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950" yWindow="600" windowWidth="19800" windowHeight="9780" firstSheet="1" activeTab="2"/>
  </bookViews>
  <sheets>
    <sheet name="DATABASE" sheetId="11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'Daily Log'!$A$16:$A$18</definedName>
    <definedName name="_xlnm._FilterDatabase" localSheetId="4" hidden="1">'K-LUNCH &amp; K DINNER'!$H$1:$J$48</definedName>
    <definedName name="_xlnm._FilterDatabase" localSheetId="6" hidden="1">'SAUCE USAGE'!$G$1:$J$100</definedName>
    <definedName name="_xlnm._FilterDatabase" localSheetId="5" hidden="1">'SIDE ORDER &amp; FOC'!$Q$1:$S$159</definedName>
    <definedName name="_xlnm._FilterDatabase" localSheetId="1" hidden="1">Summary!$B$29:$D$387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ANALYSIS'!$A$1:$S$63</definedName>
    <definedName name="_xlnm.Print_Area" localSheetId="1">Summary!$B$1:$AU$394</definedName>
    <definedName name="_xlnm.Print_Titles" localSheetId="5">'SIDE ORDER &amp; FOC'!$1:$10</definedName>
    <definedName name="_xlnm.Print_Titles" localSheetId="3">'STOCK ANALYSIS'!$2:$21</definedName>
    <definedName name="_xlnm.Print_Titles" localSheetId="1">Summary!$2:$29</definedName>
  </definedNames>
  <calcPr calcId="124519" calcMode="manual"/>
</workbook>
</file>

<file path=xl/calcChain.xml><?xml version="1.0" encoding="utf-8"?>
<calcChain xmlns="http://schemas.openxmlformats.org/spreadsheetml/2006/main">
  <c r="O40" i="10"/>
  <c r="K85" l="1"/>
  <c r="K84"/>
  <c r="K83"/>
  <c r="K82"/>
  <c r="K81"/>
  <c r="K80"/>
  <c r="K79"/>
  <c r="K78"/>
  <c r="K77"/>
  <c r="K76"/>
  <c r="K75"/>
  <c r="K74"/>
  <c r="K73"/>
  <c r="K72"/>
  <c r="K71"/>
  <c r="K70"/>
  <c r="K69"/>
  <c r="K68"/>
  <c r="C86"/>
  <c r="C85"/>
  <c r="C84"/>
  <c r="C83"/>
  <c r="C82"/>
  <c r="C81"/>
  <c r="C80"/>
  <c r="C79"/>
  <c r="B82"/>
  <c r="B83" s="1"/>
  <c r="B84" s="1"/>
  <c r="B85" s="1"/>
  <c r="B86" s="1"/>
  <c r="J79"/>
  <c r="J80" s="1"/>
  <c r="J81" s="1"/>
  <c r="J82" s="1"/>
  <c r="J83" s="1"/>
  <c r="J84" s="1"/>
  <c r="J85" s="1"/>
  <c r="Q72"/>
  <c r="F72"/>
  <c r="Q71"/>
  <c r="L12" i="5" l="1"/>
  <c r="L11"/>
  <c r="L75" l="1"/>
  <c r="L71"/>
  <c r="L69"/>
  <c r="L67"/>
  <c r="L64"/>
  <c r="L63"/>
  <c r="L62"/>
  <c r="L61"/>
  <c r="L60"/>
  <c r="L59"/>
  <c r="L58"/>
  <c r="L57"/>
  <c r="L56"/>
  <c r="L55"/>
  <c r="L54"/>
  <c r="L51"/>
  <c r="L49"/>
  <c r="L48"/>
  <c r="L47"/>
  <c r="L46"/>
  <c r="L45"/>
  <c r="L44"/>
  <c r="L43"/>
  <c r="L42"/>
  <c r="L41"/>
  <c r="L40"/>
  <c r="L39"/>
  <c r="L38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C45" i="3"/>
  <c r="C44"/>
  <c r="C43"/>
  <c r="C42"/>
  <c r="C41"/>
  <c r="C40"/>
  <c r="C39"/>
  <c r="C38"/>
  <c r="C37"/>
  <c r="C36"/>
  <c r="C35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Q43"/>
  <c r="K24"/>
  <c r="K29"/>
  <c r="K30"/>
  <c r="E100" i="8"/>
  <c r="C99"/>
  <c r="C97"/>
  <c r="C96"/>
  <c r="C95"/>
  <c r="C94"/>
  <c r="C90"/>
  <c r="C89"/>
  <c r="C88"/>
  <c r="C87"/>
  <c r="C83"/>
  <c r="C78"/>
  <c r="C75"/>
  <c r="C74"/>
  <c r="C70"/>
  <c r="C68"/>
  <c r="C65"/>
  <c r="D84"/>
  <c r="E84" s="1"/>
  <c r="I84" s="1"/>
  <c r="J84" s="1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B24" i="10"/>
  <c r="B25" s="1"/>
  <c r="B26" s="1"/>
  <c r="B27" s="1"/>
  <c r="B28" s="1"/>
  <c r="B29" s="1"/>
  <c r="B30" s="1"/>
  <c r="H50"/>
  <c r="H49"/>
  <c r="H48"/>
  <c r="H47"/>
  <c r="B38"/>
  <c r="B39" s="1"/>
  <c r="BL49" i="9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48" i="5" s="1"/>
  <c r="H48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6" i="5" s="1"/>
  <c r="H46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5" i="5" s="1"/>
  <c r="H4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1" i="5" s="1"/>
  <c r="H41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38" i="5" s="1"/>
  <c r="H38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G32" i="5" s="1"/>
  <c r="H32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G31" i="5" s="1"/>
  <c r="H31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H29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/>
  <c r="H27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BP9" s="1"/>
  <c r="BM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B4"/>
  <c r="A4"/>
  <c r="B3"/>
  <c r="A3"/>
  <c r="C22" i="8"/>
  <c r="C16"/>
  <c r="A13"/>
  <c r="A14" s="1"/>
  <c r="A15" s="1"/>
  <c r="A16" s="1"/>
  <c r="A17" s="1"/>
  <c r="A18" s="1"/>
  <c r="A19" s="1"/>
  <c r="A20" s="1"/>
  <c r="A21" s="1"/>
  <c r="A22" s="1"/>
  <c r="A23" s="1"/>
  <c r="A24" s="1"/>
  <c r="A25" s="1"/>
  <c r="C62"/>
  <c r="C60"/>
  <c r="C59"/>
  <c r="C58"/>
  <c r="C57"/>
  <c r="C53"/>
  <c r="C52"/>
  <c r="C51"/>
  <c r="C50"/>
  <c r="D47"/>
  <c r="E47" s="1"/>
  <c r="I47" s="1"/>
  <c r="J47" s="1"/>
  <c r="C46"/>
  <c r="C41"/>
  <c r="C38"/>
  <c r="C37"/>
  <c r="C33"/>
  <c r="C31"/>
  <c r="A29"/>
  <c r="C28"/>
  <c r="B4"/>
  <c r="A4"/>
  <c r="B3"/>
  <c r="A3"/>
  <c r="N75" i="5"/>
  <c r="O75" s="1"/>
  <c r="N71"/>
  <c r="O71" s="1"/>
  <c r="N69"/>
  <c r="O69" s="1"/>
  <c r="N67"/>
  <c r="O67" s="1"/>
  <c r="A54"/>
  <c r="A55" s="1"/>
  <c r="A56" s="1"/>
  <c r="A57" s="1"/>
  <c r="A58" s="1"/>
  <c r="A59" s="1"/>
  <c r="A60" s="1"/>
  <c r="A61" s="1"/>
  <c r="A62" s="1"/>
  <c r="A63" s="1"/>
  <c r="A64" s="1"/>
  <c r="N51"/>
  <c r="O51" s="1"/>
  <c r="N49"/>
  <c r="G49"/>
  <c r="H49" s="1"/>
  <c r="N63"/>
  <c r="O63" s="1"/>
  <c r="N45"/>
  <c r="M44"/>
  <c r="J44"/>
  <c r="N60"/>
  <c r="O60" s="1"/>
  <c r="N59"/>
  <c r="O59" s="1"/>
  <c r="N57"/>
  <c r="O57" s="1"/>
  <c r="J41"/>
  <c r="N56"/>
  <c r="O56" s="1"/>
  <c r="N55"/>
  <c r="O55" s="1"/>
  <c r="N38"/>
  <c r="N35"/>
  <c r="M35"/>
  <c r="J35"/>
  <c r="N34"/>
  <c r="N33"/>
  <c r="N32"/>
  <c r="N30"/>
  <c r="N28"/>
  <c r="N26"/>
  <c r="N25"/>
  <c r="M24"/>
  <c r="J24"/>
  <c r="N23"/>
  <c r="J23"/>
  <c r="N22"/>
  <c r="M21"/>
  <c r="J21"/>
  <c r="J20"/>
  <c r="N19"/>
  <c r="N16"/>
  <c r="M15"/>
  <c r="J15"/>
  <c r="N14"/>
  <c r="N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N11"/>
  <c r="B4"/>
  <c r="A4"/>
  <c r="B3"/>
  <c r="A3"/>
  <c r="A42" i="3"/>
  <c r="A43" s="1"/>
  <c r="A44" s="1"/>
  <c r="A45" s="1"/>
  <c r="A36"/>
  <c r="A37" s="1"/>
  <c r="A38" s="1"/>
  <c r="A39" s="1"/>
  <c r="A40" s="1"/>
  <c r="A26"/>
  <c r="A27" s="1"/>
  <c r="A28" s="1"/>
  <c r="A29" s="1"/>
  <c r="A30" s="1"/>
  <c r="A31" s="1"/>
  <c r="A32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G35" i="5"/>
  <c r="BP39" i="9"/>
  <c r="BP29"/>
  <c r="BP25"/>
  <c r="BP35"/>
  <c r="M49"/>
  <c r="F425" i="1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10"/>
  <c r="C10" i="2" s="1"/>
  <c r="C8" i="1"/>
  <c r="C6"/>
  <c r="C6" i="2" s="1"/>
  <c r="A30" i="8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N64" i="5"/>
  <c r="O64" s="1"/>
  <c r="N54"/>
  <c r="O54" s="1"/>
  <c r="N15"/>
  <c r="N18"/>
  <c r="N27"/>
  <c r="N29"/>
  <c r="N31"/>
  <c r="N17"/>
  <c r="N21"/>
  <c r="N44"/>
  <c r="N47"/>
  <c r="N48"/>
  <c r="G14"/>
  <c r="H14" s="1"/>
  <c r="G28"/>
  <c r="G39"/>
  <c r="H39" s="1"/>
  <c r="G43"/>
  <c r="H43" s="1"/>
  <c r="G44"/>
  <c r="H44" s="1"/>
  <c r="G47"/>
  <c r="H47" s="1"/>
  <c r="AQ49" i="9" l="1"/>
  <c r="G34" i="5"/>
  <c r="H34" s="1"/>
  <c r="G18"/>
  <c r="H18" s="1"/>
  <c r="F178" i="1"/>
  <c r="G19" i="5"/>
  <c r="H19" s="1"/>
  <c r="O32"/>
  <c r="AE49" i="9"/>
  <c r="O27" i="5"/>
  <c r="O45"/>
  <c r="O48"/>
  <c r="O29"/>
  <c r="O38"/>
  <c r="O28"/>
  <c r="N61"/>
  <c r="O61" s="1"/>
  <c r="N39"/>
  <c r="O39" s="1"/>
  <c r="O31"/>
  <c r="G15"/>
  <c r="H15" s="1"/>
  <c r="O44"/>
  <c r="H28"/>
  <c r="G12"/>
  <c r="G11"/>
  <c r="H11" s="1"/>
  <c r="BP30" i="9"/>
  <c r="M23" i="5"/>
  <c r="F380" i="1"/>
  <c r="D61" i="5" s="1"/>
  <c r="S61" s="1"/>
  <c r="F35" i="1"/>
  <c r="F39"/>
  <c r="F51"/>
  <c r="F59"/>
  <c r="F90"/>
  <c r="F98"/>
  <c r="F99"/>
  <c r="F102"/>
  <c r="F111"/>
  <c r="F115"/>
  <c r="F118"/>
  <c r="F119"/>
  <c r="F127"/>
  <c r="F139"/>
  <c r="F142"/>
  <c r="F154"/>
  <c r="D67" i="5" s="1"/>
  <c r="E67" s="1"/>
  <c r="F163" i="1"/>
  <c r="F175"/>
  <c r="F182"/>
  <c r="F183"/>
  <c r="F186"/>
  <c r="F195"/>
  <c r="F199"/>
  <c r="F202"/>
  <c r="F210"/>
  <c r="F215"/>
  <c r="F218"/>
  <c r="F223"/>
  <c r="F227"/>
  <c r="F230"/>
  <c r="F242"/>
  <c r="F243"/>
  <c r="F247"/>
  <c r="F250"/>
  <c r="F270"/>
  <c r="D82" i="8" s="1"/>
  <c r="F274" i="1"/>
  <c r="D34" i="5" s="1"/>
  <c r="E34" s="1"/>
  <c r="F290" i="1"/>
  <c r="D88" i="8" s="1"/>
  <c r="E88" s="1"/>
  <c r="I88" s="1"/>
  <c r="J88" s="1"/>
  <c r="F291" i="1"/>
  <c r="D89" i="8" s="1"/>
  <c r="F294" i="1"/>
  <c r="D92" i="8" s="1"/>
  <c r="E92" s="1"/>
  <c r="I92" s="1"/>
  <c r="J92" s="1"/>
  <c r="F295" i="1"/>
  <c r="D93" i="8" s="1"/>
  <c r="E93" s="1"/>
  <c r="I93" s="1"/>
  <c r="J93" s="1"/>
  <c r="F298" i="1"/>
  <c r="F299"/>
  <c r="D95" i="8" s="1"/>
  <c r="E95" s="1"/>
  <c r="I95" s="1"/>
  <c r="J95" s="1"/>
  <c r="F306" i="1"/>
  <c r="D75" i="5" s="1"/>
  <c r="S77" s="1"/>
  <c r="F307" i="1"/>
  <c r="F310"/>
  <c r="D12" i="8" s="1"/>
  <c r="E12" s="1"/>
  <c r="I12" s="1"/>
  <c r="J12" s="1"/>
  <c r="F314" i="1"/>
  <c r="D16" i="8" s="1"/>
  <c r="E16" s="1"/>
  <c r="I16" s="1"/>
  <c r="J16" s="1"/>
  <c r="F326" i="1"/>
  <c r="D45" i="8" s="1"/>
  <c r="E45" s="1"/>
  <c r="F338" i="1"/>
  <c r="D35" i="8" s="1"/>
  <c r="E35" s="1"/>
  <c r="F342" i="1"/>
  <c r="D21" i="3" s="1"/>
  <c r="F350" i="1"/>
  <c r="D38" i="3" s="1"/>
  <c r="E38" s="1"/>
  <c r="F358" i="1"/>
  <c r="D44" i="3" s="1"/>
  <c r="J44" s="1"/>
  <c r="F362" i="1"/>
  <c r="F366"/>
  <c r="F370"/>
  <c r="F378"/>
  <c r="D59" i="5" s="1"/>
  <c r="E59" s="1"/>
  <c r="F382" i="1"/>
  <c r="D63" i="5" s="1"/>
  <c r="E63" s="1"/>
  <c r="F383" i="1"/>
  <c r="D64" i="5" s="1"/>
  <c r="I64" s="1"/>
  <c r="M64" s="1"/>
  <c r="F386" i="1"/>
  <c r="F387"/>
  <c r="F390"/>
  <c r="F34"/>
  <c r="F58"/>
  <c r="F42"/>
  <c r="F54"/>
  <c r="F94"/>
  <c r="E89" i="8"/>
  <c r="I89" s="1"/>
  <c r="J89" s="1"/>
  <c r="E82"/>
  <c r="I82" s="1"/>
  <c r="G16" i="5"/>
  <c r="H16" s="1"/>
  <c r="G24"/>
  <c r="H24" s="1"/>
  <c r="N40"/>
  <c r="N42"/>
  <c r="G40"/>
  <c r="H40" s="1"/>
  <c r="F167" i="1"/>
  <c r="F170"/>
  <c r="F271"/>
  <c r="D83" i="8" s="1"/>
  <c r="F302" i="1"/>
  <c r="D98" i="8" s="1"/>
  <c r="F303" i="1"/>
  <c r="D99" i="8" s="1"/>
  <c r="F311" i="1"/>
  <c r="D13" i="8" s="1"/>
  <c r="G42" i="5"/>
  <c r="H42" s="1"/>
  <c r="O14"/>
  <c r="F233" i="1"/>
  <c r="F292"/>
  <c r="D90" i="8" s="1"/>
  <c r="F373" i="1"/>
  <c r="D54" i="5" s="1"/>
  <c r="E54" s="1"/>
  <c r="G25"/>
  <c r="H25" s="1"/>
  <c r="F89" i="1"/>
  <c r="F101"/>
  <c r="G21" i="5"/>
  <c r="H21" s="1"/>
  <c r="G22"/>
  <c r="H22" s="1"/>
  <c r="O49"/>
  <c r="BG49" i="9"/>
  <c r="BK49"/>
  <c r="U49"/>
  <c r="F40" i="1"/>
  <c r="F56"/>
  <c r="F60"/>
  <c r="F68"/>
  <c r="F76"/>
  <c r="F100"/>
  <c r="F108"/>
  <c r="F112"/>
  <c r="F128"/>
  <c r="F132"/>
  <c r="F140"/>
  <c r="F148"/>
  <c r="F164"/>
  <c r="F168"/>
  <c r="F184"/>
  <c r="F188"/>
  <c r="F204"/>
  <c r="F212"/>
  <c r="F216"/>
  <c r="F228"/>
  <c r="F232"/>
  <c r="F236"/>
  <c r="F244"/>
  <c r="F248"/>
  <c r="F252"/>
  <c r="F260"/>
  <c r="F264"/>
  <c r="F268"/>
  <c r="D80" i="8" s="1"/>
  <c r="F272" i="1"/>
  <c r="D85" i="8" s="1"/>
  <c r="E85" s="1"/>
  <c r="I85" s="1"/>
  <c r="J85" s="1"/>
  <c r="F276" i="1"/>
  <c r="D66" i="8" s="1"/>
  <c r="E66" s="1"/>
  <c r="I66" s="1"/>
  <c r="F284" i="1"/>
  <c r="D74" i="8" s="1"/>
  <c r="E74" s="1"/>
  <c r="I74" s="1"/>
  <c r="J74" s="1"/>
  <c r="F300" i="1"/>
  <c r="D96" i="8" s="1"/>
  <c r="E96" s="1"/>
  <c r="I96" s="1"/>
  <c r="J96" s="1"/>
  <c r="F304" i="1"/>
  <c r="D49" i="5" s="1"/>
  <c r="S49" s="1"/>
  <c r="F308" i="1"/>
  <c r="D11" i="5" s="1"/>
  <c r="F315" i="1"/>
  <c r="D17" i="8" s="1"/>
  <c r="F316" i="1"/>
  <c r="D18" i="8" s="1"/>
  <c r="F319" i="1"/>
  <c r="D21" i="8" s="1"/>
  <c r="F320" i="1"/>
  <c r="D22" i="8" s="1"/>
  <c r="F324" i="1"/>
  <c r="D43" i="8" s="1"/>
  <c r="E43" s="1"/>
  <c r="F328" i="1"/>
  <c r="D29" i="3" s="1"/>
  <c r="F335" i="1"/>
  <c r="D32" i="8" s="1"/>
  <c r="E32" s="1"/>
  <c r="F339" i="1"/>
  <c r="D36" i="8" s="1"/>
  <c r="E36" s="1"/>
  <c r="F340" i="1"/>
  <c r="D37" i="8" s="1"/>
  <c r="E37" s="1"/>
  <c r="F343" i="1"/>
  <c r="D40" i="8" s="1"/>
  <c r="E40" s="1"/>
  <c r="F344" i="1"/>
  <c r="F347"/>
  <c r="D35" i="3" s="1"/>
  <c r="F355" i="1"/>
  <c r="D41" i="3" s="1"/>
  <c r="E41" s="1"/>
  <c r="F356" i="1"/>
  <c r="D42" i="3" s="1"/>
  <c r="E42" s="1"/>
  <c r="F359" i="1"/>
  <c r="D45" i="3" s="1"/>
  <c r="E45" s="1"/>
  <c r="F363" i="1"/>
  <c r="F364"/>
  <c r="F367"/>
  <c r="F368"/>
  <c r="F372"/>
  <c r="D51" i="5" s="1"/>
  <c r="E51" s="1"/>
  <c r="F375" i="1"/>
  <c r="D56" i="5" s="1"/>
  <c r="S56" s="1"/>
  <c r="F379" i="1"/>
  <c r="D60" i="5" s="1"/>
  <c r="E60" s="1"/>
  <c r="F384" i="1"/>
  <c r="F388"/>
  <c r="F36"/>
  <c r="F33"/>
  <c r="F45"/>
  <c r="F49"/>
  <c r="F65"/>
  <c r="F81"/>
  <c r="F93"/>
  <c r="F97"/>
  <c r="F113"/>
  <c r="F137"/>
  <c r="F161"/>
  <c r="F169"/>
  <c r="F173"/>
  <c r="F177"/>
  <c r="F181"/>
  <c r="F197"/>
  <c r="F205"/>
  <c r="F209"/>
  <c r="F229"/>
  <c r="F245"/>
  <c r="F257"/>
  <c r="F265"/>
  <c r="F273"/>
  <c r="D86" i="8" s="1"/>
  <c r="E86" s="1"/>
  <c r="I86" s="1"/>
  <c r="F293" i="1"/>
  <c r="D91" i="8" s="1"/>
  <c r="E91" s="1"/>
  <c r="I91" s="1"/>
  <c r="J91" s="1"/>
  <c r="F297" i="1"/>
  <c r="F301"/>
  <c r="D97" i="8" s="1"/>
  <c r="E97" s="1"/>
  <c r="I97" s="1"/>
  <c r="J97" s="1"/>
  <c r="F305" i="1"/>
  <c r="D71" i="5" s="1"/>
  <c r="S72" s="1"/>
  <c r="F313" i="1"/>
  <c r="D15" i="8" s="1"/>
  <c r="F317" i="1"/>
  <c r="D19" i="8" s="1"/>
  <c r="F325" i="1"/>
  <c r="D26" i="3" s="1"/>
  <c r="E26" s="1"/>
  <c r="F341" i="1"/>
  <c r="D38" i="8" s="1"/>
  <c r="E38" s="1"/>
  <c r="F353" i="1"/>
  <c r="F357"/>
  <c r="D43" i="3" s="1"/>
  <c r="F361" i="1"/>
  <c r="F365"/>
  <c r="F369"/>
  <c r="F377"/>
  <c r="D58" i="5" s="1"/>
  <c r="I58" s="1"/>
  <c r="J58" s="1"/>
  <c r="F381" i="1"/>
  <c r="D62" i="5" s="1"/>
  <c r="I62" s="1"/>
  <c r="J62" s="1"/>
  <c r="F385" i="1"/>
  <c r="D69" i="5" s="1"/>
  <c r="I69" s="1"/>
  <c r="M69" s="1"/>
  <c r="F389" i="1"/>
  <c r="F309"/>
  <c r="D12" i="5" s="1"/>
  <c r="F318" i="1"/>
  <c r="D20" i="8" s="1"/>
  <c r="F31" i="1"/>
  <c r="F91"/>
  <c r="F83"/>
  <c r="F86"/>
  <c r="F92"/>
  <c r="F259"/>
  <c r="F266"/>
  <c r="F283"/>
  <c r="D73" i="8" s="1"/>
  <c r="F286" i="1"/>
  <c r="D76" i="8" s="1"/>
  <c r="E76" s="1"/>
  <c r="I76" s="1"/>
  <c r="J76" s="1"/>
  <c r="F287" i="1"/>
  <c r="D77" i="8" s="1"/>
  <c r="E77" s="1"/>
  <c r="I77" s="1"/>
  <c r="J77" s="1"/>
  <c r="F289" i="1"/>
  <c r="D79" i="8" s="1"/>
  <c r="E79" s="1"/>
  <c r="I79" s="1"/>
  <c r="J79" s="1"/>
  <c r="F321" i="1"/>
  <c r="D23" i="8" s="1"/>
  <c r="F322" i="1"/>
  <c r="D24" i="8" s="1"/>
  <c r="F323" i="1"/>
  <c r="D25" i="8" s="1"/>
  <c r="E25" s="1"/>
  <c r="I25" s="1"/>
  <c r="J25" s="1"/>
  <c r="F327" i="1"/>
  <c r="D28" i="3" s="1"/>
  <c r="F329" i="1"/>
  <c r="F330"/>
  <c r="F331"/>
  <c r="F333"/>
  <c r="F334"/>
  <c r="F336"/>
  <c r="F337"/>
  <c r="D34" i="8" s="1"/>
  <c r="E34" s="1"/>
  <c r="F345" i="1"/>
  <c r="F346"/>
  <c r="F348"/>
  <c r="F349"/>
  <c r="D54" i="8" s="1"/>
  <c r="E54" s="1"/>
  <c r="F354" i="1"/>
  <c r="F351"/>
  <c r="F57"/>
  <c r="F73"/>
  <c r="F74"/>
  <c r="F106"/>
  <c r="F130"/>
  <c r="F131"/>
  <c r="F153"/>
  <c r="F158"/>
  <c r="F159"/>
  <c r="F179"/>
  <c r="F189"/>
  <c r="F198"/>
  <c r="F207"/>
  <c r="F213"/>
  <c r="F225"/>
  <c r="F226"/>
  <c r="F238"/>
  <c r="F239"/>
  <c r="F249"/>
  <c r="F254"/>
  <c r="F263"/>
  <c r="F277"/>
  <c r="D67" i="8" s="1"/>
  <c r="E67" s="1"/>
  <c r="I67" s="1"/>
  <c r="J67" s="1"/>
  <c r="G30" i="5"/>
  <c r="H30" s="1"/>
  <c r="BP28" i="9"/>
  <c r="F61" i="1"/>
  <c r="F62"/>
  <c r="F77"/>
  <c r="F134"/>
  <c r="F146"/>
  <c r="F149"/>
  <c r="F187"/>
  <c r="F191"/>
  <c r="F194"/>
  <c r="F246"/>
  <c r="F282"/>
  <c r="D72" i="8" s="1"/>
  <c r="F285" i="1"/>
  <c r="D75" i="8" s="1"/>
  <c r="E75" s="1"/>
  <c r="I75" s="1"/>
  <c r="J75" s="1"/>
  <c r="Q49" i="9"/>
  <c r="AW49"/>
  <c r="O49"/>
  <c r="BO49"/>
  <c r="BP11"/>
  <c r="G13" i="5"/>
  <c r="F371" i="1"/>
  <c r="F374"/>
  <c r="D55" i="5" s="1"/>
  <c r="F30" i="1"/>
  <c r="F37"/>
  <c r="F38"/>
  <c r="F41"/>
  <c r="F46"/>
  <c r="F50"/>
  <c r="F53"/>
  <c r="F66"/>
  <c r="F69"/>
  <c r="F70"/>
  <c r="F78"/>
  <c r="F82"/>
  <c r="F85"/>
  <c r="F105"/>
  <c r="F109"/>
  <c r="F110"/>
  <c r="F114"/>
  <c r="F117"/>
  <c r="F121"/>
  <c r="F122"/>
  <c r="F125"/>
  <c r="F126"/>
  <c r="F129"/>
  <c r="F133"/>
  <c r="F138"/>
  <c r="F141"/>
  <c r="F145"/>
  <c r="F147"/>
  <c r="F150"/>
  <c r="F151"/>
  <c r="F155"/>
  <c r="F157"/>
  <c r="F162"/>
  <c r="F165"/>
  <c r="F166"/>
  <c r="F171"/>
  <c r="F174"/>
  <c r="F185"/>
  <c r="F190"/>
  <c r="F193"/>
  <c r="F201"/>
  <c r="F203"/>
  <c r="F206"/>
  <c r="F211"/>
  <c r="F214"/>
  <c r="F217"/>
  <c r="F219"/>
  <c r="F221"/>
  <c r="F222"/>
  <c r="F231"/>
  <c r="F234"/>
  <c r="F235"/>
  <c r="F237"/>
  <c r="F241"/>
  <c r="F251"/>
  <c r="F253"/>
  <c r="F255"/>
  <c r="F258"/>
  <c r="F261"/>
  <c r="F262"/>
  <c r="F267"/>
  <c r="F269"/>
  <c r="D81" i="8" s="1"/>
  <c r="F275" i="1"/>
  <c r="D65" i="8" s="1"/>
  <c r="E65" s="1"/>
  <c r="I65" s="1"/>
  <c r="J65" s="1"/>
  <c r="F278" i="1"/>
  <c r="D68" i="8" s="1"/>
  <c r="E68" s="1"/>
  <c r="I68" s="1"/>
  <c r="F279" i="1"/>
  <c r="F281"/>
  <c r="D71" i="8" s="1"/>
  <c r="BP46" i="9"/>
  <c r="F32" i="1"/>
  <c r="F44"/>
  <c r="F47"/>
  <c r="F48"/>
  <c r="F52"/>
  <c r="F55"/>
  <c r="F63"/>
  <c r="F64"/>
  <c r="F67"/>
  <c r="F72"/>
  <c r="F75"/>
  <c r="F79"/>
  <c r="F80"/>
  <c r="F84"/>
  <c r="F88"/>
  <c r="F95"/>
  <c r="F96"/>
  <c r="F104"/>
  <c r="F107"/>
  <c r="F116"/>
  <c r="F120"/>
  <c r="F123"/>
  <c r="H35" i="5"/>
  <c r="O35"/>
  <c r="BP24" i="9"/>
  <c r="G26" i="5"/>
  <c r="O47"/>
  <c r="K49" i="9"/>
  <c r="S49"/>
  <c r="AA49"/>
  <c r="AI49"/>
  <c r="AY49"/>
  <c r="AG49"/>
  <c r="BE49"/>
  <c r="AK49"/>
  <c r="AS49"/>
  <c r="M20" i="5"/>
  <c r="N20"/>
  <c r="M41"/>
  <c r="N41"/>
  <c r="O41" s="1"/>
  <c r="N58"/>
  <c r="O58" s="1"/>
  <c r="BP21" i="9"/>
  <c r="G23" i="5"/>
  <c r="F124" i="1"/>
  <c r="N43" i="5"/>
  <c r="O43" s="1"/>
  <c r="I49" i="9"/>
  <c r="Y49"/>
  <c r="AO49"/>
  <c r="BM49"/>
  <c r="G49"/>
  <c r="AU49"/>
  <c r="BC49"/>
  <c r="W49"/>
  <c r="AM49"/>
  <c r="N46" i="5"/>
  <c r="O46" s="1"/>
  <c r="G17"/>
  <c r="BP15" i="9"/>
  <c r="E49"/>
  <c r="AC49"/>
  <c r="BA49"/>
  <c r="BI49"/>
  <c r="F43" i="1"/>
  <c r="F71"/>
  <c r="F87"/>
  <c r="F103"/>
  <c r="F135"/>
  <c r="F143"/>
  <c r="BP36" i="9"/>
  <c r="BP44"/>
  <c r="N24" i="5"/>
  <c r="G33"/>
  <c r="H33" s="1"/>
  <c r="G20"/>
  <c r="H20" s="1"/>
  <c r="BP27" i="9"/>
  <c r="BP43"/>
  <c r="F136" i="1"/>
  <c r="F144"/>
  <c r="F152"/>
  <c r="F156"/>
  <c r="F160"/>
  <c r="F172"/>
  <c r="F176"/>
  <c r="F180"/>
  <c r="F192"/>
  <c r="F196"/>
  <c r="F200"/>
  <c r="F208"/>
  <c r="F220"/>
  <c r="F224"/>
  <c r="F240"/>
  <c r="F256"/>
  <c r="F280"/>
  <c r="D70" i="8" s="1"/>
  <c r="E70" s="1"/>
  <c r="I70" s="1"/>
  <c r="J70" s="1"/>
  <c r="F288" i="1"/>
  <c r="D78" i="8" s="1"/>
  <c r="F296" i="1"/>
  <c r="D94" i="8" s="1"/>
  <c r="F312" i="1"/>
  <c r="D14" i="8" s="1"/>
  <c r="F332" i="1"/>
  <c r="F352"/>
  <c r="F360"/>
  <c r="F376"/>
  <c r="D57" i="5" s="1"/>
  <c r="A14" i="2"/>
  <c r="C8"/>
  <c r="G27" i="1"/>
  <c r="B14" i="2" s="1"/>
  <c r="D48" i="8" l="1"/>
  <c r="E48" s="1"/>
  <c r="I48" s="1"/>
  <c r="J48" s="1"/>
  <c r="D17" i="3"/>
  <c r="E17" s="1"/>
  <c r="I11" i="5"/>
  <c r="J11" s="1"/>
  <c r="D39" i="8"/>
  <c r="E39" s="1"/>
  <c r="I39" s="1"/>
  <c r="J39" s="1"/>
  <c r="D16" i="3"/>
  <c r="E16" s="1"/>
  <c r="D52" i="8"/>
  <c r="D41" i="5"/>
  <c r="E41" s="1"/>
  <c r="D33"/>
  <c r="E33" s="1"/>
  <c r="D27" i="3"/>
  <c r="E27" s="1"/>
  <c r="D39" i="5"/>
  <c r="E39" s="1"/>
  <c r="D55" i="8"/>
  <c r="E55" s="1"/>
  <c r="I55" s="1"/>
  <c r="J55" s="1"/>
  <c r="S59" i="5"/>
  <c r="D31"/>
  <c r="I31" s="1"/>
  <c r="D38"/>
  <c r="I38" s="1"/>
  <c r="D61" i="8"/>
  <c r="E61" s="1"/>
  <c r="I61" s="1"/>
  <c r="D30" i="5"/>
  <c r="S30" s="1"/>
  <c r="O19"/>
  <c r="D14"/>
  <c r="S14" s="1"/>
  <c r="D18" i="3"/>
  <c r="J18" s="1"/>
  <c r="O18" i="5"/>
  <c r="O34"/>
  <c r="I49"/>
  <c r="M49" s="1"/>
  <c r="I34"/>
  <c r="J34" s="1"/>
  <c r="O15"/>
  <c r="O11"/>
  <c r="S68"/>
  <c r="O16"/>
  <c r="E61"/>
  <c r="I67"/>
  <c r="M67" s="1"/>
  <c r="S34"/>
  <c r="S67"/>
  <c r="I61"/>
  <c r="J61" s="1"/>
  <c r="O42"/>
  <c r="S75"/>
  <c r="I75"/>
  <c r="J75" s="1"/>
  <c r="S52"/>
  <c r="S76"/>
  <c r="I48" i="10" s="1"/>
  <c r="M48" s="1"/>
  <c r="I59" i="5"/>
  <c r="J59" s="1"/>
  <c r="S62"/>
  <c r="E75"/>
  <c r="I54"/>
  <c r="M54" s="1"/>
  <c r="S78"/>
  <c r="S58"/>
  <c r="E44" i="3"/>
  <c r="J38"/>
  <c r="H56" i="10" s="1"/>
  <c r="J21" i="3"/>
  <c r="E21"/>
  <c r="D25" i="5"/>
  <c r="I25" s="1"/>
  <c r="S60"/>
  <c r="I60"/>
  <c r="M60" s="1"/>
  <c r="H12"/>
  <c r="O12"/>
  <c r="J64"/>
  <c r="BP49" i="9"/>
  <c r="O24" i="5"/>
  <c r="E64"/>
  <c r="D22" i="3"/>
  <c r="J22" s="1"/>
  <c r="D44" i="5"/>
  <c r="E44" s="1"/>
  <c r="D35"/>
  <c r="E35" s="1"/>
  <c r="D45"/>
  <c r="E45" s="1"/>
  <c r="D59" i="8"/>
  <c r="E59" s="1"/>
  <c r="I59" s="1"/>
  <c r="J59" s="1"/>
  <c r="D28" i="5"/>
  <c r="E28" s="1"/>
  <c r="S64"/>
  <c r="E62"/>
  <c r="J26" i="3"/>
  <c r="J17"/>
  <c r="D42" i="5"/>
  <c r="I42" s="1"/>
  <c r="D19" i="3"/>
  <c r="J19" s="1"/>
  <c r="D87" i="8"/>
  <c r="E87" s="1"/>
  <c r="I87" s="1"/>
  <c r="J87" s="1"/>
  <c r="D25" i="3"/>
  <c r="E25" s="1"/>
  <c r="J41"/>
  <c r="H53" i="10" s="1"/>
  <c r="D47" i="5"/>
  <c r="I47" s="1"/>
  <c r="D60" i="8"/>
  <c r="E60" s="1"/>
  <c r="I60" s="1"/>
  <c r="J60" s="1"/>
  <c r="I63" i="5"/>
  <c r="J63" s="1"/>
  <c r="E56"/>
  <c r="D22"/>
  <c r="I22" s="1"/>
  <c r="S73"/>
  <c r="D37" i="3"/>
  <c r="E37" s="1"/>
  <c r="S54" i="5"/>
  <c r="S70"/>
  <c r="J42" i="3"/>
  <c r="H51" i="10" s="1"/>
  <c r="D48" i="5"/>
  <c r="E48" s="1"/>
  <c r="D58" i="8"/>
  <c r="E58" s="1"/>
  <c r="I58" s="1"/>
  <c r="J58" s="1"/>
  <c r="I56" i="5"/>
  <c r="J56" s="1"/>
  <c r="J45" i="3"/>
  <c r="H61" i="10" s="1"/>
  <c r="D14" i="3"/>
  <c r="J68" i="8"/>
  <c r="I30" i="10"/>
  <c r="E71" i="8"/>
  <c r="I71" s="1"/>
  <c r="E20"/>
  <c r="I20" s="1"/>
  <c r="E15"/>
  <c r="I15" s="1"/>
  <c r="J15" s="1"/>
  <c r="E22"/>
  <c r="I22" s="1"/>
  <c r="J22" s="1"/>
  <c r="J66"/>
  <c r="I27" i="10"/>
  <c r="E99" i="8"/>
  <c r="I99" s="1"/>
  <c r="J99" s="1"/>
  <c r="O40" i="5"/>
  <c r="O25"/>
  <c r="E72" i="8"/>
  <c r="I72" s="1"/>
  <c r="J72" s="1"/>
  <c r="E78"/>
  <c r="I78" s="1"/>
  <c r="J78" s="1"/>
  <c r="E23"/>
  <c r="I23" s="1"/>
  <c r="J23" s="1"/>
  <c r="E73"/>
  <c r="I73" s="1"/>
  <c r="E19"/>
  <c r="I19" s="1"/>
  <c r="E17"/>
  <c r="I17" s="1"/>
  <c r="E13"/>
  <c r="I13" s="1"/>
  <c r="O22" i="5"/>
  <c r="E94" i="8"/>
  <c r="I94" s="1"/>
  <c r="J94" s="1"/>
  <c r="D17" i="5"/>
  <c r="S17" s="1"/>
  <c r="D69" i="8"/>
  <c r="E69" s="1"/>
  <c r="I69" s="1"/>
  <c r="J69" s="1"/>
  <c r="E24"/>
  <c r="I24" s="1"/>
  <c r="J24" s="1"/>
  <c r="E18"/>
  <c r="I18" s="1"/>
  <c r="J18" s="1"/>
  <c r="E80"/>
  <c r="I80" s="1"/>
  <c r="E90"/>
  <c r="I90" s="1"/>
  <c r="J90" s="1"/>
  <c r="E83"/>
  <c r="I83" s="1"/>
  <c r="J83" s="1"/>
  <c r="J82"/>
  <c r="I28" i="10"/>
  <c r="E14" i="8"/>
  <c r="I14" s="1"/>
  <c r="E81"/>
  <c r="I81" s="1"/>
  <c r="J86"/>
  <c r="I25" i="10"/>
  <c r="E21" i="8"/>
  <c r="I21" s="1"/>
  <c r="J21" s="1"/>
  <c r="E98"/>
  <c r="I98" s="1"/>
  <c r="O21" i="5"/>
  <c r="E58"/>
  <c r="I71"/>
  <c r="J71" s="1"/>
  <c r="S51"/>
  <c r="E52" i="8"/>
  <c r="I52" s="1"/>
  <c r="J52" s="1"/>
  <c r="I43"/>
  <c r="E35" i="3"/>
  <c r="J35"/>
  <c r="D41" i="8"/>
  <c r="E41" s="1"/>
  <c r="D23" i="3"/>
  <c r="D20"/>
  <c r="J20" s="1"/>
  <c r="E49" i="5"/>
  <c r="S69"/>
  <c r="D32"/>
  <c r="I32" s="1"/>
  <c r="E69"/>
  <c r="S53"/>
  <c r="J69"/>
  <c r="E11"/>
  <c r="D62" i="8"/>
  <c r="S74" i="5"/>
  <c r="D46" i="8"/>
  <c r="S71" i="5"/>
  <c r="E71"/>
  <c r="I54" i="8"/>
  <c r="J54" s="1"/>
  <c r="I51" i="5"/>
  <c r="J51" s="1"/>
  <c r="D46"/>
  <c r="D44" i="8"/>
  <c r="E44" s="1"/>
  <c r="D40" i="5"/>
  <c r="I40" s="1"/>
  <c r="I37" i="8"/>
  <c r="J37" s="1"/>
  <c r="D11" i="3"/>
  <c r="D29" i="8"/>
  <c r="H26" i="5"/>
  <c r="O26"/>
  <c r="E28" i="3"/>
  <c r="J28"/>
  <c r="D21" i="5"/>
  <c r="E21" s="1"/>
  <c r="I36" i="8"/>
  <c r="H24" i="10" s="1"/>
  <c r="D20" i="5"/>
  <c r="E20" s="1"/>
  <c r="I35" i="8"/>
  <c r="J35" s="1"/>
  <c r="D39" i="3"/>
  <c r="D56" i="8"/>
  <c r="D51"/>
  <c r="D32" i="3"/>
  <c r="D13"/>
  <c r="D31" i="8"/>
  <c r="E31" s="1"/>
  <c r="I31" s="1"/>
  <c r="H30" i="10" s="1"/>
  <c r="D30" i="3"/>
  <c r="E30" s="1"/>
  <c r="D49" i="8"/>
  <c r="D24" i="5"/>
  <c r="M58"/>
  <c r="I45" i="8"/>
  <c r="H28" i="10" s="1"/>
  <c r="D18" i="5"/>
  <c r="E55"/>
  <c r="I55"/>
  <c r="S55"/>
  <c r="D15"/>
  <c r="D42" i="8"/>
  <c r="D24" i="3"/>
  <c r="D30" i="8"/>
  <c r="E30" s="1"/>
  <c r="D12" i="3"/>
  <c r="E12" i="5"/>
  <c r="I12"/>
  <c r="E43" i="3"/>
  <c r="J43"/>
  <c r="H38" i="10" s="1"/>
  <c r="D40" i="3"/>
  <c r="D57" i="8"/>
  <c r="E57" s="1"/>
  <c r="D26" i="5"/>
  <c r="H17"/>
  <c r="O17"/>
  <c r="D19"/>
  <c r="D29"/>
  <c r="D43"/>
  <c r="D13"/>
  <c r="H13"/>
  <c r="G79"/>
  <c r="O13"/>
  <c r="I38" i="8"/>
  <c r="J38" s="1"/>
  <c r="D23" i="5"/>
  <c r="E23" s="1"/>
  <c r="D53" i="8"/>
  <c r="E53" s="1"/>
  <c r="I53" s="1"/>
  <c r="J53" s="1"/>
  <c r="D36" i="3"/>
  <c r="D15"/>
  <c r="D33" i="8"/>
  <c r="E33" s="1"/>
  <c r="D50"/>
  <c r="D31" i="3"/>
  <c r="J29"/>
  <c r="H42" i="10" s="1"/>
  <c r="E29" i="3"/>
  <c r="O20" i="5"/>
  <c r="O30"/>
  <c r="I40" i="8"/>
  <c r="J40" s="1"/>
  <c r="O33" i="5"/>
  <c r="E57"/>
  <c r="I57"/>
  <c r="S57"/>
  <c r="N62"/>
  <c r="O62" s="1"/>
  <c r="M62"/>
  <c r="H23"/>
  <c r="O23"/>
  <c r="D16"/>
  <c r="D10" i="3"/>
  <c r="J10" s="1"/>
  <c r="D28" i="8"/>
  <c r="E28" s="1"/>
  <c r="D27" i="5"/>
  <c r="I34" i="8"/>
  <c r="I32"/>
  <c r="J32" s="1"/>
  <c r="H27" i="1"/>
  <c r="I27" s="1"/>
  <c r="I30" i="5" l="1"/>
  <c r="M30" s="1"/>
  <c r="J16" i="3"/>
  <c r="M11" i="5"/>
  <c r="J67"/>
  <c r="E31"/>
  <c r="J27" i="3"/>
  <c r="E30" i="5"/>
  <c r="I33"/>
  <c r="J33" s="1"/>
  <c r="E38"/>
  <c r="I14"/>
  <c r="M14" s="1"/>
  <c r="I39"/>
  <c r="M39" s="1"/>
  <c r="E14"/>
  <c r="S37"/>
  <c r="I58" i="10" s="1"/>
  <c r="S39" i="5"/>
  <c r="J25" i="3"/>
  <c r="S41" i="5"/>
  <c r="I50" i="10"/>
  <c r="M50" s="1"/>
  <c r="N50" s="1"/>
  <c r="P50" s="1"/>
  <c r="S31" i="5"/>
  <c r="J54"/>
  <c r="J37" i="3"/>
  <c r="H54" i="10" s="1"/>
  <c r="E18" i="3"/>
  <c r="Q76" i="10"/>
  <c r="N48"/>
  <c r="P48" s="1"/>
  <c r="Q74"/>
  <c r="J49" i="5"/>
  <c r="M34"/>
  <c r="D47" i="3"/>
  <c r="M61" i="5"/>
  <c r="O79"/>
  <c r="I49" i="10"/>
  <c r="M49" s="1"/>
  <c r="M59" i="5"/>
  <c r="S36"/>
  <c r="I57" i="10" s="1"/>
  <c r="I47"/>
  <c r="M47" s="1"/>
  <c r="E25" i="5"/>
  <c r="M75"/>
  <c r="E22"/>
  <c r="S47"/>
  <c r="M63"/>
  <c r="E42"/>
  <c r="S32"/>
  <c r="I42" i="10" s="1"/>
  <c r="M42" s="1"/>
  <c r="N42" s="1"/>
  <c r="S42" i="5"/>
  <c r="I45"/>
  <c r="M45" s="1"/>
  <c r="I17"/>
  <c r="M17" s="1"/>
  <c r="S35"/>
  <c r="I59" i="10" s="1"/>
  <c r="S45" i="5"/>
  <c r="I51" i="10" s="1"/>
  <c r="M51" s="1"/>
  <c r="M56" i="5"/>
  <c r="I48"/>
  <c r="J48" s="1"/>
  <c r="S22"/>
  <c r="E47"/>
  <c r="S40"/>
  <c r="I54" i="10" s="1"/>
  <c r="I28" i="5"/>
  <c r="J28" s="1"/>
  <c r="S48"/>
  <c r="I61" i="10" s="1"/>
  <c r="M61" s="1"/>
  <c r="N61" s="1"/>
  <c r="P61" s="1"/>
  <c r="I60"/>
  <c r="S44" i="5"/>
  <c r="I53" i="10" s="1"/>
  <c r="M53" s="1"/>
  <c r="H39"/>
  <c r="H40" s="1"/>
  <c r="E22" i="3"/>
  <c r="E19"/>
  <c r="E20"/>
  <c r="S28" i="5"/>
  <c r="E32"/>
  <c r="J60"/>
  <c r="E14" i="3"/>
  <c r="J14"/>
  <c r="I56" i="10"/>
  <c r="M56" s="1"/>
  <c r="M30"/>
  <c r="E17" i="5"/>
  <c r="J14" i="8"/>
  <c r="K23" i="10"/>
  <c r="E51" i="8"/>
  <c r="I51" s="1"/>
  <c r="J51" s="1"/>
  <c r="J43"/>
  <c r="H23" i="10"/>
  <c r="J80" i="8"/>
  <c r="I23" i="10"/>
  <c r="J13" i="8"/>
  <c r="K25" i="10"/>
  <c r="J19" i="8"/>
  <c r="K27" i="10"/>
  <c r="J20" i="8"/>
  <c r="K28" i="10"/>
  <c r="M28" s="1"/>
  <c r="E50" i="8"/>
  <c r="I50" s="1"/>
  <c r="J50" s="1"/>
  <c r="E49"/>
  <c r="I49" s="1"/>
  <c r="E46"/>
  <c r="I46" s="1"/>
  <c r="J46" s="1"/>
  <c r="J34"/>
  <c r="H29" i="10"/>
  <c r="E42" i="8"/>
  <c r="I42" s="1"/>
  <c r="J42" s="1"/>
  <c r="J17"/>
  <c r="K26" i="10"/>
  <c r="J73" i="8"/>
  <c r="I24" i="10"/>
  <c r="M24" s="1"/>
  <c r="G80" s="1"/>
  <c r="H80" s="1"/>
  <c r="J71" i="8"/>
  <c r="I29" i="10"/>
  <c r="E29" i="8"/>
  <c r="I29" s="1"/>
  <c r="J81"/>
  <c r="I26" i="10"/>
  <c r="M51" i="5"/>
  <c r="M71"/>
  <c r="E62" i="8"/>
  <c r="I62" s="1"/>
  <c r="J62" s="1"/>
  <c r="E56"/>
  <c r="I56" s="1"/>
  <c r="J56" s="1"/>
  <c r="I44"/>
  <c r="J23" i="3"/>
  <c r="H55" i="10" s="1"/>
  <c r="E23" i="3"/>
  <c r="E40" i="5"/>
  <c r="I41" i="8"/>
  <c r="J41" s="1"/>
  <c r="S46" i="5"/>
  <c r="I38" i="10" s="1"/>
  <c r="E46" i="5"/>
  <c r="I46"/>
  <c r="I28" i="8"/>
  <c r="J28" s="1"/>
  <c r="E15" i="3"/>
  <c r="J15"/>
  <c r="S29" i="5"/>
  <c r="E29"/>
  <c r="I29"/>
  <c r="M47"/>
  <c r="J47"/>
  <c r="J22"/>
  <c r="M22"/>
  <c r="I27"/>
  <c r="E27"/>
  <c r="S27"/>
  <c r="E10" i="3"/>
  <c r="J57" i="5"/>
  <c r="M57"/>
  <c r="D79"/>
  <c r="I18"/>
  <c r="E18"/>
  <c r="I30" i="8"/>
  <c r="J30" s="1"/>
  <c r="J39" i="3"/>
  <c r="H60" i="10" s="1"/>
  <c r="E39" i="3"/>
  <c r="E12"/>
  <c r="J12"/>
  <c r="E15" i="5"/>
  <c r="S15"/>
  <c r="J33" i="3"/>
  <c r="H57" i="10" s="1"/>
  <c r="J32" i="3"/>
  <c r="H59" i="10" s="1"/>
  <c r="J34" i="3"/>
  <c r="H58" i="10" s="1"/>
  <c r="E32" i="3"/>
  <c r="E11"/>
  <c r="J11"/>
  <c r="J38" i="5"/>
  <c r="M38"/>
  <c r="J30"/>
  <c r="J31" i="8"/>
  <c r="S43" i="5"/>
  <c r="I43"/>
  <c r="E43"/>
  <c r="I19"/>
  <c r="E19"/>
  <c r="E26"/>
  <c r="I26"/>
  <c r="S26"/>
  <c r="I55" i="10" s="1"/>
  <c r="M55" i="5"/>
  <c r="J55"/>
  <c r="E24"/>
  <c r="S24"/>
  <c r="I39" i="10" s="1"/>
  <c r="E13" i="3"/>
  <c r="J13"/>
  <c r="H79" i="5"/>
  <c r="I57" i="8"/>
  <c r="J57" s="1"/>
  <c r="S16" i="5"/>
  <c r="I16"/>
  <c r="E16"/>
  <c r="J31" i="3"/>
  <c r="E31"/>
  <c r="J36"/>
  <c r="E36"/>
  <c r="S13" i="5"/>
  <c r="I13"/>
  <c r="E13"/>
  <c r="E40" i="3"/>
  <c r="J40"/>
  <c r="H52" i="10" s="1"/>
  <c r="J12" i="5"/>
  <c r="M12"/>
  <c r="E24" i="3"/>
  <c r="J24"/>
  <c r="J45" i="8"/>
  <c r="J36"/>
  <c r="I33"/>
  <c r="J33" s="1"/>
  <c r="E14" i="2"/>
  <c r="J42" i="5"/>
  <c r="M42"/>
  <c r="M40"/>
  <c r="J40"/>
  <c r="J32"/>
  <c r="M32"/>
  <c r="M25"/>
  <c r="J25"/>
  <c r="J31"/>
  <c r="M31"/>
  <c r="J27" i="1"/>
  <c r="H14" i="2"/>
  <c r="H36" i="10" l="1"/>
  <c r="M33" i="5"/>
  <c r="J39"/>
  <c r="J14"/>
  <c r="J50" i="3"/>
  <c r="N30" i="10"/>
  <c r="P30" s="1"/>
  <c r="R30" s="1"/>
  <c r="G86"/>
  <c r="H86" s="1"/>
  <c r="N28"/>
  <c r="P28" s="1"/>
  <c r="G84"/>
  <c r="H84" s="1"/>
  <c r="S160" i="5"/>
  <c r="M54" i="10"/>
  <c r="N54" s="1"/>
  <c r="P54" s="1"/>
  <c r="Q48"/>
  <c r="N51"/>
  <c r="P51" s="1"/>
  <c r="Q77"/>
  <c r="N47"/>
  <c r="P47" s="1"/>
  <c r="Q47" s="1"/>
  <c r="Q73"/>
  <c r="R50"/>
  <c r="S50"/>
  <c r="N24"/>
  <c r="P24" s="1"/>
  <c r="N53"/>
  <c r="P53" s="1"/>
  <c r="Q79"/>
  <c r="Q80"/>
  <c r="N49"/>
  <c r="P49" s="1"/>
  <c r="Q75"/>
  <c r="R48"/>
  <c r="S48"/>
  <c r="N56"/>
  <c r="P56" s="1"/>
  <c r="Q82"/>
  <c r="R61"/>
  <c r="S61"/>
  <c r="Q50"/>
  <c r="E79" i="5"/>
  <c r="E47" i="3"/>
  <c r="J45" i="5"/>
  <c r="M48"/>
  <c r="M57" i="10"/>
  <c r="Q61"/>
  <c r="M28" i="5"/>
  <c r="I52" i="10"/>
  <c r="M52" s="1"/>
  <c r="J17" i="5"/>
  <c r="M60" i="10"/>
  <c r="N60" s="1"/>
  <c r="P60" s="1"/>
  <c r="M39"/>
  <c r="N39" s="1"/>
  <c r="P39" s="1"/>
  <c r="M59"/>
  <c r="M58"/>
  <c r="I36"/>
  <c r="H27"/>
  <c r="M27" s="1"/>
  <c r="J29" i="8"/>
  <c r="H25" i="10"/>
  <c r="M25" s="1"/>
  <c r="J49" i="8"/>
  <c r="J44"/>
  <c r="H26" i="10"/>
  <c r="M26" s="1"/>
  <c r="M55"/>
  <c r="M23"/>
  <c r="G79" s="1"/>
  <c r="H79" s="1"/>
  <c r="M29"/>
  <c r="G85" s="1"/>
  <c r="P42"/>
  <c r="I40"/>
  <c r="M38"/>
  <c r="Q70" s="1"/>
  <c r="I79" i="5"/>
  <c r="M46"/>
  <c r="J46"/>
  <c r="M19"/>
  <c r="J19"/>
  <c r="M16"/>
  <c r="J16"/>
  <c r="M13"/>
  <c r="J13"/>
  <c r="J43"/>
  <c r="M43"/>
  <c r="J18"/>
  <c r="M18"/>
  <c r="M29"/>
  <c r="J29"/>
  <c r="J26"/>
  <c r="M26"/>
  <c r="M27"/>
  <c r="J27"/>
  <c r="K14" i="2"/>
  <c r="K27" i="1"/>
  <c r="S30" i="10" l="1"/>
  <c r="Q30"/>
  <c r="N26"/>
  <c r="P26" s="1"/>
  <c r="G82"/>
  <c r="H82" s="1"/>
  <c r="N25"/>
  <c r="P25" s="1"/>
  <c r="G81"/>
  <c r="H81" s="1"/>
  <c r="N27"/>
  <c r="P27" s="1"/>
  <c r="G83"/>
  <c r="H83" s="1"/>
  <c r="R54"/>
  <c r="S54"/>
  <c r="R24"/>
  <c r="S24"/>
  <c r="N55"/>
  <c r="P55" s="1"/>
  <c r="S55" s="1"/>
  <c r="Q81"/>
  <c r="R42"/>
  <c r="S42"/>
  <c r="N59"/>
  <c r="P59" s="1"/>
  <c r="Q85"/>
  <c r="N57"/>
  <c r="P57" s="1"/>
  <c r="Q83"/>
  <c r="R49"/>
  <c r="S49"/>
  <c r="R53"/>
  <c r="S53"/>
  <c r="R51"/>
  <c r="S51"/>
  <c r="R28"/>
  <c r="S28"/>
  <c r="N58"/>
  <c r="P58" s="1"/>
  <c r="Q84"/>
  <c r="R60"/>
  <c r="S60"/>
  <c r="Q56"/>
  <c r="Q51"/>
  <c r="Q49"/>
  <c r="R56"/>
  <c r="S56"/>
  <c r="R47"/>
  <c r="S47"/>
  <c r="N29"/>
  <c r="P29" s="1"/>
  <c r="S29" s="1"/>
  <c r="Q68"/>
  <c r="N23"/>
  <c r="P23" s="1"/>
  <c r="H85"/>
  <c r="N52"/>
  <c r="P52" s="1"/>
  <c r="Q78"/>
  <c r="Q53"/>
  <c r="J79" i="5"/>
  <c r="M79"/>
  <c r="M36" i="10"/>
  <c r="Q39"/>
  <c r="Q60"/>
  <c r="Q54"/>
  <c r="Q42"/>
  <c r="M40"/>
  <c r="N38"/>
  <c r="Q24"/>
  <c r="Q28"/>
  <c r="L27" i="1"/>
  <c r="N14" i="2"/>
  <c r="Q57" i="10" l="1"/>
  <c r="Q59"/>
  <c r="R25"/>
  <c r="S25"/>
  <c r="N36"/>
  <c r="P36" s="1"/>
  <c r="Q69"/>
  <c r="R52"/>
  <c r="S52"/>
  <c r="R57"/>
  <c r="S57"/>
  <c r="Q58"/>
  <c r="R59"/>
  <c r="S59"/>
  <c r="R58"/>
  <c r="S58"/>
  <c r="R23"/>
  <c r="S23"/>
  <c r="R26"/>
  <c r="S26"/>
  <c r="R27"/>
  <c r="S27"/>
  <c r="R29"/>
  <c r="Q29"/>
  <c r="N40"/>
  <c r="P38"/>
  <c r="R55"/>
  <c r="Q55"/>
  <c r="Q23"/>
  <c r="Q52"/>
  <c r="Q25"/>
  <c r="Q27"/>
  <c r="Q26"/>
  <c r="Q14" i="2"/>
  <c r="M27" i="1"/>
  <c r="R62" i="10" l="1"/>
  <c r="G70" s="1"/>
  <c r="H70" s="1"/>
  <c r="Q38"/>
  <c r="Q40" s="1"/>
  <c r="P40"/>
  <c r="R40" s="1"/>
  <c r="R32"/>
  <c r="G68" s="1"/>
  <c r="R36"/>
  <c r="S36"/>
  <c r="Q36"/>
  <c r="T14" i="2"/>
  <c r="N27" i="1"/>
  <c r="H68" i="10" l="1"/>
  <c r="R44"/>
  <c r="G69" s="1"/>
  <c r="G72" s="1"/>
  <c r="S40"/>
  <c r="O27" i="1"/>
  <c r="W14" i="2"/>
  <c r="H69" i="10" l="1"/>
  <c r="Z14" i="2"/>
  <c r="P27" i="1"/>
  <c r="AC14" i="2" l="1"/>
  <c r="Q27" i="1"/>
  <c r="R27" l="1"/>
  <c r="AF14" i="2"/>
  <c r="AI14" l="1"/>
  <c r="S27" i="1"/>
  <c r="AL14" i="2" l="1"/>
  <c r="T27" i="1"/>
  <c r="U27" l="1"/>
  <c r="AO14" i="2"/>
  <c r="V27" i="1" l="1"/>
  <c r="AR14" i="2"/>
  <c r="AU14" l="1"/>
  <c r="W27" i="1"/>
  <c r="X27" l="1"/>
  <c r="AX14" i="2"/>
  <c r="Y27" i="1" l="1"/>
  <c r="BA14" i="2"/>
  <c r="A436"/>
  <c r="A756"/>
  <c r="A1014"/>
  <c r="A863"/>
  <c r="A635"/>
  <c r="A549"/>
  <c r="A838"/>
  <c r="A276"/>
  <c r="A377"/>
  <c r="A427"/>
  <c r="A344"/>
  <c r="A321"/>
  <c r="A230"/>
  <c r="A685"/>
  <c r="A654"/>
  <c r="A865"/>
  <c r="A852"/>
  <c r="A408"/>
  <c r="A985"/>
  <c r="A487"/>
  <c r="A606"/>
  <c r="A602"/>
  <c r="A455"/>
  <c r="A516"/>
  <c r="A221"/>
  <c r="A346"/>
  <c r="A952"/>
  <c r="A257"/>
  <c r="A435"/>
  <c r="A212"/>
  <c r="A547"/>
  <c r="A506"/>
  <c r="A737"/>
  <c r="A561"/>
  <c r="A722"/>
  <c r="A630"/>
  <c r="A453"/>
  <c r="A403"/>
  <c r="A360"/>
  <c r="A507"/>
  <c r="A369"/>
  <c r="A933"/>
  <c r="A810"/>
  <c r="A638"/>
  <c r="A445"/>
  <c r="A601"/>
  <c r="A784"/>
  <c r="A623"/>
  <c r="A619"/>
  <c r="A529"/>
  <c r="A782"/>
  <c r="A890"/>
  <c r="A482"/>
  <c r="A485"/>
  <c r="A759"/>
  <c r="A339"/>
  <c r="A946"/>
  <c r="A941"/>
  <c r="A267"/>
  <c r="A955"/>
  <c r="A986"/>
  <c r="A607"/>
  <c r="A587"/>
  <c r="A761"/>
  <c r="A298"/>
  <c r="A751"/>
  <c r="A940"/>
  <c r="A574"/>
  <c r="A246"/>
  <c r="A215"/>
  <c r="A878"/>
  <c r="A717"/>
  <c r="A600"/>
  <c r="A644"/>
  <c r="A1013"/>
  <c r="A534"/>
  <c r="A351"/>
  <c r="A624"/>
  <c r="A629"/>
  <c r="A772"/>
  <c r="A794"/>
  <c r="A275"/>
  <c r="A575"/>
  <c r="A420"/>
  <c r="A603"/>
  <c r="A763"/>
  <c r="A974"/>
  <c r="A557"/>
  <c r="A255"/>
  <c r="A443"/>
  <c r="A953"/>
  <c r="A678"/>
  <c r="A343"/>
  <c r="A239"/>
  <c r="A791"/>
  <c r="A590"/>
  <c r="A811"/>
  <c r="A806"/>
  <c r="A285"/>
  <c r="A610"/>
  <c r="A866"/>
  <c r="A1004"/>
  <c r="A853"/>
  <c r="A744"/>
  <c r="A731"/>
  <c r="A880"/>
  <c r="A701"/>
  <c r="A324"/>
  <c r="A513"/>
  <c r="A792"/>
  <c r="A509"/>
  <c r="A786"/>
  <c r="A580"/>
  <c r="A289"/>
  <c r="A340"/>
  <c r="A250"/>
  <c r="A979"/>
  <c r="A302"/>
  <c r="A625"/>
  <c r="A877"/>
  <c r="A621"/>
  <c r="A234"/>
  <c r="A440"/>
  <c r="A856"/>
  <c r="A883"/>
  <c r="A879"/>
  <c r="A508"/>
  <c r="A816"/>
  <c r="A860"/>
  <c r="A954"/>
  <c r="A365"/>
  <c r="A773"/>
  <c r="A518"/>
  <c r="A468"/>
  <c r="A494"/>
  <c r="A400"/>
  <c r="A383"/>
  <c r="A504"/>
  <c r="A874"/>
  <c r="A823"/>
  <c r="A726"/>
  <c r="A359"/>
  <c r="A903"/>
  <c r="A396"/>
  <c r="A578"/>
  <c r="A764"/>
  <c r="A539"/>
  <c r="A368"/>
  <c r="A888"/>
  <c r="A643"/>
  <c r="A850"/>
  <c r="A787"/>
  <c r="A805"/>
  <c r="A615"/>
  <c r="A859"/>
  <c r="A512"/>
  <c r="A325"/>
  <c r="A851"/>
  <c r="A576"/>
  <c r="A214"/>
  <c r="A976"/>
  <c r="A636"/>
  <c r="A833"/>
  <c r="A1008"/>
  <c r="A664"/>
  <c r="A372"/>
  <c r="A626"/>
  <c r="A314"/>
  <c r="A667"/>
  <c r="A752"/>
  <c r="A923"/>
  <c r="A899"/>
  <c r="A663"/>
  <c r="A723"/>
  <c r="A262"/>
  <c r="A594"/>
  <c r="A347"/>
  <c r="A433"/>
  <c r="A734"/>
  <c r="A673"/>
  <c r="A585"/>
  <c r="A966"/>
  <c r="A680"/>
  <c r="A540"/>
  <c r="A679"/>
  <c r="A520"/>
  <c r="A951"/>
  <c r="A790"/>
  <c r="A297"/>
  <c r="A247"/>
  <c r="A323"/>
  <c r="A633"/>
  <c r="A425"/>
  <c r="A328"/>
  <c r="A308"/>
  <c r="A390"/>
  <c r="A830"/>
  <c r="A510"/>
  <c r="A870"/>
  <c r="A947"/>
  <c r="A962"/>
  <c r="A1017"/>
  <c r="A928"/>
  <c r="A429"/>
  <c r="A872"/>
  <c r="A660"/>
  <c r="A226"/>
  <c r="A957"/>
  <c r="A817"/>
  <c r="A222"/>
  <c r="A216"/>
  <c r="A891"/>
  <c r="A317"/>
  <c r="A649"/>
  <c r="A362"/>
  <c r="A456"/>
  <c r="A385"/>
  <c r="A808"/>
  <c r="A431"/>
  <c r="A348"/>
  <c r="A374"/>
  <c r="A225"/>
  <c r="A894"/>
  <c r="A739"/>
  <c r="A327"/>
  <c r="A413"/>
  <c r="A862"/>
  <c r="A831"/>
  <c r="A387"/>
  <c r="A905"/>
  <c r="A572"/>
  <c r="A710"/>
  <c r="A666"/>
  <c r="A822"/>
  <c r="A845"/>
  <c r="A268"/>
  <c r="A537"/>
  <c r="A864"/>
  <c r="A524"/>
  <c r="A471"/>
  <c r="A994"/>
  <c r="A573"/>
  <c r="A517"/>
  <c r="A948"/>
  <c r="A929"/>
  <c r="A628"/>
  <c r="A998"/>
  <c r="A778"/>
  <c r="A640"/>
  <c r="A240"/>
  <c r="A538"/>
  <c r="A531"/>
  <c r="A515"/>
  <c r="A278"/>
  <c r="A544"/>
  <c r="A832"/>
  <c r="A971"/>
  <c r="A617"/>
  <c r="A637"/>
  <c r="A990"/>
  <c r="A720"/>
  <c r="A901"/>
  <c r="A924"/>
  <c r="A997"/>
  <c r="A741"/>
  <c r="A662"/>
  <c r="A493"/>
  <c r="A857"/>
  <c r="A421"/>
  <c r="A749"/>
  <c r="A519"/>
  <c r="A648"/>
  <c r="A249"/>
  <c r="A993"/>
  <c r="A814"/>
  <c r="A218"/>
  <c r="A554"/>
  <c r="A1007"/>
  <c r="A380"/>
  <c r="A462"/>
  <c r="A747"/>
  <c r="A681"/>
  <c r="A472"/>
  <c r="A467"/>
  <c r="A309"/>
  <c r="A464"/>
  <c r="A550"/>
  <c r="A765"/>
  <c r="A724"/>
  <c r="A454"/>
  <c r="A758"/>
  <c r="A670"/>
  <c r="A280"/>
  <c r="A689"/>
  <c r="A430"/>
  <c r="A614"/>
  <c r="A409"/>
  <c r="A599"/>
  <c r="A500"/>
  <c r="A439"/>
  <c r="A854"/>
  <c r="A840"/>
  <c r="A312"/>
  <c r="A959"/>
  <c r="A613"/>
  <c r="A418"/>
  <c r="A1011"/>
  <c r="A286"/>
  <c r="A622"/>
  <c r="A735"/>
  <c r="A884"/>
  <c r="A381"/>
  <c r="A713"/>
  <c r="A755"/>
  <c r="A639"/>
  <c r="A835"/>
  <c r="A394"/>
  <c r="A803"/>
  <c r="A235"/>
  <c r="A804"/>
  <c r="A548"/>
  <c r="A584"/>
  <c r="A546"/>
  <c r="A1005"/>
  <c r="A612"/>
  <c r="A812"/>
  <c r="A342"/>
  <c r="A514"/>
  <c r="A299"/>
  <c r="A410"/>
  <c r="A981"/>
  <c r="A592"/>
  <c r="A273"/>
  <c r="A307"/>
  <c r="A389"/>
  <c r="A728"/>
  <c r="A721"/>
  <c r="A382"/>
  <c r="A650"/>
  <c r="A969"/>
  <c r="A552"/>
  <c r="A715"/>
  <c r="A1000"/>
  <c r="A657"/>
  <c r="A542"/>
  <c r="A916"/>
  <c r="A259"/>
  <c r="A281"/>
  <c r="A719"/>
  <c r="A991"/>
  <c r="A964"/>
  <c r="A290"/>
  <c r="A871"/>
  <c r="A288"/>
  <c r="A775"/>
  <c r="A375"/>
  <c r="A345"/>
  <c r="A596"/>
  <c r="A995"/>
  <c r="A732"/>
  <c r="A996"/>
  <c r="A661"/>
  <c r="A521"/>
  <c r="A855"/>
  <c r="A595"/>
  <c r="A716"/>
  <c r="A652"/>
  <c r="A745"/>
  <c r="A282"/>
  <c r="A1006"/>
  <c r="A432"/>
  <c r="A310"/>
  <c r="A702"/>
  <c r="A983"/>
  <c r="A930"/>
  <c r="A760"/>
  <c r="A292"/>
  <c r="A562"/>
  <c r="A659"/>
  <c r="A457"/>
  <c r="A968"/>
  <c r="A956"/>
  <c r="A611"/>
  <c r="A932"/>
  <c r="A370"/>
  <c r="A398"/>
  <c r="A785"/>
  <c r="A555"/>
  <c r="A541"/>
  <c r="A300"/>
  <c r="A581"/>
  <c r="A938"/>
  <c r="A984"/>
  <c r="A658"/>
  <c r="A632"/>
  <c r="A742"/>
  <c r="A296"/>
  <c r="A536"/>
  <c r="A558"/>
  <c r="A727"/>
  <c r="A797"/>
  <c r="A1012"/>
  <c r="A543"/>
  <c r="A799"/>
  <c r="A711"/>
  <c r="A898"/>
  <c r="A712"/>
  <c r="A490"/>
  <c r="A674"/>
  <c r="A950"/>
  <c r="A939"/>
  <c r="A481"/>
  <c r="A781"/>
  <c r="A907"/>
  <c r="A999"/>
  <c r="A958"/>
  <c r="A243"/>
  <c r="A350"/>
  <c r="A560"/>
  <c r="A352"/>
  <c r="A828"/>
  <c r="A448"/>
  <c r="A960"/>
  <c r="A987"/>
  <c r="A904"/>
  <c r="A736"/>
  <c r="A232"/>
  <c r="A567"/>
  <c r="A769"/>
  <c r="A563"/>
  <c r="A922"/>
  <c r="A496"/>
  <c r="A698"/>
  <c r="A565"/>
  <c r="A477"/>
  <c r="A236"/>
  <c r="A699"/>
  <c r="A271"/>
  <c r="A807"/>
  <c r="A656"/>
  <c r="A228"/>
  <c r="A428"/>
  <c r="A725"/>
  <c r="A927"/>
  <c r="A318"/>
  <c r="A770"/>
  <c r="A334"/>
  <c r="A269"/>
  <c r="A918"/>
  <c r="A687"/>
  <c r="A401"/>
  <c r="A313"/>
  <c r="A530"/>
  <c r="A256"/>
  <c r="A834"/>
  <c r="A708"/>
  <c r="A491"/>
  <c r="A511"/>
  <c r="A463"/>
  <c r="A709"/>
  <c r="A523"/>
  <c r="A404"/>
  <c r="A771"/>
  <c r="A393"/>
  <c r="A354"/>
  <c r="A591"/>
  <c r="A609"/>
  <c r="A252"/>
  <c r="A373"/>
  <c r="A411"/>
  <c r="A414"/>
  <c r="A486"/>
  <c r="A973"/>
  <c r="A358"/>
  <c r="A295"/>
  <c r="A597"/>
  <c r="A371"/>
  <c r="A876"/>
  <c r="A704"/>
  <c r="A473"/>
  <c r="A620"/>
  <c r="A696"/>
  <c r="A386"/>
  <c r="A258"/>
  <c r="A695"/>
  <c r="A919"/>
  <c r="A693"/>
  <c r="A824"/>
  <c r="A458"/>
  <c r="A748"/>
  <c r="A261"/>
  <c r="A750"/>
  <c r="A476"/>
  <c r="A767"/>
  <c r="A502"/>
  <c r="A825"/>
  <c r="A556"/>
  <c r="A434"/>
  <c r="A586"/>
  <c r="A304"/>
  <c r="A988"/>
  <c r="A333"/>
  <c r="A873"/>
  <c r="A283"/>
  <c r="A820"/>
  <c r="A821"/>
  <c r="A415"/>
  <c r="A495"/>
  <c r="A970"/>
  <c r="A451"/>
  <c r="A395"/>
  <c r="A694"/>
  <c r="A229"/>
  <c r="A819"/>
  <c r="A627"/>
  <c r="A843"/>
  <c r="A690"/>
  <c r="A265"/>
  <c r="A937"/>
  <c r="A906"/>
  <c r="A422"/>
  <c r="A1016"/>
  <c r="A579"/>
  <c r="A975"/>
  <c r="A424"/>
  <c r="A706"/>
  <c r="A426"/>
  <c r="A533"/>
  <c r="A277"/>
  <c r="A931"/>
  <c r="A893"/>
  <c r="A233"/>
  <c r="A399"/>
  <c r="A965"/>
  <c r="A963"/>
  <c r="A949"/>
  <c r="A315"/>
  <c r="A338"/>
  <c r="A842"/>
  <c r="A489"/>
  <c r="A889"/>
  <c r="A992"/>
  <c r="A479"/>
  <c r="A570"/>
  <c r="A841"/>
  <c r="A844"/>
  <c r="A847"/>
  <c r="A961"/>
  <c r="A379"/>
  <c r="A361"/>
  <c r="A248"/>
  <c r="A303"/>
  <c r="A647"/>
  <c r="A934"/>
  <c r="A875"/>
  <c r="A1010"/>
  <c r="A686"/>
  <c r="A641"/>
  <c r="A705"/>
  <c r="A353"/>
  <c r="A757"/>
  <c r="A917"/>
  <c r="A642"/>
  <c r="A566"/>
  <c r="A846"/>
  <c r="A227"/>
  <c r="A571"/>
  <c r="A1015"/>
  <c r="A915"/>
  <c r="A274"/>
  <c r="A900"/>
  <c r="A322"/>
  <c r="A488"/>
  <c r="A815"/>
  <c r="A301"/>
  <c r="A264"/>
  <c r="A867"/>
  <c r="A774"/>
  <c r="A522"/>
  <c r="A798"/>
  <c r="A978"/>
  <c r="A475"/>
  <c r="A402"/>
  <c r="A676"/>
  <c r="A577"/>
  <c r="A270"/>
  <c r="A272"/>
  <c r="A826"/>
  <c r="A217"/>
  <c r="A329"/>
  <c r="A336"/>
  <c r="A605"/>
  <c r="A789"/>
  <c r="A446"/>
  <c r="A598"/>
  <c r="A972"/>
  <c r="A796"/>
  <c r="A743"/>
  <c r="A405"/>
  <c r="A391"/>
  <c r="A211"/>
  <c r="A980"/>
  <c r="A450"/>
  <c r="A668"/>
  <c r="A827"/>
  <c r="A697"/>
  <c r="A498"/>
  <c r="A691"/>
  <c r="A780"/>
  <c r="A319"/>
  <c r="A306"/>
  <c r="A287"/>
  <c r="A419"/>
  <c r="A703"/>
  <c r="A881"/>
  <c r="A802"/>
  <c r="A869"/>
  <c r="A1001"/>
  <c r="A788"/>
  <c r="A887"/>
  <c r="A902"/>
  <c r="A682"/>
  <c r="A829"/>
  <c r="A349"/>
  <c r="A219"/>
  <c r="A525"/>
  <c r="A505"/>
  <c r="A355"/>
  <c r="A263"/>
  <c r="A776"/>
  <c r="A238"/>
  <c r="A936"/>
  <c r="A836"/>
  <c r="A320"/>
  <c r="A655"/>
  <c r="A551"/>
  <c r="A700"/>
  <c r="A331"/>
  <c r="A1009"/>
  <c r="A768"/>
  <c r="A1002"/>
  <c r="A583"/>
  <c r="A224"/>
  <c r="A671"/>
  <c r="A634"/>
  <c r="A326"/>
  <c r="A935"/>
  <c r="A839"/>
  <c r="A762"/>
  <c r="A497"/>
  <c r="A444"/>
  <c r="A244"/>
  <c r="A528"/>
  <c r="A416"/>
  <c r="A378"/>
  <c r="A885"/>
  <c r="A582"/>
  <c r="A245"/>
  <c r="A466"/>
  <c r="A423"/>
  <c r="A469"/>
  <c r="A651"/>
  <c r="A260"/>
  <c r="A364"/>
  <c r="A589"/>
  <c r="A237"/>
  <c r="A746"/>
  <c r="A305"/>
  <c r="A442"/>
  <c r="A646"/>
  <c r="A470"/>
  <c r="A242"/>
  <c r="A474"/>
  <c r="A483"/>
  <c r="A452"/>
  <c r="A766"/>
  <c r="A677"/>
  <c r="A809"/>
  <c r="A707"/>
  <c r="A241"/>
  <c r="A868"/>
  <c r="A608"/>
  <c r="A912"/>
  <c r="A480"/>
  <c r="A718"/>
  <c r="A337"/>
  <c r="A332"/>
  <c r="A499"/>
  <c r="A665"/>
  <c r="A892"/>
  <c r="A967"/>
  <c r="A503"/>
  <c r="A1003"/>
  <c r="A910"/>
  <c r="A366"/>
  <c r="A284"/>
  <c r="A740"/>
  <c r="A478"/>
  <c r="A618"/>
  <c r="A925"/>
  <c r="A588"/>
  <c r="A920"/>
  <c r="A801"/>
  <c r="A777"/>
  <c r="A492"/>
  <c r="A783"/>
  <c r="A753"/>
  <c r="A945"/>
  <c r="A330"/>
  <c r="A293"/>
  <c r="A977"/>
  <c r="A568"/>
  <c r="A388"/>
  <c r="A363"/>
  <c r="A730"/>
  <c r="A392"/>
  <c r="A989"/>
  <c r="A897"/>
  <c r="A848"/>
  <c r="A526"/>
  <c r="A616"/>
  <c r="A675"/>
  <c r="A849"/>
  <c r="A738"/>
  <c r="A447"/>
  <c r="A231"/>
  <c r="A461"/>
  <c r="A220"/>
  <c r="A376"/>
  <c r="A437"/>
  <c r="A908"/>
  <c r="A564"/>
  <c r="A733"/>
  <c r="A459"/>
  <c r="A683"/>
  <c r="A559"/>
  <c r="A858"/>
  <c r="A813"/>
  <c r="A684"/>
  <c r="A397"/>
  <c r="A527"/>
  <c r="A407"/>
  <c r="A501"/>
  <c r="A294"/>
  <c r="A895"/>
  <c r="A793"/>
  <c r="A254"/>
  <c r="A593"/>
  <c r="A818"/>
  <c r="A223"/>
  <c r="A909"/>
  <c r="A896"/>
  <c r="A604"/>
  <c r="A253"/>
  <c r="A417"/>
  <c r="A729"/>
  <c r="A913"/>
  <c r="A688"/>
  <c r="A672"/>
  <c r="A384"/>
  <c r="A484"/>
  <c r="A942"/>
  <c r="A412"/>
  <c r="A553"/>
  <c r="A357"/>
  <c r="A653"/>
  <c r="A213"/>
  <c r="A341"/>
  <c r="A465"/>
  <c r="A837"/>
  <c r="A645"/>
  <c r="A279"/>
  <c r="A311"/>
  <c r="A441"/>
  <c r="A886"/>
  <c r="A335"/>
  <c r="A438"/>
  <c r="A795"/>
  <c r="A460"/>
  <c r="A943"/>
  <c r="A982"/>
  <c r="A926"/>
  <c r="A569"/>
  <c r="A251"/>
  <c r="A545"/>
  <c r="A291"/>
  <c r="A714"/>
  <c r="A911"/>
  <c r="A861"/>
  <c r="A367"/>
  <c r="A669"/>
  <c r="A449"/>
  <c r="A316"/>
  <c r="A882"/>
  <c r="A631"/>
  <c r="A692"/>
  <c r="A356"/>
  <c r="A800"/>
  <c r="A266"/>
  <c r="A754"/>
  <c r="A532"/>
  <c r="A779"/>
  <c r="A944"/>
  <c r="A535"/>
  <c r="A921"/>
  <c r="A406"/>
  <c r="A914"/>
  <c r="BD14" l="1"/>
  <c r="Z27" i="1"/>
  <c r="AA27" l="1"/>
  <c r="BG14" i="2"/>
  <c r="AB27" i="1" l="1"/>
  <c r="BJ14" i="2"/>
  <c r="BM14" l="1"/>
  <c r="AC27" i="1"/>
  <c r="BP14" i="2" l="1"/>
  <c r="AD27" i="1"/>
  <c r="AE27" l="1"/>
  <c r="BS14" i="2"/>
  <c r="BV14" l="1"/>
  <c r="AF27" i="1"/>
  <c r="BY14" i="2" l="1"/>
  <c r="AG27" i="1"/>
  <c r="AH27" l="1"/>
  <c r="CB14" i="2"/>
  <c r="AI27" i="1" l="1"/>
  <c r="CE14" i="2"/>
  <c r="AJ27" i="1" l="1"/>
  <c r="CH14" i="2"/>
  <c r="CK14" l="1"/>
  <c r="AK27" i="1"/>
  <c r="CN14" i="2" s="1"/>
</calcChain>
</file>

<file path=xl/sharedStrings.xml><?xml version="1.0" encoding="utf-8"?>
<sst xmlns="http://schemas.openxmlformats.org/spreadsheetml/2006/main" count="3800" uniqueCount="710">
  <si>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</si>
  <si>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</si>
  <si>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</si>
  <si>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</si>
  <si>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</si>
  <si>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</si>
  <si>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</si>
  <si>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</si>
  <si>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</si>
  <si>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</si>
  <si>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</si>
  <si>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</si>
  <si>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</si>
  <si>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</si>
  <si>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</si>
  <si>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</si>
  <si>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</si>
  <si>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</si>
  <si>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</si>
  <si>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</si>
  <si>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</si>
  <si>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</si>
  <si>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</si>
  <si>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</si>
  <si>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</si>
  <si>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</si>
  <si>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</si>
  <si>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</si>
  <si>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</si>
  <si>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</si>
  <si>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</si>
  <si>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</si>
  <si>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</si>
  <si>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</si>
  <si>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</si>
  <si>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</si>
  <si>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</si>
  <si>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</si>
  <si>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</si>
  <si>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</si>
  <si>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</si>
  <si>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</si>
  <si>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</si>
  <si>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</si>
  <si>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</si>
  <si>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</si>
  <si>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</si>
  <si>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</si>
  <si>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</si>
  <si>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</si>
  <si>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</si>
  <si>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</si>
  <si>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</si>
  <si>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</si>
  <si>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</si>
  <si>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</si>
  <si>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</si>
  <si>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</si>
  <si>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</si>
  <si>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</si>
  <si>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</si>
  <si>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</si>
  <si>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</si>
  <si>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</si>
  <si>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</si>
  <si>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</si>
  <si>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</si>
  <si>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</si>
  <si>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</si>
  <si>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</si>
  <si>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</si>
  <si>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</si>
  <si>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</si>
  <si>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</si>
  <si>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</si>
  <si>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</si>
  <si>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</si>
  <si>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</si>
  <si>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</si>
  <si>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</si>
  <si>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</si>
  <si>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</si>
  <si>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</si>
  <si>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</si>
  <si>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</si>
  <si>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</si>
  <si>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</si>
  <si>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</si>
  <si>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</si>
  <si>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</si>
  <si>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</si>
  <si>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</si>
  <si>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</si>
  <si>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</si>
  <si>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</si>
  <si>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</si>
  <si>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</si>
  <si>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</si>
  <si>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</si>
  <si>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</si>
  <si>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</si>
  <si>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</si>
  <si>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</si>
  <si>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</si>
  <si>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</si>
  <si>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</si>
  <si>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</si>
  <si>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</si>
  <si>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</si>
  <si>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</si>
  <si>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</si>
  <si>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</si>
  <si>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</si>
  <si>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</si>
  <si>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</si>
  <si>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</si>
  <si>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</si>
  <si>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</si>
  <si>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</si>
  <si>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</si>
  <si>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</si>
  <si>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</si>
  <si>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</si>
  <si>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</si>
  <si>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</si>
  <si>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</si>
  <si>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</si>
  <si>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</si>
  <si>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</si>
  <si>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</si>
  <si>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</si>
  <si>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</si>
  <si>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</si>
  <si>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</si>
  <si>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</si>
  <si>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</si>
  <si>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</si>
  <si>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</si>
  <si>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</si>
  <si>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</si>
  <si>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</si>
  <si>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</si>
  <si>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</si>
  <si>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</si>
  <si>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</si>
  <si>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</si>
  <si>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</si>
  <si>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</si>
  <si>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</si>
  <si>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</si>
  <si>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</si>
  <si>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</si>
  <si>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</si>
  <si>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</si>
  <si>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</si>
  <si>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</si>
  <si>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</si>
  <si>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</si>
  <si>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</si>
  <si>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</si>
  <si>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</si>
  <si>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</si>
  <si>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</si>
  <si>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</si>
  <si>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</si>
  <si>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</si>
  <si>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</si>
  <si>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</si>
  <si>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</si>
  <si>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</si>
  <si>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</si>
  <si>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</si>
  <si>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</si>
  <si>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</si>
  <si>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</si>
  <si>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</si>
  <si>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</si>
  <si>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</si>
  <si>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</si>
  <si>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</si>
  <si>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</si>
  <si>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</si>
  <si>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</si>
  <si>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</si>
  <si>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</si>
  <si>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</si>
  <si>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</si>
  <si>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</si>
  <si>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</si>
  <si>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</si>
  <si>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</si>
  <si>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</si>
  <si>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</si>
  <si>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</si>
  <si>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</si>
  <si>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</si>
  <si>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</si>
  <si>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</si>
  <si>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</si>
  <si>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</si>
  <si>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</si>
  <si>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</si>
  <si>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</si>
  <si>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</si>
  <si>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</si>
  <si>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</si>
  <si>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</si>
  <si>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</si>
  <si>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</si>
  <si>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</si>
  <si>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</si>
  <si>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</si>
  <si>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</si>
  <si>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</si>
  <si>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</si>
  <si>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</si>
  <si>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</si>
  <si>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</si>
  <si>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</si>
  <si>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</si>
  <si>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</si>
  <si>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</si>
  <si>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</si>
  <si>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</si>
  <si>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</si>
  <si>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</si>
  <si>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</si>
  <si>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</si>
  <si>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</si>
  <si>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</si>
  <si>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</si>
  <si>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</si>
  <si>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</si>
  <si>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</si>
  <si>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</si>
  <si>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</si>
  <si>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</si>
  <si>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</si>
  <si>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</si>
  <si>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</si>
  <si>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</si>
  <si>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</si>
  <si>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</si>
  <si>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</si>
  <si>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</si>
  <si>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</si>
  <si>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</si>
  <si>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</si>
  <si>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</si>
  <si>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</si>
  <si>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</si>
  <si>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</si>
  <si>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</si>
  <si>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</si>
  <si>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</si>
  <si>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</si>
  <si>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</si>
  <si>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</si>
  <si>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</si>
  <si>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</si>
  <si>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</si>
  <si>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</si>
  <si>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</si>
  <si>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</si>
  <si>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</si>
  <si>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</si>
  <si>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</si>
  <si>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</si>
  <si>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</si>
  <si>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</si>
  <si>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</si>
  <si>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</si>
  <si>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</si>
  <si>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</si>
  <si>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</si>
  <si>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</si>
  <si>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FFD-COLD BEVERAGE</t>
  </si>
  <si>
    <t>FFD-HOT BEVERAGE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</si>
  <si>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</si>
  <si>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</si>
  <si>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</si>
  <si>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</si>
  <si>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</si>
  <si>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</si>
  <si>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</si>
  <si>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</si>
  <si>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</si>
  <si>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</si>
  <si>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</si>
  <si>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</si>
  <si>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</si>
  <si>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</si>
  <si>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</si>
  <si>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</si>
  <si>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</si>
  <si>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</si>
  <si>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</si>
  <si>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</si>
  <si>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</si>
  <si>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</si>
  <si>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</si>
  <si>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</si>
  <si>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</si>
  <si>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</si>
  <si>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</si>
  <si>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</si>
  <si>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</si>
  <si>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AA03 K : CARI MEMBER</t>
  </si>
  <si>
    <t>AA04 K-LUNCH</t>
  </si>
  <si>
    <t>AA05 K : CHILDREN</t>
  </si>
  <si>
    <t>AA06 K : MEMBER B'DAY</t>
  </si>
  <si>
    <t>AA07 K : STAFF B'DAY</t>
  </si>
  <si>
    <t>AA16 K : XTD S ROOM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</si>
  <si>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</si>
  <si>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</si>
  <si>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</si>
  <si>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</si>
  <si>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</si>
  <si>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</si>
  <si>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</si>
  <si>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</si>
  <si>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AB09 H : STAFF B'DAY</t>
  </si>
  <si>
    <t>AB11 H : FREEHEAD (B)</t>
  </si>
  <si>
    <t>AB16 H : EVENT</t>
  </si>
  <si>
    <t>AB17 H : XTD S ROOM</t>
  </si>
  <si>
    <t>AB18 H : XTD M ROOM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</si>
  <si>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</si>
  <si>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</si>
  <si>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</si>
  <si>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</si>
  <si>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</si>
  <si>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</si>
  <si>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</si>
  <si>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</si>
  <si>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</si>
  <si>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</si>
  <si>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</si>
  <si>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</si>
  <si>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</si>
  <si>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</si>
  <si>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</si>
  <si>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</si>
  <si>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</si>
  <si>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</si>
  <si>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AD15 M : XTD S ROOM</t>
  </si>
  <si>
    <t>AD16 M : XTD M ROOM</t>
  </si>
  <si>
    <t>DE01 SET 990</t>
  </si>
  <si>
    <t>EA01 TIDBITS</t>
  </si>
  <si>
    <t>GA09 LIGHTER</t>
  </si>
  <si>
    <t>GC01 CARD NEW</t>
  </si>
  <si>
    <t>ZAB05 1205:RAINBOW RL</t>
  </si>
  <si>
    <t>ZAC01 1301:DUMPLING</t>
  </si>
  <si>
    <t>KLKD-LOCAL DELIGHTS</t>
  </si>
  <si>
    <t>KLKD-APPETIZER</t>
  </si>
  <si>
    <t>SIDE ORDER-APPETIZER</t>
  </si>
  <si>
    <t>SIDE ORDER-LOCAL DELIGHTS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</si>
  <si>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</si>
  <si>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</si>
  <si>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</si>
  <si>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</si>
  <si>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</si>
  <si>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</si>
  <si>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</si>
  <si>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</si>
  <si>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</si>
  <si>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</si>
  <si>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</si>
  <si>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</si>
  <si>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</si>
  <si>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</si>
  <si>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</si>
  <si>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</si>
  <si>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</si>
  <si>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</si>
  <si>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</si>
  <si>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</si>
  <si>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</si>
  <si>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</si>
  <si>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</si>
  <si>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</si>
  <si>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</si>
  <si>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</si>
  <si>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</si>
  <si>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</si>
  <si>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</si>
  <si>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</si>
  <si>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</si>
  <si>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</si>
  <si>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</si>
  <si>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</si>
  <si>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</si>
  <si>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</si>
  <si>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</si>
  <si>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</si>
  <si>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</si>
  <si>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</si>
  <si>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</si>
  <si>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</si>
  <si>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</si>
  <si>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</si>
  <si>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</si>
  <si>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</si>
  <si>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AA02 K : MEMBER</t>
  </si>
  <si>
    <t>AA09 K : FREEHEAD (B)</t>
  </si>
  <si>
    <t>AA15 K : EVENT</t>
  </si>
  <si>
    <t>AA23 K:Student Mem</t>
  </si>
  <si>
    <t>AB19 H : XTD B ROOM</t>
  </si>
  <si>
    <t>AB46 H : Student</t>
  </si>
  <si>
    <t>AB50 H:Student Mem</t>
  </si>
  <si>
    <t>AC08 N : STAFF B'DAY</t>
  </si>
  <si>
    <t>AC24 N:Student Mem</t>
  </si>
  <si>
    <t>AC28 N: Student Diner</t>
  </si>
  <si>
    <t>AD14 M : EVENT</t>
  </si>
  <si>
    <t>AD22 M:Student Mem</t>
  </si>
  <si>
    <t>AE26 CNY BEER PLATER</t>
  </si>
  <si>
    <t>BA01 K : 4BP</t>
  </si>
  <si>
    <t>DD17 McCain Beer</t>
  </si>
  <si>
    <t>DF15 ADD TATA SAUCE</t>
  </si>
  <si>
    <t>DF16 ADD SAUCE CHEES</t>
  </si>
  <si>
    <t xml:space="preserve">BEER </t>
  </si>
  <si>
    <t>FFD-SOFT DRINK</t>
  </si>
  <si>
    <t>SIDE ORDER-WESTERN CRUISE</t>
  </si>
  <si>
    <t>KLKD-WESTERN CRUISE</t>
  </si>
  <si>
    <t>AA08 K : FOC HEAD</t>
  </si>
  <si>
    <t>AA10 Father</t>
  </si>
  <si>
    <t>AA11 K : FREEHEAD (R)</t>
  </si>
  <si>
    <t>AA12 K : 3+1</t>
  </si>
  <si>
    <t>AA13 K : PROMOTION</t>
  </si>
  <si>
    <t>AA14 K : PROMO+MEAL</t>
  </si>
  <si>
    <t>AA18 K : XTD B ROOM</t>
  </si>
  <si>
    <t>AA19 K : FOC HOUR</t>
  </si>
  <si>
    <t>AA20 K : GROUPON</t>
  </si>
  <si>
    <t>AA22 K : One FM 208</t>
  </si>
  <si>
    <t>AA25 K : iGOT DIS 3+1</t>
  </si>
  <si>
    <t>AB04 H : CARI MEMBER</t>
  </si>
  <si>
    <t>AB10 H : FOC HEAD</t>
  </si>
  <si>
    <t>AB12 Father</t>
  </si>
  <si>
    <t>AB13 H : FREEHEAD (R)</t>
  </si>
  <si>
    <t>AB14 H : 3+1</t>
  </si>
  <si>
    <t>AB15 H : PROMOTION</t>
  </si>
  <si>
    <t>AB20 H : FOC HOUR</t>
  </si>
  <si>
    <t>AB41 N : REGULAR</t>
  </si>
  <si>
    <t>AB42 N : MEMBER</t>
  </si>
  <si>
    <t>AB43 N : MEMBER 30%</t>
  </si>
  <si>
    <t>AB44 N : CARI MEMBER</t>
  </si>
  <si>
    <t>AB45 K-DINNER</t>
  </si>
  <si>
    <t>AB47 H : GROUPON</t>
  </si>
  <si>
    <t>AB49 H : One FM 208</t>
  </si>
  <si>
    <t>AC04 N : CARI MEMBER</t>
  </si>
  <si>
    <t>AC09 N : FOC HEAD</t>
  </si>
  <si>
    <t>AC11 Father</t>
  </si>
  <si>
    <t>AC12 N : FREEHEAD (R)</t>
  </si>
  <si>
    <t>AC13 N : 3+1</t>
  </si>
  <si>
    <t>AC14 N : PROMOTION</t>
  </si>
  <si>
    <t>AC15 N : PROMO+MEAL</t>
  </si>
  <si>
    <t>AC20 N : FREE HOUR</t>
  </si>
  <si>
    <t>AC21 N : GROUPON</t>
  </si>
  <si>
    <t>AC23 N : One FM 208</t>
  </si>
  <si>
    <t>AC27 N : iGOT DIS 3+1</t>
  </si>
  <si>
    <t>AD04 M : CARI MEMBER</t>
  </si>
  <si>
    <t>AD08 M : STAFF B'DAY</t>
  </si>
  <si>
    <t>AD10 Father</t>
  </si>
  <si>
    <t>AD11 M : FREEHEAD (R)</t>
  </si>
  <si>
    <t>AD12 M : 3+1</t>
  </si>
  <si>
    <t>AD13 M : PROMOTION</t>
  </si>
  <si>
    <t>AD17 M : XTD B ROOM</t>
  </si>
  <si>
    <t>AD18 M : FOC HOUR</t>
  </si>
  <si>
    <t>AD19 M : GROUPON</t>
  </si>
  <si>
    <t>AD21 M : One FM 208</t>
  </si>
  <si>
    <t>AD24 M : iGOT DIS 3+1</t>
  </si>
  <si>
    <t>AE01 EVE 4HRS SPECIAL</t>
  </si>
  <si>
    <t>AE02 EVE 4HRS MEMBER</t>
  </si>
  <si>
    <t>AE03 EVE 2HRS SPECIAL</t>
  </si>
  <si>
    <t>AE04 EVE 2HRS MEMBER</t>
  </si>
  <si>
    <t>AE05 COUNTDOWN 1P</t>
  </si>
  <si>
    <t>AE06 COUNTDOWN MEMBER</t>
  </si>
  <si>
    <t>AE07 4P NORM PACKAGE</t>
  </si>
  <si>
    <t>AE08 4P BEER PACKAGE</t>
  </si>
  <si>
    <t>AE09 PACKAGE ADD-ON</t>
  </si>
  <si>
    <t>AE10 ADD-ON MEMBER</t>
  </si>
  <si>
    <t>AE11 SMALL ROOM</t>
  </si>
  <si>
    <t>AE12 MEDIUM ROOM</t>
  </si>
  <si>
    <t>AE13 M.BIG ROOM</t>
  </si>
  <si>
    <t>AE14 BIG ROOM</t>
  </si>
  <si>
    <t>AE15 VIP ROOM</t>
  </si>
  <si>
    <t>AE16 VVIP ROOM</t>
  </si>
  <si>
    <t>AE17 S.ROOM MEM</t>
  </si>
  <si>
    <t>AE18 M.ROOM MEM</t>
  </si>
  <si>
    <t>AE19 M BIG ROOM MEM</t>
  </si>
  <si>
    <t>AE20 BIG ROOM MEM</t>
  </si>
  <si>
    <t>AE21 VIP ROOM MEM</t>
  </si>
  <si>
    <t>AE22 VVIP ROOM MEM</t>
  </si>
  <si>
    <t>AE23 CNY HEAD CHARGE</t>
  </si>
  <si>
    <t>AE24 CNY HEAD MEM</t>
  </si>
  <si>
    <t>AE25 CNY LUNCH PLATER</t>
  </si>
  <si>
    <t>AE28 S. XTD ROOM</t>
  </si>
  <si>
    <t>AE29 M. XTD ROOM</t>
  </si>
  <si>
    <t>AE30 M.BIG XTD ROOM</t>
  </si>
  <si>
    <t>AE31 BIG XTD ROOM</t>
  </si>
  <si>
    <t>AE32 VIP XTD ROOM</t>
  </si>
  <si>
    <t>SIDE ORDER-SOFT DRINK</t>
  </si>
  <si>
    <t>DRINKS (IN JUG)</t>
  </si>
  <si>
    <t>COMBO</t>
  </si>
  <si>
    <t>SIDE ORDER</t>
  </si>
  <si>
    <t>SBA OUTLET</t>
  </si>
  <si>
    <t>AE27 CNY PLATER</t>
  </si>
  <si>
    <t>CO02 PLAIN WATER</t>
  </si>
  <si>
    <t>DE02 SET 1390</t>
  </si>
  <si>
    <t>GC02 CARD REPLACE</t>
  </si>
  <si>
    <t>GC03 Student Mem Card</t>
  </si>
  <si>
    <t>GD01 MIKE COVER 01</t>
  </si>
  <si>
    <t>GD02 MIKE COVER 03</t>
  </si>
  <si>
    <t>ZAA02 HEINEKEN EX BKT</t>
  </si>
  <si>
    <t>COMBO-APPETIZER</t>
  </si>
  <si>
    <t>PLATER</t>
  </si>
  <si>
    <t xml:space="preserve">LOCAL DELIGHTS / WESTERN CRUISE / APPETIZER </t>
  </si>
  <si>
    <t>DG05 91005 91005:FISH&amp;CHIP</t>
  </si>
  <si>
    <t>DG06 91006 91006:SPAGHETTI</t>
  </si>
  <si>
    <t>DG07 91007 91007:CHK SALAD</t>
  </si>
  <si>
    <t>DC01 1101 1101:THAI CHK</t>
  </si>
  <si>
    <t>DC02 1102 1102:MAMITE CHK</t>
  </si>
  <si>
    <t>DC03 1103 1103:KO PO CHK</t>
  </si>
  <si>
    <t>DC05 1105 1105:BUTTER CHK</t>
  </si>
  <si>
    <t>DC06 1106 1106:HK F.RICE</t>
  </si>
  <si>
    <t>DC07 1107 1107:SBL F.RICE</t>
  </si>
  <si>
    <t>DC15 1115 1115:CHK NOODLE</t>
  </si>
  <si>
    <t>DH01 91101 91101:THAI CHK</t>
  </si>
  <si>
    <t>DH02 91102 91102:MAMITE CHK</t>
  </si>
  <si>
    <t>DH03 91103 91103:KO PO CHK</t>
  </si>
  <si>
    <t>DH04 91104 91104:S&amp;S CHK</t>
  </si>
  <si>
    <t>DH05 91105 91105:BUTTER CHK</t>
  </si>
  <si>
    <t>DH06 91106 91106:HK F.RICE</t>
  </si>
  <si>
    <t>DH07 91107 91107:SBL F.RICE</t>
  </si>
  <si>
    <t>DH09 91109 91109:BP UDON</t>
  </si>
  <si>
    <t>DH10 91110 91110:NISSIN</t>
  </si>
  <si>
    <t>DH11 91111 91111:VEG RICE</t>
  </si>
  <si>
    <t>DH12 91112 91112:NASI LEMAK</t>
  </si>
  <si>
    <t>DH13 91113 91113:KUEY TEOW</t>
  </si>
  <si>
    <t>DH15 91115 91115:CHK NOODLE</t>
  </si>
  <si>
    <t>DD02 1202 1202:FREN FRIES</t>
  </si>
  <si>
    <t>DD11 1302 1302:NUGGET</t>
  </si>
  <si>
    <t>DI12 91303 91303:CHK WING</t>
  </si>
  <si>
    <t>DC12 1112 1112:NASI LEMAK</t>
  </si>
  <si>
    <t>DC13 1113 1113:KUEY TEOW</t>
  </si>
  <si>
    <t>DH08 91108 91108:SBL F.MEE</t>
  </si>
  <si>
    <t>DD12 1303 1303:CHK WING</t>
  </si>
  <si>
    <t>DI07 91207 91207:SAUSAGE</t>
  </si>
  <si>
    <t>DI11 91302 91302:NUGGET</t>
  </si>
  <si>
    <t>DC08 1108 1108:SBL F.MEE</t>
  </si>
  <si>
    <t>DC14 1114 1114:F.BALL MEE</t>
  </si>
  <si>
    <t>DD07 1207 1207:SAUSAGE</t>
  </si>
  <si>
    <t>DC09 1109 1109:BP UDON</t>
  </si>
  <si>
    <t>DC10 1110 1110:NISSIN</t>
  </si>
  <si>
    <t>DD04 1204 1204:FISHBALL</t>
  </si>
  <si>
    <t>DD03 1203 1203:GOLD MROOM</t>
  </si>
  <si>
    <t>DD06 1206 1206:SPRING RL</t>
  </si>
  <si>
    <t>BEER</t>
  </si>
  <si>
    <t>COLUMN</t>
  </si>
  <si>
    <t xml:space="preserve">FROM SYSTEM </t>
  </si>
  <si>
    <t xml:space="preserve">TOTAL 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</si>
  <si>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</si>
  <si>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</si>
  <si>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</si>
  <si>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</si>
  <si>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</si>
  <si>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</si>
  <si>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</si>
  <si>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SAMBAL SAUCE (NASI)</t>
  </si>
  <si>
    <t>DRY NOODLE SAUCE</t>
  </si>
  <si>
    <t>GRAVY SAUCE</t>
  </si>
  <si>
    <t>DRESSING THOUSAND ISLAND</t>
  </si>
  <si>
    <t>DRESSING COLESLAW</t>
  </si>
  <si>
    <t>TARTAR SAUCE</t>
  </si>
  <si>
    <t>BOLOGNESE SAUCE</t>
  </si>
  <si>
    <t>SAUCE CHILLI (KIMBALL)</t>
  </si>
  <si>
    <t>REQUEST BY CUSTOMERS</t>
  </si>
  <si>
    <t>ALL PORTION DECREASED BY 10 GRAM</t>
  </si>
  <si>
    <t>MAYONNAISE</t>
  </si>
  <si>
    <t>TOMATO SAUCE ( KIMBALL )</t>
  </si>
  <si>
    <t xml:space="preserve">NACHO CHEESE DIP </t>
  </si>
  <si>
    <t>MCCAIN VERSITOT</t>
  </si>
  <si>
    <t>LOSS/GAIN</t>
  </si>
  <si>
    <t>MCCAIN ONION RING</t>
  </si>
  <si>
    <t>MCCAIN SPIRAL FRIES</t>
  </si>
  <si>
    <t>MCCAIN SMILES</t>
  </si>
  <si>
    <t xml:space="preserve">MONTHLY KITCHEN STOCK SUMMARY </t>
  </si>
  <si>
    <t>每月厨房货物总结表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</si>
  <si>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</si>
  <si>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</si>
  <si>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</si>
  <si>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</si>
  <si>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</si>
  <si>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</si>
  <si>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</si>
  <si>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</si>
  <si>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</si>
  <si>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</si>
  <si>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</si>
  <si>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</si>
  <si>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</si>
  <si>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</si>
  <si>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</si>
  <si>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</si>
  <si>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</si>
  <si>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</si>
  <si>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</si>
  <si>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</si>
  <si>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</si>
  <si>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</si>
  <si>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</si>
  <si>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</si>
  <si>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</si>
  <si>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</si>
  <si>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</si>
  <si>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</si>
  <si>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</si>
  <si>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</si>
  <si>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</si>
  <si>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</si>
  <si>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</si>
  <si>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</si>
  <si>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STOCK</t>
  </si>
  <si>
    <t>购买数量</t>
  </si>
  <si>
    <t xml:space="preserve">IN OTHER </t>
  </si>
  <si>
    <t>INVENTORY</t>
  </si>
  <si>
    <t xml:space="preserve">TAKE </t>
  </si>
  <si>
    <t>上月存货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</si>
  <si>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</si>
  <si>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</si>
  <si>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</si>
  <si>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</si>
  <si>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</si>
  <si>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</si>
  <si>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</si>
  <si>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</si>
  <si>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 xml:space="preserve">GRAND TOTAL </t>
  </si>
  <si>
    <t>SBA</t>
  </si>
  <si>
    <t xml:space="preserve">FOR SBA KITCHEN </t>
  </si>
  <si>
    <t>IN K LUNCH &amp; K DINNER</t>
  </si>
  <si>
    <t>K LUNCH / DINNER  用量</t>
  </si>
  <si>
    <t>K LUNCH &amp; K DINNER</t>
  </si>
  <si>
    <t>IN SIDE ORDER</t>
  </si>
  <si>
    <t>附加菜 用量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</si>
  <si>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</si>
  <si>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MAIN COURSE MATERIAL 主餐食材</t>
  </si>
  <si>
    <t xml:space="preserve">MAIN SAUCE 主要酱料 </t>
  </si>
  <si>
    <t>SNACKS MATERIAL   小吃食材</t>
  </si>
  <si>
    <t>CUSTOMER REQUEST /</t>
  </si>
  <si>
    <t>STAFF MEAL</t>
  </si>
  <si>
    <t>顾客请求/员工餐</t>
  </si>
  <si>
    <t>N</t>
  </si>
  <si>
    <t>=K / H</t>
  </si>
  <si>
    <t>STOCK DIFF OVER USAGE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</si>
  <si>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</si>
  <si>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</si>
  <si>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</si>
  <si>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</si>
  <si>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</si>
  <si>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</si>
  <si>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</si>
  <si>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</si>
  <si>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t>MAIN SAUCE 主要酱料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</si>
  <si>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</si>
  <si>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</si>
  <si>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t xml:space="preserve">KG </t>
  </si>
  <si>
    <t>WEEK 1</t>
  </si>
  <si>
    <t>MOVEMBER  2013</t>
  </si>
  <si>
    <t>Date From : 01/11-03/11</t>
  </si>
  <si>
    <t>BA24 SOMERSBY BKT</t>
  </si>
  <si>
    <t>BA26 STRONGBOW BKT</t>
  </si>
  <si>
    <t>GC05 AEON MEMBER 50%</t>
  </si>
  <si>
    <t>ZAD01 COLD</t>
  </si>
  <si>
    <t>ZAD02 HOT</t>
  </si>
  <si>
    <t>ZAD03 WARM</t>
  </si>
  <si>
    <t>ZAD04 LESS ICE</t>
  </si>
  <si>
    <t>ZAD06 NO ICE</t>
  </si>
  <si>
    <t>ZAD13 ADD LEMON</t>
  </si>
  <si>
    <t>ZAD20 JUG</t>
  </si>
  <si>
    <t>ZAD36 BEER GLASS</t>
  </si>
  <si>
    <t>ZAD37 ICE BUCKET</t>
  </si>
  <si>
    <t>ZZZZZ CUS CANCEL</t>
  </si>
  <si>
    <t>BA23 SOMERSBY</t>
  </si>
  <si>
    <t>BA27 HOEGAARDEN</t>
  </si>
  <si>
    <t>ZAD05 MORE ICE</t>
  </si>
  <si>
    <t>ZAD07 LESS SWEET</t>
  </si>
  <si>
    <t>ZAD09 LESS SALTY</t>
  </si>
  <si>
    <t>ZAD14 MORE SWEET</t>
  </si>
  <si>
    <t>ZAD16 ICE ONLY</t>
  </si>
  <si>
    <t>ZAD21 TAKE AWAY</t>
  </si>
  <si>
    <t>ZZZZZ WRONG KEY</t>
  </si>
  <si>
    <t>AC35 N : 1+1</t>
  </si>
  <si>
    <t>AC36 N : 1+1 AEON</t>
  </si>
  <si>
    <t>BA28 HOEGAARDEN BKT</t>
  </si>
  <si>
    <t>ZAD16 LEMON ONLY</t>
  </si>
  <si>
    <t>ZAD19 KAU KAU</t>
  </si>
  <si>
    <t>ZAD25 + SAUCE BUTTER</t>
  </si>
  <si>
    <t>ZZZZZ CHANGE TO CHARGE</t>
  </si>
  <si>
    <t>BA29 PAULANER</t>
  </si>
  <si>
    <t>ZAD16 MORE MORE HONEY</t>
  </si>
  <si>
    <t>ZAD17 LEMON ONLY</t>
  </si>
  <si>
    <t>AC33 N : XTD VIP ROOM</t>
  </si>
  <si>
    <t>AC41 N : MAXIS 50</t>
  </si>
  <si>
    <t>FA08 MISC FEE</t>
  </si>
  <si>
    <t>ZAD16 1CUP ICE</t>
  </si>
  <si>
    <t>ZAD17 WITHOUT SUGAR</t>
  </si>
  <si>
    <t>GC04 RRDEPT STU CARD</t>
  </si>
  <si>
    <t>ZAD16 1 ICE ONLY</t>
  </si>
  <si>
    <t>ZZZZZ CHANGE K LUNCH</t>
  </si>
  <si>
    <t>ZAD16 EXTRA SAUCE THX-</t>
  </si>
  <si>
    <t>ZAD31 + SAUCE SAMBAL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</si>
</sst>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.5"/>
      <color rgb="FF000000"/>
      <name val="Calibri"/>
      <family val="2"/>
      <scheme val="minor"/>
    </font>
    <font>
      <sz val="9"/>
      <color indexed="8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784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3" xfId="0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4" fontId="19" fillId="0" borderId="0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" fontId="18" fillId="0" borderId="8" xfId="1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19" fillId="0" borderId="0" xfId="8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 applyProtection="1">
      <alignment horizontal="center" vertical="center"/>
    </xf>
    <xf numFmtId="3" fontId="19" fillId="0" borderId="15" xfId="8" applyNumberFormat="1" applyFont="1" applyFill="1" applyBorder="1" applyAlignment="1">
      <alignment horizontal="center" vertical="center"/>
    </xf>
    <xf numFmtId="4" fontId="19" fillId="0" borderId="16" xfId="1" applyNumberFormat="1" applyFont="1" applyFill="1" applyBorder="1" applyAlignment="1" applyProtection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4" fontId="19" fillId="0" borderId="0" xfId="7" applyNumberFormat="1" applyFont="1" applyFill="1" applyBorder="1" applyAlignment="1">
      <alignment horizontal="center" vertical="center"/>
    </xf>
    <xf numFmtId="0" fontId="18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21" fillId="2" borderId="3" xfId="0" applyNumberFormat="1" applyFont="1" applyFill="1" applyBorder="1" applyAlignment="1">
      <alignment horizontal="center" vertical="center"/>
    </xf>
    <xf numFmtId="4" fontId="22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19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5" borderId="14" xfId="8" applyFont="1" applyFill="1" applyBorder="1" applyAlignment="1">
      <alignment horizontal="center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8" fillId="5" borderId="8" xfId="1" applyNumberFormat="1" applyFont="1" applyFill="1" applyBorder="1" applyAlignment="1" applyProtection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6" xfId="8" applyFont="1" applyFill="1" applyBorder="1" applyAlignment="1">
      <alignment horizontal="center" vertical="center"/>
    </xf>
    <xf numFmtId="0" fontId="8" fillId="5" borderId="47" xfId="8" applyFont="1" applyFill="1" applyBorder="1" applyAlignment="1">
      <alignment horizontal="center" vertical="center"/>
    </xf>
    <xf numFmtId="0" fontId="18" fillId="5" borderId="45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0" fillId="0" borderId="0" xfId="0" applyAlignment="1"/>
    <xf numFmtId="168" fontId="7" fillId="0" borderId="0" xfId="0" applyNumberFormat="1" applyFont="1" applyFill="1" applyBorder="1" applyAlignment="1">
      <alignment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>
      <alignment horizontal="left" vertical="center" wrapText="1"/>
    </xf>
    <xf numFmtId="4" fontId="38" fillId="2" borderId="16" xfId="1" applyNumberFormat="1" applyFont="1" applyFill="1" applyBorder="1" applyAlignment="1" applyProtection="1">
      <alignment horizontal="right" vertical="center"/>
    </xf>
    <xf numFmtId="167" fontId="19" fillId="2" borderId="11" xfId="1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vertical="center"/>
      <protection locked="0"/>
    </xf>
    <xf numFmtId="0" fontId="40" fillId="0" borderId="4" xfId="0" applyFont="1" applyFill="1" applyBorder="1" applyAlignment="1" applyProtection="1">
      <alignment horizontal="right" vertical="center"/>
      <protection locked="0"/>
    </xf>
    <xf numFmtId="4" fontId="40" fillId="0" borderId="4" xfId="0" applyNumberFormat="1" applyFont="1" applyFill="1" applyBorder="1" applyAlignment="1" applyProtection="1">
      <alignment horizontal="center" vertical="center"/>
      <protection locked="0"/>
    </xf>
    <xf numFmtId="4" fontId="41" fillId="0" borderId="4" xfId="0" applyNumberFormat="1" applyFont="1" applyFill="1" applyBorder="1" applyAlignment="1" applyProtection="1">
      <alignment horizontal="right" vertical="center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0" fontId="42" fillId="0" borderId="15" xfId="10" applyFont="1" applyFill="1" applyBorder="1" applyAlignment="1">
      <alignment vertical="center"/>
    </xf>
    <xf numFmtId="0" fontId="42" fillId="0" borderId="17" xfId="10" applyFont="1" applyFill="1" applyBorder="1" applyAlignment="1">
      <alignment vertical="center"/>
    </xf>
    <xf numFmtId="4" fontId="42" fillId="0" borderId="16" xfId="10" applyNumberFormat="1" applyFont="1" applyFill="1" applyBorder="1" applyAlignment="1">
      <alignment horizontal="center" vertical="center"/>
    </xf>
    <xf numFmtId="0" fontId="43" fillId="0" borderId="18" xfId="10" applyFont="1" applyFill="1" applyBorder="1" applyAlignment="1">
      <alignment horizontal="center" vertical="center"/>
    </xf>
    <xf numFmtId="167" fontId="42" fillId="2" borderId="10" xfId="10" applyNumberFormat="1" applyFont="1" applyFill="1" applyBorder="1" applyAlignment="1">
      <alignment horizontal="center" vertical="center" wrapText="1"/>
    </xf>
    <xf numFmtId="0" fontId="43" fillId="4" borderId="1" xfId="7" applyFont="1" applyFill="1" applyBorder="1" applyAlignment="1">
      <alignment horizontal="center" vertical="center"/>
    </xf>
    <xf numFmtId="0" fontId="43" fillId="4" borderId="10" xfId="7" applyFont="1" applyFill="1" applyBorder="1" applyAlignment="1">
      <alignment horizontal="left" vertical="center"/>
    </xf>
    <xf numFmtId="4" fontId="43" fillId="4" borderId="7" xfId="7" applyNumberFormat="1" applyFont="1" applyFill="1" applyBorder="1" applyAlignment="1">
      <alignment horizontal="center" vertical="center"/>
    </xf>
    <xf numFmtId="0" fontId="43" fillId="4" borderId="12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right" vertical="center"/>
    </xf>
    <xf numFmtId="0" fontId="43" fillId="0" borderId="10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center" vertical="center"/>
    </xf>
    <xf numFmtId="167" fontId="42" fillId="2" borderId="11" xfId="10" applyNumberFormat="1" applyFont="1" applyFill="1" applyBorder="1" applyAlignment="1">
      <alignment horizontal="center" vertical="center" wrapText="1"/>
    </xf>
    <xf numFmtId="4" fontId="43" fillId="7" borderId="1" xfId="8" applyNumberFormat="1" applyFont="1" applyFill="1" applyBorder="1" applyAlignment="1">
      <alignment horizontal="center" vertical="center"/>
    </xf>
    <xf numFmtId="2" fontId="43" fillId="7" borderId="7" xfId="8" applyNumberFormat="1" applyFont="1" applyFill="1" applyBorder="1" applyAlignment="1">
      <alignment horizontal="center" vertical="center"/>
    </xf>
    <xf numFmtId="4" fontId="44" fillId="2" borderId="1" xfId="8" applyNumberFormat="1" applyFont="1" applyFill="1" applyBorder="1" applyAlignment="1">
      <alignment horizontal="center" vertical="center"/>
    </xf>
    <xf numFmtId="2" fontId="44" fillId="2" borderId="7" xfId="8" applyNumberFormat="1" applyFont="1" applyFill="1" applyBorder="1" applyAlignment="1">
      <alignment horizontal="center" vertical="center"/>
    </xf>
    <xf numFmtId="0" fontId="43" fillId="4" borderId="5" xfId="7" applyFont="1" applyFill="1" applyBorder="1" applyAlignment="1">
      <alignment horizontal="center" vertical="center"/>
    </xf>
    <xf numFmtId="0" fontId="43" fillId="4" borderId="6" xfId="7" applyFont="1" applyFill="1" applyBorder="1" applyAlignment="1">
      <alignment horizontal="left" vertical="center"/>
    </xf>
    <xf numFmtId="4" fontId="43" fillId="4" borderId="9" xfId="8" applyNumberFormat="1" applyFont="1" applyFill="1" applyBorder="1" applyAlignment="1">
      <alignment horizontal="center" vertical="center"/>
    </xf>
    <xf numFmtId="0" fontId="43" fillId="4" borderId="14" xfId="8" applyFont="1" applyFill="1" applyBorder="1" applyAlignment="1">
      <alignment horizontal="center" vertical="center"/>
    </xf>
    <xf numFmtId="4" fontId="43" fillId="4" borderId="9" xfId="8" applyNumberFormat="1" applyFont="1" applyFill="1" applyBorder="1" applyAlignment="1">
      <alignment horizontal="right" vertical="center"/>
    </xf>
    <xf numFmtId="0" fontId="43" fillId="0" borderId="6" xfId="8" applyFont="1" applyFill="1" applyBorder="1" applyAlignment="1">
      <alignment horizontal="center" vertical="center"/>
    </xf>
    <xf numFmtId="4" fontId="43" fillId="7" borderId="5" xfId="8" applyNumberFormat="1" applyFont="1" applyFill="1" applyBorder="1" applyAlignment="1">
      <alignment horizontal="center" vertical="center"/>
    </xf>
    <xf numFmtId="2" fontId="43" fillId="7" borderId="9" xfId="8" applyNumberFormat="1" applyFont="1" applyFill="1" applyBorder="1" applyAlignment="1">
      <alignment horizontal="center" vertical="center"/>
    </xf>
    <xf numFmtId="4" fontId="44" fillId="2" borderId="5" xfId="8" applyNumberFormat="1" applyFont="1" applyFill="1" applyBorder="1" applyAlignment="1">
      <alignment horizontal="center" vertical="center"/>
    </xf>
    <xf numFmtId="2" fontId="44" fillId="2" borderId="9" xfId="8" applyNumberFormat="1" applyFont="1" applyFill="1" applyBorder="1" applyAlignment="1">
      <alignment horizontal="center" vertical="center"/>
    </xf>
    <xf numFmtId="4" fontId="18" fillId="0" borderId="8" xfId="1" applyNumberFormat="1" applyFont="1" applyFill="1" applyBorder="1" applyAlignment="1" applyProtection="1">
      <alignment horizontal="center" vertical="center"/>
    </xf>
    <xf numFmtId="0" fontId="19" fillId="0" borderId="13" xfId="4" applyFont="1" applyFill="1" applyBorder="1" applyAlignment="1" applyProtection="1">
      <alignment horizontal="center" vertical="center"/>
      <protection locked="0"/>
    </xf>
    <xf numFmtId="4" fontId="7" fillId="7" borderId="3" xfId="0" applyNumberFormat="1" applyFont="1" applyFill="1" applyBorder="1" applyAlignment="1">
      <alignment horizontal="center" vertical="center"/>
    </xf>
    <xf numFmtId="2" fontId="7" fillId="7" borderId="8" xfId="1" applyNumberFormat="1" applyFont="1" applyFill="1" applyBorder="1" applyAlignment="1" applyProtection="1">
      <alignment horizontal="center" vertical="center"/>
    </xf>
    <xf numFmtId="2" fontId="21" fillId="2" borderId="8" xfId="1" applyNumberFormat="1" applyFont="1" applyFill="1" applyBorder="1" applyAlignment="1" applyProtection="1">
      <alignment horizontal="center" vertical="center"/>
    </xf>
    <xf numFmtId="49" fontId="35" fillId="0" borderId="6" xfId="0" applyNumberFormat="1" applyFont="1" applyFill="1" applyBorder="1" applyAlignment="1">
      <alignment horizontal="left" vertical="center" wrapText="1"/>
    </xf>
    <xf numFmtId="0" fontId="18" fillId="0" borderId="45" xfId="4" applyNumberFormat="1" applyFont="1" applyFill="1" applyBorder="1" applyAlignment="1">
      <alignment horizontal="center" vertical="center"/>
    </xf>
    <xf numFmtId="0" fontId="18" fillId="0" borderId="45" xfId="8" applyFont="1" applyFill="1" applyBorder="1" applyAlignment="1" applyProtection="1">
      <alignment horizontal="center" vertical="center"/>
      <protection locked="0"/>
    </xf>
    <xf numFmtId="0" fontId="19" fillId="0" borderId="45" xfId="4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Fill="1" applyBorder="1" applyAlignment="1">
      <alignment horizontal="left" vertical="center" wrapText="1"/>
    </xf>
    <xf numFmtId="0" fontId="18" fillId="0" borderId="47" xfId="8" applyFont="1" applyFill="1" applyBorder="1" applyAlignment="1" applyProtection="1">
      <alignment horizontal="center" vertical="center"/>
      <protection locked="0"/>
    </xf>
    <xf numFmtId="0" fontId="19" fillId="0" borderId="47" xfId="4" applyFont="1" applyFill="1" applyBorder="1" applyAlignment="1" applyProtection="1">
      <alignment horizontal="center" vertical="center"/>
      <protection locked="0"/>
    </xf>
    <xf numFmtId="0" fontId="18" fillId="0" borderId="47" xfId="4" applyNumberFormat="1" applyFont="1" applyFill="1" applyBorder="1" applyAlignment="1">
      <alignment horizontal="center" vertical="center"/>
    </xf>
    <xf numFmtId="167" fontId="19" fillId="2" borderId="18" xfId="10" applyNumberFormat="1" applyFont="1" applyFill="1" applyBorder="1" applyAlignment="1">
      <alignment horizontal="center" vertical="center" wrapText="1"/>
    </xf>
    <xf numFmtId="4" fontId="8" fillId="7" borderId="15" xfId="8" applyNumberFormat="1" applyFont="1" applyFill="1" applyBorder="1" applyAlignment="1">
      <alignment horizontal="center" vertical="center"/>
    </xf>
    <xf numFmtId="4" fontId="8" fillId="7" borderId="16" xfId="1" applyNumberFormat="1" applyFont="1" applyFill="1" applyBorder="1" applyAlignment="1" applyProtection="1">
      <alignment horizontal="center" vertical="center"/>
    </xf>
    <xf numFmtId="4" fontId="22" fillId="2" borderId="16" xfId="1" applyNumberFormat="1" applyFont="1" applyFill="1" applyBorder="1" applyAlignment="1" applyProtection="1">
      <alignment horizontal="center" vertical="center"/>
    </xf>
    <xf numFmtId="166" fontId="19" fillId="0" borderId="0" xfId="1" applyNumberFormat="1" applyFont="1" applyFill="1" applyBorder="1" applyAlignment="1" applyProtection="1">
      <alignment horizontal="center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10" applyFont="1" applyFill="1" applyBorder="1" applyAlignment="1">
      <alignment vertical="center"/>
    </xf>
    <xf numFmtId="4" fontId="19" fillId="0" borderId="0" xfId="10" applyNumberFormat="1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22" fillId="0" borderId="0" xfId="8" applyNumberFormat="1" applyFont="1" applyFill="1" applyBorder="1" applyAlignment="1">
      <alignment horizontal="center" vertical="center"/>
    </xf>
    <xf numFmtId="2" fontId="22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center" vertical="center"/>
      <protection locked="0"/>
    </xf>
    <xf numFmtId="4" fontId="18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9" fillId="0" borderId="0" xfId="4" applyFont="1" applyFill="1" applyBorder="1" applyAlignment="1" applyProtection="1">
      <alignment horizontal="center" vertical="center"/>
      <protection locked="0"/>
    </xf>
    <xf numFmtId="0" fontId="18" fillId="0" borderId="0" xfId="4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168" fontId="18" fillId="0" borderId="0" xfId="8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" fontId="36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0" fontId="19" fillId="0" borderId="0" xfId="4" applyFont="1" applyFill="1" applyBorder="1" applyAlignment="1" applyProtection="1">
      <alignment horizontal="center" vertical="center"/>
    </xf>
    <xf numFmtId="168" fontId="18" fillId="0" borderId="0" xfId="1" applyNumberFormat="1" applyFont="1" applyFill="1" applyBorder="1" applyAlignment="1" applyProtection="1">
      <alignment horizontal="right" vertical="center"/>
    </xf>
    <xf numFmtId="3" fontId="19" fillId="0" borderId="0" xfId="8" applyNumberFormat="1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6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locked="0" hidden="1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49" fillId="0" borderId="0" xfId="0" applyFont="1" applyAlignment="1"/>
    <xf numFmtId="0" fontId="50" fillId="0" borderId="0" xfId="6" applyFont="1" applyAlignment="1"/>
    <xf numFmtId="0" fontId="51" fillId="0" borderId="0" xfId="0" applyFont="1" applyAlignment="1"/>
    <xf numFmtId="0" fontId="52" fillId="0" borderId="0" xfId="11" applyFont="1" applyFill="1" applyAlignment="1"/>
    <xf numFmtId="0" fontId="50" fillId="0" borderId="0" xfId="11" applyFont="1" applyBorder="1" applyAlignment="1"/>
    <xf numFmtId="0" fontId="53" fillId="0" borderId="0" xfId="0" applyFont="1" applyFill="1" applyAlignment="1"/>
    <xf numFmtId="0" fontId="2" fillId="0" borderId="0" xfId="12" applyAlignment="1"/>
    <xf numFmtId="0" fontId="54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5" fillId="10" borderId="10" xfId="0" applyFont="1" applyFill="1" applyBorder="1" applyAlignment="1">
      <alignment horizontal="center"/>
    </xf>
    <xf numFmtId="9" fontId="56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4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5" xfId="0" applyFont="1" applyBorder="1" applyAlignment="1">
      <alignment horizontal="center"/>
    </xf>
    <xf numFmtId="0" fontId="18" fillId="0" borderId="66" xfId="3" applyFont="1" applyBorder="1" applyAlignment="1">
      <alignment horizontal="left"/>
    </xf>
    <xf numFmtId="166" fontId="18" fillId="0" borderId="66" xfId="14" applyNumberFormat="1" applyFont="1" applyFill="1" applyBorder="1" applyAlignment="1" applyProtection="1">
      <alignment horizontal="right"/>
    </xf>
    <xf numFmtId="0" fontId="18" fillId="0" borderId="66" xfId="9" applyFont="1" applyBorder="1" applyAlignment="1">
      <alignment horizontal="center"/>
    </xf>
    <xf numFmtId="169" fontId="18" fillId="0" borderId="66" xfId="15" applyNumberFormat="1" applyFont="1" applyFill="1" applyBorder="1" applyAlignment="1" applyProtection="1">
      <alignment horizontal="center"/>
    </xf>
    <xf numFmtId="0" fontId="19" fillId="0" borderId="67" xfId="4" applyFont="1" applyFill="1" applyBorder="1" applyAlignment="1">
      <alignment horizontal="center"/>
    </xf>
    <xf numFmtId="166" fontId="19" fillId="0" borderId="68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7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5" xfId="0" applyFont="1" applyFill="1" applyBorder="1" applyAlignment="1">
      <alignment horizontal="center"/>
    </xf>
    <xf numFmtId="0" fontId="0" fillId="0" borderId="65" xfId="0" applyFont="1" applyFill="1" applyBorder="1" applyAlignment="1"/>
    <xf numFmtId="0" fontId="18" fillId="0" borderId="66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5" xfId="6" applyFont="1" applyFill="1" applyBorder="1" applyAlignment="1">
      <alignment horizontal="left"/>
    </xf>
    <xf numFmtId="166" fontId="18" fillId="0" borderId="66" xfId="14" applyNumberFormat="1" applyFont="1" applyFill="1" applyBorder="1" applyAlignment="1" applyProtection="1"/>
    <xf numFmtId="0" fontId="0" fillId="0" borderId="69" xfId="0" applyFont="1" applyFill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18" fillId="0" borderId="65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0" xfId="0" applyFont="1" applyBorder="1" applyAlignment="1"/>
    <xf numFmtId="0" fontId="18" fillId="0" borderId="70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1" xfId="9" applyFont="1" applyFill="1" applyBorder="1" applyAlignment="1"/>
    <xf numFmtId="0" fontId="19" fillId="11" borderId="72" xfId="9" applyFont="1" applyFill="1" applyBorder="1" applyAlignment="1"/>
    <xf numFmtId="166" fontId="19" fillId="8" borderId="66" xfId="1" applyNumberFormat="1" applyFont="1" applyFill="1" applyBorder="1" applyAlignment="1" applyProtection="1">
      <alignment horizontal="center"/>
    </xf>
    <xf numFmtId="0" fontId="19" fillId="11" borderId="66" xfId="15" applyNumberFormat="1" applyFont="1" applyFill="1" applyBorder="1" applyAlignment="1" applyProtection="1">
      <alignment horizontal="center"/>
    </xf>
    <xf numFmtId="169" fontId="19" fillId="11" borderId="66" xfId="15" applyNumberFormat="1" applyFont="1" applyFill="1" applyBorder="1" applyAlignment="1" applyProtection="1">
      <alignment horizontal="center"/>
    </xf>
    <xf numFmtId="0" fontId="19" fillId="12" borderId="73" xfId="9" applyFont="1" applyFill="1" applyBorder="1" applyAlignment="1">
      <alignment horizontal="center"/>
    </xf>
    <xf numFmtId="166" fontId="19" fillId="12" borderId="74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8" fillId="0" borderId="0" xfId="12" applyNumberFormat="1" applyFont="1" applyAlignment="1"/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4" fillId="0" borderId="48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left" vertical="center"/>
      <protection hidden="1"/>
    </xf>
    <xf numFmtId="0" fontId="14" fillId="0" borderId="50" xfId="0" applyFont="1" applyBorder="1" applyAlignment="1" applyProtection="1">
      <alignment horizontal="left" vertical="center"/>
      <protection hidden="1"/>
    </xf>
    <xf numFmtId="0" fontId="14" fillId="0" borderId="51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14" fillId="0" borderId="52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5" fillId="0" borderId="53" xfId="0" applyFont="1" applyBorder="1" applyAlignment="1" applyProtection="1">
      <alignment horizontal="left" vertical="center"/>
      <protection hidden="1"/>
    </xf>
    <xf numFmtId="0" fontId="14" fillId="0" borderId="54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left"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14" fillId="0" borderId="37" xfId="0" applyFont="1" applyBorder="1" applyAlignment="1" applyProtection="1">
      <alignment horizontal="left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6" fillId="3" borderId="40" xfId="0" applyFont="1" applyFill="1" applyBorder="1" applyAlignment="1" applyProtection="1">
      <alignment horizontal="left" vertical="center"/>
      <protection hidden="1"/>
    </xf>
    <xf numFmtId="0" fontId="16" fillId="3" borderId="41" xfId="0" applyFont="1" applyFill="1" applyBorder="1" applyAlignment="1" applyProtection="1">
      <alignment horizontal="left" vertical="center"/>
      <protection hidden="1"/>
    </xf>
    <xf numFmtId="0" fontId="16" fillId="3" borderId="2" xfId="0" applyFont="1" applyFill="1" applyBorder="1" applyAlignment="1" applyProtection="1">
      <alignment horizontal="left" vertical="center"/>
      <protection hidden="1"/>
    </xf>
    <xf numFmtId="0" fontId="14" fillId="0" borderId="3" xfId="0" applyFont="1" applyBorder="1" applyAlignment="1" applyProtection="1">
      <alignment horizontal="left" vertical="center"/>
      <protection hidden="1"/>
    </xf>
    <xf numFmtId="0" fontId="14" fillId="0" borderId="8" xfId="0" applyFont="1" applyBorder="1" applyAlignment="1" applyProtection="1">
      <alignment horizontal="left" vertical="center"/>
      <protection hidden="1"/>
    </xf>
    <xf numFmtId="0" fontId="14" fillId="0" borderId="34" xfId="0" applyFont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 applyProtection="1">
      <alignment horizontal="left" vertical="center"/>
      <protection hidden="1"/>
    </xf>
    <xf numFmtId="164" fontId="14" fillId="0" borderId="34" xfId="0" applyNumberFormat="1" applyFont="1" applyBorder="1" applyAlignment="1" applyProtection="1">
      <alignment horizontal="left" vertical="center"/>
      <protection hidden="1"/>
    </xf>
    <xf numFmtId="0" fontId="14" fillId="0" borderId="44" xfId="0" applyFont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5" fillId="2" borderId="42" xfId="0" applyFont="1" applyFill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left" vertical="center"/>
      <protection hidden="1"/>
    </xf>
    <xf numFmtId="0" fontId="14" fillId="0" borderId="4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/>
      <protection locked="0"/>
    </xf>
    <xf numFmtId="0" fontId="14" fillId="0" borderId="57" xfId="0" applyFont="1" applyBorder="1" applyAlignment="1" applyProtection="1">
      <alignment horizontal="left" vertical="center"/>
      <protection locked="0" hidden="1"/>
    </xf>
    <xf numFmtId="165" fontId="14" fillId="0" borderId="36" xfId="0" applyNumberFormat="1" applyFont="1" applyBorder="1" applyAlignment="1" applyProtection="1">
      <alignment horizontal="center" vertical="center"/>
      <protection locked="0" hidden="1"/>
    </xf>
    <xf numFmtId="165" fontId="15" fillId="2" borderId="36" xfId="0" applyNumberFormat="1" applyFont="1" applyFill="1" applyBorder="1" applyAlignment="1" applyProtection="1">
      <alignment horizontal="left" vertical="center"/>
      <protection hidden="1"/>
    </xf>
    <xf numFmtId="165" fontId="14" fillId="0" borderId="36" xfId="0" applyNumberFormat="1" applyFont="1" applyBorder="1" applyAlignment="1" applyProtection="1">
      <alignment horizontal="left" vertical="center"/>
      <protection hidden="1"/>
    </xf>
    <xf numFmtId="0" fontId="14" fillId="0" borderId="43" xfId="0" applyFont="1" applyBorder="1" applyAlignment="1" applyProtection="1">
      <alignment horizontal="left" vertical="center"/>
      <protection locked="0" hidden="1"/>
    </xf>
    <xf numFmtId="165" fontId="15" fillId="2" borderId="30" xfId="0" applyNumberFormat="1" applyFont="1" applyFill="1" applyBorder="1" applyAlignment="1" applyProtection="1">
      <alignment horizontal="left" vertical="center"/>
      <protection hidden="1"/>
    </xf>
    <xf numFmtId="165" fontId="14" fillId="0" borderId="30" xfId="0" applyNumberFormat="1" applyFont="1" applyBorder="1" applyAlignment="1" applyProtection="1">
      <alignment horizontal="center" vertical="center"/>
      <protection locked="0" hidden="1"/>
    </xf>
    <xf numFmtId="0" fontId="14" fillId="0" borderId="0" xfId="0" quotePrefix="1" applyFont="1" applyAlignment="1" applyProtection="1">
      <alignment horizontal="left" vertical="center"/>
      <protection hidden="1"/>
    </xf>
    <xf numFmtId="0" fontId="36" fillId="0" borderId="0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 hidden="1"/>
    </xf>
    <xf numFmtId="0" fontId="14" fillId="0" borderId="35" xfId="0" applyFont="1" applyBorder="1" applyAlignment="1" applyProtection="1">
      <alignment horizontal="left" vertical="center"/>
      <protection hidden="1"/>
    </xf>
    <xf numFmtId="0" fontId="16" fillId="3" borderId="39" xfId="0" applyFont="1" applyFill="1" applyBorder="1" applyAlignment="1" applyProtection="1">
      <alignment horizontal="left" vertical="center"/>
      <protection hidden="1"/>
    </xf>
    <xf numFmtId="0" fontId="59" fillId="0" borderId="0" xfId="0" applyNumberFormat="1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36" fillId="0" borderId="0" xfId="0" applyNumberFormat="1" applyFont="1" applyAlignment="1" applyProtection="1">
      <alignment horizontal="left" vertical="center"/>
      <protection locked="0"/>
    </xf>
    <xf numFmtId="0" fontId="60" fillId="0" borderId="0" xfId="0" applyNumberFormat="1" applyFont="1" applyAlignment="1" applyProtection="1">
      <alignment horizontal="left" vertical="top"/>
      <protection locked="0"/>
    </xf>
    <xf numFmtId="1" fontId="60" fillId="0" borderId="0" xfId="0" applyNumberFormat="1" applyFont="1" applyAlignment="1" applyProtection="1">
      <alignment horizontal="right" vertical="top"/>
      <protection locked="0"/>
    </xf>
    <xf numFmtId="0" fontId="0" fillId="0" borderId="0" xfId="0" applyNumberFormat="1" applyAlignment="1" applyProtection="1">
      <alignment horizontal="left" vertical="top"/>
      <protection locked="0"/>
    </xf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1" fillId="0" borderId="23" xfId="0" applyNumberFormat="1" applyFont="1" applyBorder="1" applyAlignment="1" applyProtection="1">
      <alignment horizontal="left" vertical="center" indent="1"/>
      <protection hidden="1"/>
    </xf>
    <xf numFmtId="170" fontId="61" fillId="0" borderId="26" xfId="0" applyNumberFormat="1" applyFont="1" applyBorder="1" applyAlignment="1" applyProtection="1">
      <alignment horizontal="left" vertical="center" indent="1"/>
      <protection hidden="1"/>
    </xf>
    <xf numFmtId="170" fontId="61" fillId="0" borderId="0" xfId="0" applyNumberFormat="1" applyFont="1" applyAlignment="1" applyProtection="1">
      <alignment horizontal="left" vertical="center" indent="1"/>
      <protection hidden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171" fontId="7" fillId="13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>
      <alignment vertical="center"/>
    </xf>
    <xf numFmtId="49" fontId="29" fillId="5" borderId="0" xfId="0" applyNumberFormat="1" applyFont="1" applyFill="1" applyBorder="1" applyAlignment="1">
      <alignment horizontal="left" vertical="center" wrapText="1"/>
    </xf>
    <xf numFmtId="49" fontId="0" fillId="0" borderId="51" xfId="0" applyNumberFormat="1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/>
    </xf>
    <xf numFmtId="171" fontId="18" fillId="0" borderId="75" xfId="1" applyNumberFormat="1" applyFont="1" applyFill="1" applyBorder="1" applyAlignment="1" applyProtection="1">
      <alignment horizontal="center" vertical="center"/>
    </xf>
    <xf numFmtId="168" fontId="0" fillId="0" borderId="53" xfId="0" applyNumberFormat="1" applyFont="1" applyFill="1" applyBorder="1" applyAlignment="1">
      <alignment horizontal="right" vertical="center"/>
    </xf>
    <xf numFmtId="0" fontId="18" fillId="5" borderId="76" xfId="8" applyFont="1" applyFill="1" applyBorder="1" applyAlignment="1" applyProtection="1">
      <alignment horizontal="left" vertical="center"/>
      <protection locked="0"/>
    </xf>
    <xf numFmtId="0" fontId="18" fillId="5" borderId="77" xfId="8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168" fontId="35" fillId="5" borderId="7" xfId="8" applyNumberFormat="1" applyFont="1" applyFill="1" applyBorder="1" applyAlignment="1">
      <alignment horizontal="right" vertical="center"/>
    </xf>
    <xf numFmtId="168" fontId="35" fillId="5" borderId="9" xfId="8" applyNumberFormat="1" applyFont="1" applyFill="1" applyBorder="1" applyAlignment="1">
      <alignment horizontal="right" vertical="center"/>
    </xf>
    <xf numFmtId="4" fontId="18" fillId="5" borderId="9" xfId="1" applyNumberFormat="1" applyFont="1" applyFill="1" applyBorder="1" applyAlignment="1" applyProtection="1">
      <alignment horizontal="right" vertical="center"/>
    </xf>
    <xf numFmtId="0" fontId="18" fillId="5" borderId="11" xfId="8" applyFont="1" applyFill="1" applyBorder="1" applyAlignment="1" applyProtection="1">
      <alignment horizontal="left" vertical="center"/>
      <protection locked="0"/>
    </xf>
    <xf numFmtId="0" fontId="18" fillId="5" borderId="6" xfId="8" applyFont="1" applyFill="1" applyBorder="1" applyAlignment="1" applyProtection="1">
      <alignment horizontal="left" vertical="center"/>
      <protection locked="0"/>
    </xf>
    <xf numFmtId="0" fontId="18" fillId="5" borderId="47" xfId="8" applyFont="1" applyFill="1" applyBorder="1" applyAlignment="1" applyProtection="1">
      <alignment horizontal="center" vertical="center"/>
      <protection locked="0"/>
    </xf>
    <xf numFmtId="0" fontId="0" fillId="0" borderId="78" xfId="0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left" vertical="center" indent="1"/>
      <protection hidden="1"/>
    </xf>
    <xf numFmtId="4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center" vertical="center"/>
      <protection hidden="1"/>
    </xf>
    <xf numFmtId="168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81" xfId="0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left" vertical="center" indent="1"/>
      <protection hidden="1"/>
    </xf>
    <xf numFmtId="4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center" vertical="center"/>
      <protection hidden="1"/>
    </xf>
    <xf numFmtId="168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83" xfId="0" applyFont="1" applyBorder="1" applyAlignment="1" applyProtection="1">
      <alignment horizontal="center" vertical="center"/>
      <protection hidden="1"/>
    </xf>
    <xf numFmtId="0" fontId="0" fillId="0" borderId="78" xfId="0" applyFont="1" applyBorder="1" applyAlignment="1" applyProtection="1">
      <alignment horizontal="left" vertical="center" indent="1"/>
      <protection hidden="1"/>
    </xf>
    <xf numFmtId="4" fontId="0" fillId="0" borderId="83" xfId="0" applyNumberFormat="1" applyBorder="1" applyAlignment="1" applyProtection="1">
      <alignment horizontal="center" vertical="center"/>
      <protection hidden="1"/>
    </xf>
    <xf numFmtId="0" fontId="0" fillId="0" borderId="79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84" xfId="0" applyFont="1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left" vertical="center" indent="1"/>
      <protection hidden="1"/>
    </xf>
    <xf numFmtId="4" fontId="0" fillId="0" borderId="84" xfId="0" applyNumberFormat="1" applyBorder="1" applyAlignment="1" applyProtection="1">
      <alignment horizontal="center" vertical="center"/>
      <protection hidden="1"/>
    </xf>
    <xf numFmtId="0" fontId="0" fillId="0" borderId="85" xfId="0" applyBorder="1" applyAlignment="1" applyProtection="1">
      <alignment horizontal="center" vertical="center"/>
      <protection hidden="1"/>
    </xf>
    <xf numFmtId="0" fontId="8" fillId="0" borderId="85" xfId="0" applyNumberFormat="1" applyFont="1" applyBorder="1" applyAlignment="1" applyProtection="1">
      <alignment horizontal="center" vertical="center"/>
      <protection hidden="1"/>
    </xf>
    <xf numFmtId="0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0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left" vertical="center" indent="1"/>
      <protection hidden="1"/>
    </xf>
    <xf numFmtId="4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85" xfId="0" applyFont="1" applyBorder="1" applyAlignment="1" applyProtection="1">
      <alignment horizontal="center" vertical="center"/>
      <protection hidden="1"/>
    </xf>
    <xf numFmtId="0" fontId="0" fillId="0" borderId="86" xfId="0" applyNumberFormat="1" applyFont="1" applyBorder="1" applyAlignment="1" applyProtection="1">
      <alignment horizontal="center" vertical="center"/>
      <protection hidden="1"/>
    </xf>
    <xf numFmtId="0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7" xfId="0" quotePrefix="1" applyNumberFormat="1" applyBorder="1" applyAlignment="1" applyProtection="1">
      <alignment horizontal="center" vertical="center"/>
      <protection hidden="1"/>
    </xf>
    <xf numFmtId="168" fontId="0" fillId="0" borderId="80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/>
      <protection hidden="1"/>
    </xf>
    <xf numFmtId="0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Border="1" applyAlignment="1" applyProtection="1">
      <alignment horizontal="center" vertical="center"/>
      <protection hidden="1"/>
    </xf>
    <xf numFmtId="168" fontId="0" fillId="0" borderId="88" xfId="0" applyNumberFormat="1" applyFill="1" applyBorder="1" applyAlignment="1" applyProtection="1">
      <alignment horizontal="center" vertical="center"/>
      <protection hidden="1"/>
    </xf>
    <xf numFmtId="168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78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85" xfId="0" applyNumberFormat="1" applyFont="1" applyBorder="1" applyAlignment="1" applyProtection="1">
      <alignment horizontal="center" vertical="center"/>
      <protection hidden="1"/>
    </xf>
    <xf numFmtId="0" fontId="0" fillId="0" borderId="84" xfId="0" applyNumberFormat="1" applyBorder="1" applyAlignment="1" applyProtection="1">
      <alignment horizontal="center" vertical="center"/>
      <protection hidden="1"/>
    </xf>
    <xf numFmtId="0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4" xfId="0" applyNumberFormat="1" applyBorder="1" applyAlignment="1" applyProtection="1">
      <alignment horizontal="center" vertical="center"/>
      <protection hidden="1"/>
    </xf>
    <xf numFmtId="168" fontId="0" fillId="0" borderId="84" xfId="0" applyNumberFormat="1" applyFill="1" applyBorder="1" applyAlignment="1" applyProtection="1">
      <alignment horizontal="center" vertical="center"/>
      <protection hidden="1"/>
    </xf>
    <xf numFmtId="168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Border="1" applyAlignment="1" applyProtection="1">
      <alignment horizontal="center" vertical="center"/>
      <protection hidden="1"/>
    </xf>
    <xf numFmtId="168" fontId="0" fillId="0" borderId="85" xfId="0" applyNumberFormat="1" applyFont="1" applyBorder="1" applyAlignment="1" applyProtection="1">
      <alignment horizontal="center" vertical="center"/>
      <protection hidden="1"/>
    </xf>
    <xf numFmtId="168" fontId="0" fillId="0" borderId="85" xfId="0" applyNumberFormat="1" applyFont="1" applyFill="1" applyBorder="1" applyAlignment="1" applyProtection="1">
      <alignment horizontal="center" vertical="center"/>
      <protection hidden="1"/>
    </xf>
    <xf numFmtId="4" fontId="0" fillId="0" borderId="84" xfId="0" applyNumberFormat="1" applyFont="1" applyFill="1" applyBorder="1" applyAlignment="1" applyProtection="1">
      <alignment horizontal="center" vertical="center"/>
      <protection hidden="1"/>
    </xf>
    <xf numFmtId="2" fontId="0" fillId="0" borderId="85" xfId="0" applyNumberFormat="1" applyFill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locked="0" hidden="1"/>
    </xf>
    <xf numFmtId="165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172" fontId="0" fillId="0" borderId="91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92" xfId="0" applyFont="1" applyBorder="1" applyAlignment="1" applyProtection="1">
      <alignment horizontal="left" vertical="center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locked="0" hidden="1"/>
    </xf>
    <xf numFmtId="165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72" fontId="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96" xfId="0" applyNumberFormat="1" applyFont="1" applyBorder="1" applyAlignment="1" applyProtection="1">
      <alignment horizontal="center" vertical="center"/>
      <protection locked="0" hidden="1"/>
    </xf>
    <xf numFmtId="165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Font="1" applyBorder="1" applyAlignment="1" applyProtection="1">
      <alignment horizontal="center" vertical="center"/>
      <protection hidden="1"/>
    </xf>
    <xf numFmtId="172" fontId="0" fillId="0" borderId="97" xfId="0" applyNumberFormat="1" applyFont="1" applyBorder="1" applyAlignment="1" applyProtection="1">
      <alignment horizontal="center" vertical="center"/>
      <protection hidden="1"/>
    </xf>
    <xf numFmtId="170" fontId="0" fillId="0" borderId="89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wrapText="1"/>
      <protection hidden="1"/>
    </xf>
    <xf numFmtId="0" fontId="0" fillId="0" borderId="85" xfId="0" applyFill="1" applyBorder="1" applyAlignment="1" applyProtection="1">
      <alignment horizontal="center" vertical="center"/>
      <protection hidden="1"/>
    </xf>
    <xf numFmtId="165" fontId="0" fillId="0" borderId="90" xfId="0" applyNumberFormat="1" applyFont="1" applyBorder="1" applyAlignment="1" applyProtection="1">
      <alignment horizontal="center" vertical="center"/>
      <protection hidden="1"/>
    </xf>
    <xf numFmtId="165" fontId="0" fillId="0" borderId="89" xfId="0" applyNumberFormat="1" applyFont="1" applyBorder="1" applyAlignment="1" applyProtection="1">
      <alignment horizontal="center" vertical="center"/>
      <protection locked="0" hidden="1"/>
    </xf>
    <xf numFmtId="170" fontId="0" fillId="0" borderId="92" xfId="0" applyNumberFormat="1" applyFont="1" applyBorder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left" vertical="center" wrapText="1"/>
      <protection hidden="1"/>
    </xf>
    <xf numFmtId="165" fontId="0" fillId="0" borderId="93" xfId="0" applyNumberFormat="1" applyFont="1" applyBorder="1" applyAlignment="1" applyProtection="1">
      <alignment horizontal="center" vertical="center"/>
      <protection hidden="1"/>
    </xf>
    <xf numFmtId="165" fontId="0" fillId="0" borderId="92" xfId="0" applyNumberFormat="1" applyFont="1" applyBorder="1" applyAlignment="1" applyProtection="1">
      <alignment horizontal="center" vertical="center"/>
      <protection locked="0" hidden="1"/>
    </xf>
    <xf numFmtId="0" fontId="0" fillId="0" borderId="94" xfId="0" applyFont="1" applyBorder="1" applyAlignment="1" applyProtection="1">
      <alignment horizontal="left" vertical="center"/>
      <protection hidden="1"/>
    </xf>
    <xf numFmtId="0" fontId="0" fillId="0" borderId="94" xfId="0" applyFont="1" applyBorder="1" applyAlignment="1" applyProtection="1">
      <alignment horizontal="left" vertical="center" wrapText="1"/>
      <protection hidden="1"/>
    </xf>
    <xf numFmtId="165" fontId="0" fillId="0" borderId="96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8" fillId="5" borderId="45" xfId="8" applyFont="1" applyFill="1" applyBorder="1" applyAlignment="1">
      <alignment horizontal="center" vertical="center"/>
    </xf>
    <xf numFmtId="168" fontId="35" fillId="5" borderId="8" xfId="8" applyNumberFormat="1" applyFont="1" applyFill="1" applyBorder="1" applyAlignment="1">
      <alignment horizontal="right" vertical="center"/>
    </xf>
    <xf numFmtId="171" fontId="8" fillId="0" borderId="11" xfId="8" applyNumberFormat="1" applyFont="1" applyFill="1" applyBorder="1" applyAlignment="1">
      <alignment horizontal="center" vertical="center"/>
    </xf>
    <xf numFmtId="0" fontId="8" fillId="0" borderId="11" xfId="8" applyFont="1" applyFill="1" applyBorder="1" applyAlignment="1">
      <alignment horizontal="right" vertical="center"/>
    </xf>
    <xf numFmtId="0" fontId="0" fillId="0" borderId="84" xfId="0" applyNumberFormat="1" applyBorder="1" applyAlignment="1" applyProtection="1">
      <alignment horizontal="center" vertical="center" wrapText="1"/>
      <protection hidden="1"/>
    </xf>
    <xf numFmtId="0" fontId="8" fillId="0" borderId="101" xfId="7" applyFont="1" applyFill="1" applyBorder="1" applyAlignment="1">
      <alignment horizontal="left"/>
    </xf>
    <xf numFmtId="0" fontId="19" fillId="0" borderId="102" xfId="10" applyFont="1" applyFill="1" applyBorder="1" applyAlignment="1">
      <alignment vertical="center"/>
    </xf>
    <xf numFmtId="0" fontId="19" fillId="0" borderId="103" xfId="10" applyFont="1" applyFill="1" applyBorder="1" applyAlignment="1">
      <alignment vertical="center"/>
    </xf>
    <xf numFmtId="171" fontId="19" fillId="0" borderId="104" xfId="10" applyNumberFormat="1" applyFont="1" applyFill="1" applyBorder="1" applyAlignment="1">
      <alignment vertical="center"/>
    </xf>
    <xf numFmtId="167" fontId="19" fillId="0" borderId="105" xfId="10" applyNumberFormat="1" applyFont="1" applyFill="1" applyBorder="1" applyAlignment="1">
      <alignment horizontal="right" vertical="center" wrapText="1"/>
    </xf>
    <xf numFmtId="167" fontId="22" fillId="0" borderId="106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8" fillId="0" borderId="11" xfId="7" applyFont="1" applyFill="1" applyBorder="1" applyAlignment="1">
      <alignment horizontal="center" vertical="center"/>
    </xf>
    <xf numFmtId="4" fontId="22" fillId="2" borderId="8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75" xfId="7" applyFont="1" applyFill="1" applyBorder="1" applyAlignment="1">
      <alignment horizontal="center" vertical="center"/>
    </xf>
    <xf numFmtId="4" fontId="21" fillId="2" borderId="108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left" vertical="center" wrapText="1"/>
    </xf>
    <xf numFmtId="171" fontId="18" fillId="0" borderId="6" xfId="1" applyNumberFormat="1" applyFont="1" applyFill="1" applyBorder="1" applyAlignment="1" applyProtection="1">
      <alignment horizontal="center" vertical="center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21" fillId="2" borderId="5" xfId="1" applyNumberFormat="1" applyFont="1" applyFill="1" applyBorder="1" applyAlignment="1" applyProtection="1">
      <alignment horizontal="right" vertical="center"/>
    </xf>
    <xf numFmtId="4" fontId="21" fillId="0" borderId="4" xfId="1" applyNumberFormat="1" applyFont="1" applyFill="1" applyBorder="1" applyAlignment="1" applyProtection="1">
      <alignment horizontal="right" vertical="center"/>
    </xf>
    <xf numFmtId="0" fontId="0" fillId="5" borderId="5" xfId="0" applyFill="1" applyBorder="1" applyAlignment="1">
      <alignment vertical="center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4" fontId="0" fillId="0" borderId="96" xfId="0" applyNumberFormat="1" applyBorder="1" applyAlignment="1" applyProtection="1">
      <alignment horizontal="center" vertical="center"/>
      <protection locked="0"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72" fontId="2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hidden="1"/>
    </xf>
    <xf numFmtId="0" fontId="19" fillId="0" borderId="0" xfId="7" applyFont="1" applyFill="1" applyBorder="1" applyAlignment="1">
      <alignment horizontal="left" vertical="center"/>
    </xf>
    <xf numFmtId="167" fontId="19" fillId="0" borderId="0" xfId="1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24" fillId="0" borderId="0" xfId="6" applyNumberFormat="1" applyFont="1" applyFill="1" applyBorder="1" applyAlignment="1" applyProtection="1">
      <alignment horizontal="center" vertical="center"/>
      <protection locked="0"/>
    </xf>
    <xf numFmtId="2" fontId="34" fillId="0" borderId="0" xfId="0" applyNumberFormat="1" applyFont="1" applyFill="1" applyBorder="1" applyAlignment="1" applyProtection="1">
      <alignment horizontal="center" vertical="center"/>
      <protection locked="0"/>
    </xf>
    <xf numFmtId="2" fontId="23" fillId="0" borderId="0" xfId="0" applyNumberFormat="1" applyFont="1" applyFill="1" applyBorder="1" applyAlignment="1">
      <alignment horizontal="center" vertical="center"/>
    </xf>
    <xf numFmtId="2" fontId="18" fillId="0" borderId="11" xfId="1" applyNumberFormat="1" applyFont="1" applyFill="1" applyBorder="1" applyAlignment="1" applyProtection="1">
      <alignment horizontal="center" vertical="center"/>
    </xf>
    <xf numFmtId="2" fontId="18" fillId="0" borderId="6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left" vertical="center"/>
    </xf>
    <xf numFmtId="2" fontId="18" fillId="0" borderId="10" xfId="10" applyNumberFormat="1" applyFont="1" applyFill="1" applyBorder="1" applyAlignment="1" applyProtection="1">
      <alignment horizontal="center" vertical="center"/>
    </xf>
    <xf numFmtId="0" fontId="19" fillId="0" borderId="1" xfId="11" applyFont="1" applyFill="1" applyBorder="1" applyAlignment="1" applyProtection="1">
      <alignment horizontal="center" vertical="center"/>
    </xf>
    <xf numFmtId="0" fontId="22" fillId="2" borderId="58" xfId="8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8" fillId="4" borderId="1" xfId="7" applyFont="1" applyFill="1" applyBorder="1" applyAlignment="1" applyProtection="1">
      <alignment horizontal="center" vertical="center"/>
    </xf>
    <xf numFmtId="0" fontId="8" fillId="4" borderId="10" xfId="7" applyFont="1" applyFill="1" applyBorder="1" applyAlignment="1" applyProtection="1">
      <alignment horizontal="left" vertical="center"/>
    </xf>
    <xf numFmtId="2" fontId="8" fillId="4" borderId="10" xfId="7" applyNumberFormat="1" applyFont="1" applyFill="1" applyBorder="1" applyAlignment="1" applyProtection="1">
      <alignment horizontal="center" vertical="center"/>
    </xf>
    <xf numFmtId="0" fontId="8" fillId="4" borderId="12" xfId="8" applyFont="1" applyFill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horizontal="center" vertical="center"/>
    </xf>
    <xf numFmtId="0" fontId="8" fillId="5" borderId="12" xfId="8" applyFont="1" applyFill="1" applyBorder="1" applyAlignment="1" applyProtection="1">
      <alignment horizontal="left" vertical="center"/>
    </xf>
    <xf numFmtId="0" fontId="8" fillId="5" borderId="12" xfId="8" applyFont="1" applyFill="1" applyBorder="1" applyAlignment="1" applyProtection="1">
      <alignment horizontal="center" vertical="center"/>
    </xf>
    <xf numFmtId="4" fontId="8" fillId="5" borderId="7" xfId="8" applyNumberFormat="1" applyFont="1" applyFill="1" applyBorder="1" applyAlignment="1" applyProtection="1">
      <alignment horizontal="right" vertical="center"/>
    </xf>
    <xf numFmtId="0" fontId="8" fillId="4" borderId="5" xfId="7" applyFont="1" applyFill="1" applyBorder="1" applyAlignment="1" applyProtection="1">
      <alignment horizontal="center" vertical="center"/>
    </xf>
    <xf numFmtId="0" fontId="8" fillId="4" borderId="6" xfId="7" applyFont="1" applyFill="1" applyBorder="1" applyAlignment="1" applyProtection="1">
      <alignment horizontal="left" vertical="center"/>
    </xf>
    <xf numFmtId="2" fontId="8" fillId="4" borderId="6" xfId="8" applyNumberFormat="1" applyFont="1" applyFill="1" applyBorder="1" applyAlignment="1" applyProtection="1">
      <alignment horizontal="center" vertical="center"/>
    </xf>
    <xf numFmtId="0" fontId="8" fillId="4" borderId="14" xfId="8" applyFont="1" applyFill="1" applyBorder="1" applyAlignment="1" applyProtection="1">
      <alignment horizontal="center" vertical="center"/>
    </xf>
    <xf numFmtId="0" fontId="22" fillId="2" borderId="59" xfId="8" applyFont="1" applyFill="1" applyBorder="1" applyAlignment="1" applyProtection="1">
      <alignment horizontal="right" vertical="center"/>
    </xf>
    <xf numFmtId="0" fontId="8" fillId="5" borderId="14" xfId="8" applyFont="1" applyFill="1" applyBorder="1" applyAlignment="1" applyProtection="1">
      <alignment horizontal="left" vertical="center"/>
    </xf>
    <xf numFmtId="0" fontId="8" fillId="5" borderId="14" xfId="8" applyFont="1" applyFill="1" applyBorder="1" applyAlignment="1" applyProtection="1">
      <alignment horizontal="center" vertical="center"/>
    </xf>
    <xf numFmtId="4" fontId="8" fillId="5" borderId="9" xfId="8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 applyProtection="1">
      <alignment horizontal="center" vertical="center"/>
    </xf>
    <xf numFmtId="0" fontId="19" fillId="0" borderId="11" xfId="7" applyFont="1" applyFill="1" applyBorder="1" applyAlignment="1" applyProtection="1">
      <alignment horizontal="left" vertical="center"/>
    </xf>
    <xf numFmtId="0" fontId="19" fillId="0" borderId="13" xfId="8" applyFont="1" applyFill="1" applyBorder="1" applyAlignment="1" applyProtection="1">
      <alignment horizontal="center" vertical="center"/>
    </xf>
    <xf numFmtId="0" fontId="21" fillId="2" borderId="8" xfId="8" applyFont="1" applyFill="1" applyBorder="1" applyAlignment="1" applyProtection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</xf>
    <xf numFmtId="0" fontId="19" fillId="5" borderId="12" xfId="8" applyFont="1" applyFill="1" applyBorder="1" applyAlignment="1" applyProtection="1">
      <alignment horizontal="center" vertical="center"/>
    </xf>
    <xf numFmtId="4" fontId="19" fillId="5" borderId="8" xfId="8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Border="1" applyAlignment="1" applyProtection="1">
      <alignment horizontal="left" vertical="center"/>
    </xf>
    <xf numFmtId="2" fontId="18" fillId="0" borderId="13" xfId="8" applyNumberFormat="1" applyFont="1" applyFill="1" applyBorder="1" applyAlignment="1" applyProtection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8" fillId="5" borderId="13" xfId="8" applyFont="1" applyFill="1" applyBorder="1" applyAlignment="1" applyProtection="1">
      <alignment horizontal="left" vertical="center"/>
    </xf>
    <xf numFmtId="0" fontId="18" fillId="5" borderId="13" xfId="8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3" fontId="37" fillId="0" borderId="15" xfId="8" applyNumberFormat="1" applyFont="1" applyFill="1" applyBorder="1" applyAlignment="1" applyProtection="1">
      <alignment horizontal="center" vertical="center"/>
    </xf>
    <xf numFmtId="0" fontId="20" fillId="0" borderId="0" xfId="11" applyFont="1" applyFill="1" applyBorder="1" applyAlignment="1" applyProtection="1">
      <alignment vertical="center"/>
    </xf>
    <xf numFmtId="3" fontId="19" fillId="5" borderId="5" xfId="8" applyNumberFormat="1" applyFont="1" applyFill="1" applyBorder="1" applyAlignment="1" applyProtection="1">
      <alignment horizontal="left" vertical="center"/>
    </xf>
    <xf numFmtId="0" fontId="18" fillId="5" borderId="14" xfId="8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2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4" fontId="8" fillId="0" borderId="109" xfId="0" applyNumberFormat="1" applyFont="1" applyBorder="1" applyAlignment="1">
      <alignment horizontal="right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2" fontId="18" fillId="0" borderId="8" xfId="1" applyNumberFormat="1" applyFont="1" applyFill="1" applyBorder="1" applyAlignment="1" applyProtection="1">
      <alignment horizontal="right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18" fillId="5" borderId="9" xfId="1" applyNumberFormat="1" applyFont="1" applyFill="1" applyBorder="1" applyAlignment="1" applyProtection="1">
      <alignment horizontal="right" vertical="center"/>
    </xf>
    <xf numFmtId="0" fontId="8" fillId="14" borderId="15" xfId="0" applyFont="1" applyFill="1" applyBorder="1" applyAlignment="1" applyProtection="1">
      <alignment horizontal="left" vertical="center"/>
      <protection hidden="1"/>
    </xf>
    <xf numFmtId="0" fontId="8" fillId="14" borderId="17" xfId="0" applyFont="1" applyFill="1" applyBorder="1" applyAlignment="1" applyProtection="1">
      <alignment horizontal="left" vertical="center"/>
      <protection hidden="1"/>
    </xf>
    <xf numFmtId="170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 wrapText="1"/>
      <protection hidden="1"/>
    </xf>
    <xf numFmtId="165" fontId="0" fillId="0" borderId="95" xfId="0" applyNumberFormat="1" applyFont="1" applyBorder="1" applyAlignment="1" applyProtection="1">
      <alignment horizontal="center" vertical="center"/>
      <protection hidden="1"/>
    </xf>
    <xf numFmtId="170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1" xfId="0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1" xfId="0" applyNumberFormat="1" applyFont="1" applyBorder="1" applyAlignment="1" applyProtection="1">
      <alignment horizontal="center" vertical="center"/>
      <protection hidden="1"/>
    </xf>
    <xf numFmtId="165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 wrapText="1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horizontal="left" vertical="center"/>
      <protection hidden="1"/>
    </xf>
    <xf numFmtId="0" fontId="0" fillId="0" borderId="96" xfId="0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89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5" borderId="15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left" vertical="center" indent="1"/>
      <protection hidden="1"/>
    </xf>
    <xf numFmtId="4" fontId="35" fillId="15" borderId="17" xfId="0" applyNumberFormat="1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right" vertical="center" wrapText="1"/>
      <protection hidden="1"/>
    </xf>
    <xf numFmtId="0" fontId="35" fillId="15" borderId="16" xfId="0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 wrapText="1"/>
      <protection hidden="1"/>
    </xf>
    <xf numFmtId="0" fontId="35" fillId="15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66" fillId="0" borderId="0" xfId="0" applyFont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4" fontId="22" fillId="2" borderId="99" xfId="0" applyNumberFormat="1" applyFont="1" applyFill="1" applyBorder="1" applyAlignment="1" applyProtection="1">
      <alignment horizontal="center" vertical="center"/>
      <protection hidden="1"/>
    </xf>
    <xf numFmtId="0" fontId="22" fillId="2" borderId="100" xfId="0" applyFont="1" applyFill="1" applyBorder="1" applyAlignment="1" applyProtection="1">
      <alignment horizontal="center" vertical="center"/>
      <protection hidden="1"/>
    </xf>
    <xf numFmtId="0" fontId="22" fillId="2" borderId="100" xfId="0" applyNumberFormat="1" applyFont="1" applyFill="1" applyBorder="1" applyAlignment="1" applyProtection="1">
      <alignment horizontal="center" vertical="center"/>
      <protection hidden="1"/>
    </xf>
    <xf numFmtId="168" fontId="22" fillId="2" borderId="100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82" xfId="0" applyBorder="1" applyAlignment="1" applyProtection="1">
      <alignment horizontal="left" vertical="center" indent="1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6" fillId="0" borderId="55" xfId="0" applyFont="1" applyBorder="1" applyAlignment="1" applyProtection="1">
      <alignment horizontal="left" vertical="center"/>
      <protection hidden="1"/>
    </xf>
    <xf numFmtId="0" fontId="16" fillId="0" borderId="56" xfId="0" applyFont="1" applyBorder="1" applyAlignment="1" applyProtection="1">
      <alignment horizontal="lef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5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113" xfId="0" applyFont="1" applyFill="1" applyBorder="1" applyAlignment="1" applyProtection="1">
      <alignment horizontal="left" vertical="center"/>
      <protection hidden="1"/>
    </xf>
    <xf numFmtId="0" fontId="22" fillId="2" borderId="98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37" fillId="0" borderId="15" xfId="7" applyFont="1" applyFill="1" applyBorder="1" applyAlignment="1" applyProtection="1">
      <alignment horizontal="left" vertical="center"/>
    </xf>
    <xf numFmtId="0" fontId="37" fillId="0" borderId="17" xfId="7" applyFont="1" applyFill="1" applyBorder="1" applyAlignment="1" applyProtection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 applyProtection="1">
      <alignment horizontal="center" vertical="center"/>
    </xf>
    <xf numFmtId="0" fontId="19" fillId="5" borderId="16" xfId="11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67" fontId="19" fillId="0" borderId="0" xfId="10" applyNumberFormat="1" applyFont="1" applyFill="1" applyBorder="1" applyAlignment="1">
      <alignment horizontal="center" vertical="center" wrapText="1"/>
    </xf>
    <xf numFmtId="167" fontId="22" fillId="0" borderId="0" xfId="10" applyNumberFormat="1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left" vertical="center"/>
    </xf>
    <xf numFmtId="0" fontId="19" fillId="0" borderId="17" xfId="7" applyFont="1" applyFill="1" applyBorder="1" applyAlignment="1">
      <alignment horizontal="left" vertical="center"/>
    </xf>
    <xf numFmtId="0" fontId="19" fillId="0" borderId="16" xfId="7" applyFont="1" applyFill="1" applyBorder="1" applyAlignment="1">
      <alignment horizontal="left" vertical="center"/>
    </xf>
    <xf numFmtId="0" fontId="19" fillId="0" borderId="0" xfId="11" applyFont="1" applyFill="1" applyBorder="1" applyAlignment="1">
      <alignment horizontal="center" vertical="center"/>
    </xf>
    <xf numFmtId="0" fontId="19" fillId="5" borderId="60" xfId="11" applyFont="1" applyFill="1" applyBorder="1" applyAlignment="1">
      <alignment horizontal="center" vertical="center"/>
    </xf>
    <xf numFmtId="0" fontId="19" fillId="5" borderId="61" xfId="11" applyFont="1" applyFill="1" applyBorder="1" applyAlignment="1">
      <alignment horizontal="center" vertical="center"/>
    </xf>
    <xf numFmtId="0" fontId="19" fillId="5" borderId="62" xfId="11" applyFont="1" applyFill="1" applyBorder="1" applyAlignment="1">
      <alignment horizontal="center" vertical="center"/>
    </xf>
    <xf numFmtId="167" fontId="44" fillId="2" borderId="15" xfId="10" applyNumberFormat="1" applyFont="1" applyFill="1" applyBorder="1" applyAlignment="1">
      <alignment horizontal="center" vertical="center" wrapText="1"/>
    </xf>
    <xf numFmtId="167" fontId="44" fillId="2" borderId="16" xfId="10" applyNumberFormat="1" applyFont="1" applyFill="1" applyBorder="1" applyAlignment="1">
      <alignment horizontal="center" vertical="center" wrapText="1"/>
    </xf>
    <xf numFmtId="167" fontId="42" fillId="0" borderId="15" xfId="10" applyNumberFormat="1" applyFont="1" applyFill="1" applyBorder="1" applyAlignment="1">
      <alignment horizontal="center" vertical="center" wrapText="1"/>
    </xf>
    <xf numFmtId="167" fontId="42" fillId="0" borderId="16" xfId="10" applyNumberFormat="1" applyFont="1" applyFill="1" applyBorder="1" applyAlignment="1">
      <alignment horizontal="center" vertical="center" wrapText="1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3" fillId="7" borderId="15" xfId="10" applyNumberFormat="1" applyFont="1" applyFill="1" applyBorder="1" applyAlignment="1">
      <alignment horizontal="center" vertical="center" wrapText="1"/>
    </xf>
    <xf numFmtId="167" fontId="43" fillId="7" borderId="16" xfId="10" applyNumberFormat="1" applyFont="1" applyFill="1" applyBorder="1" applyAlignment="1">
      <alignment horizontal="center" vertical="center" wrapText="1"/>
    </xf>
    <xf numFmtId="167" fontId="39" fillId="0" borderId="4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07" xfId="11" applyFont="1" applyFill="1" applyBorder="1" applyAlignment="1">
      <alignment horizontal="center" vertical="center"/>
    </xf>
    <xf numFmtId="0" fontId="17" fillId="0" borderId="63" xfId="4" applyFont="1" applyFill="1" applyBorder="1" applyAlignment="1">
      <alignment horizontal="center"/>
    </xf>
    <xf numFmtId="0" fontId="48" fillId="0" borderId="0" xfId="6" applyFont="1" applyAlignment="1">
      <alignment horizontal="left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Sales%20Report\Incentive%20Scheme\Product%20Sales%20Log\TSU\TSU201305%20Product%20Sal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Kitchen%20Department\Kitchen%20Monthly%20Report%20&amp;%20Summary\Monthly%20Kitchen%20Product%20Sales%20Log\CCS201304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1:F55"/>
  <sheetViews>
    <sheetView showGridLines="0" workbookViewId="0">
      <selection activeCell="B49" sqref="B49"/>
    </sheetView>
  </sheetViews>
  <sheetFormatPr defaultRowHeight="15"/>
  <cols>
    <col min="2" max="2" width="30.7109375" customWidth="1"/>
    <col min="3" max="3" width="12.28515625" style="583" customWidth="1"/>
    <col min="5" max="5" width="29.140625" customWidth="1"/>
    <col min="6" max="6" width="9.140625" style="583"/>
  </cols>
  <sheetData>
    <row r="1" spans="2:6">
      <c r="C1" s="639" t="s">
        <v>43</v>
      </c>
      <c r="F1" s="639" t="s">
        <v>43</v>
      </c>
    </row>
    <row r="3" spans="2:6">
      <c r="B3" t="s">
        <v>233</v>
      </c>
      <c r="C3" s="583">
        <v>3.29</v>
      </c>
      <c r="E3" t="s">
        <v>182</v>
      </c>
      <c r="F3" s="583">
        <v>3.29</v>
      </c>
    </row>
    <row r="4" spans="2:6">
      <c r="B4" t="s">
        <v>234</v>
      </c>
      <c r="C4" s="583">
        <v>3.02</v>
      </c>
      <c r="E4" t="s">
        <v>183</v>
      </c>
      <c r="F4" s="583">
        <v>3.02</v>
      </c>
    </row>
    <row r="5" spans="2:6">
      <c r="B5" t="s">
        <v>235</v>
      </c>
      <c r="C5" s="583">
        <v>3.45</v>
      </c>
      <c r="E5" t="s">
        <v>184</v>
      </c>
      <c r="F5" s="583">
        <v>3.45</v>
      </c>
    </row>
    <row r="6" spans="2:6">
      <c r="B6" t="s">
        <v>236</v>
      </c>
      <c r="C6" s="583">
        <v>3.45</v>
      </c>
      <c r="E6" t="s">
        <v>185</v>
      </c>
      <c r="F6" s="583">
        <v>3.45</v>
      </c>
    </row>
    <row r="7" spans="2:6">
      <c r="B7" t="s">
        <v>237</v>
      </c>
      <c r="C7" s="583">
        <v>3.32</v>
      </c>
      <c r="E7" t="s">
        <v>186</v>
      </c>
      <c r="F7" s="583">
        <v>3.32</v>
      </c>
    </row>
    <row r="8" spans="2:6">
      <c r="B8" t="s">
        <v>238</v>
      </c>
      <c r="C8" s="583">
        <v>3.16</v>
      </c>
      <c r="E8" t="s">
        <v>187</v>
      </c>
      <c r="F8" s="583">
        <v>3.16</v>
      </c>
    </row>
    <row r="9" spans="2:6">
      <c r="B9" t="s">
        <v>239</v>
      </c>
      <c r="C9" s="583">
        <v>2.41</v>
      </c>
      <c r="E9" t="s">
        <v>293</v>
      </c>
      <c r="F9" s="583">
        <v>2.41</v>
      </c>
    </row>
    <row r="10" spans="2:6">
      <c r="B10" t="s">
        <v>240</v>
      </c>
      <c r="C10" s="583">
        <v>2.8</v>
      </c>
      <c r="E10" t="s">
        <v>188</v>
      </c>
      <c r="F10" s="583">
        <v>2.8</v>
      </c>
    </row>
    <row r="11" spans="2:6">
      <c r="B11" t="s">
        <v>241</v>
      </c>
      <c r="C11" s="583">
        <v>2.08</v>
      </c>
      <c r="E11" t="s">
        <v>189</v>
      </c>
      <c r="F11" s="583">
        <v>2.08</v>
      </c>
    </row>
    <row r="12" spans="2:6">
      <c r="B12" t="s">
        <v>242</v>
      </c>
      <c r="C12" s="583">
        <v>2.3199999999999998</v>
      </c>
      <c r="E12" t="s">
        <v>190</v>
      </c>
      <c r="F12" s="583">
        <v>2.3199999999999998</v>
      </c>
    </row>
    <row r="13" spans="2:6">
      <c r="B13" t="s">
        <v>243</v>
      </c>
      <c r="C13" s="583">
        <v>1.6</v>
      </c>
      <c r="E13" t="s">
        <v>191</v>
      </c>
      <c r="F13" s="583">
        <v>1.6</v>
      </c>
    </row>
    <row r="14" spans="2:6">
      <c r="B14" t="s">
        <v>244</v>
      </c>
      <c r="C14" s="583">
        <v>3.56</v>
      </c>
      <c r="E14" t="s">
        <v>192</v>
      </c>
      <c r="F14" s="583">
        <v>3.56</v>
      </c>
    </row>
    <row r="15" spans="2:6">
      <c r="B15" t="s">
        <v>245</v>
      </c>
      <c r="C15" s="583">
        <v>3.16</v>
      </c>
      <c r="E15" t="s">
        <v>193</v>
      </c>
      <c r="F15" s="583">
        <v>3.16</v>
      </c>
    </row>
    <row r="16" spans="2:6">
      <c r="B16" t="s">
        <v>246</v>
      </c>
      <c r="C16" s="583">
        <v>2.59</v>
      </c>
      <c r="E16" t="s">
        <v>194</v>
      </c>
      <c r="F16" s="583">
        <v>2.59</v>
      </c>
    </row>
    <row r="17" spans="2:6">
      <c r="B17" t="s">
        <v>247</v>
      </c>
      <c r="C17" s="583">
        <v>4.71</v>
      </c>
      <c r="E17" t="s">
        <v>195</v>
      </c>
      <c r="F17" s="583">
        <v>4.71</v>
      </c>
    </row>
    <row r="18" spans="2:6">
      <c r="B18" t="s">
        <v>226</v>
      </c>
      <c r="C18" s="583">
        <v>4.41</v>
      </c>
      <c r="E18" t="s">
        <v>175</v>
      </c>
      <c r="F18" s="583">
        <v>4.41</v>
      </c>
    </row>
    <row r="19" spans="2:6">
      <c r="B19" t="s">
        <v>227</v>
      </c>
      <c r="C19" s="583">
        <v>4.43</v>
      </c>
      <c r="E19" t="s">
        <v>176</v>
      </c>
      <c r="F19" s="583">
        <v>4.43</v>
      </c>
    </row>
    <row r="20" spans="2:6">
      <c r="B20" t="s">
        <v>228</v>
      </c>
      <c r="C20" s="583">
        <v>4.75</v>
      </c>
      <c r="E20" t="s">
        <v>177</v>
      </c>
      <c r="F20" s="583">
        <v>4.75</v>
      </c>
    </row>
    <row r="21" spans="2:6">
      <c r="B21" t="s">
        <v>229</v>
      </c>
      <c r="C21" s="583">
        <v>5.98</v>
      </c>
      <c r="E21" t="s">
        <v>178</v>
      </c>
      <c r="F21" s="583">
        <v>5.98</v>
      </c>
    </row>
    <row r="22" spans="2:6">
      <c r="B22" t="s">
        <v>230</v>
      </c>
      <c r="C22" s="583">
        <v>4.29</v>
      </c>
      <c r="E22" t="s">
        <v>179</v>
      </c>
      <c r="F22" s="583">
        <v>4.29</v>
      </c>
    </row>
    <row r="23" spans="2:6">
      <c r="B23" t="s">
        <v>231</v>
      </c>
      <c r="C23" s="583">
        <v>2.1</v>
      </c>
      <c r="E23" t="s">
        <v>180</v>
      </c>
      <c r="F23" s="583">
        <v>2.1</v>
      </c>
    </row>
    <row r="24" spans="2:6">
      <c r="B24" t="s">
        <v>232</v>
      </c>
      <c r="C24" s="583">
        <v>4.9400000000000004</v>
      </c>
      <c r="E24" t="s">
        <v>181</v>
      </c>
      <c r="F24" s="583">
        <v>4.9400000000000004</v>
      </c>
    </row>
    <row r="25" spans="2:6">
      <c r="B25" t="s">
        <v>248</v>
      </c>
      <c r="C25" s="583">
        <v>2</v>
      </c>
      <c r="E25" t="s">
        <v>196</v>
      </c>
      <c r="F25" s="583">
        <v>2</v>
      </c>
    </row>
    <row r="26" spans="2:6">
      <c r="B26" t="s">
        <v>249</v>
      </c>
      <c r="C26" s="583">
        <v>1.76</v>
      </c>
      <c r="E26" t="s">
        <v>197</v>
      </c>
      <c r="F26" s="583">
        <v>1.76</v>
      </c>
    </row>
    <row r="27" spans="2:6">
      <c r="B27" t="s">
        <v>250</v>
      </c>
      <c r="C27" s="583">
        <v>2.15</v>
      </c>
      <c r="E27" t="s">
        <v>198</v>
      </c>
      <c r="F27" s="583">
        <v>2.15</v>
      </c>
    </row>
    <row r="28" spans="2:6">
      <c r="B28" t="s">
        <v>251</v>
      </c>
      <c r="C28" s="583">
        <v>1.56</v>
      </c>
      <c r="E28" t="s">
        <v>199</v>
      </c>
      <c r="F28" s="583">
        <v>1.56</v>
      </c>
    </row>
    <row r="29" spans="2:6">
      <c r="B29" t="s">
        <v>252</v>
      </c>
      <c r="C29" s="583">
        <v>2.5</v>
      </c>
      <c r="E29" t="s">
        <v>200</v>
      </c>
      <c r="F29" s="583">
        <v>2.5</v>
      </c>
    </row>
    <row r="30" spans="2:6">
      <c r="B30" t="s">
        <v>253</v>
      </c>
      <c r="C30" s="583">
        <v>2.67</v>
      </c>
      <c r="E30" t="s">
        <v>201</v>
      </c>
      <c r="F30" s="583">
        <v>2.67</v>
      </c>
    </row>
    <row r="31" spans="2:6">
      <c r="B31" t="s">
        <v>254</v>
      </c>
      <c r="C31" s="583">
        <v>1.24</v>
      </c>
      <c r="E31" t="s">
        <v>202</v>
      </c>
      <c r="F31" s="583">
        <v>1.24</v>
      </c>
    </row>
    <row r="32" spans="2:6">
      <c r="B32" t="s">
        <v>257</v>
      </c>
      <c r="C32" s="583">
        <v>4.5</v>
      </c>
      <c r="E32" t="s">
        <v>205</v>
      </c>
      <c r="F32" s="583">
        <v>4.5</v>
      </c>
    </row>
    <row r="33" spans="2:6">
      <c r="B33" t="s">
        <v>258</v>
      </c>
      <c r="C33" s="583">
        <v>2.4300000000000002</v>
      </c>
      <c r="E33" t="s">
        <v>206</v>
      </c>
      <c r="F33" s="583">
        <v>2.4300000000000002</v>
      </c>
    </row>
    <row r="34" spans="2:6">
      <c r="B34" t="s">
        <v>259</v>
      </c>
      <c r="C34" s="583">
        <v>3.97</v>
      </c>
      <c r="E34" t="s">
        <v>207</v>
      </c>
      <c r="F34" s="583">
        <v>3.97</v>
      </c>
    </row>
    <row r="35" spans="2:6">
      <c r="B35" t="s">
        <v>260</v>
      </c>
      <c r="C35" s="583">
        <v>2.1800000000000002</v>
      </c>
      <c r="E35" t="s">
        <v>208</v>
      </c>
      <c r="F35" s="583">
        <v>2.1800000000000002</v>
      </c>
    </row>
    <row r="36" spans="2:6">
      <c r="B36" t="s">
        <v>261</v>
      </c>
      <c r="C36" s="583">
        <v>3.61</v>
      </c>
      <c r="E36" t="s">
        <v>209</v>
      </c>
      <c r="F36" s="583">
        <v>3.61</v>
      </c>
    </row>
    <row r="37" spans="2:6">
      <c r="E37" t="s">
        <v>210</v>
      </c>
    </row>
    <row r="38" spans="2:6">
      <c r="E38" t="s">
        <v>295</v>
      </c>
      <c r="F38" s="583">
        <v>2</v>
      </c>
    </row>
    <row r="39" spans="2:6">
      <c r="E39" t="s">
        <v>296</v>
      </c>
      <c r="F39" s="583">
        <v>1.76</v>
      </c>
    </row>
    <row r="40" spans="2:6">
      <c r="E40" t="s">
        <v>297</v>
      </c>
      <c r="F40" s="583">
        <v>2.15</v>
      </c>
    </row>
    <row r="41" spans="2:6">
      <c r="E41" t="s">
        <v>298</v>
      </c>
      <c r="F41" s="583">
        <v>1.56</v>
      </c>
    </row>
    <row r="42" spans="2:6">
      <c r="E42" t="s">
        <v>350</v>
      </c>
      <c r="F42" s="583">
        <v>2.5</v>
      </c>
    </row>
    <row r="43" spans="2:6">
      <c r="E43" t="s">
        <v>299</v>
      </c>
      <c r="F43" s="583">
        <v>2.5</v>
      </c>
    </row>
    <row r="44" spans="2:6">
      <c r="E44" t="s">
        <v>300</v>
      </c>
      <c r="F44" s="583">
        <v>2.67</v>
      </c>
    </row>
    <row r="45" spans="2:6">
      <c r="E45" t="s">
        <v>351</v>
      </c>
      <c r="F45" s="583">
        <v>1.24</v>
      </c>
    </row>
    <row r="46" spans="2:6">
      <c r="E46" t="s">
        <v>301</v>
      </c>
      <c r="F46" s="583">
        <v>1.24</v>
      </c>
    </row>
    <row r="47" spans="2:6">
      <c r="E47" t="s">
        <v>302</v>
      </c>
      <c r="F47" s="583">
        <v>3.97</v>
      </c>
    </row>
    <row r="48" spans="2:6">
      <c r="E48" t="s">
        <v>303</v>
      </c>
      <c r="F48" s="583">
        <v>2.1800000000000002</v>
      </c>
    </row>
    <row r="49" spans="5:6">
      <c r="E49" t="s">
        <v>304</v>
      </c>
      <c r="F49" s="583">
        <v>3.61</v>
      </c>
    </row>
    <row r="50" spans="5:6">
      <c r="E50" t="s">
        <v>414</v>
      </c>
      <c r="F50" s="583">
        <v>9.81</v>
      </c>
    </row>
    <row r="51" spans="5:6">
      <c r="E51" t="s">
        <v>505</v>
      </c>
      <c r="F51" s="583">
        <v>9.81</v>
      </c>
    </row>
    <row r="52" spans="5:6">
      <c r="E52" t="s">
        <v>211</v>
      </c>
      <c r="F52" s="583">
        <v>4.5999999999999996</v>
      </c>
    </row>
    <row r="53" spans="5:6">
      <c r="E53" t="s">
        <v>416</v>
      </c>
      <c r="F53" s="583">
        <v>4.5999999999999996</v>
      </c>
    </row>
    <row r="54" spans="5:6">
      <c r="E54" t="s">
        <v>212</v>
      </c>
      <c r="F54" s="583">
        <v>0.5</v>
      </c>
    </row>
    <row r="55" spans="5:6">
      <c r="E55" t="s">
        <v>213</v>
      </c>
      <c r="F55" s="583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B050"/>
  </sheetPr>
  <dimension ref="A1:AL425"/>
  <sheetViews>
    <sheetView showGridLines="0" showZeros="0" view="pageBreakPreview" topLeftCell="A10" zoomScale="75" zoomScaleSheetLayoutView="75" workbookViewId="0">
      <selection activeCell="AK161" sqref="AK161:AK363"/>
    </sheetView>
  </sheetViews>
  <sheetFormatPr defaultColWidth="0" defaultRowHeight="33.75" customHeight="1"/>
  <cols>
    <col min="1" max="1" width="5.7109375" style="342" customWidth="1"/>
    <col min="2" max="2" width="30.5703125" style="342" customWidth="1"/>
    <col min="3" max="3" width="6.7109375" style="342" customWidth="1"/>
    <col min="4" max="4" width="34.7109375" style="342" customWidth="1"/>
    <col min="5" max="5" width="13.7109375" style="343" customWidth="1"/>
    <col min="6" max="6" width="10.7109375" style="344" customWidth="1"/>
    <col min="7" max="37" width="10.7109375" style="342" customWidth="1"/>
    <col min="38" max="38" width="0" style="342" hidden="1" customWidth="1"/>
    <col min="39" max="16384" width="20.7109375" style="342" hidden="1"/>
  </cols>
  <sheetData>
    <row r="1" spans="1:37" ht="33.75" customHeight="1" thickBot="1"/>
    <row r="2" spans="1:37" s="346" customFormat="1" ht="33.75" customHeight="1">
      <c r="A2" s="342"/>
      <c r="B2" s="345"/>
      <c r="E2" s="347"/>
      <c r="F2" s="348"/>
      <c r="AK2" s="349"/>
    </row>
    <row r="3" spans="1:37" s="352" customFormat="1" ht="33.75" customHeight="1">
      <c r="A3" s="342"/>
      <c r="B3" s="350"/>
      <c r="C3" s="351" t="s">
        <v>20</v>
      </c>
      <c r="E3" s="353"/>
      <c r="F3" s="354"/>
      <c r="AK3" s="355"/>
    </row>
    <row r="4" spans="1:37" s="357" customFormat="1" ht="33.75" customHeight="1" thickBot="1">
      <c r="A4" s="342"/>
      <c r="B4" s="356"/>
      <c r="E4" s="358"/>
      <c r="F4" s="359"/>
      <c r="AK4" s="360"/>
    </row>
    <row r="5" spans="1:37" s="346" customFormat="1" ht="33.75" customHeight="1" thickBot="1">
      <c r="A5" s="342"/>
      <c r="B5" s="345"/>
      <c r="E5" s="347"/>
      <c r="F5" s="348"/>
      <c r="AK5" s="349"/>
    </row>
    <row r="6" spans="1:37" s="352" customFormat="1" ht="33.75" customHeight="1" thickBot="1">
      <c r="A6" s="342"/>
      <c r="B6" s="350" t="s">
        <v>4</v>
      </c>
      <c r="C6" s="735" t="str">
        <f ca="1">MID(CELL("FILENAME",$A$1),FIND("[",CELL("FILENAME",$A$1))+1,3)</f>
        <v>SBA</v>
      </c>
      <c r="D6" s="736"/>
      <c r="E6" s="353"/>
      <c r="F6" s="354"/>
      <c r="AK6" s="355"/>
    </row>
    <row r="7" spans="1:37" s="352" customFormat="1" ht="33.75" customHeight="1" thickBot="1">
      <c r="A7" s="342"/>
      <c r="B7" s="350"/>
      <c r="E7" s="353"/>
      <c r="F7" s="354"/>
      <c r="AK7" s="355"/>
    </row>
    <row r="8" spans="1:37" s="352" customFormat="1" ht="33.75" customHeight="1" thickBot="1">
      <c r="A8" s="342"/>
      <c r="B8" s="350" t="s">
        <v>5</v>
      </c>
      <c r="C8" s="735" t="str">
        <f ca="1">MID(CELL("FILENAME",$A$1),FIND("[",CELL("FILENAME",$A$1))+4,4)</f>
        <v>2013</v>
      </c>
      <c r="D8" s="736"/>
      <c r="E8" s="353"/>
      <c r="F8" s="354"/>
      <c r="AK8" s="355"/>
    </row>
    <row r="9" spans="1:37" s="352" customFormat="1" ht="33.75" customHeight="1" thickBot="1">
      <c r="A9" s="342"/>
      <c r="B9" s="350"/>
      <c r="E9" s="353"/>
      <c r="F9" s="354"/>
      <c r="AK9" s="355"/>
    </row>
    <row r="10" spans="1:37" s="352" customFormat="1" ht="33.75" customHeight="1" thickBot="1">
      <c r="A10" s="342"/>
      <c r="B10" s="350" t="s">
        <v>6</v>
      </c>
      <c r="C10" s="735" t="str">
        <f ca="1">INDEX($C$12:$C$23,MID(CELL("FILENAME",$A$1),FIND("[",CELL("FILENAME",$A$1))+8,2),1)</f>
        <v>NOVEMBER</v>
      </c>
      <c r="D10" s="736"/>
      <c r="E10" s="353"/>
      <c r="F10" s="354"/>
      <c r="AK10" s="355"/>
    </row>
    <row r="11" spans="1:37" s="357" customFormat="1" ht="33.75" customHeight="1" thickBot="1">
      <c r="A11" s="342"/>
      <c r="B11" s="356"/>
      <c r="E11" s="358"/>
      <c r="F11" s="359"/>
      <c r="AK11" s="360"/>
    </row>
    <row r="12" spans="1:37" ht="33.75" hidden="1" customHeight="1">
      <c r="B12" s="361" t="s">
        <v>6</v>
      </c>
      <c r="C12" s="352" t="s">
        <v>7</v>
      </c>
      <c r="D12" s="352"/>
      <c r="E12" s="353"/>
      <c r="F12" s="354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5"/>
    </row>
    <row r="13" spans="1:37" ht="33.75" hidden="1" customHeight="1">
      <c r="B13" s="361"/>
      <c r="C13" s="352" t="s">
        <v>8</v>
      </c>
      <c r="D13" s="352"/>
      <c r="E13" s="353"/>
      <c r="F13" s="354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5"/>
    </row>
    <row r="14" spans="1:37" ht="33.75" hidden="1" customHeight="1">
      <c r="B14" s="361"/>
      <c r="C14" s="352" t="s">
        <v>9</v>
      </c>
      <c r="D14" s="352"/>
      <c r="E14" s="353"/>
      <c r="F14" s="354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5"/>
    </row>
    <row r="15" spans="1:37" ht="33.75" hidden="1" customHeight="1">
      <c r="B15" s="361"/>
      <c r="C15" s="352" t="s">
        <v>10</v>
      </c>
      <c r="D15" s="352"/>
      <c r="E15" s="353"/>
      <c r="F15" s="354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5"/>
    </row>
    <row r="16" spans="1:37" ht="33.75" hidden="1" customHeight="1">
      <c r="B16" s="361"/>
      <c r="C16" s="352" t="s">
        <v>11</v>
      </c>
      <c r="D16" s="352"/>
      <c r="E16" s="353"/>
      <c r="F16" s="354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5"/>
    </row>
    <row r="17" spans="1:37" ht="33.75" hidden="1" customHeight="1">
      <c r="B17" s="361"/>
      <c r="C17" s="352" t="s">
        <v>12</v>
      </c>
      <c r="D17" s="352"/>
      <c r="E17" s="353"/>
      <c r="F17" s="354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5"/>
    </row>
    <row r="18" spans="1:37" ht="33.75" hidden="1" customHeight="1">
      <c r="B18" s="361"/>
      <c r="C18" s="352" t="s">
        <v>13</v>
      </c>
      <c r="D18" s="352"/>
      <c r="E18" s="353"/>
      <c r="F18" s="354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5"/>
    </row>
    <row r="19" spans="1:37" ht="33.75" hidden="1" customHeight="1">
      <c r="B19" s="361"/>
      <c r="C19" s="352" t="s">
        <v>14</v>
      </c>
      <c r="D19" s="352"/>
      <c r="E19" s="353"/>
      <c r="F19" s="354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5"/>
    </row>
    <row r="20" spans="1:37" ht="33.75" hidden="1" customHeight="1">
      <c r="B20" s="361"/>
      <c r="C20" s="352" t="s">
        <v>15</v>
      </c>
      <c r="D20" s="352"/>
      <c r="E20" s="353"/>
      <c r="F20" s="354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5"/>
    </row>
    <row r="21" spans="1:37" ht="33.75" hidden="1" customHeight="1">
      <c r="B21" s="361"/>
      <c r="C21" s="352" t="s">
        <v>16</v>
      </c>
      <c r="D21" s="352"/>
      <c r="E21" s="353"/>
      <c r="F21" s="354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5"/>
    </row>
    <row r="22" spans="1:37" ht="33.75" hidden="1" customHeight="1">
      <c r="B22" s="361"/>
      <c r="C22" s="352" t="s">
        <v>17</v>
      </c>
      <c r="D22" s="352"/>
      <c r="E22" s="353"/>
      <c r="F22" s="354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5"/>
    </row>
    <row r="23" spans="1:37" ht="33.75" hidden="1" customHeight="1">
      <c r="B23" s="361"/>
      <c r="C23" s="352" t="s">
        <v>18</v>
      </c>
      <c r="D23" s="352"/>
      <c r="E23" s="353"/>
      <c r="F23" s="354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5"/>
    </row>
    <row r="24" spans="1:37" ht="33.75" hidden="1" customHeight="1">
      <c r="B24" s="362"/>
      <c r="C24" s="363"/>
      <c r="D24" s="363"/>
      <c r="E24" s="364"/>
      <c r="F24" s="365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6"/>
    </row>
    <row r="25" spans="1:37" ht="33.75" customHeight="1" thickBot="1"/>
    <row r="26" spans="1:37" s="373" customFormat="1" ht="33.75" customHeight="1">
      <c r="A26" s="342"/>
      <c r="B26" s="367" t="s">
        <v>0</v>
      </c>
      <c r="C26" s="368"/>
      <c r="D26" s="369" t="s">
        <v>2</v>
      </c>
      <c r="E26" s="370" t="s">
        <v>23</v>
      </c>
      <c r="F26" s="396" t="s">
        <v>3</v>
      </c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2"/>
    </row>
    <row r="27" spans="1:37" s="352" customFormat="1" ht="33.75" customHeight="1">
      <c r="A27" s="342"/>
      <c r="B27" s="374"/>
      <c r="C27" s="375"/>
      <c r="D27" s="355"/>
      <c r="E27" s="376" t="s">
        <v>24</v>
      </c>
      <c r="F27" s="377" t="s">
        <v>19</v>
      </c>
      <c r="G27" s="378">
        <f ca="1">DATE(C8,MID(CELL("FILENAME",$A$1),FIND("[",CELL("FILENAME",$A$1))+8,2),1)</f>
        <v>41579</v>
      </c>
      <c r="H27" s="378">
        <f ca="1">IFERROR(IF(MONTH(G27+1)&lt;=MONTH($G$27),G27+1,""),"")</f>
        <v>41580</v>
      </c>
      <c r="I27" s="378">
        <f t="shared" ref="I27:AK27" ca="1" si="0">IFERROR(IF(MONTH(H27+1)&lt;=MONTH($G$27),H27+1,""),"")</f>
        <v>41581</v>
      </c>
      <c r="J27" s="378">
        <f t="shared" ca="1" si="0"/>
        <v>41582</v>
      </c>
      <c r="K27" s="378">
        <f t="shared" ca="1" si="0"/>
        <v>41583</v>
      </c>
      <c r="L27" s="378">
        <f t="shared" ca="1" si="0"/>
        <v>41584</v>
      </c>
      <c r="M27" s="378">
        <f t="shared" ca="1" si="0"/>
        <v>41585</v>
      </c>
      <c r="N27" s="378">
        <f t="shared" ca="1" si="0"/>
        <v>41586</v>
      </c>
      <c r="O27" s="378">
        <f t="shared" ca="1" si="0"/>
        <v>41587</v>
      </c>
      <c r="P27" s="378">
        <f t="shared" ca="1" si="0"/>
        <v>41588</v>
      </c>
      <c r="Q27" s="378">
        <f t="shared" ca="1" si="0"/>
        <v>41589</v>
      </c>
      <c r="R27" s="378">
        <f t="shared" ca="1" si="0"/>
        <v>41590</v>
      </c>
      <c r="S27" s="378">
        <f t="shared" ca="1" si="0"/>
        <v>41591</v>
      </c>
      <c r="T27" s="378">
        <f t="shared" ca="1" si="0"/>
        <v>41592</v>
      </c>
      <c r="U27" s="378">
        <f t="shared" ca="1" si="0"/>
        <v>41593</v>
      </c>
      <c r="V27" s="378">
        <f t="shared" ca="1" si="0"/>
        <v>41594</v>
      </c>
      <c r="W27" s="378">
        <f t="shared" ca="1" si="0"/>
        <v>41595</v>
      </c>
      <c r="X27" s="378">
        <f t="shared" ca="1" si="0"/>
        <v>41596</v>
      </c>
      <c r="Y27" s="378">
        <f t="shared" ca="1" si="0"/>
        <v>41597</v>
      </c>
      <c r="Z27" s="378">
        <f t="shared" ca="1" si="0"/>
        <v>41598</v>
      </c>
      <c r="AA27" s="378">
        <f t="shared" ca="1" si="0"/>
        <v>41599</v>
      </c>
      <c r="AB27" s="378">
        <f t="shared" ca="1" si="0"/>
        <v>41600</v>
      </c>
      <c r="AC27" s="378">
        <f t="shared" ca="1" si="0"/>
        <v>41601</v>
      </c>
      <c r="AD27" s="378">
        <f t="shared" ca="1" si="0"/>
        <v>41602</v>
      </c>
      <c r="AE27" s="378">
        <f t="shared" ca="1" si="0"/>
        <v>41603</v>
      </c>
      <c r="AF27" s="378">
        <f t="shared" ca="1" si="0"/>
        <v>41604</v>
      </c>
      <c r="AG27" s="378">
        <f t="shared" ca="1" si="0"/>
        <v>41605</v>
      </c>
      <c r="AH27" s="378">
        <f t="shared" ca="1" si="0"/>
        <v>41606</v>
      </c>
      <c r="AI27" s="378">
        <f t="shared" ca="1" si="0"/>
        <v>41607</v>
      </c>
      <c r="AJ27" s="378">
        <f t="shared" ca="1" si="0"/>
        <v>41608</v>
      </c>
      <c r="AK27" s="378" t="str">
        <f t="shared" ca="1" si="0"/>
        <v/>
      </c>
    </row>
    <row r="28" spans="1:37" s="352" customFormat="1" ht="33.75" customHeight="1">
      <c r="A28" s="342"/>
      <c r="B28" s="374"/>
      <c r="C28" s="375"/>
      <c r="D28" s="355"/>
      <c r="E28" s="376" t="s">
        <v>25</v>
      </c>
      <c r="F28" s="377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</row>
    <row r="29" spans="1:37" s="383" customFormat="1" ht="33.75" customHeight="1" thickBot="1">
      <c r="A29" s="342"/>
      <c r="B29" s="737"/>
      <c r="C29" s="738"/>
      <c r="D29" s="379"/>
      <c r="E29" s="380"/>
      <c r="F29" s="381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</row>
    <row r="30" spans="1:37" ht="33.75" hidden="1" customHeight="1">
      <c r="B30" s="397" t="s">
        <v>306</v>
      </c>
      <c r="C30" s="384"/>
      <c r="D30" s="385"/>
      <c r="E30" s="386"/>
      <c r="F30" s="387">
        <f t="shared" ref="F30:F93" si="1">SUM($G30:$AK30)</f>
        <v>0</v>
      </c>
      <c r="G30" s="388">
        <f>IFERROR($E30*SUMIF('Daily Log'!$B$18:$B$1017,$B30,'Daily Log'!$C$18:$C$1017),0)</f>
        <v>0</v>
      </c>
      <c r="H30" s="388">
        <f>IFERROR($E30*SUMIF('Daily Log'!$E$18:$E$1017,$B30,'Daily Log'!$F$18:$F$1017),0)</f>
        <v>0</v>
      </c>
      <c r="I30" s="388">
        <f>IFERROR($E30*SUMIF('Daily Log'!$H$18:$H$1017,$B30,'Daily Log'!$I$18:$I$1017),0)</f>
        <v>0</v>
      </c>
      <c r="J30" s="388">
        <f>IFERROR($E30*SUMIF('Daily Log'!$K$18:$K$1017,$B30,'Daily Log'!$L$18:$L$1017),0)</f>
        <v>0</v>
      </c>
      <c r="K30" s="388">
        <f>IFERROR($E30*SUMIF('Daily Log'!$N$18:$N$1017,$B30,'Daily Log'!$O$18:$O$1017),0)</f>
        <v>0</v>
      </c>
      <c r="L30" s="388">
        <f>IFERROR($E30*SUMIF('Daily Log'!$Q$18:$Q$1017,$B30,'Daily Log'!$R$18:$R$1017),0)</f>
        <v>0</v>
      </c>
      <c r="M30" s="388">
        <f>IFERROR($E30*SUMIF('Daily Log'!$T$18:$T$1017,$B30,'Daily Log'!$U$18:$U$1017),0)</f>
        <v>0</v>
      </c>
      <c r="N30" s="388">
        <f>IFERROR($E30*SUMIF('Daily Log'!$W$18:$W$1017,$B30,'Daily Log'!$X$18:$X$1017),0)</f>
        <v>0</v>
      </c>
      <c r="O30" s="388">
        <f>IFERROR($E30*SUMIF('Daily Log'!$Z$18:$Z$1017,$B30,'Daily Log'!$AA$18:$AA$1017),0)</f>
        <v>0</v>
      </c>
      <c r="P30" s="388">
        <f>IFERROR($E30*SUMIF('Daily Log'!$AC$18:$AC$1017,$B30,'Daily Log'!$AD$18:$AD$1017),0)</f>
        <v>0</v>
      </c>
      <c r="Q30" s="388">
        <f>IFERROR($E30*SUMIF('Daily Log'!$AF$18:$AF$1017,$B30,'Daily Log'!$AG$18:$AG$1017),0)</f>
        <v>0</v>
      </c>
      <c r="R30" s="388">
        <f>IFERROR($E30*SUMIF('Daily Log'!$AI$18:$AI$1017,$B30,'Daily Log'!$AJ$18:$AJ$1017),0)</f>
        <v>0</v>
      </c>
      <c r="S30" s="388">
        <f>IFERROR($E30*SUMIF('Daily Log'!$AL$18:$AL$1017,$B30,'Daily Log'!$AM$18:$AM$1017),0)</f>
        <v>0</v>
      </c>
      <c r="T30" s="388">
        <f>IFERROR($E30*SUMIF('Daily Log'!$AO$18:$AO$1017,$B30,'Daily Log'!$AP$18:$AP$1017),0)</f>
        <v>0</v>
      </c>
      <c r="U30" s="388">
        <f>IFERROR($E30*SUMIF('Daily Log'!$AR$18:$AR$1017,$B30,'Daily Log'!$AS$18:$AS$1017),0)</f>
        <v>0</v>
      </c>
      <c r="V30" s="388">
        <f>IFERROR($E30*SUMIF('Daily Log'!$AU$18:$AU$1017,$B30,'Daily Log'!$AV$18:$AV$1017),0)</f>
        <v>0</v>
      </c>
      <c r="W30" s="388">
        <f>IFERROR($E30*SUMIF('Daily Log'!$AX$18:$AX$1017,$B30,'Daily Log'!$AY$18:$AY$1017),0)</f>
        <v>0</v>
      </c>
      <c r="X30" s="388">
        <f>IFERROR($E30*SUMIF('Daily Log'!$BA$18:$BA$1017,$B30,'Daily Log'!$BB$18:$BB$1017),0)</f>
        <v>0</v>
      </c>
      <c r="Y30" s="388">
        <f>IFERROR($E30*SUMIF('Daily Log'!$BD$18:$BD$1017,$B30,'Daily Log'!$BE$18:$BE$1017),0)</f>
        <v>0</v>
      </c>
      <c r="Z30" s="388">
        <f>IFERROR($E30*SUMIF('Daily Log'!$BG$18:$BG$1017,$B30,'Daily Log'!$BH$18:$BH$1017),0)</f>
        <v>0</v>
      </c>
      <c r="AA30" s="388">
        <f>IFERROR($E30*SUMIF('Daily Log'!$BJ$18:$BJ$1017,$B30,'Daily Log'!$BK$18:$BK$1017),0)</f>
        <v>0</v>
      </c>
      <c r="AB30" s="388">
        <f>IFERROR($E30*SUMIF('Daily Log'!$BM$18:$BM$1017,$B30,'Daily Log'!$BN$18:$BN$1017),0)</f>
        <v>0</v>
      </c>
      <c r="AC30" s="388">
        <f>IFERROR($E30*SUMIF('Daily Log'!$BP$18:$BP$1017,$B30,'Daily Log'!$BQ$18:$BQ$1017),0)</f>
        <v>0</v>
      </c>
      <c r="AD30" s="388">
        <f>IFERROR($E30*SUMIF('Daily Log'!$BS$18:$BS$1017,$B30,'Daily Log'!$BT$18:$BT$1017),0)</f>
        <v>0</v>
      </c>
      <c r="AE30" s="388">
        <f>IFERROR($E30*SUMIF('Daily Log'!$BV$18:$BV$1017,$B30,'Daily Log'!$BW$18:$BW$1017),0)</f>
        <v>0</v>
      </c>
      <c r="AF30" s="388">
        <f>IFERROR($E30*SUMIF('Daily Log'!$BY$18:$BY$1017,$B30,'Daily Log'!$BZ$18:$BZ$1017),0)</f>
        <v>0</v>
      </c>
      <c r="AG30" s="388">
        <f>IFERROR($E30*SUMIF('Daily Log'!$CB$18:$CB$1017,$B30,'Daily Log'!$CC$18:$CC$1017),0)</f>
        <v>0</v>
      </c>
      <c r="AH30" s="388">
        <f>IFERROR($E30*SUMIF('Daily Log'!$CE$18:$CE$1017,$B30,'Daily Log'!$CF$18:$CF$1017),0)</f>
        <v>0</v>
      </c>
      <c r="AI30" s="388">
        <f>IFERROR($E30*SUMIF('Daily Log'!$CH$18:$CH$1017,$B30,'Daily Log'!$CI$18:$CI$1017),0)</f>
        <v>0</v>
      </c>
      <c r="AJ30" s="388">
        <f>IFERROR($E30*SUMIF('Daily Log'!$CK$18:$CK$1017,$B30,'Daily Log'!$CL$18:$CL$1017),0)</f>
        <v>0</v>
      </c>
      <c r="AK30" s="388">
        <f>IFERROR($E30*SUMIF('Daily Log'!$CN$18:$CN$1017,$B30,'Daily Log'!$CO$18:$CO$1017),0)</f>
        <v>0</v>
      </c>
    </row>
    <row r="31" spans="1:37" ht="33.75" hidden="1" customHeight="1">
      <c r="B31" s="397" t="s">
        <v>402</v>
      </c>
      <c r="C31" s="384"/>
      <c r="D31" s="389"/>
      <c r="E31" s="386"/>
      <c r="F31" s="390">
        <f t="shared" si="1"/>
        <v>0</v>
      </c>
      <c r="G31" s="388">
        <f>IFERROR($E31*SUMIF('Daily Log'!$B$18:$B$1017,$B31,'Daily Log'!$C$18:$C$1017),0)</f>
        <v>0</v>
      </c>
      <c r="H31" s="388">
        <f>IFERROR($E31*SUMIF('Daily Log'!$E$18:$E$1017,$B31,'Daily Log'!$F$18:$F$1017),0)</f>
        <v>0</v>
      </c>
      <c r="I31" s="388">
        <f>IFERROR($E31*SUMIF('Daily Log'!$H$18:$H$1017,$B31,'Daily Log'!$I$18:$I$1017),0)</f>
        <v>0</v>
      </c>
      <c r="J31" s="388">
        <f>IFERROR($E31*SUMIF('Daily Log'!$K$18:$K$1017,$B31,'Daily Log'!$L$18:$L$1017),0)</f>
        <v>0</v>
      </c>
      <c r="K31" s="388">
        <f>IFERROR($E31*SUMIF('Daily Log'!$N$18:$N$1017,$B31,'Daily Log'!$O$18:$O$1017),0)</f>
        <v>0</v>
      </c>
      <c r="L31" s="388">
        <f>IFERROR($E31*SUMIF('Daily Log'!$Q$18:$Q$1017,$B31,'Daily Log'!$R$18:$R$1017),0)</f>
        <v>0</v>
      </c>
      <c r="M31" s="388">
        <f>IFERROR($E31*SUMIF('Daily Log'!$T$18:$T$1017,$B31,'Daily Log'!$U$18:$U$1017),0)</f>
        <v>0</v>
      </c>
      <c r="N31" s="388">
        <f>IFERROR($E31*SUMIF('Daily Log'!$W$18:$W$1017,$B31,'Daily Log'!$X$18:$X$1017),0)</f>
        <v>0</v>
      </c>
      <c r="O31" s="388">
        <f>IFERROR($E31*SUMIF('Daily Log'!$Z$18:$Z$1017,$B31,'Daily Log'!$AA$18:$AA$1017),0)</f>
        <v>0</v>
      </c>
      <c r="P31" s="388">
        <f>IFERROR($E31*SUMIF('Daily Log'!$AC$18:$AC$1017,$B31,'Daily Log'!$AD$18:$AD$1017),0)</f>
        <v>0</v>
      </c>
      <c r="Q31" s="388">
        <f>IFERROR($E31*SUMIF('Daily Log'!$AF$18:$AF$1017,$B31,'Daily Log'!$AG$18:$AG$1017),0)</f>
        <v>0</v>
      </c>
      <c r="R31" s="388">
        <f>IFERROR($E31*SUMIF('Daily Log'!$AI$18:$AI$1017,$B31,'Daily Log'!$AJ$18:$AJ$1017),0)</f>
        <v>0</v>
      </c>
      <c r="S31" s="388">
        <f>IFERROR($E31*SUMIF('Daily Log'!$AL$18:$AL$1017,$B31,'Daily Log'!$AM$18:$AM$1017),0)</f>
        <v>0</v>
      </c>
      <c r="T31" s="388">
        <f>IFERROR($E31*SUMIF('Daily Log'!$AO$18:$AO$1017,$B31,'Daily Log'!$AP$18:$AP$1017),0)</f>
        <v>0</v>
      </c>
      <c r="U31" s="388">
        <f>IFERROR($E31*SUMIF('Daily Log'!$AR$18:$AR$1017,$B31,'Daily Log'!$AS$18:$AS$1017),0)</f>
        <v>0</v>
      </c>
      <c r="V31" s="388">
        <f>IFERROR($E31*SUMIF('Daily Log'!$AU$18:$AU$1017,$B31,'Daily Log'!$AV$18:$AV$1017),0)</f>
        <v>0</v>
      </c>
      <c r="W31" s="388">
        <f>IFERROR($E31*SUMIF('Daily Log'!$AX$18:$AX$1017,$B31,'Daily Log'!$AY$18:$AY$1017),0)</f>
        <v>0</v>
      </c>
      <c r="X31" s="388">
        <f>IFERROR($E31*SUMIF('Daily Log'!$BA$18:$BA$1017,$B31,'Daily Log'!$BB$18:$BB$1017),0)</f>
        <v>0</v>
      </c>
      <c r="Y31" s="388">
        <f>IFERROR($E31*SUMIF('Daily Log'!$BD$18:$BD$1017,$B31,'Daily Log'!$BE$18:$BE$1017),0)</f>
        <v>0</v>
      </c>
      <c r="Z31" s="388">
        <f>IFERROR($E31*SUMIF('Daily Log'!$BG$18:$BG$1017,$B31,'Daily Log'!$BH$18:$BH$1017),0)</f>
        <v>0</v>
      </c>
      <c r="AA31" s="388">
        <f>IFERROR($E31*SUMIF('Daily Log'!$BJ$18:$BJ$1017,$B31,'Daily Log'!$BK$18:$BK$1017),0)</f>
        <v>0</v>
      </c>
      <c r="AB31" s="388">
        <f>IFERROR($E31*SUMIF('Daily Log'!$BM$18:$BM$1017,$B31,'Daily Log'!$BN$18:$BN$1017),0)</f>
        <v>0</v>
      </c>
      <c r="AC31" s="388">
        <f>IFERROR($E31*SUMIF('Daily Log'!$BP$18:$BP$1017,$B31,'Daily Log'!$BQ$18:$BQ$1017),0)</f>
        <v>0</v>
      </c>
      <c r="AD31" s="388">
        <f>IFERROR($E31*SUMIF('Daily Log'!$BS$18:$BS$1017,$B31,'Daily Log'!$BT$18:$BT$1017),0)</f>
        <v>0</v>
      </c>
      <c r="AE31" s="388">
        <f>IFERROR($E31*SUMIF('Daily Log'!$BV$18:$BV$1017,$B31,'Daily Log'!$BW$18:$BW$1017),0)</f>
        <v>0</v>
      </c>
      <c r="AF31" s="388">
        <f>IFERROR($E31*SUMIF('Daily Log'!$BY$18:$BY$1017,$B31,'Daily Log'!$BZ$18:$BZ$1017),0)</f>
        <v>0</v>
      </c>
      <c r="AG31" s="388">
        <f>IFERROR($E31*SUMIF('Daily Log'!$CB$18:$CB$1017,$B31,'Daily Log'!$CC$18:$CC$1017),0)</f>
        <v>0</v>
      </c>
      <c r="AH31" s="388">
        <f>IFERROR($E31*SUMIF('Daily Log'!$CE$18:$CE$1017,$B31,'Daily Log'!$CF$18:$CF$1017),0)</f>
        <v>0</v>
      </c>
      <c r="AI31" s="388">
        <f>IFERROR($E31*SUMIF('Daily Log'!$CH$18:$CH$1017,$B31,'Daily Log'!$CI$18:$CI$1017),0)</f>
        <v>0</v>
      </c>
      <c r="AJ31" s="388">
        <f>IFERROR($E31*SUMIF('Daily Log'!$CK$18:$CK$1017,$B31,'Daily Log'!$CL$18:$CL$1017),0)</f>
        <v>0</v>
      </c>
      <c r="AK31" s="388">
        <f>IFERROR($E31*SUMIF('Daily Log'!$CN$18:$CN$1017,$B31,'Daily Log'!$CO$18:$CO$1017),0)</f>
        <v>0</v>
      </c>
    </row>
    <row r="32" spans="1:37" ht="33.75" hidden="1" customHeight="1">
      <c r="B32" s="397" t="s">
        <v>307</v>
      </c>
      <c r="C32" s="384"/>
      <c r="D32" s="389"/>
      <c r="E32" s="386"/>
      <c r="F32" s="390">
        <f t="shared" si="1"/>
        <v>0</v>
      </c>
      <c r="G32" s="388">
        <f>IFERROR($E32*SUMIF('Daily Log'!$B$18:$B$1017,$B32,'Daily Log'!$C$18:$C$1017),0)</f>
        <v>0</v>
      </c>
      <c r="H32" s="388">
        <f>IFERROR($E32*SUMIF('Daily Log'!$E$18:$E$1017,$B32,'Daily Log'!$F$18:$F$1017),0)</f>
        <v>0</v>
      </c>
      <c r="I32" s="388">
        <f>IFERROR($E32*SUMIF('Daily Log'!$H$18:$H$1017,$B32,'Daily Log'!$I$18:$I$1017),0)</f>
        <v>0</v>
      </c>
      <c r="J32" s="388">
        <f>IFERROR($E32*SUMIF('Daily Log'!$K$18:$K$1017,$B32,'Daily Log'!$L$18:$L$1017),0)</f>
        <v>0</v>
      </c>
      <c r="K32" s="388">
        <f>IFERROR($E32*SUMIF('Daily Log'!$N$18:$N$1017,$B32,'Daily Log'!$O$18:$O$1017),0)</f>
        <v>0</v>
      </c>
      <c r="L32" s="388">
        <f>IFERROR($E32*SUMIF('Daily Log'!$Q$18:$Q$1017,$B32,'Daily Log'!$R$18:$R$1017),0)</f>
        <v>0</v>
      </c>
      <c r="M32" s="388">
        <f>IFERROR($E32*SUMIF('Daily Log'!$T$18:$T$1017,$B32,'Daily Log'!$U$18:$U$1017),0)</f>
        <v>0</v>
      </c>
      <c r="N32" s="388">
        <f>IFERROR($E32*SUMIF('Daily Log'!$W$18:$W$1017,$B32,'Daily Log'!$X$18:$X$1017),0)</f>
        <v>0</v>
      </c>
      <c r="O32" s="388">
        <f>IFERROR($E32*SUMIF('Daily Log'!$Z$18:$Z$1017,$B32,'Daily Log'!$AA$18:$AA$1017),0)</f>
        <v>0</v>
      </c>
      <c r="P32" s="388">
        <f>IFERROR($E32*SUMIF('Daily Log'!$AC$18:$AC$1017,$B32,'Daily Log'!$AD$18:$AD$1017),0)</f>
        <v>0</v>
      </c>
      <c r="Q32" s="388">
        <f>IFERROR($E32*SUMIF('Daily Log'!$AF$18:$AF$1017,$B32,'Daily Log'!$AG$18:$AG$1017),0)</f>
        <v>0</v>
      </c>
      <c r="R32" s="388">
        <f>IFERROR($E32*SUMIF('Daily Log'!$AI$18:$AI$1017,$B32,'Daily Log'!$AJ$18:$AJ$1017),0)</f>
        <v>0</v>
      </c>
      <c r="S32" s="388">
        <f>IFERROR($E32*SUMIF('Daily Log'!$AL$18:$AL$1017,$B32,'Daily Log'!$AM$18:$AM$1017),0)</f>
        <v>0</v>
      </c>
      <c r="T32" s="388">
        <f>IFERROR($E32*SUMIF('Daily Log'!$AO$18:$AO$1017,$B32,'Daily Log'!$AP$18:$AP$1017),0)</f>
        <v>0</v>
      </c>
      <c r="U32" s="388">
        <f>IFERROR($E32*SUMIF('Daily Log'!$AR$18:$AR$1017,$B32,'Daily Log'!$AS$18:$AS$1017),0)</f>
        <v>0</v>
      </c>
      <c r="V32" s="388">
        <f>IFERROR($E32*SUMIF('Daily Log'!$AU$18:$AU$1017,$B32,'Daily Log'!$AV$18:$AV$1017),0)</f>
        <v>0</v>
      </c>
      <c r="W32" s="388">
        <f>IFERROR($E32*SUMIF('Daily Log'!$AX$18:$AX$1017,$B32,'Daily Log'!$AY$18:$AY$1017),0)</f>
        <v>0</v>
      </c>
      <c r="X32" s="388">
        <f>IFERROR($E32*SUMIF('Daily Log'!$BA$18:$BA$1017,$B32,'Daily Log'!$BB$18:$BB$1017),0)</f>
        <v>0</v>
      </c>
      <c r="Y32" s="388">
        <f>IFERROR($E32*SUMIF('Daily Log'!$BD$18:$BD$1017,$B32,'Daily Log'!$BE$18:$BE$1017),0)</f>
        <v>0</v>
      </c>
      <c r="Z32" s="388">
        <f>IFERROR($E32*SUMIF('Daily Log'!$BG$18:$BG$1017,$B32,'Daily Log'!$BH$18:$BH$1017),0)</f>
        <v>0</v>
      </c>
      <c r="AA32" s="388">
        <f>IFERROR($E32*SUMIF('Daily Log'!$BJ$18:$BJ$1017,$B32,'Daily Log'!$BK$18:$BK$1017),0)</f>
        <v>0</v>
      </c>
      <c r="AB32" s="388">
        <f>IFERROR($E32*SUMIF('Daily Log'!$BM$18:$BM$1017,$B32,'Daily Log'!$BN$18:$BN$1017),0)</f>
        <v>0</v>
      </c>
      <c r="AC32" s="388">
        <f>IFERROR($E32*SUMIF('Daily Log'!$BP$18:$BP$1017,$B32,'Daily Log'!$BQ$18:$BQ$1017),0)</f>
        <v>0</v>
      </c>
      <c r="AD32" s="388">
        <f>IFERROR($E32*SUMIF('Daily Log'!$BS$18:$BS$1017,$B32,'Daily Log'!$BT$18:$BT$1017),0)</f>
        <v>0</v>
      </c>
      <c r="AE32" s="388">
        <f>IFERROR($E32*SUMIF('Daily Log'!$BV$18:$BV$1017,$B32,'Daily Log'!$BW$18:$BW$1017),0)</f>
        <v>0</v>
      </c>
      <c r="AF32" s="388">
        <f>IFERROR($E32*SUMIF('Daily Log'!$BY$18:$BY$1017,$B32,'Daily Log'!$BZ$18:$BZ$1017),0)</f>
        <v>0</v>
      </c>
      <c r="AG32" s="388">
        <f>IFERROR($E32*SUMIF('Daily Log'!$CB$18:$CB$1017,$B32,'Daily Log'!$CC$18:$CC$1017),0)</f>
        <v>0</v>
      </c>
      <c r="AH32" s="388">
        <f>IFERROR($E32*SUMIF('Daily Log'!$CE$18:$CE$1017,$B32,'Daily Log'!$CF$18:$CF$1017),0)</f>
        <v>0</v>
      </c>
      <c r="AI32" s="388">
        <f>IFERROR($E32*SUMIF('Daily Log'!$CH$18:$CH$1017,$B32,'Daily Log'!$CI$18:$CI$1017),0)</f>
        <v>0</v>
      </c>
      <c r="AJ32" s="388">
        <f>IFERROR($E32*SUMIF('Daily Log'!$CK$18:$CK$1017,$B32,'Daily Log'!$CL$18:$CL$1017),0)</f>
        <v>0</v>
      </c>
      <c r="AK32" s="388">
        <f>IFERROR($E32*SUMIF('Daily Log'!$CN$18:$CN$1017,$B32,'Daily Log'!$CO$18:$CO$1017),0)</f>
        <v>0</v>
      </c>
    </row>
    <row r="33" spans="2:37" ht="33.75" hidden="1" customHeight="1">
      <c r="B33" s="397" t="s">
        <v>308</v>
      </c>
      <c r="C33" s="384"/>
      <c r="D33" s="389"/>
      <c r="E33" s="386"/>
      <c r="F33" s="390">
        <f t="shared" si="1"/>
        <v>0</v>
      </c>
      <c r="G33" s="388">
        <f>IFERROR($E33*SUMIF('Daily Log'!$B$18:$B$1017,$B33,'Daily Log'!$C$18:$C$1017),0)</f>
        <v>0</v>
      </c>
      <c r="H33" s="388">
        <f>IFERROR($E33*SUMIF('Daily Log'!$E$18:$E$1017,$B33,'Daily Log'!$F$18:$F$1017),0)</f>
        <v>0</v>
      </c>
      <c r="I33" s="388">
        <f>IFERROR($E33*SUMIF('Daily Log'!$H$18:$H$1017,$B33,'Daily Log'!$I$18:$I$1017),0)</f>
        <v>0</v>
      </c>
      <c r="J33" s="388">
        <f>IFERROR($E33*SUMIF('Daily Log'!$K$18:$K$1017,$B33,'Daily Log'!$L$18:$L$1017),0)</f>
        <v>0</v>
      </c>
      <c r="K33" s="388">
        <f>IFERROR($E33*SUMIF('Daily Log'!$N$18:$N$1017,$B33,'Daily Log'!$O$18:$O$1017),0)</f>
        <v>0</v>
      </c>
      <c r="L33" s="388">
        <f>IFERROR($E33*SUMIF('Daily Log'!$Q$18:$Q$1017,$B33,'Daily Log'!$R$18:$R$1017),0)</f>
        <v>0</v>
      </c>
      <c r="M33" s="388">
        <f>IFERROR($E33*SUMIF('Daily Log'!$T$18:$T$1017,$B33,'Daily Log'!$U$18:$U$1017),0)</f>
        <v>0</v>
      </c>
      <c r="N33" s="388">
        <f>IFERROR($E33*SUMIF('Daily Log'!$W$18:$W$1017,$B33,'Daily Log'!$X$18:$X$1017),0)</f>
        <v>0</v>
      </c>
      <c r="O33" s="388">
        <f>IFERROR($E33*SUMIF('Daily Log'!$Z$18:$Z$1017,$B33,'Daily Log'!$AA$18:$AA$1017),0)</f>
        <v>0</v>
      </c>
      <c r="P33" s="388">
        <f>IFERROR($E33*SUMIF('Daily Log'!$AC$18:$AC$1017,$B33,'Daily Log'!$AD$18:$AD$1017),0)</f>
        <v>0</v>
      </c>
      <c r="Q33" s="388">
        <f>IFERROR($E33*SUMIF('Daily Log'!$AF$18:$AF$1017,$B33,'Daily Log'!$AG$18:$AG$1017),0)</f>
        <v>0</v>
      </c>
      <c r="R33" s="388">
        <f>IFERROR($E33*SUMIF('Daily Log'!$AI$18:$AI$1017,$B33,'Daily Log'!$AJ$18:$AJ$1017),0)</f>
        <v>0</v>
      </c>
      <c r="S33" s="388">
        <f>IFERROR($E33*SUMIF('Daily Log'!$AL$18:$AL$1017,$B33,'Daily Log'!$AM$18:$AM$1017),0)</f>
        <v>0</v>
      </c>
      <c r="T33" s="388">
        <f>IFERROR($E33*SUMIF('Daily Log'!$AO$18:$AO$1017,$B33,'Daily Log'!$AP$18:$AP$1017),0)</f>
        <v>0</v>
      </c>
      <c r="U33" s="388">
        <f>IFERROR($E33*SUMIF('Daily Log'!$AR$18:$AR$1017,$B33,'Daily Log'!$AS$18:$AS$1017),0)</f>
        <v>0</v>
      </c>
      <c r="V33" s="388">
        <f>IFERROR($E33*SUMIF('Daily Log'!$AU$18:$AU$1017,$B33,'Daily Log'!$AV$18:$AV$1017),0)</f>
        <v>0</v>
      </c>
      <c r="W33" s="388">
        <f>IFERROR($E33*SUMIF('Daily Log'!$AX$18:$AX$1017,$B33,'Daily Log'!$AY$18:$AY$1017),0)</f>
        <v>0</v>
      </c>
      <c r="X33" s="388">
        <f>IFERROR($E33*SUMIF('Daily Log'!$BA$18:$BA$1017,$B33,'Daily Log'!$BB$18:$BB$1017),0)</f>
        <v>0</v>
      </c>
      <c r="Y33" s="388">
        <f>IFERROR($E33*SUMIF('Daily Log'!$BD$18:$BD$1017,$B33,'Daily Log'!$BE$18:$BE$1017),0)</f>
        <v>0</v>
      </c>
      <c r="Z33" s="388">
        <f>IFERROR($E33*SUMIF('Daily Log'!$BG$18:$BG$1017,$B33,'Daily Log'!$BH$18:$BH$1017),0)</f>
        <v>0</v>
      </c>
      <c r="AA33" s="388">
        <f>IFERROR($E33*SUMIF('Daily Log'!$BJ$18:$BJ$1017,$B33,'Daily Log'!$BK$18:$BK$1017),0)</f>
        <v>0</v>
      </c>
      <c r="AB33" s="388">
        <f>IFERROR($E33*SUMIF('Daily Log'!$BM$18:$BM$1017,$B33,'Daily Log'!$BN$18:$BN$1017),0)</f>
        <v>0</v>
      </c>
      <c r="AC33" s="388">
        <f>IFERROR($E33*SUMIF('Daily Log'!$BP$18:$BP$1017,$B33,'Daily Log'!$BQ$18:$BQ$1017),0)</f>
        <v>0</v>
      </c>
      <c r="AD33" s="388">
        <f>IFERROR($E33*SUMIF('Daily Log'!$BS$18:$BS$1017,$B33,'Daily Log'!$BT$18:$BT$1017),0)</f>
        <v>0</v>
      </c>
      <c r="AE33" s="388">
        <f>IFERROR($E33*SUMIF('Daily Log'!$BV$18:$BV$1017,$B33,'Daily Log'!$BW$18:$BW$1017),0)</f>
        <v>0</v>
      </c>
      <c r="AF33" s="388">
        <f>IFERROR($E33*SUMIF('Daily Log'!$BY$18:$BY$1017,$B33,'Daily Log'!$BZ$18:$BZ$1017),0)</f>
        <v>0</v>
      </c>
      <c r="AG33" s="388">
        <f>IFERROR($E33*SUMIF('Daily Log'!$CB$18:$CB$1017,$B33,'Daily Log'!$CC$18:$CC$1017),0)</f>
        <v>0</v>
      </c>
      <c r="AH33" s="388">
        <f>IFERROR($E33*SUMIF('Daily Log'!$CE$18:$CE$1017,$B33,'Daily Log'!$CF$18:$CF$1017),0)</f>
        <v>0</v>
      </c>
      <c r="AI33" s="388">
        <f>IFERROR($E33*SUMIF('Daily Log'!$CH$18:$CH$1017,$B33,'Daily Log'!$CI$18:$CI$1017),0)</f>
        <v>0</v>
      </c>
      <c r="AJ33" s="388">
        <f>IFERROR($E33*SUMIF('Daily Log'!$CK$18:$CK$1017,$B33,'Daily Log'!$CL$18:$CL$1017),0)</f>
        <v>0</v>
      </c>
      <c r="AK33" s="388">
        <f>IFERROR($E33*SUMIF('Daily Log'!$CN$18:$CN$1017,$B33,'Daily Log'!$CO$18:$CO$1017),0)</f>
        <v>0</v>
      </c>
    </row>
    <row r="34" spans="2:37" ht="33.75" hidden="1" customHeight="1">
      <c r="B34" s="397" t="s">
        <v>309</v>
      </c>
      <c r="C34" s="384"/>
      <c r="D34" s="389"/>
      <c r="E34" s="386"/>
      <c r="F34" s="390">
        <f t="shared" si="1"/>
        <v>0</v>
      </c>
      <c r="G34" s="388">
        <f>IFERROR($E34*SUMIF('Daily Log'!$B$18:$B$1017,$B34,'Daily Log'!$C$18:$C$1017),0)</f>
        <v>0</v>
      </c>
      <c r="H34" s="388">
        <f>IFERROR($E34*SUMIF('Daily Log'!$E$18:$E$1017,$B34,'Daily Log'!$F$18:$F$1017),0)</f>
        <v>0</v>
      </c>
      <c r="I34" s="388">
        <f>IFERROR($E34*SUMIF('Daily Log'!$H$18:$H$1017,$B34,'Daily Log'!$I$18:$I$1017),0)</f>
        <v>0</v>
      </c>
      <c r="J34" s="388">
        <f>IFERROR($E34*SUMIF('Daily Log'!$K$18:$K$1017,$B34,'Daily Log'!$L$18:$L$1017),0)</f>
        <v>0</v>
      </c>
      <c r="K34" s="388">
        <f>IFERROR($E34*SUMIF('Daily Log'!$N$18:$N$1017,$B34,'Daily Log'!$O$18:$O$1017),0)</f>
        <v>0</v>
      </c>
      <c r="L34" s="388">
        <f>IFERROR($E34*SUMIF('Daily Log'!$Q$18:$Q$1017,$B34,'Daily Log'!$R$18:$R$1017),0)</f>
        <v>0</v>
      </c>
      <c r="M34" s="388">
        <f>IFERROR($E34*SUMIF('Daily Log'!$T$18:$T$1017,$B34,'Daily Log'!$U$18:$U$1017),0)</f>
        <v>0</v>
      </c>
      <c r="N34" s="388">
        <f>IFERROR($E34*SUMIF('Daily Log'!$W$18:$W$1017,$B34,'Daily Log'!$X$18:$X$1017),0)</f>
        <v>0</v>
      </c>
      <c r="O34" s="388">
        <f>IFERROR($E34*SUMIF('Daily Log'!$Z$18:$Z$1017,$B34,'Daily Log'!$AA$18:$AA$1017),0)</f>
        <v>0</v>
      </c>
      <c r="P34" s="388">
        <f>IFERROR($E34*SUMIF('Daily Log'!$AC$18:$AC$1017,$B34,'Daily Log'!$AD$18:$AD$1017),0)</f>
        <v>0</v>
      </c>
      <c r="Q34" s="388">
        <f>IFERROR($E34*SUMIF('Daily Log'!$AF$18:$AF$1017,$B34,'Daily Log'!$AG$18:$AG$1017),0)</f>
        <v>0</v>
      </c>
      <c r="R34" s="388">
        <f>IFERROR($E34*SUMIF('Daily Log'!$AI$18:$AI$1017,$B34,'Daily Log'!$AJ$18:$AJ$1017),0)</f>
        <v>0</v>
      </c>
      <c r="S34" s="388">
        <f>IFERROR($E34*SUMIF('Daily Log'!$AL$18:$AL$1017,$B34,'Daily Log'!$AM$18:$AM$1017),0)</f>
        <v>0</v>
      </c>
      <c r="T34" s="388">
        <f>IFERROR($E34*SUMIF('Daily Log'!$AO$18:$AO$1017,$B34,'Daily Log'!$AP$18:$AP$1017),0)</f>
        <v>0</v>
      </c>
      <c r="U34" s="388">
        <f>IFERROR($E34*SUMIF('Daily Log'!$AR$18:$AR$1017,$B34,'Daily Log'!$AS$18:$AS$1017),0)</f>
        <v>0</v>
      </c>
      <c r="V34" s="388">
        <f>IFERROR($E34*SUMIF('Daily Log'!$AU$18:$AU$1017,$B34,'Daily Log'!$AV$18:$AV$1017),0)</f>
        <v>0</v>
      </c>
      <c r="W34" s="388">
        <f>IFERROR($E34*SUMIF('Daily Log'!$AX$18:$AX$1017,$B34,'Daily Log'!$AY$18:$AY$1017),0)</f>
        <v>0</v>
      </c>
      <c r="X34" s="388">
        <f>IFERROR($E34*SUMIF('Daily Log'!$BA$18:$BA$1017,$B34,'Daily Log'!$BB$18:$BB$1017),0)</f>
        <v>0</v>
      </c>
      <c r="Y34" s="388">
        <f>IFERROR($E34*SUMIF('Daily Log'!$BD$18:$BD$1017,$B34,'Daily Log'!$BE$18:$BE$1017),0)</f>
        <v>0</v>
      </c>
      <c r="Z34" s="388">
        <f>IFERROR($E34*SUMIF('Daily Log'!$BG$18:$BG$1017,$B34,'Daily Log'!$BH$18:$BH$1017),0)</f>
        <v>0</v>
      </c>
      <c r="AA34" s="388">
        <f>IFERROR($E34*SUMIF('Daily Log'!$BJ$18:$BJ$1017,$B34,'Daily Log'!$BK$18:$BK$1017),0)</f>
        <v>0</v>
      </c>
      <c r="AB34" s="388">
        <f>IFERROR($E34*SUMIF('Daily Log'!$BM$18:$BM$1017,$B34,'Daily Log'!$BN$18:$BN$1017),0)</f>
        <v>0</v>
      </c>
      <c r="AC34" s="388">
        <f>IFERROR($E34*SUMIF('Daily Log'!$BP$18:$BP$1017,$B34,'Daily Log'!$BQ$18:$BQ$1017),0)</f>
        <v>0</v>
      </c>
      <c r="AD34" s="388">
        <f>IFERROR($E34*SUMIF('Daily Log'!$BS$18:$BS$1017,$B34,'Daily Log'!$BT$18:$BT$1017),0)</f>
        <v>0</v>
      </c>
      <c r="AE34" s="388">
        <f>IFERROR($E34*SUMIF('Daily Log'!$BV$18:$BV$1017,$B34,'Daily Log'!$BW$18:$BW$1017),0)</f>
        <v>0</v>
      </c>
      <c r="AF34" s="388">
        <f>IFERROR($E34*SUMIF('Daily Log'!$BY$18:$BY$1017,$B34,'Daily Log'!$BZ$18:$BZ$1017),0)</f>
        <v>0</v>
      </c>
      <c r="AG34" s="388">
        <f>IFERROR($E34*SUMIF('Daily Log'!$CB$18:$CB$1017,$B34,'Daily Log'!$CC$18:$CC$1017),0)</f>
        <v>0</v>
      </c>
      <c r="AH34" s="388">
        <f>IFERROR($E34*SUMIF('Daily Log'!$CE$18:$CE$1017,$B34,'Daily Log'!$CF$18:$CF$1017),0)</f>
        <v>0</v>
      </c>
      <c r="AI34" s="388">
        <f>IFERROR($E34*SUMIF('Daily Log'!$CH$18:$CH$1017,$B34,'Daily Log'!$CI$18:$CI$1017),0)</f>
        <v>0</v>
      </c>
      <c r="AJ34" s="388">
        <f>IFERROR($E34*SUMIF('Daily Log'!$CK$18:$CK$1017,$B34,'Daily Log'!$CL$18:$CL$1017),0)</f>
        <v>0</v>
      </c>
      <c r="AK34" s="388">
        <f>IFERROR($E34*SUMIF('Daily Log'!$CN$18:$CN$1017,$B34,'Daily Log'!$CO$18:$CO$1017),0)</f>
        <v>0</v>
      </c>
    </row>
    <row r="35" spans="2:37" ht="33.75" hidden="1" customHeight="1">
      <c r="B35" s="397" t="s">
        <v>310</v>
      </c>
      <c r="C35" s="384"/>
      <c r="D35" s="389"/>
      <c r="E35" s="386"/>
      <c r="F35" s="390">
        <f t="shared" si="1"/>
        <v>0</v>
      </c>
      <c r="G35" s="388">
        <f>IFERROR($E35*SUMIF('Daily Log'!$B$18:$B$1017,$B35,'Daily Log'!$C$18:$C$1017),0)</f>
        <v>0</v>
      </c>
      <c r="H35" s="388">
        <f>IFERROR($E35*SUMIF('Daily Log'!$E$18:$E$1017,$B35,'Daily Log'!$F$18:$F$1017),0)</f>
        <v>0</v>
      </c>
      <c r="I35" s="388">
        <f>IFERROR($E35*SUMIF('Daily Log'!$H$18:$H$1017,$B35,'Daily Log'!$I$18:$I$1017),0)</f>
        <v>0</v>
      </c>
      <c r="J35" s="388">
        <f>IFERROR($E35*SUMIF('Daily Log'!$K$18:$K$1017,$B35,'Daily Log'!$L$18:$L$1017),0)</f>
        <v>0</v>
      </c>
      <c r="K35" s="388">
        <f>IFERROR($E35*SUMIF('Daily Log'!$N$18:$N$1017,$B35,'Daily Log'!$O$18:$O$1017),0)</f>
        <v>0</v>
      </c>
      <c r="L35" s="388">
        <f>IFERROR($E35*SUMIF('Daily Log'!$Q$18:$Q$1017,$B35,'Daily Log'!$R$18:$R$1017),0)</f>
        <v>0</v>
      </c>
      <c r="M35" s="388">
        <f>IFERROR($E35*SUMIF('Daily Log'!$T$18:$T$1017,$B35,'Daily Log'!$U$18:$U$1017),0)</f>
        <v>0</v>
      </c>
      <c r="N35" s="388">
        <f>IFERROR($E35*SUMIF('Daily Log'!$W$18:$W$1017,$B35,'Daily Log'!$X$18:$X$1017),0)</f>
        <v>0</v>
      </c>
      <c r="O35" s="388">
        <f>IFERROR($E35*SUMIF('Daily Log'!$Z$18:$Z$1017,$B35,'Daily Log'!$AA$18:$AA$1017),0)</f>
        <v>0</v>
      </c>
      <c r="P35" s="388">
        <f>IFERROR($E35*SUMIF('Daily Log'!$AC$18:$AC$1017,$B35,'Daily Log'!$AD$18:$AD$1017),0)</f>
        <v>0</v>
      </c>
      <c r="Q35" s="388">
        <f>IFERROR($E35*SUMIF('Daily Log'!$AF$18:$AF$1017,$B35,'Daily Log'!$AG$18:$AG$1017),0)</f>
        <v>0</v>
      </c>
      <c r="R35" s="388">
        <f>IFERROR($E35*SUMIF('Daily Log'!$AI$18:$AI$1017,$B35,'Daily Log'!$AJ$18:$AJ$1017),0)</f>
        <v>0</v>
      </c>
      <c r="S35" s="388">
        <f>IFERROR($E35*SUMIF('Daily Log'!$AL$18:$AL$1017,$B35,'Daily Log'!$AM$18:$AM$1017),0)</f>
        <v>0</v>
      </c>
      <c r="T35" s="388">
        <f>IFERROR($E35*SUMIF('Daily Log'!$AO$18:$AO$1017,$B35,'Daily Log'!$AP$18:$AP$1017),0)</f>
        <v>0</v>
      </c>
      <c r="U35" s="388">
        <f>IFERROR($E35*SUMIF('Daily Log'!$AR$18:$AR$1017,$B35,'Daily Log'!$AS$18:$AS$1017),0)</f>
        <v>0</v>
      </c>
      <c r="V35" s="388">
        <f>IFERROR($E35*SUMIF('Daily Log'!$AU$18:$AU$1017,$B35,'Daily Log'!$AV$18:$AV$1017),0)</f>
        <v>0</v>
      </c>
      <c r="W35" s="388">
        <f>IFERROR($E35*SUMIF('Daily Log'!$AX$18:$AX$1017,$B35,'Daily Log'!$AY$18:$AY$1017),0)</f>
        <v>0</v>
      </c>
      <c r="X35" s="388">
        <f>IFERROR($E35*SUMIF('Daily Log'!$BA$18:$BA$1017,$B35,'Daily Log'!$BB$18:$BB$1017),0)</f>
        <v>0</v>
      </c>
      <c r="Y35" s="388">
        <f>IFERROR($E35*SUMIF('Daily Log'!$BD$18:$BD$1017,$B35,'Daily Log'!$BE$18:$BE$1017),0)</f>
        <v>0</v>
      </c>
      <c r="Z35" s="388">
        <f>IFERROR($E35*SUMIF('Daily Log'!$BG$18:$BG$1017,$B35,'Daily Log'!$BH$18:$BH$1017),0)</f>
        <v>0</v>
      </c>
      <c r="AA35" s="388">
        <f>IFERROR($E35*SUMIF('Daily Log'!$BJ$18:$BJ$1017,$B35,'Daily Log'!$BK$18:$BK$1017),0)</f>
        <v>0</v>
      </c>
      <c r="AB35" s="388">
        <f>IFERROR($E35*SUMIF('Daily Log'!$BM$18:$BM$1017,$B35,'Daily Log'!$BN$18:$BN$1017),0)</f>
        <v>0</v>
      </c>
      <c r="AC35" s="388">
        <f>IFERROR($E35*SUMIF('Daily Log'!$BP$18:$BP$1017,$B35,'Daily Log'!$BQ$18:$BQ$1017),0)</f>
        <v>0</v>
      </c>
      <c r="AD35" s="388">
        <f>IFERROR($E35*SUMIF('Daily Log'!$BS$18:$BS$1017,$B35,'Daily Log'!$BT$18:$BT$1017),0)</f>
        <v>0</v>
      </c>
      <c r="AE35" s="388">
        <f>IFERROR($E35*SUMIF('Daily Log'!$BV$18:$BV$1017,$B35,'Daily Log'!$BW$18:$BW$1017),0)</f>
        <v>0</v>
      </c>
      <c r="AF35" s="388">
        <f>IFERROR($E35*SUMIF('Daily Log'!$BY$18:$BY$1017,$B35,'Daily Log'!$BZ$18:$BZ$1017),0)</f>
        <v>0</v>
      </c>
      <c r="AG35" s="388">
        <f>IFERROR($E35*SUMIF('Daily Log'!$CB$18:$CB$1017,$B35,'Daily Log'!$CC$18:$CC$1017),0)</f>
        <v>0</v>
      </c>
      <c r="AH35" s="388">
        <f>IFERROR($E35*SUMIF('Daily Log'!$CE$18:$CE$1017,$B35,'Daily Log'!$CF$18:$CF$1017),0)</f>
        <v>0</v>
      </c>
      <c r="AI35" s="388">
        <f>IFERROR($E35*SUMIF('Daily Log'!$CH$18:$CH$1017,$B35,'Daily Log'!$CI$18:$CI$1017),0)</f>
        <v>0</v>
      </c>
      <c r="AJ35" s="388">
        <f>IFERROR($E35*SUMIF('Daily Log'!$CK$18:$CK$1017,$B35,'Daily Log'!$CL$18:$CL$1017),0)</f>
        <v>0</v>
      </c>
      <c r="AK35" s="388">
        <f>IFERROR($E35*SUMIF('Daily Log'!$CN$18:$CN$1017,$B35,'Daily Log'!$CO$18:$CO$1017),0)</f>
        <v>0</v>
      </c>
    </row>
    <row r="36" spans="2:37" ht="33.75" hidden="1" customHeight="1">
      <c r="B36" s="397" t="s">
        <v>311</v>
      </c>
      <c r="C36" s="384"/>
      <c r="D36" s="389"/>
      <c r="E36" s="386"/>
      <c r="F36" s="390">
        <f t="shared" si="1"/>
        <v>0</v>
      </c>
      <c r="G36" s="388">
        <f>IFERROR($E36*SUMIF('Daily Log'!$B$18:$B$1017,$B36,'Daily Log'!$C$18:$C$1017),0)</f>
        <v>0</v>
      </c>
      <c r="H36" s="388">
        <f>IFERROR($E36*SUMIF('Daily Log'!$E$18:$E$1017,$B36,'Daily Log'!$F$18:$F$1017),0)</f>
        <v>0</v>
      </c>
      <c r="I36" s="388">
        <f>IFERROR($E36*SUMIF('Daily Log'!$H$18:$H$1017,$B36,'Daily Log'!$I$18:$I$1017),0)</f>
        <v>0</v>
      </c>
      <c r="J36" s="388">
        <f>IFERROR($E36*SUMIF('Daily Log'!$K$18:$K$1017,$B36,'Daily Log'!$L$18:$L$1017),0)</f>
        <v>0</v>
      </c>
      <c r="K36" s="388">
        <f>IFERROR($E36*SUMIF('Daily Log'!$N$18:$N$1017,$B36,'Daily Log'!$O$18:$O$1017),0)</f>
        <v>0</v>
      </c>
      <c r="L36" s="388">
        <f>IFERROR($E36*SUMIF('Daily Log'!$Q$18:$Q$1017,$B36,'Daily Log'!$R$18:$R$1017),0)</f>
        <v>0</v>
      </c>
      <c r="M36" s="388">
        <f>IFERROR($E36*SUMIF('Daily Log'!$T$18:$T$1017,$B36,'Daily Log'!$U$18:$U$1017),0)</f>
        <v>0</v>
      </c>
      <c r="N36" s="388">
        <f>IFERROR($E36*SUMIF('Daily Log'!$W$18:$W$1017,$B36,'Daily Log'!$X$18:$X$1017),0)</f>
        <v>0</v>
      </c>
      <c r="O36" s="388">
        <f>IFERROR($E36*SUMIF('Daily Log'!$Z$18:$Z$1017,$B36,'Daily Log'!$AA$18:$AA$1017),0)</f>
        <v>0</v>
      </c>
      <c r="P36" s="388">
        <f>IFERROR($E36*SUMIF('Daily Log'!$AC$18:$AC$1017,$B36,'Daily Log'!$AD$18:$AD$1017),0)</f>
        <v>0</v>
      </c>
      <c r="Q36" s="388">
        <f>IFERROR($E36*SUMIF('Daily Log'!$AF$18:$AF$1017,$B36,'Daily Log'!$AG$18:$AG$1017),0)</f>
        <v>0</v>
      </c>
      <c r="R36" s="388">
        <f>IFERROR($E36*SUMIF('Daily Log'!$AI$18:$AI$1017,$B36,'Daily Log'!$AJ$18:$AJ$1017),0)</f>
        <v>0</v>
      </c>
      <c r="S36" s="388">
        <f>IFERROR($E36*SUMIF('Daily Log'!$AL$18:$AL$1017,$B36,'Daily Log'!$AM$18:$AM$1017),0)</f>
        <v>0</v>
      </c>
      <c r="T36" s="388">
        <f>IFERROR($E36*SUMIF('Daily Log'!$AO$18:$AO$1017,$B36,'Daily Log'!$AP$18:$AP$1017),0)</f>
        <v>0</v>
      </c>
      <c r="U36" s="388">
        <f>IFERROR($E36*SUMIF('Daily Log'!$AR$18:$AR$1017,$B36,'Daily Log'!$AS$18:$AS$1017),0)</f>
        <v>0</v>
      </c>
      <c r="V36" s="388">
        <f>IFERROR($E36*SUMIF('Daily Log'!$AU$18:$AU$1017,$B36,'Daily Log'!$AV$18:$AV$1017),0)</f>
        <v>0</v>
      </c>
      <c r="W36" s="388">
        <f>IFERROR($E36*SUMIF('Daily Log'!$AX$18:$AX$1017,$B36,'Daily Log'!$AY$18:$AY$1017),0)</f>
        <v>0</v>
      </c>
      <c r="X36" s="388">
        <f>IFERROR($E36*SUMIF('Daily Log'!$BA$18:$BA$1017,$B36,'Daily Log'!$BB$18:$BB$1017),0)</f>
        <v>0</v>
      </c>
      <c r="Y36" s="388">
        <f>IFERROR($E36*SUMIF('Daily Log'!$BD$18:$BD$1017,$B36,'Daily Log'!$BE$18:$BE$1017),0)</f>
        <v>0</v>
      </c>
      <c r="Z36" s="388">
        <f>IFERROR($E36*SUMIF('Daily Log'!$BG$18:$BG$1017,$B36,'Daily Log'!$BH$18:$BH$1017),0)</f>
        <v>0</v>
      </c>
      <c r="AA36" s="388">
        <f>IFERROR($E36*SUMIF('Daily Log'!$BJ$18:$BJ$1017,$B36,'Daily Log'!$BK$18:$BK$1017),0)</f>
        <v>0</v>
      </c>
      <c r="AB36" s="388">
        <f>IFERROR($E36*SUMIF('Daily Log'!$BM$18:$BM$1017,$B36,'Daily Log'!$BN$18:$BN$1017),0)</f>
        <v>0</v>
      </c>
      <c r="AC36" s="388">
        <f>IFERROR($E36*SUMIF('Daily Log'!$BP$18:$BP$1017,$B36,'Daily Log'!$BQ$18:$BQ$1017),0)</f>
        <v>0</v>
      </c>
      <c r="AD36" s="388">
        <f>IFERROR($E36*SUMIF('Daily Log'!$BS$18:$BS$1017,$B36,'Daily Log'!$BT$18:$BT$1017),0)</f>
        <v>0</v>
      </c>
      <c r="AE36" s="388">
        <f>IFERROR($E36*SUMIF('Daily Log'!$BV$18:$BV$1017,$B36,'Daily Log'!$BW$18:$BW$1017),0)</f>
        <v>0</v>
      </c>
      <c r="AF36" s="388">
        <f>IFERROR($E36*SUMIF('Daily Log'!$BY$18:$BY$1017,$B36,'Daily Log'!$BZ$18:$BZ$1017),0)</f>
        <v>0</v>
      </c>
      <c r="AG36" s="388">
        <f>IFERROR($E36*SUMIF('Daily Log'!$CB$18:$CB$1017,$B36,'Daily Log'!$CC$18:$CC$1017),0)</f>
        <v>0</v>
      </c>
      <c r="AH36" s="388">
        <f>IFERROR($E36*SUMIF('Daily Log'!$CE$18:$CE$1017,$B36,'Daily Log'!$CF$18:$CF$1017),0)</f>
        <v>0</v>
      </c>
      <c r="AI36" s="388">
        <f>IFERROR($E36*SUMIF('Daily Log'!$CH$18:$CH$1017,$B36,'Daily Log'!$CI$18:$CI$1017),0)</f>
        <v>0</v>
      </c>
      <c r="AJ36" s="388">
        <f>IFERROR($E36*SUMIF('Daily Log'!$CK$18:$CK$1017,$B36,'Daily Log'!$CL$18:$CL$1017),0)</f>
        <v>0</v>
      </c>
      <c r="AK36" s="388">
        <f>IFERROR($E36*SUMIF('Daily Log'!$CN$18:$CN$1017,$B36,'Daily Log'!$CO$18:$CO$1017),0)</f>
        <v>0</v>
      </c>
    </row>
    <row r="37" spans="2:37" ht="33.75" hidden="1" customHeight="1">
      <c r="B37" s="397" t="s">
        <v>423</v>
      </c>
      <c r="C37" s="384"/>
      <c r="D37" s="389"/>
      <c r="E37" s="391"/>
      <c r="F37" s="390">
        <f t="shared" si="1"/>
        <v>0</v>
      </c>
      <c r="G37" s="388">
        <f>IFERROR($E37*SUMIF('Daily Log'!$B$18:$B$1017,$B37,'Daily Log'!$C$18:$C$1017),0)</f>
        <v>0</v>
      </c>
      <c r="H37" s="388">
        <f>IFERROR($E37*SUMIF('Daily Log'!$E$18:$E$1017,$B37,'Daily Log'!$F$18:$F$1017),0)</f>
        <v>0</v>
      </c>
      <c r="I37" s="388">
        <f>IFERROR($E37*SUMIF('Daily Log'!$H$18:$H$1017,$B37,'Daily Log'!$I$18:$I$1017),0)</f>
        <v>0</v>
      </c>
      <c r="J37" s="388">
        <f>IFERROR($E37*SUMIF('Daily Log'!$K$18:$K$1017,$B37,'Daily Log'!$L$18:$L$1017),0)</f>
        <v>0</v>
      </c>
      <c r="K37" s="388">
        <f>IFERROR($E37*SUMIF('Daily Log'!$N$18:$N$1017,$B37,'Daily Log'!$O$18:$O$1017),0)</f>
        <v>0</v>
      </c>
      <c r="L37" s="388">
        <f>IFERROR($E37*SUMIF('Daily Log'!$Q$18:$Q$1017,$B37,'Daily Log'!$R$18:$R$1017),0)</f>
        <v>0</v>
      </c>
      <c r="M37" s="388">
        <f>IFERROR($E37*SUMIF('Daily Log'!$T$18:$T$1017,$B37,'Daily Log'!$U$18:$U$1017),0)</f>
        <v>0</v>
      </c>
      <c r="N37" s="388">
        <f>IFERROR($E37*SUMIF('Daily Log'!$W$18:$W$1017,$B37,'Daily Log'!$X$18:$X$1017),0)</f>
        <v>0</v>
      </c>
      <c r="O37" s="388">
        <f>IFERROR($E37*SUMIF('Daily Log'!$Z$18:$Z$1017,$B37,'Daily Log'!$AA$18:$AA$1017),0)</f>
        <v>0</v>
      </c>
      <c r="P37" s="388">
        <f>IFERROR($E37*SUMIF('Daily Log'!$AC$18:$AC$1017,$B37,'Daily Log'!$AD$18:$AD$1017),0)</f>
        <v>0</v>
      </c>
      <c r="Q37" s="388">
        <f>IFERROR($E37*SUMIF('Daily Log'!$AF$18:$AF$1017,$B37,'Daily Log'!$AG$18:$AG$1017),0)</f>
        <v>0</v>
      </c>
      <c r="R37" s="388">
        <f>IFERROR($E37*SUMIF('Daily Log'!$AI$18:$AI$1017,$B37,'Daily Log'!$AJ$18:$AJ$1017),0)</f>
        <v>0</v>
      </c>
      <c r="S37" s="388">
        <f>IFERROR($E37*SUMIF('Daily Log'!$AL$18:$AL$1017,$B37,'Daily Log'!$AM$18:$AM$1017),0)</f>
        <v>0</v>
      </c>
      <c r="T37" s="388">
        <f>IFERROR($E37*SUMIF('Daily Log'!$AO$18:$AO$1017,$B37,'Daily Log'!$AP$18:$AP$1017),0)</f>
        <v>0</v>
      </c>
      <c r="U37" s="388">
        <f>IFERROR($E37*SUMIF('Daily Log'!$AR$18:$AR$1017,$B37,'Daily Log'!$AS$18:$AS$1017),0)</f>
        <v>0</v>
      </c>
      <c r="V37" s="388">
        <f>IFERROR($E37*SUMIF('Daily Log'!$AU$18:$AU$1017,$B37,'Daily Log'!$AV$18:$AV$1017),0)</f>
        <v>0</v>
      </c>
      <c r="W37" s="388">
        <f>IFERROR($E37*SUMIF('Daily Log'!$AX$18:$AX$1017,$B37,'Daily Log'!$AY$18:$AY$1017),0)</f>
        <v>0</v>
      </c>
      <c r="X37" s="388">
        <f>IFERROR($E37*SUMIF('Daily Log'!$BA$18:$BA$1017,$B37,'Daily Log'!$BB$18:$BB$1017),0)</f>
        <v>0</v>
      </c>
      <c r="Y37" s="388">
        <f>IFERROR($E37*SUMIF('Daily Log'!$BD$18:$BD$1017,$B37,'Daily Log'!$BE$18:$BE$1017),0)</f>
        <v>0</v>
      </c>
      <c r="Z37" s="388">
        <f>IFERROR($E37*SUMIF('Daily Log'!$BG$18:$BG$1017,$B37,'Daily Log'!$BH$18:$BH$1017),0)</f>
        <v>0</v>
      </c>
      <c r="AA37" s="388">
        <f>IFERROR($E37*SUMIF('Daily Log'!$BJ$18:$BJ$1017,$B37,'Daily Log'!$BK$18:$BK$1017),0)</f>
        <v>0</v>
      </c>
      <c r="AB37" s="388">
        <f>IFERROR($E37*SUMIF('Daily Log'!$BM$18:$BM$1017,$B37,'Daily Log'!$BN$18:$BN$1017),0)</f>
        <v>0</v>
      </c>
      <c r="AC37" s="388">
        <f>IFERROR($E37*SUMIF('Daily Log'!$BP$18:$BP$1017,$B37,'Daily Log'!$BQ$18:$BQ$1017),0)</f>
        <v>0</v>
      </c>
      <c r="AD37" s="388">
        <f>IFERROR($E37*SUMIF('Daily Log'!$BS$18:$BS$1017,$B37,'Daily Log'!$BT$18:$BT$1017),0)</f>
        <v>0</v>
      </c>
      <c r="AE37" s="388">
        <f>IFERROR($E37*SUMIF('Daily Log'!$BV$18:$BV$1017,$B37,'Daily Log'!$BW$18:$BW$1017),0)</f>
        <v>0</v>
      </c>
      <c r="AF37" s="388">
        <f>IFERROR($E37*SUMIF('Daily Log'!$BY$18:$BY$1017,$B37,'Daily Log'!$BZ$18:$BZ$1017),0)</f>
        <v>0</v>
      </c>
      <c r="AG37" s="388">
        <f>IFERROR($E37*SUMIF('Daily Log'!$CB$18:$CB$1017,$B37,'Daily Log'!$CC$18:$CC$1017),0)</f>
        <v>0</v>
      </c>
      <c r="AH37" s="388">
        <f>IFERROR($E37*SUMIF('Daily Log'!$CE$18:$CE$1017,$B37,'Daily Log'!$CF$18:$CF$1017),0)</f>
        <v>0</v>
      </c>
      <c r="AI37" s="388">
        <f>IFERROR($E37*SUMIF('Daily Log'!$CH$18:$CH$1017,$B37,'Daily Log'!$CI$18:$CI$1017),0)</f>
        <v>0</v>
      </c>
      <c r="AJ37" s="388">
        <f>IFERROR($E37*SUMIF('Daily Log'!$CK$18:$CK$1017,$B37,'Daily Log'!$CL$18:$CL$1017),0)</f>
        <v>0</v>
      </c>
      <c r="AK37" s="388">
        <f>IFERROR($E37*SUMIF('Daily Log'!$CN$18:$CN$1017,$B37,'Daily Log'!$CO$18:$CO$1017),0)</f>
        <v>0</v>
      </c>
    </row>
    <row r="38" spans="2:37" ht="33.75" hidden="1" customHeight="1">
      <c r="B38" s="397" t="s">
        <v>403</v>
      </c>
      <c r="C38" s="384"/>
      <c r="D38" s="389"/>
      <c r="E38" s="391"/>
      <c r="F38" s="390">
        <f t="shared" si="1"/>
        <v>0</v>
      </c>
      <c r="G38" s="388">
        <f>IFERROR($E38*SUMIF('Daily Log'!$B$18:$B$1017,$B38,'Daily Log'!$C$18:$C$1017),0)</f>
        <v>0</v>
      </c>
      <c r="H38" s="388">
        <f>IFERROR($E38*SUMIF('Daily Log'!$E$18:$E$1017,$B38,'Daily Log'!$F$18:$F$1017),0)</f>
        <v>0</v>
      </c>
      <c r="I38" s="388">
        <f>IFERROR($E38*SUMIF('Daily Log'!$H$18:$H$1017,$B38,'Daily Log'!$I$18:$I$1017),0)</f>
        <v>0</v>
      </c>
      <c r="J38" s="388">
        <f>IFERROR($E38*SUMIF('Daily Log'!$K$18:$K$1017,$B38,'Daily Log'!$L$18:$L$1017),0)</f>
        <v>0</v>
      </c>
      <c r="K38" s="388">
        <f>IFERROR($E38*SUMIF('Daily Log'!$N$18:$N$1017,$B38,'Daily Log'!$O$18:$O$1017),0)</f>
        <v>0</v>
      </c>
      <c r="L38" s="388">
        <f>IFERROR($E38*SUMIF('Daily Log'!$Q$18:$Q$1017,$B38,'Daily Log'!$R$18:$R$1017),0)</f>
        <v>0</v>
      </c>
      <c r="M38" s="388">
        <f>IFERROR($E38*SUMIF('Daily Log'!$T$18:$T$1017,$B38,'Daily Log'!$U$18:$U$1017),0)</f>
        <v>0</v>
      </c>
      <c r="N38" s="388">
        <f>IFERROR($E38*SUMIF('Daily Log'!$W$18:$W$1017,$B38,'Daily Log'!$X$18:$X$1017),0)</f>
        <v>0</v>
      </c>
      <c r="O38" s="388">
        <f>IFERROR($E38*SUMIF('Daily Log'!$Z$18:$Z$1017,$B38,'Daily Log'!$AA$18:$AA$1017),0)</f>
        <v>0</v>
      </c>
      <c r="P38" s="388">
        <f>IFERROR($E38*SUMIF('Daily Log'!$AC$18:$AC$1017,$B38,'Daily Log'!$AD$18:$AD$1017),0)</f>
        <v>0</v>
      </c>
      <c r="Q38" s="388">
        <f>IFERROR($E38*SUMIF('Daily Log'!$AF$18:$AF$1017,$B38,'Daily Log'!$AG$18:$AG$1017),0)</f>
        <v>0</v>
      </c>
      <c r="R38" s="388">
        <f>IFERROR($E38*SUMIF('Daily Log'!$AI$18:$AI$1017,$B38,'Daily Log'!$AJ$18:$AJ$1017),0)</f>
        <v>0</v>
      </c>
      <c r="S38" s="388">
        <f>IFERROR($E38*SUMIF('Daily Log'!$AL$18:$AL$1017,$B38,'Daily Log'!$AM$18:$AM$1017),0)</f>
        <v>0</v>
      </c>
      <c r="T38" s="388">
        <f>IFERROR($E38*SUMIF('Daily Log'!$AO$18:$AO$1017,$B38,'Daily Log'!$AP$18:$AP$1017),0)</f>
        <v>0</v>
      </c>
      <c r="U38" s="388">
        <f>IFERROR($E38*SUMIF('Daily Log'!$AR$18:$AR$1017,$B38,'Daily Log'!$AS$18:$AS$1017),0)</f>
        <v>0</v>
      </c>
      <c r="V38" s="388">
        <f>IFERROR($E38*SUMIF('Daily Log'!$AU$18:$AU$1017,$B38,'Daily Log'!$AV$18:$AV$1017),0)</f>
        <v>0</v>
      </c>
      <c r="W38" s="388">
        <f>IFERROR($E38*SUMIF('Daily Log'!$AX$18:$AX$1017,$B38,'Daily Log'!$AY$18:$AY$1017),0)</f>
        <v>0</v>
      </c>
      <c r="X38" s="388">
        <f>IFERROR($E38*SUMIF('Daily Log'!$BA$18:$BA$1017,$B38,'Daily Log'!$BB$18:$BB$1017),0)</f>
        <v>0</v>
      </c>
      <c r="Y38" s="388">
        <f>IFERROR($E38*SUMIF('Daily Log'!$BD$18:$BD$1017,$B38,'Daily Log'!$BE$18:$BE$1017),0)</f>
        <v>0</v>
      </c>
      <c r="Z38" s="388">
        <f>IFERROR($E38*SUMIF('Daily Log'!$BG$18:$BG$1017,$B38,'Daily Log'!$BH$18:$BH$1017),0)</f>
        <v>0</v>
      </c>
      <c r="AA38" s="388">
        <f>IFERROR($E38*SUMIF('Daily Log'!$BJ$18:$BJ$1017,$B38,'Daily Log'!$BK$18:$BK$1017),0)</f>
        <v>0</v>
      </c>
      <c r="AB38" s="388">
        <f>IFERROR($E38*SUMIF('Daily Log'!$BM$18:$BM$1017,$B38,'Daily Log'!$BN$18:$BN$1017),0)</f>
        <v>0</v>
      </c>
      <c r="AC38" s="388">
        <f>IFERROR($E38*SUMIF('Daily Log'!$BP$18:$BP$1017,$B38,'Daily Log'!$BQ$18:$BQ$1017),0)</f>
        <v>0</v>
      </c>
      <c r="AD38" s="388">
        <f>IFERROR($E38*SUMIF('Daily Log'!$BS$18:$BS$1017,$B38,'Daily Log'!$BT$18:$BT$1017),0)</f>
        <v>0</v>
      </c>
      <c r="AE38" s="388">
        <f>IFERROR($E38*SUMIF('Daily Log'!$BV$18:$BV$1017,$B38,'Daily Log'!$BW$18:$BW$1017),0)</f>
        <v>0</v>
      </c>
      <c r="AF38" s="388">
        <f>IFERROR($E38*SUMIF('Daily Log'!$BY$18:$BY$1017,$B38,'Daily Log'!$BZ$18:$BZ$1017),0)</f>
        <v>0</v>
      </c>
      <c r="AG38" s="388">
        <f>IFERROR($E38*SUMIF('Daily Log'!$CB$18:$CB$1017,$B38,'Daily Log'!$CC$18:$CC$1017),0)</f>
        <v>0</v>
      </c>
      <c r="AH38" s="388">
        <f>IFERROR($E38*SUMIF('Daily Log'!$CE$18:$CE$1017,$B38,'Daily Log'!$CF$18:$CF$1017),0)</f>
        <v>0</v>
      </c>
      <c r="AI38" s="388">
        <f>IFERROR($E38*SUMIF('Daily Log'!$CH$18:$CH$1017,$B38,'Daily Log'!$CI$18:$CI$1017),0)</f>
        <v>0</v>
      </c>
      <c r="AJ38" s="388">
        <f>IFERROR($E38*SUMIF('Daily Log'!$CK$18:$CK$1017,$B38,'Daily Log'!$CL$18:$CL$1017),0)</f>
        <v>0</v>
      </c>
      <c r="AK38" s="388">
        <f>IFERROR($E38*SUMIF('Daily Log'!$CN$18:$CN$1017,$B38,'Daily Log'!$CO$18:$CO$1017),0)</f>
        <v>0</v>
      </c>
    </row>
    <row r="39" spans="2:37" ht="33.75" hidden="1" customHeight="1">
      <c r="B39" s="397" t="s">
        <v>424</v>
      </c>
      <c r="C39" s="384"/>
      <c r="D39" s="389"/>
      <c r="E39" s="391"/>
      <c r="F39" s="390">
        <f t="shared" si="1"/>
        <v>0</v>
      </c>
      <c r="G39" s="388">
        <f>IFERROR($E39*SUMIF('Daily Log'!$B$18:$B$1017,$B39,'Daily Log'!$C$18:$C$1017),0)</f>
        <v>0</v>
      </c>
      <c r="H39" s="388">
        <f>IFERROR($E39*SUMIF('Daily Log'!$E$18:$E$1017,$B39,'Daily Log'!$F$18:$F$1017),0)</f>
        <v>0</v>
      </c>
      <c r="I39" s="388">
        <f>IFERROR($E39*SUMIF('Daily Log'!$H$18:$H$1017,$B39,'Daily Log'!$I$18:$I$1017),0)</f>
        <v>0</v>
      </c>
      <c r="J39" s="388">
        <f>IFERROR($E39*SUMIF('Daily Log'!$K$18:$K$1017,$B39,'Daily Log'!$L$18:$L$1017),0)</f>
        <v>0</v>
      </c>
      <c r="K39" s="388">
        <f>IFERROR($E39*SUMIF('Daily Log'!$N$18:$N$1017,$B39,'Daily Log'!$O$18:$O$1017),0)</f>
        <v>0</v>
      </c>
      <c r="L39" s="388">
        <f>IFERROR($E39*SUMIF('Daily Log'!$Q$18:$Q$1017,$B39,'Daily Log'!$R$18:$R$1017),0)</f>
        <v>0</v>
      </c>
      <c r="M39" s="388">
        <f>IFERROR($E39*SUMIF('Daily Log'!$T$18:$T$1017,$B39,'Daily Log'!$U$18:$U$1017),0)</f>
        <v>0</v>
      </c>
      <c r="N39" s="388">
        <f>IFERROR($E39*SUMIF('Daily Log'!$W$18:$W$1017,$B39,'Daily Log'!$X$18:$X$1017),0)</f>
        <v>0</v>
      </c>
      <c r="O39" s="388">
        <f>IFERROR($E39*SUMIF('Daily Log'!$Z$18:$Z$1017,$B39,'Daily Log'!$AA$18:$AA$1017),0)</f>
        <v>0</v>
      </c>
      <c r="P39" s="388">
        <f>IFERROR($E39*SUMIF('Daily Log'!$AC$18:$AC$1017,$B39,'Daily Log'!$AD$18:$AD$1017),0)</f>
        <v>0</v>
      </c>
      <c r="Q39" s="388">
        <f>IFERROR($E39*SUMIF('Daily Log'!$AF$18:$AF$1017,$B39,'Daily Log'!$AG$18:$AG$1017),0)</f>
        <v>0</v>
      </c>
      <c r="R39" s="388">
        <f>IFERROR($E39*SUMIF('Daily Log'!$AI$18:$AI$1017,$B39,'Daily Log'!$AJ$18:$AJ$1017),0)</f>
        <v>0</v>
      </c>
      <c r="S39" s="388">
        <f>IFERROR($E39*SUMIF('Daily Log'!$AL$18:$AL$1017,$B39,'Daily Log'!$AM$18:$AM$1017),0)</f>
        <v>0</v>
      </c>
      <c r="T39" s="388">
        <f>IFERROR($E39*SUMIF('Daily Log'!$AO$18:$AO$1017,$B39,'Daily Log'!$AP$18:$AP$1017),0)</f>
        <v>0</v>
      </c>
      <c r="U39" s="388">
        <f>IFERROR($E39*SUMIF('Daily Log'!$AR$18:$AR$1017,$B39,'Daily Log'!$AS$18:$AS$1017),0)</f>
        <v>0</v>
      </c>
      <c r="V39" s="388">
        <f>IFERROR($E39*SUMIF('Daily Log'!$AU$18:$AU$1017,$B39,'Daily Log'!$AV$18:$AV$1017),0)</f>
        <v>0</v>
      </c>
      <c r="W39" s="388">
        <f>IFERROR($E39*SUMIF('Daily Log'!$AX$18:$AX$1017,$B39,'Daily Log'!$AY$18:$AY$1017),0)</f>
        <v>0</v>
      </c>
      <c r="X39" s="388">
        <f>IFERROR($E39*SUMIF('Daily Log'!$BA$18:$BA$1017,$B39,'Daily Log'!$BB$18:$BB$1017),0)</f>
        <v>0</v>
      </c>
      <c r="Y39" s="388">
        <f>IFERROR($E39*SUMIF('Daily Log'!$BD$18:$BD$1017,$B39,'Daily Log'!$BE$18:$BE$1017),0)</f>
        <v>0</v>
      </c>
      <c r="Z39" s="388">
        <f>IFERROR($E39*SUMIF('Daily Log'!$BG$18:$BG$1017,$B39,'Daily Log'!$BH$18:$BH$1017),0)</f>
        <v>0</v>
      </c>
      <c r="AA39" s="388">
        <f>IFERROR($E39*SUMIF('Daily Log'!$BJ$18:$BJ$1017,$B39,'Daily Log'!$BK$18:$BK$1017),0)</f>
        <v>0</v>
      </c>
      <c r="AB39" s="388">
        <f>IFERROR($E39*SUMIF('Daily Log'!$BM$18:$BM$1017,$B39,'Daily Log'!$BN$18:$BN$1017),0)</f>
        <v>0</v>
      </c>
      <c r="AC39" s="388">
        <f>IFERROR($E39*SUMIF('Daily Log'!$BP$18:$BP$1017,$B39,'Daily Log'!$BQ$18:$BQ$1017),0)</f>
        <v>0</v>
      </c>
      <c r="AD39" s="388">
        <f>IFERROR($E39*SUMIF('Daily Log'!$BS$18:$BS$1017,$B39,'Daily Log'!$BT$18:$BT$1017),0)</f>
        <v>0</v>
      </c>
      <c r="AE39" s="388">
        <f>IFERROR($E39*SUMIF('Daily Log'!$BV$18:$BV$1017,$B39,'Daily Log'!$BW$18:$BW$1017),0)</f>
        <v>0</v>
      </c>
      <c r="AF39" s="388">
        <f>IFERROR($E39*SUMIF('Daily Log'!$BY$18:$BY$1017,$B39,'Daily Log'!$BZ$18:$BZ$1017),0)</f>
        <v>0</v>
      </c>
      <c r="AG39" s="388">
        <f>IFERROR($E39*SUMIF('Daily Log'!$CB$18:$CB$1017,$B39,'Daily Log'!$CC$18:$CC$1017),0)</f>
        <v>0</v>
      </c>
      <c r="AH39" s="388">
        <f>IFERROR($E39*SUMIF('Daily Log'!$CE$18:$CE$1017,$B39,'Daily Log'!$CF$18:$CF$1017),0)</f>
        <v>0</v>
      </c>
      <c r="AI39" s="388">
        <f>IFERROR($E39*SUMIF('Daily Log'!$CH$18:$CH$1017,$B39,'Daily Log'!$CI$18:$CI$1017),0)</f>
        <v>0</v>
      </c>
      <c r="AJ39" s="388">
        <f>IFERROR($E39*SUMIF('Daily Log'!$CK$18:$CK$1017,$B39,'Daily Log'!$CL$18:$CL$1017),0)</f>
        <v>0</v>
      </c>
      <c r="AK39" s="388">
        <f>IFERROR($E39*SUMIF('Daily Log'!$CN$18:$CN$1017,$B39,'Daily Log'!$CO$18:$CO$1017),0)</f>
        <v>0</v>
      </c>
    </row>
    <row r="40" spans="2:37" ht="33.75" hidden="1" customHeight="1">
      <c r="B40" s="397" t="s">
        <v>425</v>
      </c>
      <c r="C40" s="384"/>
      <c r="D40" s="389"/>
      <c r="E40" s="391"/>
      <c r="F40" s="390">
        <f t="shared" si="1"/>
        <v>0</v>
      </c>
      <c r="G40" s="388">
        <f>IFERROR($E40*SUMIF('Daily Log'!$B$18:$B$1017,$B40,'Daily Log'!$C$18:$C$1017),0)</f>
        <v>0</v>
      </c>
      <c r="H40" s="388">
        <f>IFERROR($E40*SUMIF('Daily Log'!$E$18:$E$1017,$B40,'Daily Log'!$F$18:$F$1017),0)</f>
        <v>0</v>
      </c>
      <c r="I40" s="388">
        <f>IFERROR($E40*SUMIF('Daily Log'!$H$18:$H$1017,$B40,'Daily Log'!$I$18:$I$1017),0)</f>
        <v>0</v>
      </c>
      <c r="J40" s="388">
        <f>IFERROR($E40*SUMIF('Daily Log'!$K$18:$K$1017,$B40,'Daily Log'!$L$18:$L$1017),0)</f>
        <v>0</v>
      </c>
      <c r="K40" s="388">
        <f>IFERROR($E40*SUMIF('Daily Log'!$N$18:$N$1017,$B40,'Daily Log'!$O$18:$O$1017),0)</f>
        <v>0</v>
      </c>
      <c r="L40" s="388">
        <f>IFERROR($E40*SUMIF('Daily Log'!$Q$18:$Q$1017,$B40,'Daily Log'!$R$18:$R$1017),0)</f>
        <v>0</v>
      </c>
      <c r="M40" s="388">
        <f>IFERROR($E40*SUMIF('Daily Log'!$T$18:$T$1017,$B40,'Daily Log'!$U$18:$U$1017),0)</f>
        <v>0</v>
      </c>
      <c r="N40" s="388">
        <f>IFERROR($E40*SUMIF('Daily Log'!$W$18:$W$1017,$B40,'Daily Log'!$X$18:$X$1017),0)</f>
        <v>0</v>
      </c>
      <c r="O40" s="388">
        <f>IFERROR($E40*SUMIF('Daily Log'!$Z$18:$Z$1017,$B40,'Daily Log'!$AA$18:$AA$1017),0)</f>
        <v>0</v>
      </c>
      <c r="P40" s="388">
        <f>IFERROR($E40*SUMIF('Daily Log'!$AC$18:$AC$1017,$B40,'Daily Log'!$AD$18:$AD$1017),0)</f>
        <v>0</v>
      </c>
      <c r="Q40" s="388">
        <f>IFERROR($E40*SUMIF('Daily Log'!$AF$18:$AF$1017,$B40,'Daily Log'!$AG$18:$AG$1017),0)</f>
        <v>0</v>
      </c>
      <c r="R40" s="388">
        <f>IFERROR($E40*SUMIF('Daily Log'!$AI$18:$AI$1017,$B40,'Daily Log'!$AJ$18:$AJ$1017),0)</f>
        <v>0</v>
      </c>
      <c r="S40" s="388">
        <f>IFERROR($E40*SUMIF('Daily Log'!$AL$18:$AL$1017,$B40,'Daily Log'!$AM$18:$AM$1017),0)</f>
        <v>0</v>
      </c>
      <c r="T40" s="388">
        <f>IFERROR($E40*SUMIF('Daily Log'!$AO$18:$AO$1017,$B40,'Daily Log'!$AP$18:$AP$1017),0)</f>
        <v>0</v>
      </c>
      <c r="U40" s="388">
        <f>IFERROR($E40*SUMIF('Daily Log'!$AR$18:$AR$1017,$B40,'Daily Log'!$AS$18:$AS$1017),0)</f>
        <v>0</v>
      </c>
      <c r="V40" s="388">
        <f>IFERROR($E40*SUMIF('Daily Log'!$AU$18:$AU$1017,$B40,'Daily Log'!$AV$18:$AV$1017),0)</f>
        <v>0</v>
      </c>
      <c r="W40" s="388">
        <f>IFERROR($E40*SUMIF('Daily Log'!$AX$18:$AX$1017,$B40,'Daily Log'!$AY$18:$AY$1017),0)</f>
        <v>0</v>
      </c>
      <c r="X40" s="388">
        <f>IFERROR($E40*SUMIF('Daily Log'!$BA$18:$BA$1017,$B40,'Daily Log'!$BB$18:$BB$1017),0)</f>
        <v>0</v>
      </c>
      <c r="Y40" s="388">
        <f>IFERROR($E40*SUMIF('Daily Log'!$BD$18:$BD$1017,$B40,'Daily Log'!$BE$18:$BE$1017),0)</f>
        <v>0</v>
      </c>
      <c r="Z40" s="388">
        <f>IFERROR($E40*SUMIF('Daily Log'!$BG$18:$BG$1017,$B40,'Daily Log'!$BH$18:$BH$1017),0)</f>
        <v>0</v>
      </c>
      <c r="AA40" s="388">
        <f>IFERROR($E40*SUMIF('Daily Log'!$BJ$18:$BJ$1017,$B40,'Daily Log'!$BK$18:$BK$1017),0)</f>
        <v>0</v>
      </c>
      <c r="AB40" s="388">
        <f>IFERROR($E40*SUMIF('Daily Log'!$BM$18:$BM$1017,$B40,'Daily Log'!$BN$18:$BN$1017),0)</f>
        <v>0</v>
      </c>
      <c r="AC40" s="388">
        <f>IFERROR($E40*SUMIF('Daily Log'!$BP$18:$BP$1017,$B40,'Daily Log'!$BQ$18:$BQ$1017),0)</f>
        <v>0</v>
      </c>
      <c r="AD40" s="388">
        <f>IFERROR($E40*SUMIF('Daily Log'!$BS$18:$BS$1017,$B40,'Daily Log'!$BT$18:$BT$1017),0)</f>
        <v>0</v>
      </c>
      <c r="AE40" s="388">
        <f>IFERROR($E40*SUMIF('Daily Log'!$BV$18:$BV$1017,$B40,'Daily Log'!$BW$18:$BW$1017),0)</f>
        <v>0</v>
      </c>
      <c r="AF40" s="388">
        <f>IFERROR($E40*SUMIF('Daily Log'!$BY$18:$BY$1017,$B40,'Daily Log'!$BZ$18:$BZ$1017),0)</f>
        <v>0</v>
      </c>
      <c r="AG40" s="388">
        <f>IFERROR($E40*SUMIF('Daily Log'!$CB$18:$CB$1017,$B40,'Daily Log'!$CC$18:$CC$1017),0)</f>
        <v>0</v>
      </c>
      <c r="AH40" s="388">
        <f>IFERROR($E40*SUMIF('Daily Log'!$CE$18:$CE$1017,$B40,'Daily Log'!$CF$18:$CF$1017),0)</f>
        <v>0</v>
      </c>
      <c r="AI40" s="388">
        <f>IFERROR($E40*SUMIF('Daily Log'!$CH$18:$CH$1017,$B40,'Daily Log'!$CI$18:$CI$1017),0)</f>
        <v>0</v>
      </c>
      <c r="AJ40" s="388">
        <f>IFERROR($E40*SUMIF('Daily Log'!$CK$18:$CK$1017,$B40,'Daily Log'!$CL$18:$CL$1017),0)</f>
        <v>0</v>
      </c>
      <c r="AK40" s="388">
        <f>IFERROR($E40*SUMIF('Daily Log'!$CN$18:$CN$1017,$B40,'Daily Log'!$CO$18:$CO$1017),0)</f>
        <v>0</v>
      </c>
    </row>
    <row r="41" spans="2:37" ht="33.75" hidden="1" customHeight="1">
      <c r="B41" s="397" t="s">
        <v>426</v>
      </c>
      <c r="C41" s="384"/>
      <c r="D41" s="389"/>
      <c r="E41" s="391"/>
      <c r="F41" s="390">
        <f t="shared" si="1"/>
        <v>0</v>
      </c>
      <c r="G41" s="388">
        <f>IFERROR($E41*SUMIF('Daily Log'!$B$18:$B$1017,$B41,'Daily Log'!$C$18:$C$1017),0)</f>
        <v>0</v>
      </c>
      <c r="H41" s="388">
        <f>IFERROR($E41*SUMIF('Daily Log'!$E$18:$E$1017,$B41,'Daily Log'!$F$18:$F$1017),0)</f>
        <v>0</v>
      </c>
      <c r="I41" s="388">
        <f>IFERROR($E41*SUMIF('Daily Log'!$H$18:$H$1017,$B41,'Daily Log'!$I$18:$I$1017),0)</f>
        <v>0</v>
      </c>
      <c r="J41" s="388">
        <f>IFERROR($E41*SUMIF('Daily Log'!$K$18:$K$1017,$B41,'Daily Log'!$L$18:$L$1017),0)</f>
        <v>0</v>
      </c>
      <c r="K41" s="388">
        <f>IFERROR($E41*SUMIF('Daily Log'!$N$18:$N$1017,$B41,'Daily Log'!$O$18:$O$1017),0)</f>
        <v>0</v>
      </c>
      <c r="L41" s="388">
        <f>IFERROR($E41*SUMIF('Daily Log'!$Q$18:$Q$1017,$B41,'Daily Log'!$R$18:$R$1017),0)</f>
        <v>0</v>
      </c>
      <c r="M41" s="388">
        <f>IFERROR($E41*SUMIF('Daily Log'!$T$18:$T$1017,$B41,'Daily Log'!$U$18:$U$1017),0)</f>
        <v>0</v>
      </c>
      <c r="N41" s="388">
        <f>IFERROR($E41*SUMIF('Daily Log'!$W$18:$W$1017,$B41,'Daily Log'!$X$18:$X$1017),0)</f>
        <v>0</v>
      </c>
      <c r="O41" s="388">
        <f>IFERROR($E41*SUMIF('Daily Log'!$Z$18:$Z$1017,$B41,'Daily Log'!$AA$18:$AA$1017),0)</f>
        <v>0</v>
      </c>
      <c r="P41" s="388">
        <f>IFERROR($E41*SUMIF('Daily Log'!$AC$18:$AC$1017,$B41,'Daily Log'!$AD$18:$AD$1017),0)</f>
        <v>0</v>
      </c>
      <c r="Q41" s="388">
        <f>IFERROR($E41*SUMIF('Daily Log'!$AF$18:$AF$1017,$B41,'Daily Log'!$AG$18:$AG$1017),0)</f>
        <v>0</v>
      </c>
      <c r="R41" s="388">
        <f>IFERROR($E41*SUMIF('Daily Log'!$AI$18:$AI$1017,$B41,'Daily Log'!$AJ$18:$AJ$1017),0)</f>
        <v>0</v>
      </c>
      <c r="S41" s="388">
        <f>IFERROR($E41*SUMIF('Daily Log'!$AL$18:$AL$1017,$B41,'Daily Log'!$AM$18:$AM$1017),0)</f>
        <v>0</v>
      </c>
      <c r="T41" s="388">
        <f>IFERROR($E41*SUMIF('Daily Log'!$AO$18:$AO$1017,$B41,'Daily Log'!$AP$18:$AP$1017),0)</f>
        <v>0</v>
      </c>
      <c r="U41" s="388">
        <f>IFERROR($E41*SUMIF('Daily Log'!$AR$18:$AR$1017,$B41,'Daily Log'!$AS$18:$AS$1017),0)</f>
        <v>0</v>
      </c>
      <c r="V41" s="388">
        <f>IFERROR($E41*SUMIF('Daily Log'!$AU$18:$AU$1017,$B41,'Daily Log'!$AV$18:$AV$1017),0)</f>
        <v>0</v>
      </c>
      <c r="W41" s="388">
        <f>IFERROR($E41*SUMIF('Daily Log'!$AX$18:$AX$1017,$B41,'Daily Log'!$AY$18:$AY$1017),0)</f>
        <v>0</v>
      </c>
      <c r="X41" s="388">
        <f>IFERROR($E41*SUMIF('Daily Log'!$BA$18:$BA$1017,$B41,'Daily Log'!$BB$18:$BB$1017),0)</f>
        <v>0</v>
      </c>
      <c r="Y41" s="388">
        <f>IFERROR($E41*SUMIF('Daily Log'!$BD$18:$BD$1017,$B41,'Daily Log'!$BE$18:$BE$1017),0)</f>
        <v>0</v>
      </c>
      <c r="Z41" s="388">
        <f>IFERROR($E41*SUMIF('Daily Log'!$BG$18:$BG$1017,$B41,'Daily Log'!$BH$18:$BH$1017),0)</f>
        <v>0</v>
      </c>
      <c r="AA41" s="388">
        <f>IFERROR($E41*SUMIF('Daily Log'!$BJ$18:$BJ$1017,$B41,'Daily Log'!$BK$18:$BK$1017),0)</f>
        <v>0</v>
      </c>
      <c r="AB41" s="388">
        <f>IFERROR($E41*SUMIF('Daily Log'!$BM$18:$BM$1017,$B41,'Daily Log'!$BN$18:$BN$1017),0)</f>
        <v>0</v>
      </c>
      <c r="AC41" s="388">
        <f>IFERROR($E41*SUMIF('Daily Log'!$BP$18:$BP$1017,$B41,'Daily Log'!$BQ$18:$BQ$1017),0)</f>
        <v>0</v>
      </c>
      <c r="AD41" s="388">
        <f>IFERROR($E41*SUMIF('Daily Log'!$BS$18:$BS$1017,$B41,'Daily Log'!$BT$18:$BT$1017),0)</f>
        <v>0</v>
      </c>
      <c r="AE41" s="388">
        <f>IFERROR($E41*SUMIF('Daily Log'!$BV$18:$BV$1017,$B41,'Daily Log'!$BW$18:$BW$1017),0)</f>
        <v>0</v>
      </c>
      <c r="AF41" s="388">
        <f>IFERROR($E41*SUMIF('Daily Log'!$BY$18:$BY$1017,$B41,'Daily Log'!$BZ$18:$BZ$1017),0)</f>
        <v>0</v>
      </c>
      <c r="AG41" s="388">
        <f>IFERROR($E41*SUMIF('Daily Log'!$CB$18:$CB$1017,$B41,'Daily Log'!$CC$18:$CC$1017),0)</f>
        <v>0</v>
      </c>
      <c r="AH41" s="388">
        <f>IFERROR($E41*SUMIF('Daily Log'!$CE$18:$CE$1017,$B41,'Daily Log'!$CF$18:$CF$1017),0)</f>
        <v>0</v>
      </c>
      <c r="AI41" s="388">
        <f>IFERROR($E41*SUMIF('Daily Log'!$CH$18:$CH$1017,$B41,'Daily Log'!$CI$18:$CI$1017),0)</f>
        <v>0</v>
      </c>
      <c r="AJ41" s="388">
        <f>IFERROR($E41*SUMIF('Daily Log'!$CK$18:$CK$1017,$B41,'Daily Log'!$CL$18:$CL$1017),0)</f>
        <v>0</v>
      </c>
      <c r="AK41" s="388">
        <f>IFERROR($E41*SUMIF('Daily Log'!$CN$18:$CN$1017,$B41,'Daily Log'!$CO$18:$CO$1017),0)</f>
        <v>0</v>
      </c>
    </row>
    <row r="42" spans="2:37" ht="33.75" hidden="1" customHeight="1">
      <c r="B42" s="397" t="s">
        <v>427</v>
      </c>
      <c r="C42" s="384"/>
      <c r="D42" s="389"/>
      <c r="E42" s="391"/>
      <c r="F42" s="390">
        <f t="shared" si="1"/>
        <v>0</v>
      </c>
      <c r="G42" s="388">
        <f>IFERROR($E42*SUMIF('Daily Log'!$B$18:$B$1017,$B42,'Daily Log'!$C$18:$C$1017),0)</f>
        <v>0</v>
      </c>
      <c r="H42" s="388">
        <f>IFERROR($E42*SUMIF('Daily Log'!$E$18:$E$1017,$B42,'Daily Log'!$F$18:$F$1017),0)</f>
        <v>0</v>
      </c>
      <c r="I42" s="388">
        <f>IFERROR($E42*SUMIF('Daily Log'!$H$18:$H$1017,$B42,'Daily Log'!$I$18:$I$1017),0)</f>
        <v>0</v>
      </c>
      <c r="J42" s="388">
        <f>IFERROR($E42*SUMIF('Daily Log'!$K$18:$K$1017,$B42,'Daily Log'!$L$18:$L$1017),0)</f>
        <v>0</v>
      </c>
      <c r="K42" s="388">
        <f>IFERROR($E42*SUMIF('Daily Log'!$N$18:$N$1017,$B42,'Daily Log'!$O$18:$O$1017),0)</f>
        <v>0</v>
      </c>
      <c r="L42" s="388">
        <f>IFERROR($E42*SUMIF('Daily Log'!$Q$18:$Q$1017,$B42,'Daily Log'!$R$18:$R$1017),0)</f>
        <v>0</v>
      </c>
      <c r="M42" s="388">
        <f>IFERROR($E42*SUMIF('Daily Log'!$T$18:$T$1017,$B42,'Daily Log'!$U$18:$U$1017),0)</f>
        <v>0</v>
      </c>
      <c r="N42" s="388">
        <f>IFERROR($E42*SUMIF('Daily Log'!$W$18:$W$1017,$B42,'Daily Log'!$X$18:$X$1017),0)</f>
        <v>0</v>
      </c>
      <c r="O42" s="388">
        <f>IFERROR($E42*SUMIF('Daily Log'!$Z$18:$Z$1017,$B42,'Daily Log'!$AA$18:$AA$1017),0)</f>
        <v>0</v>
      </c>
      <c r="P42" s="388">
        <f>IFERROR($E42*SUMIF('Daily Log'!$AC$18:$AC$1017,$B42,'Daily Log'!$AD$18:$AD$1017),0)</f>
        <v>0</v>
      </c>
      <c r="Q42" s="388">
        <f>IFERROR($E42*SUMIF('Daily Log'!$AF$18:$AF$1017,$B42,'Daily Log'!$AG$18:$AG$1017),0)</f>
        <v>0</v>
      </c>
      <c r="R42" s="388">
        <f>IFERROR($E42*SUMIF('Daily Log'!$AI$18:$AI$1017,$B42,'Daily Log'!$AJ$18:$AJ$1017),0)</f>
        <v>0</v>
      </c>
      <c r="S42" s="388">
        <f>IFERROR($E42*SUMIF('Daily Log'!$AL$18:$AL$1017,$B42,'Daily Log'!$AM$18:$AM$1017),0)</f>
        <v>0</v>
      </c>
      <c r="T42" s="388">
        <f>IFERROR($E42*SUMIF('Daily Log'!$AO$18:$AO$1017,$B42,'Daily Log'!$AP$18:$AP$1017),0)</f>
        <v>0</v>
      </c>
      <c r="U42" s="388">
        <f>IFERROR($E42*SUMIF('Daily Log'!$AR$18:$AR$1017,$B42,'Daily Log'!$AS$18:$AS$1017),0)</f>
        <v>0</v>
      </c>
      <c r="V42" s="388">
        <f>IFERROR($E42*SUMIF('Daily Log'!$AU$18:$AU$1017,$B42,'Daily Log'!$AV$18:$AV$1017),0)</f>
        <v>0</v>
      </c>
      <c r="W42" s="388">
        <f>IFERROR($E42*SUMIF('Daily Log'!$AX$18:$AX$1017,$B42,'Daily Log'!$AY$18:$AY$1017),0)</f>
        <v>0</v>
      </c>
      <c r="X42" s="388">
        <f>IFERROR($E42*SUMIF('Daily Log'!$BA$18:$BA$1017,$B42,'Daily Log'!$BB$18:$BB$1017),0)</f>
        <v>0</v>
      </c>
      <c r="Y42" s="388">
        <f>IFERROR($E42*SUMIF('Daily Log'!$BD$18:$BD$1017,$B42,'Daily Log'!$BE$18:$BE$1017),0)</f>
        <v>0</v>
      </c>
      <c r="Z42" s="388">
        <f>IFERROR($E42*SUMIF('Daily Log'!$BG$18:$BG$1017,$B42,'Daily Log'!$BH$18:$BH$1017),0)</f>
        <v>0</v>
      </c>
      <c r="AA42" s="388">
        <f>IFERROR($E42*SUMIF('Daily Log'!$BJ$18:$BJ$1017,$B42,'Daily Log'!$BK$18:$BK$1017),0)</f>
        <v>0</v>
      </c>
      <c r="AB42" s="388">
        <f>IFERROR($E42*SUMIF('Daily Log'!$BM$18:$BM$1017,$B42,'Daily Log'!$BN$18:$BN$1017),0)</f>
        <v>0</v>
      </c>
      <c r="AC42" s="388">
        <f>IFERROR($E42*SUMIF('Daily Log'!$BP$18:$BP$1017,$B42,'Daily Log'!$BQ$18:$BQ$1017),0)</f>
        <v>0</v>
      </c>
      <c r="AD42" s="388">
        <f>IFERROR($E42*SUMIF('Daily Log'!$BS$18:$BS$1017,$B42,'Daily Log'!$BT$18:$BT$1017),0)</f>
        <v>0</v>
      </c>
      <c r="AE42" s="388">
        <f>IFERROR($E42*SUMIF('Daily Log'!$BV$18:$BV$1017,$B42,'Daily Log'!$BW$18:$BW$1017),0)</f>
        <v>0</v>
      </c>
      <c r="AF42" s="388">
        <f>IFERROR($E42*SUMIF('Daily Log'!$BY$18:$BY$1017,$B42,'Daily Log'!$BZ$18:$BZ$1017),0)</f>
        <v>0</v>
      </c>
      <c r="AG42" s="388">
        <f>IFERROR($E42*SUMIF('Daily Log'!$CB$18:$CB$1017,$B42,'Daily Log'!$CC$18:$CC$1017),0)</f>
        <v>0</v>
      </c>
      <c r="AH42" s="388">
        <f>IFERROR($E42*SUMIF('Daily Log'!$CE$18:$CE$1017,$B42,'Daily Log'!$CF$18:$CF$1017),0)</f>
        <v>0</v>
      </c>
      <c r="AI42" s="388">
        <f>IFERROR($E42*SUMIF('Daily Log'!$CH$18:$CH$1017,$B42,'Daily Log'!$CI$18:$CI$1017),0)</f>
        <v>0</v>
      </c>
      <c r="AJ42" s="388">
        <f>IFERROR($E42*SUMIF('Daily Log'!$CK$18:$CK$1017,$B42,'Daily Log'!$CL$18:$CL$1017),0)</f>
        <v>0</v>
      </c>
      <c r="AK42" s="388">
        <f>IFERROR($E42*SUMIF('Daily Log'!$CN$18:$CN$1017,$B42,'Daily Log'!$CO$18:$CO$1017),0)</f>
        <v>0</v>
      </c>
    </row>
    <row r="43" spans="2:37" ht="33.75" hidden="1" customHeight="1">
      <c r="B43" s="397" t="s">
        <v>428</v>
      </c>
      <c r="C43" s="384"/>
      <c r="D43" s="389"/>
      <c r="E43" s="391"/>
      <c r="F43" s="390">
        <f t="shared" si="1"/>
        <v>0</v>
      </c>
      <c r="G43" s="388">
        <f>IFERROR($E43*SUMIF('Daily Log'!$B$18:$B$1017,$B43,'Daily Log'!$C$18:$C$1017),0)</f>
        <v>0</v>
      </c>
      <c r="H43" s="388">
        <f>IFERROR($E43*SUMIF('Daily Log'!$E$18:$E$1017,$B43,'Daily Log'!$F$18:$F$1017),0)</f>
        <v>0</v>
      </c>
      <c r="I43" s="388">
        <f>IFERROR($E43*SUMIF('Daily Log'!$H$18:$H$1017,$B43,'Daily Log'!$I$18:$I$1017),0)</f>
        <v>0</v>
      </c>
      <c r="J43" s="388">
        <f>IFERROR($E43*SUMIF('Daily Log'!$K$18:$K$1017,$B43,'Daily Log'!$L$18:$L$1017),0)</f>
        <v>0</v>
      </c>
      <c r="K43" s="388">
        <f>IFERROR($E43*SUMIF('Daily Log'!$N$18:$N$1017,$B43,'Daily Log'!$O$18:$O$1017),0)</f>
        <v>0</v>
      </c>
      <c r="L43" s="388">
        <f>IFERROR($E43*SUMIF('Daily Log'!$Q$18:$Q$1017,$B43,'Daily Log'!$R$18:$R$1017),0)</f>
        <v>0</v>
      </c>
      <c r="M43" s="388">
        <f>IFERROR($E43*SUMIF('Daily Log'!$T$18:$T$1017,$B43,'Daily Log'!$U$18:$U$1017),0)</f>
        <v>0</v>
      </c>
      <c r="N43" s="388">
        <f>IFERROR($E43*SUMIF('Daily Log'!$W$18:$W$1017,$B43,'Daily Log'!$X$18:$X$1017),0)</f>
        <v>0</v>
      </c>
      <c r="O43" s="388">
        <f>IFERROR($E43*SUMIF('Daily Log'!$Z$18:$Z$1017,$B43,'Daily Log'!$AA$18:$AA$1017),0)</f>
        <v>0</v>
      </c>
      <c r="P43" s="388">
        <f>IFERROR($E43*SUMIF('Daily Log'!$AC$18:$AC$1017,$B43,'Daily Log'!$AD$18:$AD$1017),0)</f>
        <v>0</v>
      </c>
      <c r="Q43" s="388">
        <f>IFERROR($E43*SUMIF('Daily Log'!$AF$18:$AF$1017,$B43,'Daily Log'!$AG$18:$AG$1017),0)</f>
        <v>0</v>
      </c>
      <c r="R43" s="388">
        <f>IFERROR($E43*SUMIF('Daily Log'!$AI$18:$AI$1017,$B43,'Daily Log'!$AJ$18:$AJ$1017),0)</f>
        <v>0</v>
      </c>
      <c r="S43" s="388">
        <f>IFERROR($E43*SUMIF('Daily Log'!$AL$18:$AL$1017,$B43,'Daily Log'!$AM$18:$AM$1017),0)</f>
        <v>0</v>
      </c>
      <c r="T43" s="388">
        <f>IFERROR($E43*SUMIF('Daily Log'!$AO$18:$AO$1017,$B43,'Daily Log'!$AP$18:$AP$1017),0)</f>
        <v>0</v>
      </c>
      <c r="U43" s="388">
        <f>IFERROR($E43*SUMIF('Daily Log'!$AR$18:$AR$1017,$B43,'Daily Log'!$AS$18:$AS$1017),0)</f>
        <v>0</v>
      </c>
      <c r="V43" s="388">
        <f>IFERROR($E43*SUMIF('Daily Log'!$AU$18:$AU$1017,$B43,'Daily Log'!$AV$18:$AV$1017),0)</f>
        <v>0</v>
      </c>
      <c r="W43" s="388">
        <f>IFERROR($E43*SUMIF('Daily Log'!$AX$18:$AX$1017,$B43,'Daily Log'!$AY$18:$AY$1017),0)</f>
        <v>0</v>
      </c>
      <c r="X43" s="388">
        <f>IFERROR($E43*SUMIF('Daily Log'!$BA$18:$BA$1017,$B43,'Daily Log'!$BB$18:$BB$1017),0)</f>
        <v>0</v>
      </c>
      <c r="Y43" s="388">
        <f>IFERROR($E43*SUMIF('Daily Log'!$BD$18:$BD$1017,$B43,'Daily Log'!$BE$18:$BE$1017),0)</f>
        <v>0</v>
      </c>
      <c r="Z43" s="388">
        <f>IFERROR($E43*SUMIF('Daily Log'!$BG$18:$BG$1017,$B43,'Daily Log'!$BH$18:$BH$1017),0)</f>
        <v>0</v>
      </c>
      <c r="AA43" s="388">
        <f>IFERROR($E43*SUMIF('Daily Log'!$BJ$18:$BJ$1017,$B43,'Daily Log'!$BK$18:$BK$1017),0)</f>
        <v>0</v>
      </c>
      <c r="AB43" s="388">
        <f>IFERROR($E43*SUMIF('Daily Log'!$BM$18:$BM$1017,$B43,'Daily Log'!$BN$18:$BN$1017),0)</f>
        <v>0</v>
      </c>
      <c r="AC43" s="388">
        <f>IFERROR($E43*SUMIF('Daily Log'!$BP$18:$BP$1017,$B43,'Daily Log'!$BQ$18:$BQ$1017),0)</f>
        <v>0</v>
      </c>
      <c r="AD43" s="388">
        <f>IFERROR($E43*SUMIF('Daily Log'!$BS$18:$BS$1017,$B43,'Daily Log'!$BT$18:$BT$1017),0)</f>
        <v>0</v>
      </c>
      <c r="AE43" s="388">
        <f>IFERROR($E43*SUMIF('Daily Log'!$BV$18:$BV$1017,$B43,'Daily Log'!$BW$18:$BW$1017),0)</f>
        <v>0</v>
      </c>
      <c r="AF43" s="388">
        <f>IFERROR($E43*SUMIF('Daily Log'!$BY$18:$BY$1017,$B43,'Daily Log'!$BZ$18:$BZ$1017),0)</f>
        <v>0</v>
      </c>
      <c r="AG43" s="388">
        <f>IFERROR($E43*SUMIF('Daily Log'!$CB$18:$CB$1017,$B43,'Daily Log'!$CC$18:$CC$1017),0)</f>
        <v>0</v>
      </c>
      <c r="AH43" s="388">
        <f>IFERROR($E43*SUMIF('Daily Log'!$CE$18:$CE$1017,$B43,'Daily Log'!$CF$18:$CF$1017),0)</f>
        <v>0</v>
      </c>
      <c r="AI43" s="388">
        <f>IFERROR($E43*SUMIF('Daily Log'!$CH$18:$CH$1017,$B43,'Daily Log'!$CI$18:$CI$1017),0)</f>
        <v>0</v>
      </c>
      <c r="AJ43" s="388">
        <f>IFERROR($E43*SUMIF('Daily Log'!$CK$18:$CK$1017,$B43,'Daily Log'!$CL$18:$CL$1017),0)</f>
        <v>0</v>
      </c>
      <c r="AK43" s="388">
        <f>IFERROR($E43*SUMIF('Daily Log'!$CN$18:$CN$1017,$B43,'Daily Log'!$CO$18:$CO$1017),0)</f>
        <v>0</v>
      </c>
    </row>
    <row r="44" spans="2:37" ht="33.75" hidden="1" customHeight="1">
      <c r="B44" s="397" t="s">
        <v>404</v>
      </c>
      <c r="C44" s="384"/>
      <c r="D44" s="389"/>
      <c r="E44" s="391"/>
      <c r="F44" s="390">
        <f t="shared" si="1"/>
        <v>0</v>
      </c>
      <c r="G44" s="388">
        <f>IFERROR($E44*SUMIF('Daily Log'!$B$18:$B$1017,$B44,'Daily Log'!$C$18:$C$1017),0)</f>
        <v>0</v>
      </c>
      <c r="H44" s="388">
        <f>IFERROR($E44*SUMIF('Daily Log'!$E$18:$E$1017,$B44,'Daily Log'!$F$18:$F$1017),0)</f>
        <v>0</v>
      </c>
      <c r="I44" s="388">
        <f>IFERROR($E44*SUMIF('Daily Log'!$H$18:$H$1017,$B44,'Daily Log'!$I$18:$I$1017),0)</f>
        <v>0</v>
      </c>
      <c r="J44" s="388">
        <f>IFERROR($E44*SUMIF('Daily Log'!$K$18:$K$1017,$B44,'Daily Log'!$L$18:$L$1017),0)</f>
        <v>0</v>
      </c>
      <c r="K44" s="388">
        <f>IFERROR($E44*SUMIF('Daily Log'!$N$18:$N$1017,$B44,'Daily Log'!$O$18:$O$1017),0)</f>
        <v>0</v>
      </c>
      <c r="L44" s="388">
        <f>IFERROR($E44*SUMIF('Daily Log'!$Q$18:$Q$1017,$B44,'Daily Log'!$R$18:$R$1017),0)</f>
        <v>0</v>
      </c>
      <c r="M44" s="388">
        <f>IFERROR($E44*SUMIF('Daily Log'!$T$18:$T$1017,$B44,'Daily Log'!$U$18:$U$1017),0)</f>
        <v>0</v>
      </c>
      <c r="N44" s="388">
        <f>IFERROR($E44*SUMIF('Daily Log'!$W$18:$W$1017,$B44,'Daily Log'!$X$18:$X$1017),0)</f>
        <v>0</v>
      </c>
      <c r="O44" s="388">
        <f>IFERROR($E44*SUMIF('Daily Log'!$Z$18:$Z$1017,$B44,'Daily Log'!$AA$18:$AA$1017),0)</f>
        <v>0</v>
      </c>
      <c r="P44" s="388">
        <f>IFERROR($E44*SUMIF('Daily Log'!$AC$18:$AC$1017,$B44,'Daily Log'!$AD$18:$AD$1017),0)</f>
        <v>0</v>
      </c>
      <c r="Q44" s="388">
        <f>IFERROR($E44*SUMIF('Daily Log'!$AF$18:$AF$1017,$B44,'Daily Log'!$AG$18:$AG$1017),0)</f>
        <v>0</v>
      </c>
      <c r="R44" s="388">
        <f>IFERROR($E44*SUMIF('Daily Log'!$AI$18:$AI$1017,$B44,'Daily Log'!$AJ$18:$AJ$1017),0)</f>
        <v>0</v>
      </c>
      <c r="S44" s="388">
        <f>IFERROR($E44*SUMIF('Daily Log'!$AL$18:$AL$1017,$B44,'Daily Log'!$AM$18:$AM$1017),0)</f>
        <v>0</v>
      </c>
      <c r="T44" s="388">
        <f>IFERROR($E44*SUMIF('Daily Log'!$AO$18:$AO$1017,$B44,'Daily Log'!$AP$18:$AP$1017),0)</f>
        <v>0</v>
      </c>
      <c r="U44" s="388">
        <f>IFERROR($E44*SUMIF('Daily Log'!$AR$18:$AR$1017,$B44,'Daily Log'!$AS$18:$AS$1017),0)</f>
        <v>0</v>
      </c>
      <c r="V44" s="388">
        <f>IFERROR($E44*SUMIF('Daily Log'!$AU$18:$AU$1017,$B44,'Daily Log'!$AV$18:$AV$1017),0)</f>
        <v>0</v>
      </c>
      <c r="W44" s="388">
        <f>IFERROR($E44*SUMIF('Daily Log'!$AX$18:$AX$1017,$B44,'Daily Log'!$AY$18:$AY$1017),0)</f>
        <v>0</v>
      </c>
      <c r="X44" s="388">
        <f>IFERROR($E44*SUMIF('Daily Log'!$BA$18:$BA$1017,$B44,'Daily Log'!$BB$18:$BB$1017),0)</f>
        <v>0</v>
      </c>
      <c r="Y44" s="388">
        <f>IFERROR($E44*SUMIF('Daily Log'!$BD$18:$BD$1017,$B44,'Daily Log'!$BE$18:$BE$1017),0)</f>
        <v>0</v>
      </c>
      <c r="Z44" s="388">
        <f>IFERROR($E44*SUMIF('Daily Log'!$BG$18:$BG$1017,$B44,'Daily Log'!$BH$18:$BH$1017),0)</f>
        <v>0</v>
      </c>
      <c r="AA44" s="388">
        <f>IFERROR($E44*SUMIF('Daily Log'!$BJ$18:$BJ$1017,$B44,'Daily Log'!$BK$18:$BK$1017),0)</f>
        <v>0</v>
      </c>
      <c r="AB44" s="388">
        <f>IFERROR($E44*SUMIF('Daily Log'!$BM$18:$BM$1017,$B44,'Daily Log'!$BN$18:$BN$1017),0)</f>
        <v>0</v>
      </c>
      <c r="AC44" s="388">
        <f>IFERROR($E44*SUMIF('Daily Log'!$BP$18:$BP$1017,$B44,'Daily Log'!$BQ$18:$BQ$1017),0)</f>
        <v>0</v>
      </c>
      <c r="AD44" s="388">
        <f>IFERROR($E44*SUMIF('Daily Log'!$BS$18:$BS$1017,$B44,'Daily Log'!$BT$18:$BT$1017),0)</f>
        <v>0</v>
      </c>
      <c r="AE44" s="388">
        <f>IFERROR($E44*SUMIF('Daily Log'!$BV$18:$BV$1017,$B44,'Daily Log'!$BW$18:$BW$1017),0)</f>
        <v>0</v>
      </c>
      <c r="AF44" s="388">
        <f>IFERROR($E44*SUMIF('Daily Log'!$BY$18:$BY$1017,$B44,'Daily Log'!$BZ$18:$BZ$1017),0)</f>
        <v>0</v>
      </c>
      <c r="AG44" s="388">
        <f>IFERROR($E44*SUMIF('Daily Log'!$CB$18:$CB$1017,$B44,'Daily Log'!$CC$18:$CC$1017),0)</f>
        <v>0</v>
      </c>
      <c r="AH44" s="388">
        <f>IFERROR($E44*SUMIF('Daily Log'!$CE$18:$CE$1017,$B44,'Daily Log'!$CF$18:$CF$1017),0)</f>
        <v>0</v>
      </c>
      <c r="AI44" s="388">
        <f>IFERROR($E44*SUMIF('Daily Log'!$CH$18:$CH$1017,$B44,'Daily Log'!$CI$18:$CI$1017),0)</f>
        <v>0</v>
      </c>
      <c r="AJ44" s="388">
        <f>IFERROR($E44*SUMIF('Daily Log'!$CK$18:$CK$1017,$B44,'Daily Log'!$CL$18:$CL$1017),0)</f>
        <v>0</v>
      </c>
      <c r="AK44" s="388">
        <f>IFERROR($E44*SUMIF('Daily Log'!$CN$18:$CN$1017,$B44,'Daily Log'!$CO$18:$CO$1017),0)</f>
        <v>0</v>
      </c>
    </row>
    <row r="45" spans="2:37" ht="33.75" hidden="1" customHeight="1">
      <c r="B45" s="397" t="s">
        <v>312</v>
      </c>
      <c r="C45" s="384"/>
      <c r="D45" s="389"/>
      <c r="E45" s="391"/>
      <c r="F45" s="390">
        <f t="shared" si="1"/>
        <v>0</v>
      </c>
      <c r="G45" s="388">
        <f>IFERROR($E45*SUMIF('Daily Log'!$B$18:$B$1017,$B45,'Daily Log'!$C$18:$C$1017),0)</f>
        <v>0</v>
      </c>
      <c r="H45" s="388">
        <f>IFERROR($E45*SUMIF('Daily Log'!$E$18:$E$1017,$B45,'Daily Log'!$F$18:$F$1017),0)</f>
        <v>0</v>
      </c>
      <c r="I45" s="388">
        <f>IFERROR($E45*SUMIF('Daily Log'!$H$18:$H$1017,$B45,'Daily Log'!$I$18:$I$1017),0)</f>
        <v>0</v>
      </c>
      <c r="J45" s="388">
        <f>IFERROR($E45*SUMIF('Daily Log'!$K$18:$K$1017,$B45,'Daily Log'!$L$18:$L$1017),0)</f>
        <v>0</v>
      </c>
      <c r="K45" s="388">
        <f>IFERROR($E45*SUMIF('Daily Log'!$N$18:$N$1017,$B45,'Daily Log'!$O$18:$O$1017),0)</f>
        <v>0</v>
      </c>
      <c r="L45" s="388">
        <f>IFERROR($E45*SUMIF('Daily Log'!$Q$18:$Q$1017,$B45,'Daily Log'!$R$18:$R$1017),0)</f>
        <v>0</v>
      </c>
      <c r="M45" s="388">
        <f>IFERROR($E45*SUMIF('Daily Log'!$T$18:$T$1017,$B45,'Daily Log'!$U$18:$U$1017),0)</f>
        <v>0</v>
      </c>
      <c r="N45" s="388">
        <f>IFERROR($E45*SUMIF('Daily Log'!$W$18:$W$1017,$B45,'Daily Log'!$X$18:$X$1017),0)</f>
        <v>0</v>
      </c>
      <c r="O45" s="388">
        <f>IFERROR($E45*SUMIF('Daily Log'!$Z$18:$Z$1017,$B45,'Daily Log'!$AA$18:$AA$1017),0)</f>
        <v>0</v>
      </c>
      <c r="P45" s="388">
        <f>IFERROR($E45*SUMIF('Daily Log'!$AC$18:$AC$1017,$B45,'Daily Log'!$AD$18:$AD$1017),0)</f>
        <v>0</v>
      </c>
      <c r="Q45" s="388">
        <f>IFERROR($E45*SUMIF('Daily Log'!$AF$18:$AF$1017,$B45,'Daily Log'!$AG$18:$AG$1017),0)</f>
        <v>0</v>
      </c>
      <c r="R45" s="388">
        <f>IFERROR($E45*SUMIF('Daily Log'!$AI$18:$AI$1017,$B45,'Daily Log'!$AJ$18:$AJ$1017),0)</f>
        <v>0</v>
      </c>
      <c r="S45" s="388">
        <f>IFERROR($E45*SUMIF('Daily Log'!$AL$18:$AL$1017,$B45,'Daily Log'!$AM$18:$AM$1017),0)</f>
        <v>0</v>
      </c>
      <c r="T45" s="388">
        <f>IFERROR($E45*SUMIF('Daily Log'!$AO$18:$AO$1017,$B45,'Daily Log'!$AP$18:$AP$1017),0)</f>
        <v>0</v>
      </c>
      <c r="U45" s="388">
        <f>IFERROR($E45*SUMIF('Daily Log'!$AR$18:$AR$1017,$B45,'Daily Log'!$AS$18:$AS$1017),0)</f>
        <v>0</v>
      </c>
      <c r="V45" s="388">
        <f>IFERROR($E45*SUMIF('Daily Log'!$AU$18:$AU$1017,$B45,'Daily Log'!$AV$18:$AV$1017),0)</f>
        <v>0</v>
      </c>
      <c r="W45" s="388">
        <f>IFERROR($E45*SUMIF('Daily Log'!$AX$18:$AX$1017,$B45,'Daily Log'!$AY$18:$AY$1017),0)</f>
        <v>0</v>
      </c>
      <c r="X45" s="388">
        <f>IFERROR($E45*SUMIF('Daily Log'!$BA$18:$BA$1017,$B45,'Daily Log'!$BB$18:$BB$1017),0)</f>
        <v>0</v>
      </c>
      <c r="Y45" s="388">
        <f>IFERROR($E45*SUMIF('Daily Log'!$BD$18:$BD$1017,$B45,'Daily Log'!$BE$18:$BE$1017),0)</f>
        <v>0</v>
      </c>
      <c r="Z45" s="388">
        <f>IFERROR($E45*SUMIF('Daily Log'!$BG$18:$BG$1017,$B45,'Daily Log'!$BH$18:$BH$1017),0)</f>
        <v>0</v>
      </c>
      <c r="AA45" s="388">
        <f>IFERROR($E45*SUMIF('Daily Log'!$BJ$18:$BJ$1017,$B45,'Daily Log'!$BK$18:$BK$1017),0)</f>
        <v>0</v>
      </c>
      <c r="AB45" s="388">
        <f>IFERROR($E45*SUMIF('Daily Log'!$BM$18:$BM$1017,$B45,'Daily Log'!$BN$18:$BN$1017),0)</f>
        <v>0</v>
      </c>
      <c r="AC45" s="388">
        <f>IFERROR($E45*SUMIF('Daily Log'!$BP$18:$BP$1017,$B45,'Daily Log'!$BQ$18:$BQ$1017),0)</f>
        <v>0</v>
      </c>
      <c r="AD45" s="388">
        <f>IFERROR($E45*SUMIF('Daily Log'!$BS$18:$BS$1017,$B45,'Daily Log'!$BT$18:$BT$1017),0)</f>
        <v>0</v>
      </c>
      <c r="AE45" s="388">
        <f>IFERROR($E45*SUMIF('Daily Log'!$BV$18:$BV$1017,$B45,'Daily Log'!$BW$18:$BW$1017),0)</f>
        <v>0</v>
      </c>
      <c r="AF45" s="388">
        <f>IFERROR($E45*SUMIF('Daily Log'!$BY$18:$BY$1017,$B45,'Daily Log'!$BZ$18:$BZ$1017),0)</f>
        <v>0</v>
      </c>
      <c r="AG45" s="388">
        <f>IFERROR($E45*SUMIF('Daily Log'!$CB$18:$CB$1017,$B45,'Daily Log'!$CC$18:$CC$1017),0)</f>
        <v>0</v>
      </c>
      <c r="AH45" s="388">
        <f>IFERROR($E45*SUMIF('Daily Log'!$CE$18:$CE$1017,$B45,'Daily Log'!$CF$18:$CF$1017),0)</f>
        <v>0</v>
      </c>
      <c r="AI45" s="388">
        <f>IFERROR($E45*SUMIF('Daily Log'!$CH$18:$CH$1017,$B45,'Daily Log'!$CI$18:$CI$1017),0)</f>
        <v>0</v>
      </c>
      <c r="AJ45" s="388">
        <f>IFERROR($E45*SUMIF('Daily Log'!$CK$18:$CK$1017,$B45,'Daily Log'!$CL$18:$CL$1017),0)</f>
        <v>0</v>
      </c>
      <c r="AK45" s="388">
        <f>IFERROR($E45*SUMIF('Daily Log'!$CN$18:$CN$1017,$B45,'Daily Log'!$CO$18:$CO$1017),0)</f>
        <v>0</v>
      </c>
    </row>
    <row r="46" spans="2:37" ht="33.75" hidden="1" customHeight="1">
      <c r="B46" s="397" t="s">
        <v>313</v>
      </c>
      <c r="C46" s="384"/>
      <c r="D46" s="389"/>
      <c r="E46" s="391"/>
      <c r="F46" s="390">
        <f t="shared" si="1"/>
        <v>0</v>
      </c>
      <c r="G46" s="388">
        <f>IFERROR($E46*SUMIF('Daily Log'!$B$18:$B$1017,$B46,'Daily Log'!$C$18:$C$1017),0)</f>
        <v>0</v>
      </c>
      <c r="H46" s="388">
        <f>IFERROR($E46*SUMIF('Daily Log'!$E$18:$E$1017,$B46,'Daily Log'!$F$18:$F$1017),0)</f>
        <v>0</v>
      </c>
      <c r="I46" s="388">
        <f>IFERROR($E46*SUMIF('Daily Log'!$H$18:$H$1017,$B46,'Daily Log'!$I$18:$I$1017),0)</f>
        <v>0</v>
      </c>
      <c r="J46" s="388">
        <f>IFERROR($E46*SUMIF('Daily Log'!$K$18:$K$1017,$B46,'Daily Log'!$L$18:$L$1017),0)</f>
        <v>0</v>
      </c>
      <c r="K46" s="388">
        <f>IFERROR($E46*SUMIF('Daily Log'!$N$18:$N$1017,$B46,'Daily Log'!$O$18:$O$1017),0)</f>
        <v>0</v>
      </c>
      <c r="L46" s="388">
        <f>IFERROR($E46*SUMIF('Daily Log'!$Q$18:$Q$1017,$B46,'Daily Log'!$R$18:$R$1017),0)</f>
        <v>0</v>
      </c>
      <c r="M46" s="388">
        <f>IFERROR($E46*SUMIF('Daily Log'!$T$18:$T$1017,$B46,'Daily Log'!$U$18:$U$1017),0)</f>
        <v>0</v>
      </c>
      <c r="N46" s="388">
        <f>IFERROR($E46*SUMIF('Daily Log'!$W$18:$W$1017,$B46,'Daily Log'!$X$18:$X$1017),0)</f>
        <v>0</v>
      </c>
      <c r="O46" s="388">
        <f>IFERROR($E46*SUMIF('Daily Log'!$Z$18:$Z$1017,$B46,'Daily Log'!$AA$18:$AA$1017),0)</f>
        <v>0</v>
      </c>
      <c r="P46" s="388">
        <f>IFERROR($E46*SUMIF('Daily Log'!$AC$18:$AC$1017,$B46,'Daily Log'!$AD$18:$AD$1017),0)</f>
        <v>0</v>
      </c>
      <c r="Q46" s="388">
        <f>IFERROR($E46*SUMIF('Daily Log'!$AF$18:$AF$1017,$B46,'Daily Log'!$AG$18:$AG$1017),0)</f>
        <v>0</v>
      </c>
      <c r="R46" s="388">
        <f>IFERROR($E46*SUMIF('Daily Log'!$AI$18:$AI$1017,$B46,'Daily Log'!$AJ$18:$AJ$1017),0)</f>
        <v>0</v>
      </c>
      <c r="S46" s="388">
        <f>IFERROR($E46*SUMIF('Daily Log'!$AL$18:$AL$1017,$B46,'Daily Log'!$AM$18:$AM$1017),0)</f>
        <v>0</v>
      </c>
      <c r="T46" s="388">
        <f>IFERROR($E46*SUMIF('Daily Log'!$AO$18:$AO$1017,$B46,'Daily Log'!$AP$18:$AP$1017),0)</f>
        <v>0</v>
      </c>
      <c r="U46" s="388">
        <f>IFERROR($E46*SUMIF('Daily Log'!$AR$18:$AR$1017,$B46,'Daily Log'!$AS$18:$AS$1017),0)</f>
        <v>0</v>
      </c>
      <c r="V46" s="388">
        <f>IFERROR($E46*SUMIF('Daily Log'!$AU$18:$AU$1017,$B46,'Daily Log'!$AV$18:$AV$1017),0)</f>
        <v>0</v>
      </c>
      <c r="W46" s="388">
        <f>IFERROR($E46*SUMIF('Daily Log'!$AX$18:$AX$1017,$B46,'Daily Log'!$AY$18:$AY$1017),0)</f>
        <v>0</v>
      </c>
      <c r="X46" s="388">
        <f>IFERROR($E46*SUMIF('Daily Log'!$BA$18:$BA$1017,$B46,'Daily Log'!$BB$18:$BB$1017),0)</f>
        <v>0</v>
      </c>
      <c r="Y46" s="388">
        <f>IFERROR($E46*SUMIF('Daily Log'!$BD$18:$BD$1017,$B46,'Daily Log'!$BE$18:$BE$1017),0)</f>
        <v>0</v>
      </c>
      <c r="Z46" s="388">
        <f>IFERROR($E46*SUMIF('Daily Log'!$BG$18:$BG$1017,$B46,'Daily Log'!$BH$18:$BH$1017),0)</f>
        <v>0</v>
      </c>
      <c r="AA46" s="388">
        <f>IFERROR($E46*SUMIF('Daily Log'!$BJ$18:$BJ$1017,$B46,'Daily Log'!$BK$18:$BK$1017),0)</f>
        <v>0</v>
      </c>
      <c r="AB46" s="388">
        <f>IFERROR($E46*SUMIF('Daily Log'!$BM$18:$BM$1017,$B46,'Daily Log'!$BN$18:$BN$1017),0)</f>
        <v>0</v>
      </c>
      <c r="AC46" s="388">
        <f>IFERROR($E46*SUMIF('Daily Log'!$BP$18:$BP$1017,$B46,'Daily Log'!$BQ$18:$BQ$1017),0)</f>
        <v>0</v>
      </c>
      <c r="AD46" s="388">
        <f>IFERROR($E46*SUMIF('Daily Log'!$BS$18:$BS$1017,$B46,'Daily Log'!$BT$18:$BT$1017),0)</f>
        <v>0</v>
      </c>
      <c r="AE46" s="388">
        <f>IFERROR($E46*SUMIF('Daily Log'!$BV$18:$BV$1017,$B46,'Daily Log'!$BW$18:$BW$1017),0)</f>
        <v>0</v>
      </c>
      <c r="AF46" s="388">
        <f>IFERROR($E46*SUMIF('Daily Log'!$BY$18:$BY$1017,$B46,'Daily Log'!$BZ$18:$BZ$1017),0)</f>
        <v>0</v>
      </c>
      <c r="AG46" s="388">
        <f>IFERROR($E46*SUMIF('Daily Log'!$CB$18:$CB$1017,$B46,'Daily Log'!$CC$18:$CC$1017),0)</f>
        <v>0</v>
      </c>
      <c r="AH46" s="388">
        <f>IFERROR($E46*SUMIF('Daily Log'!$CE$18:$CE$1017,$B46,'Daily Log'!$CF$18:$CF$1017),0)</f>
        <v>0</v>
      </c>
      <c r="AI46" s="388">
        <f>IFERROR($E46*SUMIF('Daily Log'!$CH$18:$CH$1017,$B46,'Daily Log'!$CI$18:$CI$1017),0)</f>
        <v>0</v>
      </c>
      <c r="AJ46" s="388">
        <f>IFERROR($E46*SUMIF('Daily Log'!$CK$18:$CK$1017,$B46,'Daily Log'!$CL$18:$CL$1017),0)</f>
        <v>0</v>
      </c>
      <c r="AK46" s="388">
        <f>IFERROR($E46*SUMIF('Daily Log'!$CN$18:$CN$1017,$B46,'Daily Log'!$CO$18:$CO$1017),0)</f>
        <v>0</v>
      </c>
    </row>
    <row r="47" spans="2:37" ht="33.75" hidden="1" customHeight="1">
      <c r="B47" s="397" t="s">
        <v>429</v>
      </c>
      <c r="C47" s="384"/>
      <c r="D47" s="389"/>
      <c r="E47" s="391"/>
      <c r="F47" s="390">
        <f t="shared" si="1"/>
        <v>0</v>
      </c>
      <c r="G47" s="388">
        <f>IFERROR($E47*SUMIF('Daily Log'!$B$18:$B$1017,$B47,'Daily Log'!$C$18:$C$1017),0)</f>
        <v>0</v>
      </c>
      <c r="H47" s="388">
        <f>IFERROR($E47*SUMIF('Daily Log'!$E$18:$E$1017,$B47,'Daily Log'!$F$18:$F$1017),0)</f>
        <v>0</v>
      </c>
      <c r="I47" s="388">
        <f>IFERROR($E47*SUMIF('Daily Log'!$H$18:$H$1017,$B47,'Daily Log'!$I$18:$I$1017),0)</f>
        <v>0</v>
      </c>
      <c r="J47" s="388">
        <f>IFERROR($E47*SUMIF('Daily Log'!$K$18:$K$1017,$B47,'Daily Log'!$L$18:$L$1017),0)</f>
        <v>0</v>
      </c>
      <c r="K47" s="388">
        <f>IFERROR($E47*SUMIF('Daily Log'!$N$18:$N$1017,$B47,'Daily Log'!$O$18:$O$1017),0)</f>
        <v>0</v>
      </c>
      <c r="L47" s="388">
        <f>IFERROR($E47*SUMIF('Daily Log'!$Q$18:$Q$1017,$B47,'Daily Log'!$R$18:$R$1017),0)</f>
        <v>0</v>
      </c>
      <c r="M47" s="388">
        <f>IFERROR($E47*SUMIF('Daily Log'!$T$18:$T$1017,$B47,'Daily Log'!$U$18:$U$1017),0)</f>
        <v>0</v>
      </c>
      <c r="N47" s="388">
        <f>IFERROR($E47*SUMIF('Daily Log'!$W$18:$W$1017,$B47,'Daily Log'!$X$18:$X$1017),0)</f>
        <v>0</v>
      </c>
      <c r="O47" s="388">
        <f>IFERROR($E47*SUMIF('Daily Log'!$Z$18:$Z$1017,$B47,'Daily Log'!$AA$18:$AA$1017),0)</f>
        <v>0</v>
      </c>
      <c r="P47" s="388">
        <f>IFERROR($E47*SUMIF('Daily Log'!$AC$18:$AC$1017,$B47,'Daily Log'!$AD$18:$AD$1017),0)</f>
        <v>0</v>
      </c>
      <c r="Q47" s="388">
        <f>IFERROR($E47*SUMIF('Daily Log'!$AF$18:$AF$1017,$B47,'Daily Log'!$AG$18:$AG$1017),0)</f>
        <v>0</v>
      </c>
      <c r="R47" s="388">
        <f>IFERROR($E47*SUMIF('Daily Log'!$AI$18:$AI$1017,$B47,'Daily Log'!$AJ$18:$AJ$1017),0)</f>
        <v>0</v>
      </c>
      <c r="S47" s="388">
        <f>IFERROR($E47*SUMIF('Daily Log'!$AL$18:$AL$1017,$B47,'Daily Log'!$AM$18:$AM$1017),0)</f>
        <v>0</v>
      </c>
      <c r="T47" s="388">
        <f>IFERROR($E47*SUMIF('Daily Log'!$AO$18:$AO$1017,$B47,'Daily Log'!$AP$18:$AP$1017),0)</f>
        <v>0</v>
      </c>
      <c r="U47" s="388">
        <f>IFERROR($E47*SUMIF('Daily Log'!$AR$18:$AR$1017,$B47,'Daily Log'!$AS$18:$AS$1017),0)</f>
        <v>0</v>
      </c>
      <c r="V47" s="388">
        <f>IFERROR($E47*SUMIF('Daily Log'!$AU$18:$AU$1017,$B47,'Daily Log'!$AV$18:$AV$1017),0)</f>
        <v>0</v>
      </c>
      <c r="W47" s="388">
        <f>IFERROR($E47*SUMIF('Daily Log'!$AX$18:$AX$1017,$B47,'Daily Log'!$AY$18:$AY$1017),0)</f>
        <v>0</v>
      </c>
      <c r="X47" s="388">
        <f>IFERROR($E47*SUMIF('Daily Log'!$BA$18:$BA$1017,$B47,'Daily Log'!$BB$18:$BB$1017),0)</f>
        <v>0</v>
      </c>
      <c r="Y47" s="388">
        <f>IFERROR($E47*SUMIF('Daily Log'!$BD$18:$BD$1017,$B47,'Daily Log'!$BE$18:$BE$1017),0)</f>
        <v>0</v>
      </c>
      <c r="Z47" s="388">
        <f>IFERROR($E47*SUMIF('Daily Log'!$BG$18:$BG$1017,$B47,'Daily Log'!$BH$18:$BH$1017),0)</f>
        <v>0</v>
      </c>
      <c r="AA47" s="388">
        <f>IFERROR($E47*SUMIF('Daily Log'!$BJ$18:$BJ$1017,$B47,'Daily Log'!$BK$18:$BK$1017),0)</f>
        <v>0</v>
      </c>
      <c r="AB47" s="388">
        <f>IFERROR($E47*SUMIF('Daily Log'!$BM$18:$BM$1017,$B47,'Daily Log'!$BN$18:$BN$1017),0)</f>
        <v>0</v>
      </c>
      <c r="AC47" s="388">
        <f>IFERROR($E47*SUMIF('Daily Log'!$BP$18:$BP$1017,$B47,'Daily Log'!$BQ$18:$BQ$1017),0)</f>
        <v>0</v>
      </c>
      <c r="AD47" s="388">
        <f>IFERROR($E47*SUMIF('Daily Log'!$BS$18:$BS$1017,$B47,'Daily Log'!$BT$18:$BT$1017),0)</f>
        <v>0</v>
      </c>
      <c r="AE47" s="388">
        <f>IFERROR($E47*SUMIF('Daily Log'!$BV$18:$BV$1017,$B47,'Daily Log'!$BW$18:$BW$1017),0)</f>
        <v>0</v>
      </c>
      <c r="AF47" s="388">
        <f>IFERROR($E47*SUMIF('Daily Log'!$BY$18:$BY$1017,$B47,'Daily Log'!$BZ$18:$BZ$1017),0)</f>
        <v>0</v>
      </c>
      <c r="AG47" s="388">
        <f>IFERROR($E47*SUMIF('Daily Log'!$CB$18:$CB$1017,$B47,'Daily Log'!$CC$18:$CC$1017),0)</f>
        <v>0</v>
      </c>
      <c r="AH47" s="388">
        <f>IFERROR($E47*SUMIF('Daily Log'!$CE$18:$CE$1017,$B47,'Daily Log'!$CF$18:$CF$1017),0)</f>
        <v>0</v>
      </c>
      <c r="AI47" s="388">
        <f>IFERROR($E47*SUMIF('Daily Log'!$CH$18:$CH$1017,$B47,'Daily Log'!$CI$18:$CI$1017),0)</f>
        <v>0</v>
      </c>
      <c r="AJ47" s="388">
        <f>IFERROR($E47*SUMIF('Daily Log'!$CK$18:$CK$1017,$B47,'Daily Log'!$CL$18:$CL$1017),0)</f>
        <v>0</v>
      </c>
      <c r="AK47" s="388">
        <f>IFERROR($E47*SUMIF('Daily Log'!$CN$18:$CN$1017,$B47,'Daily Log'!$CO$18:$CO$1017),0)</f>
        <v>0</v>
      </c>
    </row>
    <row r="48" spans="2:37" ht="33.75" hidden="1" customHeight="1">
      <c r="B48" s="397" t="s">
        <v>430</v>
      </c>
      <c r="C48" s="384"/>
      <c r="D48" s="389"/>
      <c r="E48" s="391"/>
      <c r="F48" s="390">
        <f t="shared" si="1"/>
        <v>0</v>
      </c>
      <c r="G48" s="388">
        <f>IFERROR($E48*SUMIF('Daily Log'!$B$18:$B$1017,$B48,'Daily Log'!$C$18:$C$1017),0)</f>
        <v>0</v>
      </c>
      <c r="H48" s="388">
        <f>IFERROR($E48*SUMIF('Daily Log'!$E$18:$E$1017,$B48,'Daily Log'!$F$18:$F$1017),0)</f>
        <v>0</v>
      </c>
      <c r="I48" s="388">
        <f>IFERROR($E48*SUMIF('Daily Log'!$H$18:$H$1017,$B48,'Daily Log'!$I$18:$I$1017),0)</f>
        <v>0</v>
      </c>
      <c r="J48" s="388">
        <f>IFERROR($E48*SUMIF('Daily Log'!$K$18:$K$1017,$B48,'Daily Log'!$L$18:$L$1017),0)</f>
        <v>0</v>
      </c>
      <c r="K48" s="388">
        <f>IFERROR($E48*SUMIF('Daily Log'!$N$18:$N$1017,$B48,'Daily Log'!$O$18:$O$1017),0)</f>
        <v>0</v>
      </c>
      <c r="L48" s="388">
        <f>IFERROR($E48*SUMIF('Daily Log'!$Q$18:$Q$1017,$B48,'Daily Log'!$R$18:$R$1017),0)</f>
        <v>0</v>
      </c>
      <c r="M48" s="388">
        <f>IFERROR($E48*SUMIF('Daily Log'!$T$18:$T$1017,$B48,'Daily Log'!$U$18:$U$1017),0)</f>
        <v>0</v>
      </c>
      <c r="N48" s="388">
        <f>IFERROR($E48*SUMIF('Daily Log'!$W$18:$W$1017,$B48,'Daily Log'!$X$18:$X$1017),0)</f>
        <v>0</v>
      </c>
      <c r="O48" s="388">
        <f>IFERROR($E48*SUMIF('Daily Log'!$Z$18:$Z$1017,$B48,'Daily Log'!$AA$18:$AA$1017),0)</f>
        <v>0</v>
      </c>
      <c r="P48" s="388">
        <f>IFERROR($E48*SUMIF('Daily Log'!$AC$18:$AC$1017,$B48,'Daily Log'!$AD$18:$AD$1017),0)</f>
        <v>0</v>
      </c>
      <c r="Q48" s="388">
        <f>IFERROR($E48*SUMIF('Daily Log'!$AF$18:$AF$1017,$B48,'Daily Log'!$AG$18:$AG$1017),0)</f>
        <v>0</v>
      </c>
      <c r="R48" s="388">
        <f>IFERROR($E48*SUMIF('Daily Log'!$AI$18:$AI$1017,$B48,'Daily Log'!$AJ$18:$AJ$1017),0)</f>
        <v>0</v>
      </c>
      <c r="S48" s="388">
        <f>IFERROR($E48*SUMIF('Daily Log'!$AL$18:$AL$1017,$B48,'Daily Log'!$AM$18:$AM$1017),0)</f>
        <v>0</v>
      </c>
      <c r="T48" s="388">
        <f>IFERROR($E48*SUMIF('Daily Log'!$AO$18:$AO$1017,$B48,'Daily Log'!$AP$18:$AP$1017),0)</f>
        <v>0</v>
      </c>
      <c r="U48" s="388">
        <f>IFERROR($E48*SUMIF('Daily Log'!$AR$18:$AR$1017,$B48,'Daily Log'!$AS$18:$AS$1017),0)</f>
        <v>0</v>
      </c>
      <c r="V48" s="388">
        <f>IFERROR($E48*SUMIF('Daily Log'!$AU$18:$AU$1017,$B48,'Daily Log'!$AV$18:$AV$1017),0)</f>
        <v>0</v>
      </c>
      <c r="W48" s="388">
        <f>IFERROR($E48*SUMIF('Daily Log'!$AX$18:$AX$1017,$B48,'Daily Log'!$AY$18:$AY$1017),0)</f>
        <v>0</v>
      </c>
      <c r="X48" s="388">
        <f>IFERROR($E48*SUMIF('Daily Log'!$BA$18:$BA$1017,$B48,'Daily Log'!$BB$18:$BB$1017),0)</f>
        <v>0</v>
      </c>
      <c r="Y48" s="388">
        <f>IFERROR($E48*SUMIF('Daily Log'!$BD$18:$BD$1017,$B48,'Daily Log'!$BE$18:$BE$1017),0)</f>
        <v>0</v>
      </c>
      <c r="Z48" s="388">
        <f>IFERROR($E48*SUMIF('Daily Log'!$BG$18:$BG$1017,$B48,'Daily Log'!$BH$18:$BH$1017),0)</f>
        <v>0</v>
      </c>
      <c r="AA48" s="388">
        <f>IFERROR($E48*SUMIF('Daily Log'!$BJ$18:$BJ$1017,$B48,'Daily Log'!$BK$18:$BK$1017),0)</f>
        <v>0</v>
      </c>
      <c r="AB48" s="388">
        <f>IFERROR($E48*SUMIF('Daily Log'!$BM$18:$BM$1017,$B48,'Daily Log'!$BN$18:$BN$1017),0)</f>
        <v>0</v>
      </c>
      <c r="AC48" s="388">
        <f>IFERROR($E48*SUMIF('Daily Log'!$BP$18:$BP$1017,$B48,'Daily Log'!$BQ$18:$BQ$1017),0)</f>
        <v>0</v>
      </c>
      <c r="AD48" s="388">
        <f>IFERROR($E48*SUMIF('Daily Log'!$BS$18:$BS$1017,$B48,'Daily Log'!$BT$18:$BT$1017),0)</f>
        <v>0</v>
      </c>
      <c r="AE48" s="388">
        <f>IFERROR($E48*SUMIF('Daily Log'!$BV$18:$BV$1017,$B48,'Daily Log'!$BW$18:$BW$1017),0)</f>
        <v>0</v>
      </c>
      <c r="AF48" s="388">
        <f>IFERROR($E48*SUMIF('Daily Log'!$BY$18:$BY$1017,$B48,'Daily Log'!$BZ$18:$BZ$1017),0)</f>
        <v>0</v>
      </c>
      <c r="AG48" s="388">
        <f>IFERROR($E48*SUMIF('Daily Log'!$CB$18:$CB$1017,$B48,'Daily Log'!$CC$18:$CC$1017),0)</f>
        <v>0</v>
      </c>
      <c r="AH48" s="388">
        <f>IFERROR($E48*SUMIF('Daily Log'!$CE$18:$CE$1017,$B48,'Daily Log'!$CF$18:$CF$1017),0)</f>
        <v>0</v>
      </c>
      <c r="AI48" s="388">
        <f>IFERROR($E48*SUMIF('Daily Log'!$CH$18:$CH$1017,$B48,'Daily Log'!$CI$18:$CI$1017),0)</f>
        <v>0</v>
      </c>
      <c r="AJ48" s="388">
        <f>IFERROR($E48*SUMIF('Daily Log'!$CK$18:$CK$1017,$B48,'Daily Log'!$CL$18:$CL$1017),0)</f>
        <v>0</v>
      </c>
      <c r="AK48" s="388">
        <f>IFERROR($E48*SUMIF('Daily Log'!$CN$18:$CN$1017,$B48,'Daily Log'!$CO$18:$CO$1017),0)</f>
        <v>0</v>
      </c>
    </row>
    <row r="49" spans="2:37" ht="33.75" hidden="1" customHeight="1">
      <c r="B49" s="397" t="s">
        <v>431</v>
      </c>
      <c r="C49" s="384"/>
      <c r="D49" s="389"/>
      <c r="E49" s="391"/>
      <c r="F49" s="390">
        <f t="shared" si="1"/>
        <v>0</v>
      </c>
      <c r="G49" s="388">
        <f>IFERROR($E49*SUMIF('Daily Log'!$B$18:$B$1017,$B49,'Daily Log'!$C$18:$C$1017),0)</f>
        <v>0</v>
      </c>
      <c r="H49" s="388">
        <f>IFERROR($E49*SUMIF('Daily Log'!$E$18:$E$1017,$B49,'Daily Log'!$F$18:$F$1017),0)</f>
        <v>0</v>
      </c>
      <c r="I49" s="388">
        <f>IFERROR($E49*SUMIF('Daily Log'!$H$18:$H$1017,$B49,'Daily Log'!$I$18:$I$1017),0)</f>
        <v>0</v>
      </c>
      <c r="J49" s="388">
        <f>IFERROR($E49*SUMIF('Daily Log'!$K$18:$K$1017,$B49,'Daily Log'!$L$18:$L$1017),0)</f>
        <v>0</v>
      </c>
      <c r="K49" s="388">
        <f>IFERROR($E49*SUMIF('Daily Log'!$N$18:$N$1017,$B49,'Daily Log'!$O$18:$O$1017),0)</f>
        <v>0</v>
      </c>
      <c r="L49" s="388">
        <f>IFERROR($E49*SUMIF('Daily Log'!$Q$18:$Q$1017,$B49,'Daily Log'!$R$18:$R$1017),0)</f>
        <v>0</v>
      </c>
      <c r="M49" s="388">
        <f>IFERROR($E49*SUMIF('Daily Log'!$T$18:$T$1017,$B49,'Daily Log'!$U$18:$U$1017),0)</f>
        <v>0</v>
      </c>
      <c r="N49" s="388">
        <f>IFERROR($E49*SUMIF('Daily Log'!$W$18:$W$1017,$B49,'Daily Log'!$X$18:$X$1017),0)</f>
        <v>0</v>
      </c>
      <c r="O49" s="388">
        <f>IFERROR($E49*SUMIF('Daily Log'!$Z$18:$Z$1017,$B49,'Daily Log'!$AA$18:$AA$1017),0)</f>
        <v>0</v>
      </c>
      <c r="P49" s="388">
        <f>IFERROR($E49*SUMIF('Daily Log'!$AC$18:$AC$1017,$B49,'Daily Log'!$AD$18:$AD$1017),0)</f>
        <v>0</v>
      </c>
      <c r="Q49" s="388">
        <f>IFERROR($E49*SUMIF('Daily Log'!$AF$18:$AF$1017,$B49,'Daily Log'!$AG$18:$AG$1017),0)</f>
        <v>0</v>
      </c>
      <c r="R49" s="388">
        <f>IFERROR($E49*SUMIF('Daily Log'!$AI$18:$AI$1017,$B49,'Daily Log'!$AJ$18:$AJ$1017),0)</f>
        <v>0</v>
      </c>
      <c r="S49" s="388">
        <f>IFERROR($E49*SUMIF('Daily Log'!$AL$18:$AL$1017,$B49,'Daily Log'!$AM$18:$AM$1017),0)</f>
        <v>0</v>
      </c>
      <c r="T49" s="388">
        <f>IFERROR($E49*SUMIF('Daily Log'!$AO$18:$AO$1017,$B49,'Daily Log'!$AP$18:$AP$1017),0)</f>
        <v>0</v>
      </c>
      <c r="U49" s="388">
        <f>IFERROR($E49*SUMIF('Daily Log'!$AR$18:$AR$1017,$B49,'Daily Log'!$AS$18:$AS$1017),0)</f>
        <v>0</v>
      </c>
      <c r="V49" s="388">
        <f>IFERROR($E49*SUMIF('Daily Log'!$AU$18:$AU$1017,$B49,'Daily Log'!$AV$18:$AV$1017),0)</f>
        <v>0</v>
      </c>
      <c r="W49" s="388">
        <f>IFERROR($E49*SUMIF('Daily Log'!$AX$18:$AX$1017,$B49,'Daily Log'!$AY$18:$AY$1017),0)</f>
        <v>0</v>
      </c>
      <c r="X49" s="388">
        <f>IFERROR($E49*SUMIF('Daily Log'!$BA$18:$BA$1017,$B49,'Daily Log'!$BB$18:$BB$1017),0)</f>
        <v>0</v>
      </c>
      <c r="Y49" s="388">
        <f>IFERROR($E49*SUMIF('Daily Log'!$BD$18:$BD$1017,$B49,'Daily Log'!$BE$18:$BE$1017),0)</f>
        <v>0</v>
      </c>
      <c r="Z49" s="388">
        <f>IFERROR($E49*SUMIF('Daily Log'!$BG$18:$BG$1017,$B49,'Daily Log'!$BH$18:$BH$1017),0)</f>
        <v>0</v>
      </c>
      <c r="AA49" s="388">
        <f>IFERROR($E49*SUMIF('Daily Log'!$BJ$18:$BJ$1017,$B49,'Daily Log'!$BK$18:$BK$1017),0)</f>
        <v>0</v>
      </c>
      <c r="AB49" s="388">
        <f>IFERROR($E49*SUMIF('Daily Log'!$BM$18:$BM$1017,$B49,'Daily Log'!$BN$18:$BN$1017),0)</f>
        <v>0</v>
      </c>
      <c r="AC49" s="388">
        <f>IFERROR($E49*SUMIF('Daily Log'!$BP$18:$BP$1017,$B49,'Daily Log'!$BQ$18:$BQ$1017),0)</f>
        <v>0</v>
      </c>
      <c r="AD49" s="388">
        <f>IFERROR($E49*SUMIF('Daily Log'!$BS$18:$BS$1017,$B49,'Daily Log'!$BT$18:$BT$1017),0)</f>
        <v>0</v>
      </c>
      <c r="AE49" s="388">
        <f>IFERROR($E49*SUMIF('Daily Log'!$BV$18:$BV$1017,$B49,'Daily Log'!$BW$18:$BW$1017),0)</f>
        <v>0</v>
      </c>
      <c r="AF49" s="388">
        <f>IFERROR($E49*SUMIF('Daily Log'!$BY$18:$BY$1017,$B49,'Daily Log'!$BZ$18:$BZ$1017),0)</f>
        <v>0</v>
      </c>
      <c r="AG49" s="388">
        <f>IFERROR($E49*SUMIF('Daily Log'!$CB$18:$CB$1017,$B49,'Daily Log'!$CC$18:$CC$1017),0)</f>
        <v>0</v>
      </c>
      <c r="AH49" s="388">
        <f>IFERROR($E49*SUMIF('Daily Log'!$CE$18:$CE$1017,$B49,'Daily Log'!$CF$18:$CF$1017),0)</f>
        <v>0</v>
      </c>
      <c r="AI49" s="388">
        <f>IFERROR($E49*SUMIF('Daily Log'!$CH$18:$CH$1017,$B49,'Daily Log'!$CI$18:$CI$1017),0)</f>
        <v>0</v>
      </c>
      <c r="AJ49" s="388">
        <f>IFERROR($E49*SUMIF('Daily Log'!$CK$18:$CK$1017,$B49,'Daily Log'!$CL$18:$CL$1017),0)</f>
        <v>0</v>
      </c>
      <c r="AK49" s="388">
        <f>IFERROR($E49*SUMIF('Daily Log'!$CN$18:$CN$1017,$B49,'Daily Log'!$CO$18:$CO$1017),0)</f>
        <v>0</v>
      </c>
    </row>
    <row r="50" spans="2:37" ht="33.75" hidden="1" customHeight="1">
      <c r="B50" s="397" t="s">
        <v>432</v>
      </c>
      <c r="C50" s="384"/>
      <c r="D50" s="389"/>
      <c r="E50" s="391"/>
      <c r="F50" s="390">
        <f t="shared" si="1"/>
        <v>0</v>
      </c>
      <c r="G50" s="388">
        <f>IFERROR($E50*SUMIF('Daily Log'!$B$18:$B$1017,$B50,'Daily Log'!$C$18:$C$1017),0)</f>
        <v>0</v>
      </c>
      <c r="H50" s="388">
        <f>IFERROR($E50*SUMIF('Daily Log'!$E$18:$E$1017,$B50,'Daily Log'!$F$18:$F$1017),0)</f>
        <v>0</v>
      </c>
      <c r="I50" s="388">
        <f>IFERROR($E50*SUMIF('Daily Log'!$H$18:$H$1017,$B50,'Daily Log'!$I$18:$I$1017),0)</f>
        <v>0</v>
      </c>
      <c r="J50" s="388">
        <f>IFERROR($E50*SUMIF('Daily Log'!$K$18:$K$1017,$B50,'Daily Log'!$L$18:$L$1017),0)</f>
        <v>0</v>
      </c>
      <c r="K50" s="388">
        <f>IFERROR($E50*SUMIF('Daily Log'!$N$18:$N$1017,$B50,'Daily Log'!$O$18:$O$1017),0)</f>
        <v>0</v>
      </c>
      <c r="L50" s="388">
        <f>IFERROR($E50*SUMIF('Daily Log'!$Q$18:$Q$1017,$B50,'Daily Log'!$R$18:$R$1017),0)</f>
        <v>0</v>
      </c>
      <c r="M50" s="388">
        <f>IFERROR($E50*SUMIF('Daily Log'!$T$18:$T$1017,$B50,'Daily Log'!$U$18:$U$1017),0)</f>
        <v>0</v>
      </c>
      <c r="N50" s="388">
        <f>IFERROR($E50*SUMIF('Daily Log'!$W$18:$W$1017,$B50,'Daily Log'!$X$18:$X$1017),0)</f>
        <v>0</v>
      </c>
      <c r="O50" s="388">
        <f>IFERROR($E50*SUMIF('Daily Log'!$Z$18:$Z$1017,$B50,'Daily Log'!$AA$18:$AA$1017),0)</f>
        <v>0</v>
      </c>
      <c r="P50" s="388">
        <f>IFERROR($E50*SUMIF('Daily Log'!$AC$18:$AC$1017,$B50,'Daily Log'!$AD$18:$AD$1017),0)</f>
        <v>0</v>
      </c>
      <c r="Q50" s="388">
        <f>IFERROR($E50*SUMIF('Daily Log'!$AF$18:$AF$1017,$B50,'Daily Log'!$AG$18:$AG$1017),0)</f>
        <v>0</v>
      </c>
      <c r="R50" s="388">
        <f>IFERROR($E50*SUMIF('Daily Log'!$AI$18:$AI$1017,$B50,'Daily Log'!$AJ$18:$AJ$1017),0)</f>
        <v>0</v>
      </c>
      <c r="S50" s="388">
        <f>IFERROR($E50*SUMIF('Daily Log'!$AL$18:$AL$1017,$B50,'Daily Log'!$AM$18:$AM$1017),0)</f>
        <v>0</v>
      </c>
      <c r="T50" s="388">
        <f>IFERROR($E50*SUMIF('Daily Log'!$AO$18:$AO$1017,$B50,'Daily Log'!$AP$18:$AP$1017),0)</f>
        <v>0</v>
      </c>
      <c r="U50" s="388">
        <f>IFERROR($E50*SUMIF('Daily Log'!$AR$18:$AR$1017,$B50,'Daily Log'!$AS$18:$AS$1017),0)</f>
        <v>0</v>
      </c>
      <c r="V50" s="388">
        <f>IFERROR($E50*SUMIF('Daily Log'!$AU$18:$AU$1017,$B50,'Daily Log'!$AV$18:$AV$1017),0)</f>
        <v>0</v>
      </c>
      <c r="W50" s="388">
        <f>IFERROR($E50*SUMIF('Daily Log'!$AX$18:$AX$1017,$B50,'Daily Log'!$AY$18:$AY$1017),0)</f>
        <v>0</v>
      </c>
      <c r="X50" s="388">
        <f>IFERROR($E50*SUMIF('Daily Log'!$BA$18:$BA$1017,$B50,'Daily Log'!$BB$18:$BB$1017),0)</f>
        <v>0</v>
      </c>
      <c r="Y50" s="388">
        <f>IFERROR($E50*SUMIF('Daily Log'!$BD$18:$BD$1017,$B50,'Daily Log'!$BE$18:$BE$1017),0)</f>
        <v>0</v>
      </c>
      <c r="Z50" s="388">
        <f>IFERROR($E50*SUMIF('Daily Log'!$BG$18:$BG$1017,$B50,'Daily Log'!$BH$18:$BH$1017),0)</f>
        <v>0</v>
      </c>
      <c r="AA50" s="388">
        <f>IFERROR($E50*SUMIF('Daily Log'!$BJ$18:$BJ$1017,$B50,'Daily Log'!$BK$18:$BK$1017),0)</f>
        <v>0</v>
      </c>
      <c r="AB50" s="388">
        <f>IFERROR($E50*SUMIF('Daily Log'!$BM$18:$BM$1017,$B50,'Daily Log'!$BN$18:$BN$1017),0)</f>
        <v>0</v>
      </c>
      <c r="AC50" s="388">
        <f>IFERROR($E50*SUMIF('Daily Log'!$BP$18:$BP$1017,$B50,'Daily Log'!$BQ$18:$BQ$1017),0)</f>
        <v>0</v>
      </c>
      <c r="AD50" s="388">
        <f>IFERROR($E50*SUMIF('Daily Log'!$BS$18:$BS$1017,$B50,'Daily Log'!$BT$18:$BT$1017),0)</f>
        <v>0</v>
      </c>
      <c r="AE50" s="388">
        <f>IFERROR($E50*SUMIF('Daily Log'!$BV$18:$BV$1017,$B50,'Daily Log'!$BW$18:$BW$1017),0)</f>
        <v>0</v>
      </c>
      <c r="AF50" s="388">
        <f>IFERROR($E50*SUMIF('Daily Log'!$BY$18:$BY$1017,$B50,'Daily Log'!$BZ$18:$BZ$1017),0)</f>
        <v>0</v>
      </c>
      <c r="AG50" s="388">
        <f>IFERROR($E50*SUMIF('Daily Log'!$CB$18:$CB$1017,$B50,'Daily Log'!$CC$18:$CC$1017),0)</f>
        <v>0</v>
      </c>
      <c r="AH50" s="388">
        <f>IFERROR($E50*SUMIF('Daily Log'!$CE$18:$CE$1017,$B50,'Daily Log'!$CF$18:$CF$1017),0)</f>
        <v>0</v>
      </c>
      <c r="AI50" s="388">
        <f>IFERROR($E50*SUMIF('Daily Log'!$CH$18:$CH$1017,$B50,'Daily Log'!$CI$18:$CI$1017),0)</f>
        <v>0</v>
      </c>
      <c r="AJ50" s="388">
        <f>IFERROR($E50*SUMIF('Daily Log'!$CK$18:$CK$1017,$B50,'Daily Log'!$CL$18:$CL$1017),0)</f>
        <v>0</v>
      </c>
      <c r="AK50" s="388">
        <f>IFERROR($E50*SUMIF('Daily Log'!$CN$18:$CN$1017,$B50,'Daily Log'!$CO$18:$CO$1017),0)</f>
        <v>0</v>
      </c>
    </row>
    <row r="51" spans="2:37" ht="33.75" hidden="1" customHeight="1">
      <c r="B51" s="397" t="s">
        <v>405</v>
      </c>
      <c r="C51" s="384"/>
      <c r="D51" s="389"/>
      <c r="E51" s="391"/>
      <c r="F51" s="390">
        <f t="shared" si="1"/>
        <v>0</v>
      </c>
      <c r="G51" s="388">
        <f>IFERROR($E51*SUMIF('Daily Log'!$B$18:$B$1017,$B51,'Daily Log'!$C$18:$C$1017),0)</f>
        <v>0</v>
      </c>
      <c r="H51" s="388">
        <f>IFERROR($E51*SUMIF('Daily Log'!$E$18:$E$1017,$B51,'Daily Log'!$F$18:$F$1017),0)</f>
        <v>0</v>
      </c>
      <c r="I51" s="388">
        <f>IFERROR($E51*SUMIF('Daily Log'!$H$18:$H$1017,$B51,'Daily Log'!$I$18:$I$1017),0)</f>
        <v>0</v>
      </c>
      <c r="J51" s="388">
        <f>IFERROR($E51*SUMIF('Daily Log'!$K$18:$K$1017,$B51,'Daily Log'!$L$18:$L$1017),0)</f>
        <v>0</v>
      </c>
      <c r="K51" s="388">
        <f>IFERROR($E51*SUMIF('Daily Log'!$N$18:$N$1017,$B51,'Daily Log'!$O$18:$O$1017),0)</f>
        <v>0</v>
      </c>
      <c r="L51" s="388">
        <f>IFERROR($E51*SUMIF('Daily Log'!$Q$18:$Q$1017,$B51,'Daily Log'!$R$18:$R$1017),0)</f>
        <v>0</v>
      </c>
      <c r="M51" s="388">
        <f>IFERROR($E51*SUMIF('Daily Log'!$T$18:$T$1017,$B51,'Daily Log'!$U$18:$U$1017),0)</f>
        <v>0</v>
      </c>
      <c r="N51" s="388">
        <f>IFERROR($E51*SUMIF('Daily Log'!$W$18:$W$1017,$B51,'Daily Log'!$X$18:$X$1017),0)</f>
        <v>0</v>
      </c>
      <c r="O51" s="388">
        <f>IFERROR($E51*SUMIF('Daily Log'!$Z$18:$Z$1017,$B51,'Daily Log'!$AA$18:$AA$1017),0)</f>
        <v>0</v>
      </c>
      <c r="P51" s="388">
        <f>IFERROR($E51*SUMIF('Daily Log'!$AC$18:$AC$1017,$B51,'Daily Log'!$AD$18:$AD$1017),0)</f>
        <v>0</v>
      </c>
      <c r="Q51" s="388">
        <f>IFERROR($E51*SUMIF('Daily Log'!$AF$18:$AF$1017,$B51,'Daily Log'!$AG$18:$AG$1017),0)</f>
        <v>0</v>
      </c>
      <c r="R51" s="388">
        <f>IFERROR($E51*SUMIF('Daily Log'!$AI$18:$AI$1017,$B51,'Daily Log'!$AJ$18:$AJ$1017),0)</f>
        <v>0</v>
      </c>
      <c r="S51" s="388">
        <f>IFERROR($E51*SUMIF('Daily Log'!$AL$18:$AL$1017,$B51,'Daily Log'!$AM$18:$AM$1017),0)</f>
        <v>0</v>
      </c>
      <c r="T51" s="388">
        <f>IFERROR($E51*SUMIF('Daily Log'!$AO$18:$AO$1017,$B51,'Daily Log'!$AP$18:$AP$1017),0)</f>
        <v>0</v>
      </c>
      <c r="U51" s="388">
        <f>IFERROR($E51*SUMIF('Daily Log'!$AR$18:$AR$1017,$B51,'Daily Log'!$AS$18:$AS$1017),0)</f>
        <v>0</v>
      </c>
      <c r="V51" s="388">
        <f>IFERROR($E51*SUMIF('Daily Log'!$AU$18:$AU$1017,$B51,'Daily Log'!$AV$18:$AV$1017),0)</f>
        <v>0</v>
      </c>
      <c r="W51" s="388">
        <f>IFERROR($E51*SUMIF('Daily Log'!$AX$18:$AX$1017,$B51,'Daily Log'!$AY$18:$AY$1017),0)</f>
        <v>0</v>
      </c>
      <c r="X51" s="388">
        <f>IFERROR($E51*SUMIF('Daily Log'!$BA$18:$BA$1017,$B51,'Daily Log'!$BB$18:$BB$1017),0)</f>
        <v>0</v>
      </c>
      <c r="Y51" s="388">
        <f>IFERROR($E51*SUMIF('Daily Log'!$BD$18:$BD$1017,$B51,'Daily Log'!$BE$18:$BE$1017),0)</f>
        <v>0</v>
      </c>
      <c r="Z51" s="388">
        <f>IFERROR($E51*SUMIF('Daily Log'!$BG$18:$BG$1017,$B51,'Daily Log'!$BH$18:$BH$1017),0)</f>
        <v>0</v>
      </c>
      <c r="AA51" s="388">
        <f>IFERROR($E51*SUMIF('Daily Log'!$BJ$18:$BJ$1017,$B51,'Daily Log'!$BK$18:$BK$1017),0)</f>
        <v>0</v>
      </c>
      <c r="AB51" s="388">
        <f>IFERROR($E51*SUMIF('Daily Log'!$BM$18:$BM$1017,$B51,'Daily Log'!$BN$18:$BN$1017),0)</f>
        <v>0</v>
      </c>
      <c r="AC51" s="388">
        <f>IFERROR($E51*SUMIF('Daily Log'!$BP$18:$BP$1017,$B51,'Daily Log'!$BQ$18:$BQ$1017),0)</f>
        <v>0</v>
      </c>
      <c r="AD51" s="388">
        <f>IFERROR($E51*SUMIF('Daily Log'!$BS$18:$BS$1017,$B51,'Daily Log'!$BT$18:$BT$1017),0)</f>
        <v>0</v>
      </c>
      <c r="AE51" s="388">
        <f>IFERROR($E51*SUMIF('Daily Log'!$BV$18:$BV$1017,$B51,'Daily Log'!$BW$18:$BW$1017),0)</f>
        <v>0</v>
      </c>
      <c r="AF51" s="388">
        <f>IFERROR($E51*SUMIF('Daily Log'!$BY$18:$BY$1017,$B51,'Daily Log'!$BZ$18:$BZ$1017),0)</f>
        <v>0</v>
      </c>
      <c r="AG51" s="388">
        <f>IFERROR($E51*SUMIF('Daily Log'!$CB$18:$CB$1017,$B51,'Daily Log'!$CC$18:$CC$1017),0)</f>
        <v>0</v>
      </c>
      <c r="AH51" s="388">
        <f>IFERROR($E51*SUMIF('Daily Log'!$CE$18:$CE$1017,$B51,'Daily Log'!$CF$18:$CF$1017),0)</f>
        <v>0</v>
      </c>
      <c r="AI51" s="388">
        <f>IFERROR($E51*SUMIF('Daily Log'!$CH$18:$CH$1017,$B51,'Daily Log'!$CI$18:$CI$1017),0)</f>
        <v>0</v>
      </c>
      <c r="AJ51" s="388">
        <f>IFERROR($E51*SUMIF('Daily Log'!$CK$18:$CK$1017,$B51,'Daily Log'!$CL$18:$CL$1017),0)</f>
        <v>0</v>
      </c>
      <c r="AK51" s="388">
        <f>IFERROR($E51*SUMIF('Daily Log'!$CN$18:$CN$1017,$B51,'Daily Log'!$CO$18:$CO$1017),0)</f>
        <v>0</v>
      </c>
    </row>
    <row r="52" spans="2:37" ht="33.75" hidden="1" customHeight="1">
      <c r="B52" s="397" t="s">
        <v>433</v>
      </c>
      <c r="C52" s="384"/>
      <c r="D52" s="389"/>
      <c r="E52" s="391"/>
      <c r="F52" s="390">
        <f t="shared" si="1"/>
        <v>0</v>
      </c>
      <c r="G52" s="388">
        <f>IFERROR($E52*SUMIF('Daily Log'!$B$18:$B$1017,$B52,'Daily Log'!$C$18:$C$1017),0)</f>
        <v>0</v>
      </c>
      <c r="H52" s="388">
        <f>IFERROR($E52*SUMIF('Daily Log'!$E$18:$E$1017,$B52,'Daily Log'!$F$18:$F$1017),0)</f>
        <v>0</v>
      </c>
      <c r="I52" s="388">
        <f>IFERROR($E52*SUMIF('Daily Log'!$H$18:$H$1017,$B52,'Daily Log'!$I$18:$I$1017),0)</f>
        <v>0</v>
      </c>
      <c r="J52" s="388">
        <f>IFERROR($E52*SUMIF('Daily Log'!$K$18:$K$1017,$B52,'Daily Log'!$L$18:$L$1017),0)</f>
        <v>0</v>
      </c>
      <c r="K52" s="388">
        <f>IFERROR($E52*SUMIF('Daily Log'!$N$18:$N$1017,$B52,'Daily Log'!$O$18:$O$1017),0)</f>
        <v>0</v>
      </c>
      <c r="L52" s="388">
        <f>IFERROR($E52*SUMIF('Daily Log'!$Q$18:$Q$1017,$B52,'Daily Log'!$R$18:$R$1017),0)</f>
        <v>0</v>
      </c>
      <c r="M52" s="388">
        <f>IFERROR($E52*SUMIF('Daily Log'!$T$18:$T$1017,$B52,'Daily Log'!$U$18:$U$1017),0)</f>
        <v>0</v>
      </c>
      <c r="N52" s="388">
        <f>IFERROR($E52*SUMIF('Daily Log'!$W$18:$W$1017,$B52,'Daily Log'!$X$18:$X$1017),0)</f>
        <v>0</v>
      </c>
      <c r="O52" s="388">
        <f>IFERROR($E52*SUMIF('Daily Log'!$Z$18:$Z$1017,$B52,'Daily Log'!$AA$18:$AA$1017),0)</f>
        <v>0</v>
      </c>
      <c r="P52" s="388">
        <f>IFERROR($E52*SUMIF('Daily Log'!$AC$18:$AC$1017,$B52,'Daily Log'!$AD$18:$AD$1017),0)</f>
        <v>0</v>
      </c>
      <c r="Q52" s="388">
        <f>IFERROR($E52*SUMIF('Daily Log'!$AF$18:$AF$1017,$B52,'Daily Log'!$AG$18:$AG$1017),0)</f>
        <v>0</v>
      </c>
      <c r="R52" s="388">
        <f>IFERROR($E52*SUMIF('Daily Log'!$AI$18:$AI$1017,$B52,'Daily Log'!$AJ$18:$AJ$1017),0)</f>
        <v>0</v>
      </c>
      <c r="S52" s="388">
        <f>IFERROR($E52*SUMIF('Daily Log'!$AL$18:$AL$1017,$B52,'Daily Log'!$AM$18:$AM$1017),0)</f>
        <v>0</v>
      </c>
      <c r="T52" s="388">
        <f>IFERROR($E52*SUMIF('Daily Log'!$AO$18:$AO$1017,$B52,'Daily Log'!$AP$18:$AP$1017),0)</f>
        <v>0</v>
      </c>
      <c r="U52" s="388">
        <f>IFERROR($E52*SUMIF('Daily Log'!$AR$18:$AR$1017,$B52,'Daily Log'!$AS$18:$AS$1017),0)</f>
        <v>0</v>
      </c>
      <c r="V52" s="388">
        <f>IFERROR($E52*SUMIF('Daily Log'!$AU$18:$AU$1017,$B52,'Daily Log'!$AV$18:$AV$1017),0)</f>
        <v>0</v>
      </c>
      <c r="W52" s="388">
        <f>IFERROR($E52*SUMIF('Daily Log'!$AX$18:$AX$1017,$B52,'Daily Log'!$AY$18:$AY$1017),0)</f>
        <v>0</v>
      </c>
      <c r="X52" s="388">
        <f>IFERROR($E52*SUMIF('Daily Log'!$BA$18:$BA$1017,$B52,'Daily Log'!$BB$18:$BB$1017),0)</f>
        <v>0</v>
      </c>
      <c r="Y52" s="388">
        <f>IFERROR($E52*SUMIF('Daily Log'!$BD$18:$BD$1017,$B52,'Daily Log'!$BE$18:$BE$1017),0)</f>
        <v>0</v>
      </c>
      <c r="Z52" s="388">
        <f>IFERROR($E52*SUMIF('Daily Log'!$BG$18:$BG$1017,$B52,'Daily Log'!$BH$18:$BH$1017),0)</f>
        <v>0</v>
      </c>
      <c r="AA52" s="388">
        <f>IFERROR($E52*SUMIF('Daily Log'!$BJ$18:$BJ$1017,$B52,'Daily Log'!$BK$18:$BK$1017),0)</f>
        <v>0</v>
      </c>
      <c r="AB52" s="388">
        <f>IFERROR($E52*SUMIF('Daily Log'!$BM$18:$BM$1017,$B52,'Daily Log'!$BN$18:$BN$1017),0)</f>
        <v>0</v>
      </c>
      <c r="AC52" s="388">
        <f>IFERROR($E52*SUMIF('Daily Log'!$BP$18:$BP$1017,$B52,'Daily Log'!$BQ$18:$BQ$1017),0)</f>
        <v>0</v>
      </c>
      <c r="AD52" s="388">
        <f>IFERROR($E52*SUMIF('Daily Log'!$BS$18:$BS$1017,$B52,'Daily Log'!$BT$18:$BT$1017),0)</f>
        <v>0</v>
      </c>
      <c r="AE52" s="388">
        <f>IFERROR($E52*SUMIF('Daily Log'!$BV$18:$BV$1017,$B52,'Daily Log'!$BW$18:$BW$1017),0)</f>
        <v>0</v>
      </c>
      <c r="AF52" s="388">
        <f>IFERROR($E52*SUMIF('Daily Log'!$BY$18:$BY$1017,$B52,'Daily Log'!$BZ$18:$BZ$1017),0)</f>
        <v>0</v>
      </c>
      <c r="AG52" s="388">
        <f>IFERROR($E52*SUMIF('Daily Log'!$CB$18:$CB$1017,$B52,'Daily Log'!$CC$18:$CC$1017),0)</f>
        <v>0</v>
      </c>
      <c r="AH52" s="388">
        <f>IFERROR($E52*SUMIF('Daily Log'!$CE$18:$CE$1017,$B52,'Daily Log'!$CF$18:$CF$1017),0)</f>
        <v>0</v>
      </c>
      <c r="AI52" s="388">
        <f>IFERROR($E52*SUMIF('Daily Log'!$CH$18:$CH$1017,$B52,'Daily Log'!$CI$18:$CI$1017),0)</f>
        <v>0</v>
      </c>
      <c r="AJ52" s="388">
        <f>IFERROR($E52*SUMIF('Daily Log'!$CK$18:$CK$1017,$B52,'Daily Log'!$CL$18:$CL$1017),0)</f>
        <v>0</v>
      </c>
      <c r="AK52" s="388">
        <f>IFERROR($E52*SUMIF('Daily Log'!$CN$18:$CN$1017,$B52,'Daily Log'!$CO$18:$CO$1017),0)</f>
        <v>0</v>
      </c>
    </row>
    <row r="53" spans="2:37" ht="33.75" hidden="1" customHeight="1">
      <c r="B53" s="397" t="s">
        <v>314</v>
      </c>
      <c r="C53" s="384"/>
      <c r="D53" s="389"/>
      <c r="E53" s="391"/>
      <c r="F53" s="390">
        <f t="shared" si="1"/>
        <v>0</v>
      </c>
      <c r="G53" s="388">
        <f>IFERROR($E53*SUMIF('Daily Log'!$B$18:$B$1017,$B53,'Daily Log'!$C$18:$C$1017),0)</f>
        <v>0</v>
      </c>
      <c r="H53" s="388">
        <f>IFERROR($E53*SUMIF('Daily Log'!$E$18:$E$1017,$B53,'Daily Log'!$F$18:$F$1017),0)</f>
        <v>0</v>
      </c>
      <c r="I53" s="388">
        <f>IFERROR($E53*SUMIF('Daily Log'!$H$18:$H$1017,$B53,'Daily Log'!$I$18:$I$1017),0)</f>
        <v>0</v>
      </c>
      <c r="J53" s="388">
        <f>IFERROR($E53*SUMIF('Daily Log'!$K$18:$K$1017,$B53,'Daily Log'!$L$18:$L$1017),0)</f>
        <v>0</v>
      </c>
      <c r="K53" s="388">
        <f>IFERROR($E53*SUMIF('Daily Log'!$N$18:$N$1017,$B53,'Daily Log'!$O$18:$O$1017),0)</f>
        <v>0</v>
      </c>
      <c r="L53" s="388">
        <f>IFERROR($E53*SUMIF('Daily Log'!$Q$18:$Q$1017,$B53,'Daily Log'!$R$18:$R$1017),0)</f>
        <v>0</v>
      </c>
      <c r="M53" s="388">
        <f>IFERROR($E53*SUMIF('Daily Log'!$T$18:$T$1017,$B53,'Daily Log'!$U$18:$U$1017),0)</f>
        <v>0</v>
      </c>
      <c r="N53" s="388">
        <f>IFERROR($E53*SUMIF('Daily Log'!$W$18:$W$1017,$B53,'Daily Log'!$X$18:$X$1017),0)</f>
        <v>0</v>
      </c>
      <c r="O53" s="388">
        <f>IFERROR($E53*SUMIF('Daily Log'!$Z$18:$Z$1017,$B53,'Daily Log'!$AA$18:$AA$1017),0)</f>
        <v>0</v>
      </c>
      <c r="P53" s="388">
        <f>IFERROR($E53*SUMIF('Daily Log'!$AC$18:$AC$1017,$B53,'Daily Log'!$AD$18:$AD$1017),0)</f>
        <v>0</v>
      </c>
      <c r="Q53" s="388">
        <f>IFERROR($E53*SUMIF('Daily Log'!$AF$18:$AF$1017,$B53,'Daily Log'!$AG$18:$AG$1017),0)</f>
        <v>0</v>
      </c>
      <c r="R53" s="388">
        <f>IFERROR($E53*SUMIF('Daily Log'!$AI$18:$AI$1017,$B53,'Daily Log'!$AJ$18:$AJ$1017),0)</f>
        <v>0</v>
      </c>
      <c r="S53" s="388">
        <f>IFERROR($E53*SUMIF('Daily Log'!$AL$18:$AL$1017,$B53,'Daily Log'!$AM$18:$AM$1017),0)</f>
        <v>0</v>
      </c>
      <c r="T53" s="388">
        <f>IFERROR($E53*SUMIF('Daily Log'!$AO$18:$AO$1017,$B53,'Daily Log'!$AP$18:$AP$1017),0)</f>
        <v>0</v>
      </c>
      <c r="U53" s="388">
        <f>IFERROR($E53*SUMIF('Daily Log'!$AR$18:$AR$1017,$B53,'Daily Log'!$AS$18:$AS$1017),0)</f>
        <v>0</v>
      </c>
      <c r="V53" s="388">
        <f>IFERROR($E53*SUMIF('Daily Log'!$AU$18:$AU$1017,$B53,'Daily Log'!$AV$18:$AV$1017),0)</f>
        <v>0</v>
      </c>
      <c r="W53" s="388">
        <f>IFERROR($E53*SUMIF('Daily Log'!$AX$18:$AX$1017,$B53,'Daily Log'!$AY$18:$AY$1017),0)</f>
        <v>0</v>
      </c>
      <c r="X53" s="388">
        <f>IFERROR($E53*SUMIF('Daily Log'!$BA$18:$BA$1017,$B53,'Daily Log'!$BB$18:$BB$1017),0)</f>
        <v>0</v>
      </c>
      <c r="Y53" s="388">
        <f>IFERROR($E53*SUMIF('Daily Log'!$BD$18:$BD$1017,$B53,'Daily Log'!$BE$18:$BE$1017),0)</f>
        <v>0</v>
      </c>
      <c r="Z53" s="388">
        <f>IFERROR($E53*SUMIF('Daily Log'!$BG$18:$BG$1017,$B53,'Daily Log'!$BH$18:$BH$1017),0)</f>
        <v>0</v>
      </c>
      <c r="AA53" s="388">
        <f>IFERROR($E53*SUMIF('Daily Log'!$BJ$18:$BJ$1017,$B53,'Daily Log'!$BK$18:$BK$1017),0)</f>
        <v>0</v>
      </c>
      <c r="AB53" s="388">
        <f>IFERROR($E53*SUMIF('Daily Log'!$BM$18:$BM$1017,$B53,'Daily Log'!$BN$18:$BN$1017),0)</f>
        <v>0</v>
      </c>
      <c r="AC53" s="388">
        <f>IFERROR($E53*SUMIF('Daily Log'!$BP$18:$BP$1017,$B53,'Daily Log'!$BQ$18:$BQ$1017),0)</f>
        <v>0</v>
      </c>
      <c r="AD53" s="388">
        <f>IFERROR($E53*SUMIF('Daily Log'!$BS$18:$BS$1017,$B53,'Daily Log'!$BT$18:$BT$1017),0)</f>
        <v>0</v>
      </c>
      <c r="AE53" s="388">
        <f>IFERROR($E53*SUMIF('Daily Log'!$BV$18:$BV$1017,$B53,'Daily Log'!$BW$18:$BW$1017),0)</f>
        <v>0</v>
      </c>
      <c r="AF53" s="388">
        <f>IFERROR($E53*SUMIF('Daily Log'!$BY$18:$BY$1017,$B53,'Daily Log'!$BZ$18:$BZ$1017),0)</f>
        <v>0</v>
      </c>
      <c r="AG53" s="388">
        <f>IFERROR($E53*SUMIF('Daily Log'!$CB$18:$CB$1017,$B53,'Daily Log'!$CC$18:$CC$1017),0)</f>
        <v>0</v>
      </c>
      <c r="AH53" s="388">
        <f>IFERROR($E53*SUMIF('Daily Log'!$CE$18:$CE$1017,$B53,'Daily Log'!$CF$18:$CF$1017),0)</f>
        <v>0</v>
      </c>
      <c r="AI53" s="388">
        <f>IFERROR($E53*SUMIF('Daily Log'!$CH$18:$CH$1017,$B53,'Daily Log'!$CI$18:$CI$1017),0)</f>
        <v>0</v>
      </c>
      <c r="AJ53" s="388">
        <f>IFERROR($E53*SUMIF('Daily Log'!$CK$18:$CK$1017,$B53,'Daily Log'!$CL$18:$CL$1017),0)</f>
        <v>0</v>
      </c>
      <c r="AK53" s="388">
        <f>IFERROR($E53*SUMIF('Daily Log'!$CN$18:$CN$1017,$B53,'Daily Log'!$CO$18:$CO$1017),0)</f>
        <v>0</v>
      </c>
    </row>
    <row r="54" spans="2:37" ht="33.75" hidden="1" customHeight="1">
      <c r="B54" s="397" t="s">
        <v>315</v>
      </c>
      <c r="C54" s="384"/>
      <c r="D54" s="389"/>
      <c r="E54" s="391"/>
      <c r="F54" s="390">
        <f t="shared" si="1"/>
        <v>0</v>
      </c>
      <c r="G54" s="388">
        <f>IFERROR($E54*SUMIF('Daily Log'!$B$18:$B$1017,$B54,'Daily Log'!$C$18:$C$1017),0)</f>
        <v>0</v>
      </c>
      <c r="H54" s="388">
        <f>IFERROR($E54*SUMIF('Daily Log'!$E$18:$E$1017,$B54,'Daily Log'!$F$18:$F$1017),0)</f>
        <v>0</v>
      </c>
      <c r="I54" s="388">
        <f>IFERROR($E54*SUMIF('Daily Log'!$H$18:$H$1017,$B54,'Daily Log'!$I$18:$I$1017),0)</f>
        <v>0</v>
      </c>
      <c r="J54" s="388">
        <f>IFERROR($E54*SUMIF('Daily Log'!$K$18:$K$1017,$B54,'Daily Log'!$L$18:$L$1017),0)</f>
        <v>0</v>
      </c>
      <c r="K54" s="388">
        <f>IFERROR($E54*SUMIF('Daily Log'!$N$18:$N$1017,$B54,'Daily Log'!$O$18:$O$1017),0)</f>
        <v>0</v>
      </c>
      <c r="L54" s="388">
        <f>IFERROR($E54*SUMIF('Daily Log'!$Q$18:$Q$1017,$B54,'Daily Log'!$R$18:$R$1017),0)</f>
        <v>0</v>
      </c>
      <c r="M54" s="388">
        <f>IFERROR($E54*SUMIF('Daily Log'!$T$18:$T$1017,$B54,'Daily Log'!$U$18:$U$1017),0)</f>
        <v>0</v>
      </c>
      <c r="N54" s="388">
        <f>IFERROR($E54*SUMIF('Daily Log'!$W$18:$W$1017,$B54,'Daily Log'!$X$18:$X$1017),0)</f>
        <v>0</v>
      </c>
      <c r="O54" s="388">
        <f>IFERROR($E54*SUMIF('Daily Log'!$Z$18:$Z$1017,$B54,'Daily Log'!$AA$18:$AA$1017),0)</f>
        <v>0</v>
      </c>
      <c r="P54" s="388">
        <f>IFERROR($E54*SUMIF('Daily Log'!$AC$18:$AC$1017,$B54,'Daily Log'!$AD$18:$AD$1017),0)</f>
        <v>0</v>
      </c>
      <c r="Q54" s="388">
        <f>IFERROR($E54*SUMIF('Daily Log'!$AF$18:$AF$1017,$B54,'Daily Log'!$AG$18:$AG$1017),0)</f>
        <v>0</v>
      </c>
      <c r="R54" s="388">
        <f>IFERROR($E54*SUMIF('Daily Log'!$AI$18:$AI$1017,$B54,'Daily Log'!$AJ$18:$AJ$1017),0)</f>
        <v>0</v>
      </c>
      <c r="S54" s="388">
        <f>IFERROR($E54*SUMIF('Daily Log'!$AL$18:$AL$1017,$B54,'Daily Log'!$AM$18:$AM$1017),0)</f>
        <v>0</v>
      </c>
      <c r="T54" s="388">
        <f>IFERROR($E54*SUMIF('Daily Log'!$AO$18:$AO$1017,$B54,'Daily Log'!$AP$18:$AP$1017),0)</f>
        <v>0</v>
      </c>
      <c r="U54" s="388">
        <f>IFERROR($E54*SUMIF('Daily Log'!$AR$18:$AR$1017,$B54,'Daily Log'!$AS$18:$AS$1017),0)</f>
        <v>0</v>
      </c>
      <c r="V54" s="388">
        <f>IFERROR($E54*SUMIF('Daily Log'!$AU$18:$AU$1017,$B54,'Daily Log'!$AV$18:$AV$1017),0)</f>
        <v>0</v>
      </c>
      <c r="W54" s="388">
        <f>IFERROR($E54*SUMIF('Daily Log'!$AX$18:$AX$1017,$B54,'Daily Log'!$AY$18:$AY$1017),0)</f>
        <v>0</v>
      </c>
      <c r="X54" s="388">
        <f>IFERROR($E54*SUMIF('Daily Log'!$BA$18:$BA$1017,$B54,'Daily Log'!$BB$18:$BB$1017),0)</f>
        <v>0</v>
      </c>
      <c r="Y54" s="388">
        <f>IFERROR($E54*SUMIF('Daily Log'!$BD$18:$BD$1017,$B54,'Daily Log'!$BE$18:$BE$1017),0)</f>
        <v>0</v>
      </c>
      <c r="Z54" s="388">
        <f>IFERROR($E54*SUMIF('Daily Log'!$BG$18:$BG$1017,$B54,'Daily Log'!$BH$18:$BH$1017),0)</f>
        <v>0</v>
      </c>
      <c r="AA54" s="388">
        <f>IFERROR($E54*SUMIF('Daily Log'!$BJ$18:$BJ$1017,$B54,'Daily Log'!$BK$18:$BK$1017),0)</f>
        <v>0</v>
      </c>
      <c r="AB54" s="388">
        <f>IFERROR($E54*SUMIF('Daily Log'!$BM$18:$BM$1017,$B54,'Daily Log'!$BN$18:$BN$1017),0)</f>
        <v>0</v>
      </c>
      <c r="AC54" s="388">
        <f>IFERROR($E54*SUMIF('Daily Log'!$BP$18:$BP$1017,$B54,'Daily Log'!$BQ$18:$BQ$1017),0)</f>
        <v>0</v>
      </c>
      <c r="AD54" s="388">
        <f>IFERROR($E54*SUMIF('Daily Log'!$BS$18:$BS$1017,$B54,'Daily Log'!$BT$18:$BT$1017),0)</f>
        <v>0</v>
      </c>
      <c r="AE54" s="388">
        <f>IFERROR($E54*SUMIF('Daily Log'!$BV$18:$BV$1017,$B54,'Daily Log'!$BW$18:$BW$1017),0)</f>
        <v>0</v>
      </c>
      <c r="AF54" s="388">
        <f>IFERROR($E54*SUMIF('Daily Log'!$BY$18:$BY$1017,$B54,'Daily Log'!$BZ$18:$BZ$1017),0)</f>
        <v>0</v>
      </c>
      <c r="AG54" s="388">
        <f>IFERROR($E54*SUMIF('Daily Log'!$CB$18:$CB$1017,$B54,'Daily Log'!$CC$18:$CC$1017),0)</f>
        <v>0</v>
      </c>
      <c r="AH54" s="388">
        <f>IFERROR($E54*SUMIF('Daily Log'!$CE$18:$CE$1017,$B54,'Daily Log'!$CF$18:$CF$1017),0)</f>
        <v>0</v>
      </c>
      <c r="AI54" s="388">
        <f>IFERROR($E54*SUMIF('Daily Log'!$CH$18:$CH$1017,$B54,'Daily Log'!$CI$18:$CI$1017),0)</f>
        <v>0</v>
      </c>
      <c r="AJ54" s="388">
        <f>IFERROR($E54*SUMIF('Daily Log'!$CK$18:$CK$1017,$B54,'Daily Log'!$CL$18:$CL$1017),0)</f>
        <v>0</v>
      </c>
      <c r="AK54" s="388">
        <f>IFERROR($E54*SUMIF('Daily Log'!$CN$18:$CN$1017,$B54,'Daily Log'!$CO$18:$CO$1017),0)</f>
        <v>0</v>
      </c>
    </row>
    <row r="55" spans="2:37" ht="33.75" hidden="1" customHeight="1">
      <c r="B55" s="397" t="s">
        <v>316</v>
      </c>
      <c r="C55" s="384"/>
      <c r="D55" s="389"/>
      <c r="E55" s="391"/>
      <c r="F55" s="390">
        <f t="shared" si="1"/>
        <v>0</v>
      </c>
      <c r="G55" s="388">
        <f>IFERROR($E55*SUMIF('Daily Log'!$B$18:$B$1017,$B55,'Daily Log'!$C$18:$C$1017),0)</f>
        <v>0</v>
      </c>
      <c r="H55" s="388">
        <f>IFERROR($E55*SUMIF('Daily Log'!$E$18:$E$1017,$B55,'Daily Log'!$F$18:$F$1017),0)</f>
        <v>0</v>
      </c>
      <c r="I55" s="388">
        <f>IFERROR($E55*SUMIF('Daily Log'!$H$18:$H$1017,$B55,'Daily Log'!$I$18:$I$1017),0)</f>
        <v>0</v>
      </c>
      <c r="J55" s="388">
        <f>IFERROR($E55*SUMIF('Daily Log'!$K$18:$K$1017,$B55,'Daily Log'!$L$18:$L$1017),0)</f>
        <v>0</v>
      </c>
      <c r="K55" s="388">
        <f>IFERROR($E55*SUMIF('Daily Log'!$N$18:$N$1017,$B55,'Daily Log'!$O$18:$O$1017),0)</f>
        <v>0</v>
      </c>
      <c r="L55" s="388">
        <f>IFERROR($E55*SUMIF('Daily Log'!$Q$18:$Q$1017,$B55,'Daily Log'!$R$18:$R$1017),0)</f>
        <v>0</v>
      </c>
      <c r="M55" s="388">
        <f>IFERROR($E55*SUMIF('Daily Log'!$T$18:$T$1017,$B55,'Daily Log'!$U$18:$U$1017),0)</f>
        <v>0</v>
      </c>
      <c r="N55" s="388">
        <f>IFERROR($E55*SUMIF('Daily Log'!$W$18:$W$1017,$B55,'Daily Log'!$X$18:$X$1017),0)</f>
        <v>0</v>
      </c>
      <c r="O55" s="388">
        <f>IFERROR($E55*SUMIF('Daily Log'!$Z$18:$Z$1017,$B55,'Daily Log'!$AA$18:$AA$1017),0)</f>
        <v>0</v>
      </c>
      <c r="P55" s="388">
        <f>IFERROR($E55*SUMIF('Daily Log'!$AC$18:$AC$1017,$B55,'Daily Log'!$AD$18:$AD$1017),0)</f>
        <v>0</v>
      </c>
      <c r="Q55" s="388">
        <f>IFERROR($E55*SUMIF('Daily Log'!$AF$18:$AF$1017,$B55,'Daily Log'!$AG$18:$AG$1017),0)</f>
        <v>0</v>
      </c>
      <c r="R55" s="388">
        <f>IFERROR($E55*SUMIF('Daily Log'!$AI$18:$AI$1017,$B55,'Daily Log'!$AJ$18:$AJ$1017),0)</f>
        <v>0</v>
      </c>
      <c r="S55" s="388">
        <f>IFERROR($E55*SUMIF('Daily Log'!$AL$18:$AL$1017,$B55,'Daily Log'!$AM$18:$AM$1017),0)</f>
        <v>0</v>
      </c>
      <c r="T55" s="388">
        <f>IFERROR($E55*SUMIF('Daily Log'!$AO$18:$AO$1017,$B55,'Daily Log'!$AP$18:$AP$1017),0)</f>
        <v>0</v>
      </c>
      <c r="U55" s="388">
        <f>IFERROR($E55*SUMIF('Daily Log'!$AR$18:$AR$1017,$B55,'Daily Log'!$AS$18:$AS$1017),0)</f>
        <v>0</v>
      </c>
      <c r="V55" s="388">
        <f>IFERROR($E55*SUMIF('Daily Log'!$AU$18:$AU$1017,$B55,'Daily Log'!$AV$18:$AV$1017),0)</f>
        <v>0</v>
      </c>
      <c r="W55" s="388">
        <f>IFERROR($E55*SUMIF('Daily Log'!$AX$18:$AX$1017,$B55,'Daily Log'!$AY$18:$AY$1017),0)</f>
        <v>0</v>
      </c>
      <c r="X55" s="388">
        <f>IFERROR($E55*SUMIF('Daily Log'!$BA$18:$BA$1017,$B55,'Daily Log'!$BB$18:$BB$1017),0)</f>
        <v>0</v>
      </c>
      <c r="Y55" s="388">
        <f>IFERROR($E55*SUMIF('Daily Log'!$BD$18:$BD$1017,$B55,'Daily Log'!$BE$18:$BE$1017),0)</f>
        <v>0</v>
      </c>
      <c r="Z55" s="388">
        <f>IFERROR($E55*SUMIF('Daily Log'!$BG$18:$BG$1017,$B55,'Daily Log'!$BH$18:$BH$1017),0)</f>
        <v>0</v>
      </c>
      <c r="AA55" s="388">
        <f>IFERROR($E55*SUMIF('Daily Log'!$BJ$18:$BJ$1017,$B55,'Daily Log'!$BK$18:$BK$1017),0)</f>
        <v>0</v>
      </c>
      <c r="AB55" s="388">
        <f>IFERROR($E55*SUMIF('Daily Log'!$BM$18:$BM$1017,$B55,'Daily Log'!$BN$18:$BN$1017),0)</f>
        <v>0</v>
      </c>
      <c r="AC55" s="388">
        <f>IFERROR($E55*SUMIF('Daily Log'!$BP$18:$BP$1017,$B55,'Daily Log'!$BQ$18:$BQ$1017),0)</f>
        <v>0</v>
      </c>
      <c r="AD55" s="388">
        <f>IFERROR($E55*SUMIF('Daily Log'!$BS$18:$BS$1017,$B55,'Daily Log'!$BT$18:$BT$1017),0)</f>
        <v>0</v>
      </c>
      <c r="AE55" s="388">
        <f>IFERROR($E55*SUMIF('Daily Log'!$BV$18:$BV$1017,$B55,'Daily Log'!$BW$18:$BW$1017),0)</f>
        <v>0</v>
      </c>
      <c r="AF55" s="388">
        <f>IFERROR($E55*SUMIF('Daily Log'!$BY$18:$BY$1017,$B55,'Daily Log'!$BZ$18:$BZ$1017),0)</f>
        <v>0</v>
      </c>
      <c r="AG55" s="388">
        <f>IFERROR($E55*SUMIF('Daily Log'!$CB$18:$CB$1017,$B55,'Daily Log'!$CC$18:$CC$1017),0)</f>
        <v>0</v>
      </c>
      <c r="AH55" s="388">
        <f>IFERROR($E55*SUMIF('Daily Log'!$CE$18:$CE$1017,$B55,'Daily Log'!$CF$18:$CF$1017),0)</f>
        <v>0</v>
      </c>
      <c r="AI55" s="388">
        <f>IFERROR($E55*SUMIF('Daily Log'!$CH$18:$CH$1017,$B55,'Daily Log'!$CI$18:$CI$1017),0)</f>
        <v>0</v>
      </c>
      <c r="AJ55" s="388">
        <f>IFERROR($E55*SUMIF('Daily Log'!$CK$18:$CK$1017,$B55,'Daily Log'!$CL$18:$CL$1017),0)</f>
        <v>0</v>
      </c>
      <c r="AK55" s="388">
        <f>IFERROR($E55*SUMIF('Daily Log'!$CN$18:$CN$1017,$B55,'Daily Log'!$CO$18:$CO$1017),0)</f>
        <v>0</v>
      </c>
    </row>
    <row r="56" spans="2:37" ht="33.75" hidden="1" customHeight="1">
      <c r="B56" s="397" t="s">
        <v>434</v>
      </c>
      <c r="C56" s="384"/>
      <c r="D56" s="389"/>
      <c r="E56" s="391"/>
      <c r="F56" s="390">
        <f t="shared" si="1"/>
        <v>0</v>
      </c>
      <c r="G56" s="388">
        <f>IFERROR($E56*SUMIF('Daily Log'!$B$18:$B$1017,$B56,'Daily Log'!$C$18:$C$1017),0)</f>
        <v>0</v>
      </c>
      <c r="H56" s="388">
        <f>IFERROR($E56*SUMIF('Daily Log'!$E$18:$E$1017,$B56,'Daily Log'!$F$18:$F$1017),0)</f>
        <v>0</v>
      </c>
      <c r="I56" s="388">
        <f>IFERROR($E56*SUMIF('Daily Log'!$H$18:$H$1017,$B56,'Daily Log'!$I$18:$I$1017),0)</f>
        <v>0</v>
      </c>
      <c r="J56" s="388">
        <f>IFERROR($E56*SUMIF('Daily Log'!$K$18:$K$1017,$B56,'Daily Log'!$L$18:$L$1017),0)</f>
        <v>0</v>
      </c>
      <c r="K56" s="388">
        <f>IFERROR($E56*SUMIF('Daily Log'!$N$18:$N$1017,$B56,'Daily Log'!$O$18:$O$1017),0)</f>
        <v>0</v>
      </c>
      <c r="L56" s="388">
        <f>IFERROR($E56*SUMIF('Daily Log'!$Q$18:$Q$1017,$B56,'Daily Log'!$R$18:$R$1017),0)</f>
        <v>0</v>
      </c>
      <c r="M56" s="388">
        <f>IFERROR($E56*SUMIF('Daily Log'!$T$18:$T$1017,$B56,'Daily Log'!$U$18:$U$1017),0)</f>
        <v>0</v>
      </c>
      <c r="N56" s="388">
        <f>IFERROR($E56*SUMIF('Daily Log'!$W$18:$W$1017,$B56,'Daily Log'!$X$18:$X$1017),0)</f>
        <v>0</v>
      </c>
      <c r="O56" s="388">
        <f>IFERROR($E56*SUMIF('Daily Log'!$Z$18:$Z$1017,$B56,'Daily Log'!$AA$18:$AA$1017),0)</f>
        <v>0</v>
      </c>
      <c r="P56" s="388">
        <f>IFERROR($E56*SUMIF('Daily Log'!$AC$18:$AC$1017,$B56,'Daily Log'!$AD$18:$AD$1017),0)</f>
        <v>0</v>
      </c>
      <c r="Q56" s="388">
        <f>IFERROR($E56*SUMIF('Daily Log'!$AF$18:$AF$1017,$B56,'Daily Log'!$AG$18:$AG$1017),0)</f>
        <v>0</v>
      </c>
      <c r="R56" s="388">
        <f>IFERROR($E56*SUMIF('Daily Log'!$AI$18:$AI$1017,$B56,'Daily Log'!$AJ$18:$AJ$1017),0)</f>
        <v>0</v>
      </c>
      <c r="S56" s="388">
        <f>IFERROR($E56*SUMIF('Daily Log'!$AL$18:$AL$1017,$B56,'Daily Log'!$AM$18:$AM$1017),0)</f>
        <v>0</v>
      </c>
      <c r="T56" s="388">
        <f>IFERROR($E56*SUMIF('Daily Log'!$AO$18:$AO$1017,$B56,'Daily Log'!$AP$18:$AP$1017),0)</f>
        <v>0</v>
      </c>
      <c r="U56" s="388">
        <f>IFERROR($E56*SUMIF('Daily Log'!$AR$18:$AR$1017,$B56,'Daily Log'!$AS$18:$AS$1017),0)</f>
        <v>0</v>
      </c>
      <c r="V56" s="388">
        <f>IFERROR($E56*SUMIF('Daily Log'!$AU$18:$AU$1017,$B56,'Daily Log'!$AV$18:$AV$1017),0)</f>
        <v>0</v>
      </c>
      <c r="W56" s="388">
        <f>IFERROR($E56*SUMIF('Daily Log'!$AX$18:$AX$1017,$B56,'Daily Log'!$AY$18:$AY$1017),0)</f>
        <v>0</v>
      </c>
      <c r="X56" s="388">
        <f>IFERROR($E56*SUMIF('Daily Log'!$BA$18:$BA$1017,$B56,'Daily Log'!$BB$18:$BB$1017),0)</f>
        <v>0</v>
      </c>
      <c r="Y56" s="388">
        <f>IFERROR($E56*SUMIF('Daily Log'!$BD$18:$BD$1017,$B56,'Daily Log'!$BE$18:$BE$1017),0)</f>
        <v>0</v>
      </c>
      <c r="Z56" s="388">
        <f>IFERROR($E56*SUMIF('Daily Log'!$BG$18:$BG$1017,$B56,'Daily Log'!$BH$18:$BH$1017),0)</f>
        <v>0</v>
      </c>
      <c r="AA56" s="388">
        <f>IFERROR($E56*SUMIF('Daily Log'!$BJ$18:$BJ$1017,$B56,'Daily Log'!$BK$18:$BK$1017),0)</f>
        <v>0</v>
      </c>
      <c r="AB56" s="388">
        <f>IFERROR($E56*SUMIF('Daily Log'!$BM$18:$BM$1017,$B56,'Daily Log'!$BN$18:$BN$1017),0)</f>
        <v>0</v>
      </c>
      <c r="AC56" s="388">
        <f>IFERROR($E56*SUMIF('Daily Log'!$BP$18:$BP$1017,$B56,'Daily Log'!$BQ$18:$BQ$1017),0)</f>
        <v>0</v>
      </c>
      <c r="AD56" s="388">
        <f>IFERROR($E56*SUMIF('Daily Log'!$BS$18:$BS$1017,$B56,'Daily Log'!$BT$18:$BT$1017),0)</f>
        <v>0</v>
      </c>
      <c r="AE56" s="388">
        <f>IFERROR($E56*SUMIF('Daily Log'!$BV$18:$BV$1017,$B56,'Daily Log'!$BW$18:$BW$1017),0)</f>
        <v>0</v>
      </c>
      <c r="AF56" s="388">
        <f>IFERROR($E56*SUMIF('Daily Log'!$BY$18:$BY$1017,$B56,'Daily Log'!$BZ$18:$BZ$1017),0)</f>
        <v>0</v>
      </c>
      <c r="AG56" s="388">
        <f>IFERROR($E56*SUMIF('Daily Log'!$CB$18:$CB$1017,$B56,'Daily Log'!$CC$18:$CC$1017),0)</f>
        <v>0</v>
      </c>
      <c r="AH56" s="388">
        <f>IFERROR($E56*SUMIF('Daily Log'!$CE$18:$CE$1017,$B56,'Daily Log'!$CF$18:$CF$1017),0)</f>
        <v>0</v>
      </c>
      <c r="AI56" s="388">
        <f>IFERROR($E56*SUMIF('Daily Log'!$CH$18:$CH$1017,$B56,'Daily Log'!$CI$18:$CI$1017),0)</f>
        <v>0</v>
      </c>
      <c r="AJ56" s="388">
        <f>IFERROR($E56*SUMIF('Daily Log'!$CK$18:$CK$1017,$B56,'Daily Log'!$CL$18:$CL$1017),0)</f>
        <v>0</v>
      </c>
      <c r="AK56" s="388">
        <f>IFERROR($E56*SUMIF('Daily Log'!$CN$18:$CN$1017,$B56,'Daily Log'!$CO$18:$CO$1017),0)</f>
        <v>0</v>
      </c>
    </row>
    <row r="57" spans="2:37" ht="33.75" hidden="1" customHeight="1">
      <c r="B57" s="397" t="s">
        <v>317</v>
      </c>
      <c r="C57" s="384"/>
      <c r="D57" s="389"/>
      <c r="E57" s="391"/>
      <c r="F57" s="390">
        <f t="shared" si="1"/>
        <v>0</v>
      </c>
      <c r="G57" s="388">
        <f>IFERROR($E57*SUMIF('Daily Log'!$B$18:$B$1017,$B57,'Daily Log'!$C$18:$C$1017),0)</f>
        <v>0</v>
      </c>
      <c r="H57" s="388">
        <f>IFERROR($E57*SUMIF('Daily Log'!$E$18:$E$1017,$B57,'Daily Log'!$F$18:$F$1017),0)</f>
        <v>0</v>
      </c>
      <c r="I57" s="388">
        <f>IFERROR($E57*SUMIF('Daily Log'!$H$18:$H$1017,$B57,'Daily Log'!$I$18:$I$1017),0)</f>
        <v>0</v>
      </c>
      <c r="J57" s="388">
        <f>IFERROR($E57*SUMIF('Daily Log'!$K$18:$K$1017,$B57,'Daily Log'!$L$18:$L$1017),0)</f>
        <v>0</v>
      </c>
      <c r="K57" s="388">
        <f>IFERROR($E57*SUMIF('Daily Log'!$N$18:$N$1017,$B57,'Daily Log'!$O$18:$O$1017),0)</f>
        <v>0</v>
      </c>
      <c r="L57" s="388">
        <f>IFERROR($E57*SUMIF('Daily Log'!$Q$18:$Q$1017,$B57,'Daily Log'!$R$18:$R$1017),0)</f>
        <v>0</v>
      </c>
      <c r="M57" s="388">
        <f>IFERROR($E57*SUMIF('Daily Log'!$T$18:$T$1017,$B57,'Daily Log'!$U$18:$U$1017),0)</f>
        <v>0</v>
      </c>
      <c r="N57" s="388">
        <f>IFERROR($E57*SUMIF('Daily Log'!$W$18:$W$1017,$B57,'Daily Log'!$X$18:$X$1017),0)</f>
        <v>0</v>
      </c>
      <c r="O57" s="388">
        <f>IFERROR($E57*SUMIF('Daily Log'!$Z$18:$Z$1017,$B57,'Daily Log'!$AA$18:$AA$1017),0)</f>
        <v>0</v>
      </c>
      <c r="P57" s="388">
        <f>IFERROR($E57*SUMIF('Daily Log'!$AC$18:$AC$1017,$B57,'Daily Log'!$AD$18:$AD$1017),0)</f>
        <v>0</v>
      </c>
      <c r="Q57" s="388">
        <f>IFERROR($E57*SUMIF('Daily Log'!$AF$18:$AF$1017,$B57,'Daily Log'!$AG$18:$AG$1017),0)</f>
        <v>0</v>
      </c>
      <c r="R57" s="388">
        <f>IFERROR($E57*SUMIF('Daily Log'!$AI$18:$AI$1017,$B57,'Daily Log'!$AJ$18:$AJ$1017),0)</f>
        <v>0</v>
      </c>
      <c r="S57" s="388">
        <f>IFERROR($E57*SUMIF('Daily Log'!$AL$18:$AL$1017,$B57,'Daily Log'!$AM$18:$AM$1017),0)</f>
        <v>0</v>
      </c>
      <c r="T57" s="388">
        <f>IFERROR($E57*SUMIF('Daily Log'!$AO$18:$AO$1017,$B57,'Daily Log'!$AP$18:$AP$1017),0)</f>
        <v>0</v>
      </c>
      <c r="U57" s="388">
        <f>IFERROR($E57*SUMIF('Daily Log'!$AR$18:$AR$1017,$B57,'Daily Log'!$AS$18:$AS$1017),0)</f>
        <v>0</v>
      </c>
      <c r="V57" s="388">
        <f>IFERROR($E57*SUMIF('Daily Log'!$AU$18:$AU$1017,$B57,'Daily Log'!$AV$18:$AV$1017),0)</f>
        <v>0</v>
      </c>
      <c r="W57" s="388">
        <f>IFERROR($E57*SUMIF('Daily Log'!$AX$18:$AX$1017,$B57,'Daily Log'!$AY$18:$AY$1017),0)</f>
        <v>0</v>
      </c>
      <c r="X57" s="388">
        <f>IFERROR($E57*SUMIF('Daily Log'!$BA$18:$BA$1017,$B57,'Daily Log'!$BB$18:$BB$1017),0)</f>
        <v>0</v>
      </c>
      <c r="Y57" s="388">
        <f>IFERROR($E57*SUMIF('Daily Log'!$BD$18:$BD$1017,$B57,'Daily Log'!$BE$18:$BE$1017),0)</f>
        <v>0</v>
      </c>
      <c r="Z57" s="388">
        <f>IFERROR($E57*SUMIF('Daily Log'!$BG$18:$BG$1017,$B57,'Daily Log'!$BH$18:$BH$1017),0)</f>
        <v>0</v>
      </c>
      <c r="AA57" s="388">
        <f>IFERROR($E57*SUMIF('Daily Log'!$BJ$18:$BJ$1017,$B57,'Daily Log'!$BK$18:$BK$1017),0)</f>
        <v>0</v>
      </c>
      <c r="AB57" s="388">
        <f>IFERROR($E57*SUMIF('Daily Log'!$BM$18:$BM$1017,$B57,'Daily Log'!$BN$18:$BN$1017),0)</f>
        <v>0</v>
      </c>
      <c r="AC57" s="388">
        <f>IFERROR($E57*SUMIF('Daily Log'!$BP$18:$BP$1017,$B57,'Daily Log'!$BQ$18:$BQ$1017),0)</f>
        <v>0</v>
      </c>
      <c r="AD57" s="388">
        <f>IFERROR($E57*SUMIF('Daily Log'!$BS$18:$BS$1017,$B57,'Daily Log'!$BT$18:$BT$1017),0)</f>
        <v>0</v>
      </c>
      <c r="AE57" s="388">
        <f>IFERROR($E57*SUMIF('Daily Log'!$BV$18:$BV$1017,$B57,'Daily Log'!$BW$18:$BW$1017),0)</f>
        <v>0</v>
      </c>
      <c r="AF57" s="388">
        <f>IFERROR($E57*SUMIF('Daily Log'!$BY$18:$BY$1017,$B57,'Daily Log'!$BZ$18:$BZ$1017),0)</f>
        <v>0</v>
      </c>
      <c r="AG57" s="388">
        <f>IFERROR($E57*SUMIF('Daily Log'!$CB$18:$CB$1017,$B57,'Daily Log'!$CC$18:$CC$1017),0)</f>
        <v>0</v>
      </c>
      <c r="AH57" s="388">
        <f>IFERROR($E57*SUMIF('Daily Log'!$CE$18:$CE$1017,$B57,'Daily Log'!$CF$18:$CF$1017),0)</f>
        <v>0</v>
      </c>
      <c r="AI57" s="388">
        <f>IFERROR($E57*SUMIF('Daily Log'!$CH$18:$CH$1017,$B57,'Daily Log'!$CI$18:$CI$1017),0)</f>
        <v>0</v>
      </c>
      <c r="AJ57" s="388">
        <f>IFERROR($E57*SUMIF('Daily Log'!$CK$18:$CK$1017,$B57,'Daily Log'!$CL$18:$CL$1017),0)</f>
        <v>0</v>
      </c>
      <c r="AK57" s="388">
        <f>IFERROR($E57*SUMIF('Daily Log'!$CN$18:$CN$1017,$B57,'Daily Log'!$CO$18:$CO$1017),0)</f>
        <v>0</v>
      </c>
    </row>
    <row r="58" spans="2:37" ht="33.75" hidden="1" customHeight="1">
      <c r="B58" s="397" t="s">
        <v>318</v>
      </c>
      <c r="C58" s="384"/>
      <c r="D58" s="389"/>
      <c r="E58" s="391"/>
      <c r="F58" s="390">
        <f t="shared" si="1"/>
        <v>0</v>
      </c>
      <c r="G58" s="388">
        <f>IFERROR($E58*SUMIF('Daily Log'!$B$18:$B$1017,$B58,'Daily Log'!$C$18:$C$1017),0)</f>
        <v>0</v>
      </c>
      <c r="H58" s="388">
        <f>IFERROR($E58*SUMIF('Daily Log'!$E$18:$E$1017,$B58,'Daily Log'!$F$18:$F$1017),0)</f>
        <v>0</v>
      </c>
      <c r="I58" s="388">
        <f>IFERROR($E58*SUMIF('Daily Log'!$H$18:$H$1017,$B58,'Daily Log'!$I$18:$I$1017),0)</f>
        <v>0</v>
      </c>
      <c r="J58" s="388">
        <f>IFERROR($E58*SUMIF('Daily Log'!$K$18:$K$1017,$B58,'Daily Log'!$L$18:$L$1017),0)</f>
        <v>0</v>
      </c>
      <c r="K58" s="388">
        <f>IFERROR($E58*SUMIF('Daily Log'!$N$18:$N$1017,$B58,'Daily Log'!$O$18:$O$1017),0)</f>
        <v>0</v>
      </c>
      <c r="L58" s="388">
        <f>IFERROR($E58*SUMIF('Daily Log'!$Q$18:$Q$1017,$B58,'Daily Log'!$R$18:$R$1017),0)</f>
        <v>0</v>
      </c>
      <c r="M58" s="388">
        <f>IFERROR($E58*SUMIF('Daily Log'!$T$18:$T$1017,$B58,'Daily Log'!$U$18:$U$1017),0)</f>
        <v>0</v>
      </c>
      <c r="N58" s="388">
        <f>IFERROR($E58*SUMIF('Daily Log'!$W$18:$W$1017,$B58,'Daily Log'!$X$18:$X$1017),0)</f>
        <v>0</v>
      </c>
      <c r="O58" s="388">
        <f>IFERROR($E58*SUMIF('Daily Log'!$Z$18:$Z$1017,$B58,'Daily Log'!$AA$18:$AA$1017),0)</f>
        <v>0</v>
      </c>
      <c r="P58" s="388">
        <f>IFERROR($E58*SUMIF('Daily Log'!$AC$18:$AC$1017,$B58,'Daily Log'!$AD$18:$AD$1017),0)</f>
        <v>0</v>
      </c>
      <c r="Q58" s="388">
        <f>IFERROR($E58*SUMIF('Daily Log'!$AF$18:$AF$1017,$B58,'Daily Log'!$AG$18:$AG$1017),0)</f>
        <v>0</v>
      </c>
      <c r="R58" s="388">
        <f>IFERROR($E58*SUMIF('Daily Log'!$AI$18:$AI$1017,$B58,'Daily Log'!$AJ$18:$AJ$1017),0)</f>
        <v>0</v>
      </c>
      <c r="S58" s="388">
        <f>IFERROR($E58*SUMIF('Daily Log'!$AL$18:$AL$1017,$B58,'Daily Log'!$AM$18:$AM$1017),0)</f>
        <v>0</v>
      </c>
      <c r="T58" s="388">
        <f>IFERROR($E58*SUMIF('Daily Log'!$AO$18:$AO$1017,$B58,'Daily Log'!$AP$18:$AP$1017),0)</f>
        <v>0</v>
      </c>
      <c r="U58" s="388">
        <f>IFERROR($E58*SUMIF('Daily Log'!$AR$18:$AR$1017,$B58,'Daily Log'!$AS$18:$AS$1017),0)</f>
        <v>0</v>
      </c>
      <c r="V58" s="388">
        <f>IFERROR($E58*SUMIF('Daily Log'!$AU$18:$AU$1017,$B58,'Daily Log'!$AV$18:$AV$1017),0)</f>
        <v>0</v>
      </c>
      <c r="W58" s="388">
        <f>IFERROR($E58*SUMIF('Daily Log'!$AX$18:$AX$1017,$B58,'Daily Log'!$AY$18:$AY$1017),0)</f>
        <v>0</v>
      </c>
      <c r="X58" s="388">
        <f>IFERROR($E58*SUMIF('Daily Log'!$BA$18:$BA$1017,$B58,'Daily Log'!$BB$18:$BB$1017),0)</f>
        <v>0</v>
      </c>
      <c r="Y58" s="388">
        <f>IFERROR($E58*SUMIF('Daily Log'!$BD$18:$BD$1017,$B58,'Daily Log'!$BE$18:$BE$1017),0)</f>
        <v>0</v>
      </c>
      <c r="Z58" s="388">
        <f>IFERROR($E58*SUMIF('Daily Log'!$BG$18:$BG$1017,$B58,'Daily Log'!$BH$18:$BH$1017),0)</f>
        <v>0</v>
      </c>
      <c r="AA58" s="388">
        <f>IFERROR($E58*SUMIF('Daily Log'!$BJ$18:$BJ$1017,$B58,'Daily Log'!$BK$18:$BK$1017),0)</f>
        <v>0</v>
      </c>
      <c r="AB58" s="388">
        <f>IFERROR($E58*SUMIF('Daily Log'!$BM$18:$BM$1017,$B58,'Daily Log'!$BN$18:$BN$1017),0)</f>
        <v>0</v>
      </c>
      <c r="AC58" s="388">
        <f>IFERROR($E58*SUMIF('Daily Log'!$BP$18:$BP$1017,$B58,'Daily Log'!$BQ$18:$BQ$1017),0)</f>
        <v>0</v>
      </c>
      <c r="AD58" s="388">
        <f>IFERROR($E58*SUMIF('Daily Log'!$BS$18:$BS$1017,$B58,'Daily Log'!$BT$18:$BT$1017),0)</f>
        <v>0</v>
      </c>
      <c r="AE58" s="388">
        <f>IFERROR($E58*SUMIF('Daily Log'!$BV$18:$BV$1017,$B58,'Daily Log'!$BW$18:$BW$1017),0)</f>
        <v>0</v>
      </c>
      <c r="AF58" s="388">
        <f>IFERROR($E58*SUMIF('Daily Log'!$BY$18:$BY$1017,$B58,'Daily Log'!$BZ$18:$BZ$1017),0)</f>
        <v>0</v>
      </c>
      <c r="AG58" s="388">
        <f>IFERROR($E58*SUMIF('Daily Log'!$CB$18:$CB$1017,$B58,'Daily Log'!$CC$18:$CC$1017),0)</f>
        <v>0</v>
      </c>
      <c r="AH58" s="388">
        <f>IFERROR($E58*SUMIF('Daily Log'!$CE$18:$CE$1017,$B58,'Daily Log'!$CF$18:$CF$1017),0)</f>
        <v>0</v>
      </c>
      <c r="AI58" s="388">
        <f>IFERROR($E58*SUMIF('Daily Log'!$CH$18:$CH$1017,$B58,'Daily Log'!$CI$18:$CI$1017),0)</f>
        <v>0</v>
      </c>
      <c r="AJ58" s="388">
        <f>IFERROR($E58*SUMIF('Daily Log'!$CK$18:$CK$1017,$B58,'Daily Log'!$CL$18:$CL$1017),0)</f>
        <v>0</v>
      </c>
      <c r="AK58" s="388">
        <f>IFERROR($E58*SUMIF('Daily Log'!$CN$18:$CN$1017,$B58,'Daily Log'!$CO$18:$CO$1017),0)</f>
        <v>0</v>
      </c>
    </row>
    <row r="59" spans="2:37" ht="33.75" hidden="1" customHeight="1">
      <c r="B59" s="397" t="s">
        <v>319</v>
      </c>
      <c r="C59" s="384"/>
      <c r="D59" s="389"/>
      <c r="E59" s="391"/>
      <c r="F59" s="390">
        <f t="shared" si="1"/>
        <v>0</v>
      </c>
      <c r="G59" s="388">
        <f>IFERROR($E59*SUMIF('Daily Log'!$B$18:$B$1017,$B59,'Daily Log'!$C$18:$C$1017),0)</f>
        <v>0</v>
      </c>
      <c r="H59" s="388">
        <f>IFERROR($E59*SUMIF('Daily Log'!$E$18:$E$1017,$B59,'Daily Log'!$F$18:$F$1017),0)</f>
        <v>0</v>
      </c>
      <c r="I59" s="388">
        <f>IFERROR($E59*SUMIF('Daily Log'!$H$18:$H$1017,$B59,'Daily Log'!$I$18:$I$1017),0)</f>
        <v>0</v>
      </c>
      <c r="J59" s="388">
        <f>IFERROR($E59*SUMIF('Daily Log'!$K$18:$K$1017,$B59,'Daily Log'!$L$18:$L$1017),0)</f>
        <v>0</v>
      </c>
      <c r="K59" s="388">
        <f>IFERROR($E59*SUMIF('Daily Log'!$N$18:$N$1017,$B59,'Daily Log'!$O$18:$O$1017),0)</f>
        <v>0</v>
      </c>
      <c r="L59" s="388">
        <f>IFERROR($E59*SUMIF('Daily Log'!$Q$18:$Q$1017,$B59,'Daily Log'!$R$18:$R$1017),0)</f>
        <v>0</v>
      </c>
      <c r="M59" s="388">
        <f>IFERROR($E59*SUMIF('Daily Log'!$T$18:$T$1017,$B59,'Daily Log'!$U$18:$U$1017),0)</f>
        <v>0</v>
      </c>
      <c r="N59" s="388">
        <f>IFERROR($E59*SUMIF('Daily Log'!$W$18:$W$1017,$B59,'Daily Log'!$X$18:$X$1017),0)</f>
        <v>0</v>
      </c>
      <c r="O59" s="388">
        <f>IFERROR($E59*SUMIF('Daily Log'!$Z$18:$Z$1017,$B59,'Daily Log'!$AA$18:$AA$1017),0)</f>
        <v>0</v>
      </c>
      <c r="P59" s="388">
        <f>IFERROR($E59*SUMIF('Daily Log'!$AC$18:$AC$1017,$B59,'Daily Log'!$AD$18:$AD$1017),0)</f>
        <v>0</v>
      </c>
      <c r="Q59" s="388">
        <f>IFERROR($E59*SUMIF('Daily Log'!$AF$18:$AF$1017,$B59,'Daily Log'!$AG$18:$AG$1017),0)</f>
        <v>0</v>
      </c>
      <c r="R59" s="388">
        <f>IFERROR($E59*SUMIF('Daily Log'!$AI$18:$AI$1017,$B59,'Daily Log'!$AJ$18:$AJ$1017),0)</f>
        <v>0</v>
      </c>
      <c r="S59" s="388">
        <f>IFERROR($E59*SUMIF('Daily Log'!$AL$18:$AL$1017,$B59,'Daily Log'!$AM$18:$AM$1017),0)</f>
        <v>0</v>
      </c>
      <c r="T59" s="388">
        <f>IFERROR($E59*SUMIF('Daily Log'!$AO$18:$AO$1017,$B59,'Daily Log'!$AP$18:$AP$1017),0)</f>
        <v>0</v>
      </c>
      <c r="U59" s="388">
        <f>IFERROR($E59*SUMIF('Daily Log'!$AR$18:$AR$1017,$B59,'Daily Log'!$AS$18:$AS$1017),0)</f>
        <v>0</v>
      </c>
      <c r="V59" s="388">
        <f>IFERROR($E59*SUMIF('Daily Log'!$AU$18:$AU$1017,$B59,'Daily Log'!$AV$18:$AV$1017),0)</f>
        <v>0</v>
      </c>
      <c r="W59" s="388">
        <f>IFERROR($E59*SUMIF('Daily Log'!$AX$18:$AX$1017,$B59,'Daily Log'!$AY$18:$AY$1017),0)</f>
        <v>0</v>
      </c>
      <c r="X59" s="388">
        <f>IFERROR($E59*SUMIF('Daily Log'!$BA$18:$BA$1017,$B59,'Daily Log'!$BB$18:$BB$1017),0)</f>
        <v>0</v>
      </c>
      <c r="Y59" s="388">
        <f>IFERROR($E59*SUMIF('Daily Log'!$BD$18:$BD$1017,$B59,'Daily Log'!$BE$18:$BE$1017),0)</f>
        <v>0</v>
      </c>
      <c r="Z59" s="388">
        <f>IFERROR($E59*SUMIF('Daily Log'!$BG$18:$BG$1017,$B59,'Daily Log'!$BH$18:$BH$1017),0)</f>
        <v>0</v>
      </c>
      <c r="AA59" s="388">
        <f>IFERROR($E59*SUMIF('Daily Log'!$BJ$18:$BJ$1017,$B59,'Daily Log'!$BK$18:$BK$1017),0)</f>
        <v>0</v>
      </c>
      <c r="AB59" s="388">
        <f>IFERROR($E59*SUMIF('Daily Log'!$BM$18:$BM$1017,$B59,'Daily Log'!$BN$18:$BN$1017),0)</f>
        <v>0</v>
      </c>
      <c r="AC59" s="388">
        <f>IFERROR($E59*SUMIF('Daily Log'!$BP$18:$BP$1017,$B59,'Daily Log'!$BQ$18:$BQ$1017),0)</f>
        <v>0</v>
      </c>
      <c r="AD59" s="388">
        <f>IFERROR($E59*SUMIF('Daily Log'!$BS$18:$BS$1017,$B59,'Daily Log'!$BT$18:$BT$1017),0)</f>
        <v>0</v>
      </c>
      <c r="AE59" s="388">
        <f>IFERROR($E59*SUMIF('Daily Log'!$BV$18:$BV$1017,$B59,'Daily Log'!$BW$18:$BW$1017),0)</f>
        <v>0</v>
      </c>
      <c r="AF59" s="388">
        <f>IFERROR($E59*SUMIF('Daily Log'!$BY$18:$BY$1017,$B59,'Daily Log'!$BZ$18:$BZ$1017),0)</f>
        <v>0</v>
      </c>
      <c r="AG59" s="388">
        <f>IFERROR($E59*SUMIF('Daily Log'!$CB$18:$CB$1017,$B59,'Daily Log'!$CC$18:$CC$1017),0)</f>
        <v>0</v>
      </c>
      <c r="AH59" s="388">
        <f>IFERROR($E59*SUMIF('Daily Log'!$CE$18:$CE$1017,$B59,'Daily Log'!$CF$18:$CF$1017),0)</f>
        <v>0</v>
      </c>
      <c r="AI59" s="388">
        <f>IFERROR($E59*SUMIF('Daily Log'!$CH$18:$CH$1017,$B59,'Daily Log'!$CI$18:$CI$1017),0)</f>
        <v>0</v>
      </c>
      <c r="AJ59" s="388">
        <f>IFERROR($E59*SUMIF('Daily Log'!$CK$18:$CK$1017,$B59,'Daily Log'!$CL$18:$CL$1017),0)</f>
        <v>0</v>
      </c>
      <c r="AK59" s="388">
        <f>IFERROR($E59*SUMIF('Daily Log'!$CN$18:$CN$1017,$B59,'Daily Log'!$CO$18:$CO$1017),0)</f>
        <v>0</v>
      </c>
    </row>
    <row r="60" spans="2:37" ht="33.75" hidden="1" customHeight="1">
      <c r="B60" s="397" t="s">
        <v>320</v>
      </c>
      <c r="C60" s="384"/>
      <c r="D60" s="389"/>
      <c r="E60" s="391"/>
      <c r="F60" s="390">
        <f t="shared" si="1"/>
        <v>0</v>
      </c>
      <c r="G60" s="388">
        <f>IFERROR($E60*SUMIF('Daily Log'!$B$18:$B$1017,$B60,'Daily Log'!$C$18:$C$1017),0)</f>
        <v>0</v>
      </c>
      <c r="H60" s="388">
        <f>IFERROR($E60*SUMIF('Daily Log'!$E$18:$E$1017,$B60,'Daily Log'!$F$18:$F$1017),0)</f>
        <v>0</v>
      </c>
      <c r="I60" s="388">
        <f>IFERROR($E60*SUMIF('Daily Log'!$H$18:$H$1017,$B60,'Daily Log'!$I$18:$I$1017),0)</f>
        <v>0</v>
      </c>
      <c r="J60" s="388">
        <f>IFERROR($E60*SUMIF('Daily Log'!$K$18:$K$1017,$B60,'Daily Log'!$L$18:$L$1017),0)</f>
        <v>0</v>
      </c>
      <c r="K60" s="388">
        <f>IFERROR($E60*SUMIF('Daily Log'!$N$18:$N$1017,$B60,'Daily Log'!$O$18:$O$1017),0)</f>
        <v>0</v>
      </c>
      <c r="L60" s="388">
        <f>IFERROR($E60*SUMIF('Daily Log'!$Q$18:$Q$1017,$B60,'Daily Log'!$R$18:$R$1017),0)</f>
        <v>0</v>
      </c>
      <c r="M60" s="388">
        <f>IFERROR($E60*SUMIF('Daily Log'!$T$18:$T$1017,$B60,'Daily Log'!$U$18:$U$1017),0)</f>
        <v>0</v>
      </c>
      <c r="N60" s="388">
        <f>IFERROR($E60*SUMIF('Daily Log'!$W$18:$W$1017,$B60,'Daily Log'!$X$18:$X$1017),0)</f>
        <v>0</v>
      </c>
      <c r="O60" s="388">
        <f>IFERROR($E60*SUMIF('Daily Log'!$Z$18:$Z$1017,$B60,'Daily Log'!$AA$18:$AA$1017),0)</f>
        <v>0</v>
      </c>
      <c r="P60" s="388">
        <f>IFERROR($E60*SUMIF('Daily Log'!$AC$18:$AC$1017,$B60,'Daily Log'!$AD$18:$AD$1017),0)</f>
        <v>0</v>
      </c>
      <c r="Q60" s="388">
        <f>IFERROR($E60*SUMIF('Daily Log'!$AF$18:$AF$1017,$B60,'Daily Log'!$AG$18:$AG$1017),0)</f>
        <v>0</v>
      </c>
      <c r="R60" s="388">
        <f>IFERROR($E60*SUMIF('Daily Log'!$AI$18:$AI$1017,$B60,'Daily Log'!$AJ$18:$AJ$1017),0)</f>
        <v>0</v>
      </c>
      <c r="S60" s="388">
        <f>IFERROR($E60*SUMIF('Daily Log'!$AL$18:$AL$1017,$B60,'Daily Log'!$AM$18:$AM$1017),0)</f>
        <v>0</v>
      </c>
      <c r="T60" s="388">
        <f>IFERROR($E60*SUMIF('Daily Log'!$AO$18:$AO$1017,$B60,'Daily Log'!$AP$18:$AP$1017),0)</f>
        <v>0</v>
      </c>
      <c r="U60" s="388">
        <f>IFERROR($E60*SUMIF('Daily Log'!$AR$18:$AR$1017,$B60,'Daily Log'!$AS$18:$AS$1017),0)</f>
        <v>0</v>
      </c>
      <c r="V60" s="388">
        <f>IFERROR($E60*SUMIF('Daily Log'!$AU$18:$AU$1017,$B60,'Daily Log'!$AV$18:$AV$1017),0)</f>
        <v>0</v>
      </c>
      <c r="W60" s="388">
        <f>IFERROR($E60*SUMIF('Daily Log'!$AX$18:$AX$1017,$B60,'Daily Log'!$AY$18:$AY$1017),0)</f>
        <v>0</v>
      </c>
      <c r="X60" s="388">
        <f>IFERROR($E60*SUMIF('Daily Log'!$BA$18:$BA$1017,$B60,'Daily Log'!$BB$18:$BB$1017),0)</f>
        <v>0</v>
      </c>
      <c r="Y60" s="388">
        <f>IFERROR($E60*SUMIF('Daily Log'!$BD$18:$BD$1017,$B60,'Daily Log'!$BE$18:$BE$1017),0)</f>
        <v>0</v>
      </c>
      <c r="Z60" s="388">
        <f>IFERROR($E60*SUMIF('Daily Log'!$BG$18:$BG$1017,$B60,'Daily Log'!$BH$18:$BH$1017),0)</f>
        <v>0</v>
      </c>
      <c r="AA60" s="388">
        <f>IFERROR($E60*SUMIF('Daily Log'!$BJ$18:$BJ$1017,$B60,'Daily Log'!$BK$18:$BK$1017),0)</f>
        <v>0</v>
      </c>
      <c r="AB60" s="388">
        <f>IFERROR($E60*SUMIF('Daily Log'!$BM$18:$BM$1017,$B60,'Daily Log'!$BN$18:$BN$1017),0)</f>
        <v>0</v>
      </c>
      <c r="AC60" s="388">
        <f>IFERROR($E60*SUMIF('Daily Log'!$BP$18:$BP$1017,$B60,'Daily Log'!$BQ$18:$BQ$1017),0)</f>
        <v>0</v>
      </c>
      <c r="AD60" s="388">
        <f>IFERROR($E60*SUMIF('Daily Log'!$BS$18:$BS$1017,$B60,'Daily Log'!$BT$18:$BT$1017),0)</f>
        <v>0</v>
      </c>
      <c r="AE60" s="388">
        <f>IFERROR($E60*SUMIF('Daily Log'!$BV$18:$BV$1017,$B60,'Daily Log'!$BW$18:$BW$1017),0)</f>
        <v>0</v>
      </c>
      <c r="AF60" s="388">
        <f>IFERROR($E60*SUMIF('Daily Log'!$BY$18:$BY$1017,$B60,'Daily Log'!$BZ$18:$BZ$1017),0)</f>
        <v>0</v>
      </c>
      <c r="AG60" s="388">
        <f>IFERROR($E60*SUMIF('Daily Log'!$CB$18:$CB$1017,$B60,'Daily Log'!$CC$18:$CC$1017),0)</f>
        <v>0</v>
      </c>
      <c r="AH60" s="388">
        <f>IFERROR($E60*SUMIF('Daily Log'!$CE$18:$CE$1017,$B60,'Daily Log'!$CF$18:$CF$1017),0)</f>
        <v>0</v>
      </c>
      <c r="AI60" s="388">
        <f>IFERROR($E60*SUMIF('Daily Log'!$CH$18:$CH$1017,$B60,'Daily Log'!$CI$18:$CI$1017),0)</f>
        <v>0</v>
      </c>
      <c r="AJ60" s="388">
        <f>IFERROR($E60*SUMIF('Daily Log'!$CK$18:$CK$1017,$B60,'Daily Log'!$CL$18:$CL$1017),0)</f>
        <v>0</v>
      </c>
      <c r="AK60" s="388">
        <f>IFERROR($E60*SUMIF('Daily Log'!$CN$18:$CN$1017,$B60,'Daily Log'!$CO$18:$CO$1017),0)</f>
        <v>0</v>
      </c>
    </row>
    <row r="61" spans="2:37" ht="33.75" hidden="1" customHeight="1">
      <c r="B61" s="397" t="s">
        <v>321</v>
      </c>
      <c r="C61" s="384"/>
      <c r="D61" s="389"/>
      <c r="E61" s="391"/>
      <c r="F61" s="390">
        <f t="shared" si="1"/>
        <v>0</v>
      </c>
      <c r="G61" s="388">
        <f>IFERROR($E61*SUMIF('Daily Log'!$B$18:$B$1017,$B61,'Daily Log'!$C$18:$C$1017),0)</f>
        <v>0</v>
      </c>
      <c r="H61" s="388">
        <f>IFERROR($E61*SUMIF('Daily Log'!$E$18:$E$1017,$B61,'Daily Log'!$F$18:$F$1017),0)</f>
        <v>0</v>
      </c>
      <c r="I61" s="388">
        <f>IFERROR($E61*SUMIF('Daily Log'!$H$18:$H$1017,$B61,'Daily Log'!$I$18:$I$1017),0)</f>
        <v>0</v>
      </c>
      <c r="J61" s="388">
        <f>IFERROR($E61*SUMIF('Daily Log'!$K$18:$K$1017,$B61,'Daily Log'!$L$18:$L$1017),0)</f>
        <v>0</v>
      </c>
      <c r="K61" s="388">
        <f>IFERROR($E61*SUMIF('Daily Log'!$N$18:$N$1017,$B61,'Daily Log'!$O$18:$O$1017),0)</f>
        <v>0</v>
      </c>
      <c r="L61" s="388">
        <f>IFERROR($E61*SUMIF('Daily Log'!$Q$18:$Q$1017,$B61,'Daily Log'!$R$18:$R$1017),0)</f>
        <v>0</v>
      </c>
      <c r="M61" s="388">
        <f>IFERROR($E61*SUMIF('Daily Log'!$T$18:$T$1017,$B61,'Daily Log'!$U$18:$U$1017),0)</f>
        <v>0</v>
      </c>
      <c r="N61" s="388">
        <f>IFERROR($E61*SUMIF('Daily Log'!$W$18:$W$1017,$B61,'Daily Log'!$X$18:$X$1017),0)</f>
        <v>0</v>
      </c>
      <c r="O61" s="388">
        <f>IFERROR($E61*SUMIF('Daily Log'!$Z$18:$Z$1017,$B61,'Daily Log'!$AA$18:$AA$1017),0)</f>
        <v>0</v>
      </c>
      <c r="P61" s="388">
        <f>IFERROR($E61*SUMIF('Daily Log'!$AC$18:$AC$1017,$B61,'Daily Log'!$AD$18:$AD$1017),0)</f>
        <v>0</v>
      </c>
      <c r="Q61" s="388">
        <f>IFERROR($E61*SUMIF('Daily Log'!$AF$18:$AF$1017,$B61,'Daily Log'!$AG$18:$AG$1017),0)</f>
        <v>0</v>
      </c>
      <c r="R61" s="388">
        <f>IFERROR($E61*SUMIF('Daily Log'!$AI$18:$AI$1017,$B61,'Daily Log'!$AJ$18:$AJ$1017),0)</f>
        <v>0</v>
      </c>
      <c r="S61" s="388">
        <f>IFERROR($E61*SUMIF('Daily Log'!$AL$18:$AL$1017,$B61,'Daily Log'!$AM$18:$AM$1017),0)</f>
        <v>0</v>
      </c>
      <c r="T61" s="388">
        <f>IFERROR($E61*SUMIF('Daily Log'!$AO$18:$AO$1017,$B61,'Daily Log'!$AP$18:$AP$1017),0)</f>
        <v>0</v>
      </c>
      <c r="U61" s="388">
        <f>IFERROR($E61*SUMIF('Daily Log'!$AR$18:$AR$1017,$B61,'Daily Log'!$AS$18:$AS$1017),0)</f>
        <v>0</v>
      </c>
      <c r="V61" s="388">
        <f>IFERROR($E61*SUMIF('Daily Log'!$AU$18:$AU$1017,$B61,'Daily Log'!$AV$18:$AV$1017),0)</f>
        <v>0</v>
      </c>
      <c r="W61" s="388">
        <f>IFERROR($E61*SUMIF('Daily Log'!$AX$18:$AX$1017,$B61,'Daily Log'!$AY$18:$AY$1017),0)</f>
        <v>0</v>
      </c>
      <c r="X61" s="388">
        <f>IFERROR($E61*SUMIF('Daily Log'!$BA$18:$BA$1017,$B61,'Daily Log'!$BB$18:$BB$1017),0)</f>
        <v>0</v>
      </c>
      <c r="Y61" s="388">
        <f>IFERROR($E61*SUMIF('Daily Log'!$BD$18:$BD$1017,$B61,'Daily Log'!$BE$18:$BE$1017),0)</f>
        <v>0</v>
      </c>
      <c r="Z61" s="388">
        <f>IFERROR($E61*SUMIF('Daily Log'!$BG$18:$BG$1017,$B61,'Daily Log'!$BH$18:$BH$1017),0)</f>
        <v>0</v>
      </c>
      <c r="AA61" s="388">
        <f>IFERROR($E61*SUMIF('Daily Log'!$BJ$18:$BJ$1017,$B61,'Daily Log'!$BK$18:$BK$1017),0)</f>
        <v>0</v>
      </c>
      <c r="AB61" s="388">
        <f>IFERROR($E61*SUMIF('Daily Log'!$BM$18:$BM$1017,$B61,'Daily Log'!$BN$18:$BN$1017),0)</f>
        <v>0</v>
      </c>
      <c r="AC61" s="388">
        <f>IFERROR($E61*SUMIF('Daily Log'!$BP$18:$BP$1017,$B61,'Daily Log'!$BQ$18:$BQ$1017),0)</f>
        <v>0</v>
      </c>
      <c r="AD61" s="388">
        <f>IFERROR($E61*SUMIF('Daily Log'!$BS$18:$BS$1017,$B61,'Daily Log'!$BT$18:$BT$1017),0)</f>
        <v>0</v>
      </c>
      <c r="AE61" s="388">
        <f>IFERROR($E61*SUMIF('Daily Log'!$BV$18:$BV$1017,$B61,'Daily Log'!$BW$18:$BW$1017),0)</f>
        <v>0</v>
      </c>
      <c r="AF61" s="388">
        <f>IFERROR($E61*SUMIF('Daily Log'!$BY$18:$BY$1017,$B61,'Daily Log'!$BZ$18:$BZ$1017),0)</f>
        <v>0</v>
      </c>
      <c r="AG61" s="388">
        <f>IFERROR($E61*SUMIF('Daily Log'!$CB$18:$CB$1017,$B61,'Daily Log'!$CC$18:$CC$1017),0)</f>
        <v>0</v>
      </c>
      <c r="AH61" s="388">
        <f>IFERROR($E61*SUMIF('Daily Log'!$CE$18:$CE$1017,$B61,'Daily Log'!$CF$18:$CF$1017),0)</f>
        <v>0</v>
      </c>
      <c r="AI61" s="388">
        <f>IFERROR($E61*SUMIF('Daily Log'!$CH$18:$CH$1017,$B61,'Daily Log'!$CI$18:$CI$1017),0)</f>
        <v>0</v>
      </c>
      <c r="AJ61" s="388">
        <f>IFERROR($E61*SUMIF('Daily Log'!$CK$18:$CK$1017,$B61,'Daily Log'!$CL$18:$CL$1017),0)</f>
        <v>0</v>
      </c>
      <c r="AK61" s="388">
        <f>IFERROR($E61*SUMIF('Daily Log'!$CN$18:$CN$1017,$B61,'Daily Log'!$CO$18:$CO$1017),0)</f>
        <v>0</v>
      </c>
    </row>
    <row r="62" spans="2:37" ht="33.75" hidden="1" customHeight="1">
      <c r="B62" s="397" t="s">
        <v>435</v>
      </c>
      <c r="C62" s="384"/>
      <c r="D62" s="389"/>
      <c r="E62" s="391"/>
      <c r="F62" s="390">
        <f t="shared" si="1"/>
        <v>0</v>
      </c>
      <c r="G62" s="388">
        <f>IFERROR($E62*SUMIF('Daily Log'!$B$18:$B$1017,$B62,'Daily Log'!$C$18:$C$1017),0)</f>
        <v>0</v>
      </c>
      <c r="H62" s="388">
        <f>IFERROR($E62*SUMIF('Daily Log'!$E$18:$E$1017,$B62,'Daily Log'!$F$18:$F$1017),0)</f>
        <v>0</v>
      </c>
      <c r="I62" s="388">
        <f>IFERROR($E62*SUMIF('Daily Log'!$H$18:$H$1017,$B62,'Daily Log'!$I$18:$I$1017),0)</f>
        <v>0</v>
      </c>
      <c r="J62" s="388">
        <f>IFERROR($E62*SUMIF('Daily Log'!$K$18:$K$1017,$B62,'Daily Log'!$L$18:$L$1017),0)</f>
        <v>0</v>
      </c>
      <c r="K62" s="388">
        <f>IFERROR($E62*SUMIF('Daily Log'!$N$18:$N$1017,$B62,'Daily Log'!$O$18:$O$1017),0)</f>
        <v>0</v>
      </c>
      <c r="L62" s="388">
        <f>IFERROR($E62*SUMIF('Daily Log'!$Q$18:$Q$1017,$B62,'Daily Log'!$R$18:$R$1017),0)</f>
        <v>0</v>
      </c>
      <c r="M62" s="388">
        <f>IFERROR($E62*SUMIF('Daily Log'!$T$18:$T$1017,$B62,'Daily Log'!$U$18:$U$1017),0)</f>
        <v>0</v>
      </c>
      <c r="N62" s="388">
        <f>IFERROR($E62*SUMIF('Daily Log'!$W$18:$W$1017,$B62,'Daily Log'!$X$18:$X$1017),0)</f>
        <v>0</v>
      </c>
      <c r="O62" s="388">
        <f>IFERROR($E62*SUMIF('Daily Log'!$Z$18:$Z$1017,$B62,'Daily Log'!$AA$18:$AA$1017),0)</f>
        <v>0</v>
      </c>
      <c r="P62" s="388">
        <f>IFERROR($E62*SUMIF('Daily Log'!$AC$18:$AC$1017,$B62,'Daily Log'!$AD$18:$AD$1017),0)</f>
        <v>0</v>
      </c>
      <c r="Q62" s="388">
        <f>IFERROR($E62*SUMIF('Daily Log'!$AF$18:$AF$1017,$B62,'Daily Log'!$AG$18:$AG$1017),0)</f>
        <v>0</v>
      </c>
      <c r="R62" s="388">
        <f>IFERROR($E62*SUMIF('Daily Log'!$AI$18:$AI$1017,$B62,'Daily Log'!$AJ$18:$AJ$1017),0)</f>
        <v>0</v>
      </c>
      <c r="S62" s="388">
        <f>IFERROR($E62*SUMIF('Daily Log'!$AL$18:$AL$1017,$B62,'Daily Log'!$AM$18:$AM$1017),0)</f>
        <v>0</v>
      </c>
      <c r="T62" s="388">
        <f>IFERROR($E62*SUMIF('Daily Log'!$AO$18:$AO$1017,$B62,'Daily Log'!$AP$18:$AP$1017),0)</f>
        <v>0</v>
      </c>
      <c r="U62" s="388">
        <f>IFERROR($E62*SUMIF('Daily Log'!$AR$18:$AR$1017,$B62,'Daily Log'!$AS$18:$AS$1017),0)</f>
        <v>0</v>
      </c>
      <c r="V62" s="388">
        <f>IFERROR($E62*SUMIF('Daily Log'!$AU$18:$AU$1017,$B62,'Daily Log'!$AV$18:$AV$1017),0)</f>
        <v>0</v>
      </c>
      <c r="W62" s="388">
        <f>IFERROR($E62*SUMIF('Daily Log'!$AX$18:$AX$1017,$B62,'Daily Log'!$AY$18:$AY$1017),0)</f>
        <v>0</v>
      </c>
      <c r="X62" s="388">
        <f>IFERROR($E62*SUMIF('Daily Log'!$BA$18:$BA$1017,$B62,'Daily Log'!$BB$18:$BB$1017),0)</f>
        <v>0</v>
      </c>
      <c r="Y62" s="388">
        <f>IFERROR($E62*SUMIF('Daily Log'!$BD$18:$BD$1017,$B62,'Daily Log'!$BE$18:$BE$1017),0)</f>
        <v>0</v>
      </c>
      <c r="Z62" s="388">
        <f>IFERROR($E62*SUMIF('Daily Log'!$BG$18:$BG$1017,$B62,'Daily Log'!$BH$18:$BH$1017),0)</f>
        <v>0</v>
      </c>
      <c r="AA62" s="388">
        <f>IFERROR($E62*SUMIF('Daily Log'!$BJ$18:$BJ$1017,$B62,'Daily Log'!$BK$18:$BK$1017),0)</f>
        <v>0</v>
      </c>
      <c r="AB62" s="388">
        <f>IFERROR($E62*SUMIF('Daily Log'!$BM$18:$BM$1017,$B62,'Daily Log'!$BN$18:$BN$1017),0)</f>
        <v>0</v>
      </c>
      <c r="AC62" s="388">
        <f>IFERROR($E62*SUMIF('Daily Log'!$BP$18:$BP$1017,$B62,'Daily Log'!$BQ$18:$BQ$1017),0)</f>
        <v>0</v>
      </c>
      <c r="AD62" s="388">
        <f>IFERROR($E62*SUMIF('Daily Log'!$BS$18:$BS$1017,$B62,'Daily Log'!$BT$18:$BT$1017),0)</f>
        <v>0</v>
      </c>
      <c r="AE62" s="388">
        <f>IFERROR($E62*SUMIF('Daily Log'!$BV$18:$BV$1017,$B62,'Daily Log'!$BW$18:$BW$1017),0)</f>
        <v>0</v>
      </c>
      <c r="AF62" s="388">
        <f>IFERROR($E62*SUMIF('Daily Log'!$BY$18:$BY$1017,$B62,'Daily Log'!$BZ$18:$BZ$1017),0)</f>
        <v>0</v>
      </c>
      <c r="AG62" s="388">
        <f>IFERROR($E62*SUMIF('Daily Log'!$CB$18:$CB$1017,$B62,'Daily Log'!$CC$18:$CC$1017),0)</f>
        <v>0</v>
      </c>
      <c r="AH62" s="388">
        <f>IFERROR($E62*SUMIF('Daily Log'!$CE$18:$CE$1017,$B62,'Daily Log'!$CF$18:$CF$1017),0)</f>
        <v>0</v>
      </c>
      <c r="AI62" s="388">
        <f>IFERROR($E62*SUMIF('Daily Log'!$CH$18:$CH$1017,$B62,'Daily Log'!$CI$18:$CI$1017),0)</f>
        <v>0</v>
      </c>
      <c r="AJ62" s="388">
        <f>IFERROR($E62*SUMIF('Daily Log'!$CK$18:$CK$1017,$B62,'Daily Log'!$CL$18:$CL$1017),0)</f>
        <v>0</v>
      </c>
      <c r="AK62" s="388">
        <f>IFERROR($E62*SUMIF('Daily Log'!$CN$18:$CN$1017,$B62,'Daily Log'!$CO$18:$CO$1017),0)</f>
        <v>0</v>
      </c>
    </row>
    <row r="63" spans="2:37" ht="33.75" hidden="1" customHeight="1">
      <c r="B63" s="397" t="s">
        <v>322</v>
      </c>
      <c r="C63" s="384"/>
      <c r="D63" s="389"/>
      <c r="E63" s="391"/>
      <c r="F63" s="390">
        <f t="shared" si="1"/>
        <v>0</v>
      </c>
      <c r="G63" s="388">
        <f>IFERROR($E63*SUMIF('Daily Log'!$B$18:$B$1017,$B63,'Daily Log'!$C$18:$C$1017),0)</f>
        <v>0</v>
      </c>
      <c r="H63" s="388">
        <f>IFERROR($E63*SUMIF('Daily Log'!$E$18:$E$1017,$B63,'Daily Log'!$F$18:$F$1017),0)</f>
        <v>0</v>
      </c>
      <c r="I63" s="388">
        <f>IFERROR($E63*SUMIF('Daily Log'!$H$18:$H$1017,$B63,'Daily Log'!$I$18:$I$1017),0)</f>
        <v>0</v>
      </c>
      <c r="J63" s="388">
        <f>IFERROR($E63*SUMIF('Daily Log'!$K$18:$K$1017,$B63,'Daily Log'!$L$18:$L$1017),0)</f>
        <v>0</v>
      </c>
      <c r="K63" s="388">
        <f>IFERROR($E63*SUMIF('Daily Log'!$N$18:$N$1017,$B63,'Daily Log'!$O$18:$O$1017),0)</f>
        <v>0</v>
      </c>
      <c r="L63" s="388">
        <f>IFERROR($E63*SUMIF('Daily Log'!$Q$18:$Q$1017,$B63,'Daily Log'!$R$18:$R$1017),0)</f>
        <v>0</v>
      </c>
      <c r="M63" s="388">
        <f>IFERROR($E63*SUMIF('Daily Log'!$T$18:$T$1017,$B63,'Daily Log'!$U$18:$U$1017),0)</f>
        <v>0</v>
      </c>
      <c r="N63" s="388">
        <f>IFERROR($E63*SUMIF('Daily Log'!$W$18:$W$1017,$B63,'Daily Log'!$X$18:$X$1017),0)</f>
        <v>0</v>
      </c>
      <c r="O63" s="388">
        <f>IFERROR($E63*SUMIF('Daily Log'!$Z$18:$Z$1017,$B63,'Daily Log'!$AA$18:$AA$1017),0)</f>
        <v>0</v>
      </c>
      <c r="P63" s="388">
        <f>IFERROR($E63*SUMIF('Daily Log'!$AC$18:$AC$1017,$B63,'Daily Log'!$AD$18:$AD$1017),0)</f>
        <v>0</v>
      </c>
      <c r="Q63" s="388">
        <f>IFERROR($E63*SUMIF('Daily Log'!$AF$18:$AF$1017,$B63,'Daily Log'!$AG$18:$AG$1017),0)</f>
        <v>0</v>
      </c>
      <c r="R63" s="388">
        <f>IFERROR($E63*SUMIF('Daily Log'!$AI$18:$AI$1017,$B63,'Daily Log'!$AJ$18:$AJ$1017),0)</f>
        <v>0</v>
      </c>
      <c r="S63" s="388">
        <f>IFERROR($E63*SUMIF('Daily Log'!$AL$18:$AL$1017,$B63,'Daily Log'!$AM$18:$AM$1017),0)</f>
        <v>0</v>
      </c>
      <c r="T63" s="388">
        <f>IFERROR($E63*SUMIF('Daily Log'!$AO$18:$AO$1017,$B63,'Daily Log'!$AP$18:$AP$1017),0)</f>
        <v>0</v>
      </c>
      <c r="U63" s="388">
        <f>IFERROR($E63*SUMIF('Daily Log'!$AR$18:$AR$1017,$B63,'Daily Log'!$AS$18:$AS$1017),0)</f>
        <v>0</v>
      </c>
      <c r="V63" s="388">
        <f>IFERROR($E63*SUMIF('Daily Log'!$AU$18:$AU$1017,$B63,'Daily Log'!$AV$18:$AV$1017),0)</f>
        <v>0</v>
      </c>
      <c r="W63" s="388">
        <f>IFERROR($E63*SUMIF('Daily Log'!$AX$18:$AX$1017,$B63,'Daily Log'!$AY$18:$AY$1017),0)</f>
        <v>0</v>
      </c>
      <c r="X63" s="388">
        <f>IFERROR($E63*SUMIF('Daily Log'!$BA$18:$BA$1017,$B63,'Daily Log'!$BB$18:$BB$1017),0)</f>
        <v>0</v>
      </c>
      <c r="Y63" s="388">
        <f>IFERROR($E63*SUMIF('Daily Log'!$BD$18:$BD$1017,$B63,'Daily Log'!$BE$18:$BE$1017),0)</f>
        <v>0</v>
      </c>
      <c r="Z63" s="388">
        <f>IFERROR($E63*SUMIF('Daily Log'!$BG$18:$BG$1017,$B63,'Daily Log'!$BH$18:$BH$1017),0)</f>
        <v>0</v>
      </c>
      <c r="AA63" s="388">
        <f>IFERROR($E63*SUMIF('Daily Log'!$BJ$18:$BJ$1017,$B63,'Daily Log'!$BK$18:$BK$1017),0)</f>
        <v>0</v>
      </c>
      <c r="AB63" s="388">
        <f>IFERROR($E63*SUMIF('Daily Log'!$BM$18:$BM$1017,$B63,'Daily Log'!$BN$18:$BN$1017),0)</f>
        <v>0</v>
      </c>
      <c r="AC63" s="388">
        <f>IFERROR($E63*SUMIF('Daily Log'!$BP$18:$BP$1017,$B63,'Daily Log'!$BQ$18:$BQ$1017),0)</f>
        <v>0</v>
      </c>
      <c r="AD63" s="388">
        <f>IFERROR($E63*SUMIF('Daily Log'!$BS$18:$BS$1017,$B63,'Daily Log'!$BT$18:$BT$1017),0)</f>
        <v>0</v>
      </c>
      <c r="AE63" s="388">
        <f>IFERROR($E63*SUMIF('Daily Log'!$BV$18:$BV$1017,$B63,'Daily Log'!$BW$18:$BW$1017),0)</f>
        <v>0</v>
      </c>
      <c r="AF63" s="388">
        <f>IFERROR($E63*SUMIF('Daily Log'!$BY$18:$BY$1017,$B63,'Daily Log'!$BZ$18:$BZ$1017),0)</f>
        <v>0</v>
      </c>
      <c r="AG63" s="388">
        <f>IFERROR($E63*SUMIF('Daily Log'!$CB$18:$CB$1017,$B63,'Daily Log'!$CC$18:$CC$1017),0)</f>
        <v>0</v>
      </c>
      <c r="AH63" s="388">
        <f>IFERROR($E63*SUMIF('Daily Log'!$CE$18:$CE$1017,$B63,'Daily Log'!$CF$18:$CF$1017),0)</f>
        <v>0</v>
      </c>
      <c r="AI63" s="388">
        <f>IFERROR($E63*SUMIF('Daily Log'!$CH$18:$CH$1017,$B63,'Daily Log'!$CI$18:$CI$1017),0)</f>
        <v>0</v>
      </c>
      <c r="AJ63" s="388">
        <f>IFERROR($E63*SUMIF('Daily Log'!$CK$18:$CK$1017,$B63,'Daily Log'!$CL$18:$CL$1017),0)</f>
        <v>0</v>
      </c>
      <c r="AK63" s="388">
        <f>IFERROR($E63*SUMIF('Daily Log'!$CN$18:$CN$1017,$B63,'Daily Log'!$CO$18:$CO$1017),0)</f>
        <v>0</v>
      </c>
    </row>
    <row r="64" spans="2:37" ht="33.75" hidden="1" customHeight="1">
      <c r="B64" s="397" t="s">
        <v>436</v>
      </c>
      <c r="C64" s="384"/>
      <c r="D64" s="389"/>
      <c r="E64" s="391"/>
      <c r="F64" s="390">
        <f t="shared" si="1"/>
        <v>0</v>
      </c>
      <c r="G64" s="388">
        <f>IFERROR($E64*SUMIF('Daily Log'!$B$18:$B$1017,$B64,'Daily Log'!$C$18:$C$1017),0)</f>
        <v>0</v>
      </c>
      <c r="H64" s="388">
        <f>IFERROR($E64*SUMIF('Daily Log'!$E$18:$E$1017,$B64,'Daily Log'!$F$18:$F$1017),0)</f>
        <v>0</v>
      </c>
      <c r="I64" s="388">
        <f>IFERROR($E64*SUMIF('Daily Log'!$H$18:$H$1017,$B64,'Daily Log'!$I$18:$I$1017),0)</f>
        <v>0</v>
      </c>
      <c r="J64" s="388">
        <f>IFERROR($E64*SUMIF('Daily Log'!$K$18:$K$1017,$B64,'Daily Log'!$L$18:$L$1017),0)</f>
        <v>0</v>
      </c>
      <c r="K64" s="388">
        <f>IFERROR($E64*SUMIF('Daily Log'!$N$18:$N$1017,$B64,'Daily Log'!$O$18:$O$1017),0)</f>
        <v>0</v>
      </c>
      <c r="L64" s="388">
        <f>IFERROR($E64*SUMIF('Daily Log'!$Q$18:$Q$1017,$B64,'Daily Log'!$R$18:$R$1017),0)</f>
        <v>0</v>
      </c>
      <c r="M64" s="388">
        <f>IFERROR($E64*SUMIF('Daily Log'!$T$18:$T$1017,$B64,'Daily Log'!$U$18:$U$1017),0)</f>
        <v>0</v>
      </c>
      <c r="N64" s="388">
        <f>IFERROR($E64*SUMIF('Daily Log'!$W$18:$W$1017,$B64,'Daily Log'!$X$18:$X$1017),0)</f>
        <v>0</v>
      </c>
      <c r="O64" s="388">
        <f>IFERROR($E64*SUMIF('Daily Log'!$Z$18:$Z$1017,$B64,'Daily Log'!$AA$18:$AA$1017),0)</f>
        <v>0</v>
      </c>
      <c r="P64" s="388">
        <f>IFERROR($E64*SUMIF('Daily Log'!$AC$18:$AC$1017,$B64,'Daily Log'!$AD$18:$AD$1017),0)</f>
        <v>0</v>
      </c>
      <c r="Q64" s="388">
        <f>IFERROR($E64*SUMIF('Daily Log'!$AF$18:$AF$1017,$B64,'Daily Log'!$AG$18:$AG$1017),0)</f>
        <v>0</v>
      </c>
      <c r="R64" s="388">
        <f>IFERROR($E64*SUMIF('Daily Log'!$AI$18:$AI$1017,$B64,'Daily Log'!$AJ$18:$AJ$1017),0)</f>
        <v>0</v>
      </c>
      <c r="S64" s="388">
        <f>IFERROR($E64*SUMIF('Daily Log'!$AL$18:$AL$1017,$B64,'Daily Log'!$AM$18:$AM$1017),0)</f>
        <v>0</v>
      </c>
      <c r="T64" s="388">
        <f>IFERROR($E64*SUMIF('Daily Log'!$AO$18:$AO$1017,$B64,'Daily Log'!$AP$18:$AP$1017),0)</f>
        <v>0</v>
      </c>
      <c r="U64" s="388">
        <f>IFERROR($E64*SUMIF('Daily Log'!$AR$18:$AR$1017,$B64,'Daily Log'!$AS$18:$AS$1017),0)</f>
        <v>0</v>
      </c>
      <c r="V64" s="388">
        <f>IFERROR($E64*SUMIF('Daily Log'!$AU$18:$AU$1017,$B64,'Daily Log'!$AV$18:$AV$1017),0)</f>
        <v>0</v>
      </c>
      <c r="W64" s="388">
        <f>IFERROR($E64*SUMIF('Daily Log'!$AX$18:$AX$1017,$B64,'Daily Log'!$AY$18:$AY$1017),0)</f>
        <v>0</v>
      </c>
      <c r="X64" s="388">
        <f>IFERROR($E64*SUMIF('Daily Log'!$BA$18:$BA$1017,$B64,'Daily Log'!$BB$18:$BB$1017),0)</f>
        <v>0</v>
      </c>
      <c r="Y64" s="388">
        <f>IFERROR($E64*SUMIF('Daily Log'!$BD$18:$BD$1017,$B64,'Daily Log'!$BE$18:$BE$1017),0)</f>
        <v>0</v>
      </c>
      <c r="Z64" s="388">
        <f>IFERROR($E64*SUMIF('Daily Log'!$BG$18:$BG$1017,$B64,'Daily Log'!$BH$18:$BH$1017),0)</f>
        <v>0</v>
      </c>
      <c r="AA64" s="388">
        <f>IFERROR($E64*SUMIF('Daily Log'!$BJ$18:$BJ$1017,$B64,'Daily Log'!$BK$18:$BK$1017),0)</f>
        <v>0</v>
      </c>
      <c r="AB64" s="388">
        <f>IFERROR($E64*SUMIF('Daily Log'!$BM$18:$BM$1017,$B64,'Daily Log'!$BN$18:$BN$1017),0)</f>
        <v>0</v>
      </c>
      <c r="AC64" s="388">
        <f>IFERROR($E64*SUMIF('Daily Log'!$BP$18:$BP$1017,$B64,'Daily Log'!$BQ$18:$BQ$1017),0)</f>
        <v>0</v>
      </c>
      <c r="AD64" s="388">
        <f>IFERROR($E64*SUMIF('Daily Log'!$BS$18:$BS$1017,$B64,'Daily Log'!$BT$18:$BT$1017),0)</f>
        <v>0</v>
      </c>
      <c r="AE64" s="388">
        <f>IFERROR($E64*SUMIF('Daily Log'!$BV$18:$BV$1017,$B64,'Daily Log'!$BW$18:$BW$1017),0)</f>
        <v>0</v>
      </c>
      <c r="AF64" s="388">
        <f>IFERROR($E64*SUMIF('Daily Log'!$BY$18:$BY$1017,$B64,'Daily Log'!$BZ$18:$BZ$1017),0)</f>
        <v>0</v>
      </c>
      <c r="AG64" s="388">
        <f>IFERROR($E64*SUMIF('Daily Log'!$CB$18:$CB$1017,$B64,'Daily Log'!$CC$18:$CC$1017),0)</f>
        <v>0</v>
      </c>
      <c r="AH64" s="388">
        <f>IFERROR($E64*SUMIF('Daily Log'!$CE$18:$CE$1017,$B64,'Daily Log'!$CF$18:$CF$1017),0)</f>
        <v>0</v>
      </c>
      <c r="AI64" s="388">
        <f>IFERROR($E64*SUMIF('Daily Log'!$CH$18:$CH$1017,$B64,'Daily Log'!$CI$18:$CI$1017),0)</f>
        <v>0</v>
      </c>
      <c r="AJ64" s="388">
        <f>IFERROR($E64*SUMIF('Daily Log'!$CK$18:$CK$1017,$B64,'Daily Log'!$CL$18:$CL$1017),0)</f>
        <v>0</v>
      </c>
      <c r="AK64" s="388">
        <f>IFERROR($E64*SUMIF('Daily Log'!$CN$18:$CN$1017,$B64,'Daily Log'!$CO$18:$CO$1017),0)</f>
        <v>0</v>
      </c>
    </row>
    <row r="65" spans="2:37" ht="33.75" hidden="1" customHeight="1">
      <c r="B65" s="397" t="s">
        <v>437</v>
      </c>
      <c r="C65" s="384"/>
      <c r="D65" s="389"/>
      <c r="E65" s="391"/>
      <c r="F65" s="390">
        <f t="shared" si="1"/>
        <v>0</v>
      </c>
      <c r="G65" s="388">
        <f>IFERROR($E65*SUMIF('Daily Log'!$B$18:$B$1017,$B65,'Daily Log'!$C$18:$C$1017),0)</f>
        <v>0</v>
      </c>
      <c r="H65" s="388">
        <f>IFERROR($E65*SUMIF('Daily Log'!$E$18:$E$1017,$B65,'Daily Log'!$F$18:$F$1017),0)</f>
        <v>0</v>
      </c>
      <c r="I65" s="388">
        <f>IFERROR($E65*SUMIF('Daily Log'!$H$18:$H$1017,$B65,'Daily Log'!$I$18:$I$1017),0)</f>
        <v>0</v>
      </c>
      <c r="J65" s="388">
        <f>IFERROR($E65*SUMIF('Daily Log'!$K$18:$K$1017,$B65,'Daily Log'!$L$18:$L$1017),0)</f>
        <v>0</v>
      </c>
      <c r="K65" s="388">
        <f>IFERROR($E65*SUMIF('Daily Log'!$N$18:$N$1017,$B65,'Daily Log'!$O$18:$O$1017),0)</f>
        <v>0</v>
      </c>
      <c r="L65" s="388">
        <f>IFERROR($E65*SUMIF('Daily Log'!$Q$18:$Q$1017,$B65,'Daily Log'!$R$18:$R$1017),0)</f>
        <v>0</v>
      </c>
      <c r="M65" s="388">
        <f>IFERROR($E65*SUMIF('Daily Log'!$T$18:$T$1017,$B65,'Daily Log'!$U$18:$U$1017),0)</f>
        <v>0</v>
      </c>
      <c r="N65" s="388">
        <f>IFERROR($E65*SUMIF('Daily Log'!$W$18:$W$1017,$B65,'Daily Log'!$X$18:$X$1017),0)</f>
        <v>0</v>
      </c>
      <c r="O65" s="388">
        <f>IFERROR($E65*SUMIF('Daily Log'!$Z$18:$Z$1017,$B65,'Daily Log'!$AA$18:$AA$1017),0)</f>
        <v>0</v>
      </c>
      <c r="P65" s="388">
        <f>IFERROR($E65*SUMIF('Daily Log'!$AC$18:$AC$1017,$B65,'Daily Log'!$AD$18:$AD$1017),0)</f>
        <v>0</v>
      </c>
      <c r="Q65" s="388">
        <f>IFERROR($E65*SUMIF('Daily Log'!$AF$18:$AF$1017,$B65,'Daily Log'!$AG$18:$AG$1017),0)</f>
        <v>0</v>
      </c>
      <c r="R65" s="388">
        <f>IFERROR($E65*SUMIF('Daily Log'!$AI$18:$AI$1017,$B65,'Daily Log'!$AJ$18:$AJ$1017),0)</f>
        <v>0</v>
      </c>
      <c r="S65" s="388">
        <f>IFERROR($E65*SUMIF('Daily Log'!$AL$18:$AL$1017,$B65,'Daily Log'!$AM$18:$AM$1017),0)</f>
        <v>0</v>
      </c>
      <c r="T65" s="388">
        <f>IFERROR($E65*SUMIF('Daily Log'!$AO$18:$AO$1017,$B65,'Daily Log'!$AP$18:$AP$1017),0)</f>
        <v>0</v>
      </c>
      <c r="U65" s="388">
        <f>IFERROR($E65*SUMIF('Daily Log'!$AR$18:$AR$1017,$B65,'Daily Log'!$AS$18:$AS$1017),0)</f>
        <v>0</v>
      </c>
      <c r="V65" s="388">
        <f>IFERROR($E65*SUMIF('Daily Log'!$AU$18:$AU$1017,$B65,'Daily Log'!$AV$18:$AV$1017),0)</f>
        <v>0</v>
      </c>
      <c r="W65" s="388">
        <f>IFERROR($E65*SUMIF('Daily Log'!$AX$18:$AX$1017,$B65,'Daily Log'!$AY$18:$AY$1017),0)</f>
        <v>0</v>
      </c>
      <c r="X65" s="388">
        <f>IFERROR($E65*SUMIF('Daily Log'!$BA$18:$BA$1017,$B65,'Daily Log'!$BB$18:$BB$1017),0)</f>
        <v>0</v>
      </c>
      <c r="Y65" s="388">
        <f>IFERROR($E65*SUMIF('Daily Log'!$BD$18:$BD$1017,$B65,'Daily Log'!$BE$18:$BE$1017),0)</f>
        <v>0</v>
      </c>
      <c r="Z65" s="388">
        <f>IFERROR($E65*SUMIF('Daily Log'!$BG$18:$BG$1017,$B65,'Daily Log'!$BH$18:$BH$1017),0)</f>
        <v>0</v>
      </c>
      <c r="AA65" s="388">
        <f>IFERROR($E65*SUMIF('Daily Log'!$BJ$18:$BJ$1017,$B65,'Daily Log'!$BK$18:$BK$1017),0)</f>
        <v>0</v>
      </c>
      <c r="AB65" s="388">
        <f>IFERROR($E65*SUMIF('Daily Log'!$BM$18:$BM$1017,$B65,'Daily Log'!$BN$18:$BN$1017),0)</f>
        <v>0</v>
      </c>
      <c r="AC65" s="388">
        <f>IFERROR($E65*SUMIF('Daily Log'!$BP$18:$BP$1017,$B65,'Daily Log'!$BQ$18:$BQ$1017),0)</f>
        <v>0</v>
      </c>
      <c r="AD65" s="388">
        <f>IFERROR($E65*SUMIF('Daily Log'!$BS$18:$BS$1017,$B65,'Daily Log'!$BT$18:$BT$1017),0)</f>
        <v>0</v>
      </c>
      <c r="AE65" s="388">
        <f>IFERROR($E65*SUMIF('Daily Log'!$BV$18:$BV$1017,$B65,'Daily Log'!$BW$18:$BW$1017),0)</f>
        <v>0</v>
      </c>
      <c r="AF65" s="388">
        <f>IFERROR($E65*SUMIF('Daily Log'!$BY$18:$BY$1017,$B65,'Daily Log'!$BZ$18:$BZ$1017),0)</f>
        <v>0</v>
      </c>
      <c r="AG65" s="388">
        <f>IFERROR($E65*SUMIF('Daily Log'!$CB$18:$CB$1017,$B65,'Daily Log'!$CC$18:$CC$1017),0)</f>
        <v>0</v>
      </c>
      <c r="AH65" s="388">
        <f>IFERROR($E65*SUMIF('Daily Log'!$CE$18:$CE$1017,$B65,'Daily Log'!$CF$18:$CF$1017),0)</f>
        <v>0</v>
      </c>
      <c r="AI65" s="388">
        <f>IFERROR($E65*SUMIF('Daily Log'!$CH$18:$CH$1017,$B65,'Daily Log'!$CI$18:$CI$1017),0)</f>
        <v>0</v>
      </c>
      <c r="AJ65" s="388">
        <f>IFERROR($E65*SUMIF('Daily Log'!$CK$18:$CK$1017,$B65,'Daily Log'!$CL$18:$CL$1017),0)</f>
        <v>0</v>
      </c>
      <c r="AK65" s="388">
        <f>IFERROR($E65*SUMIF('Daily Log'!$CN$18:$CN$1017,$B65,'Daily Log'!$CO$18:$CO$1017),0)</f>
        <v>0</v>
      </c>
    </row>
    <row r="66" spans="2:37" ht="33.75" hidden="1" customHeight="1">
      <c r="B66" s="397" t="s">
        <v>438</v>
      </c>
      <c r="C66" s="384"/>
      <c r="D66" s="389"/>
      <c r="E66" s="391"/>
      <c r="F66" s="390">
        <f t="shared" si="1"/>
        <v>0</v>
      </c>
      <c r="G66" s="388">
        <f>IFERROR($E66*SUMIF('Daily Log'!$B$18:$B$1017,$B66,'Daily Log'!$C$18:$C$1017),0)</f>
        <v>0</v>
      </c>
      <c r="H66" s="388">
        <f>IFERROR($E66*SUMIF('Daily Log'!$E$18:$E$1017,$B66,'Daily Log'!$F$18:$F$1017),0)</f>
        <v>0</v>
      </c>
      <c r="I66" s="388">
        <f>IFERROR($E66*SUMIF('Daily Log'!$H$18:$H$1017,$B66,'Daily Log'!$I$18:$I$1017),0)</f>
        <v>0</v>
      </c>
      <c r="J66" s="388">
        <f>IFERROR($E66*SUMIF('Daily Log'!$K$18:$K$1017,$B66,'Daily Log'!$L$18:$L$1017),0)</f>
        <v>0</v>
      </c>
      <c r="K66" s="388">
        <f>IFERROR($E66*SUMIF('Daily Log'!$N$18:$N$1017,$B66,'Daily Log'!$O$18:$O$1017),0)</f>
        <v>0</v>
      </c>
      <c r="L66" s="388">
        <f>IFERROR($E66*SUMIF('Daily Log'!$Q$18:$Q$1017,$B66,'Daily Log'!$R$18:$R$1017),0)</f>
        <v>0</v>
      </c>
      <c r="M66" s="388">
        <f>IFERROR($E66*SUMIF('Daily Log'!$T$18:$T$1017,$B66,'Daily Log'!$U$18:$U$1017),0)</f>
        <v>0</v>
      </c>
      <c r="N66" s="388">
        <f>IFERROR($E66*SUMIF('Daily Log'!$W$18:$W$1017,$B66,'Daily Log'!$X$18:$X$1017),0)</f>
        <v>0</v>
      </c>
      <c r="O66" s="388">
        <f>IFERROR($E66*SUMIF('Daily Log'!$Z$18:$Z$1017,$B66,'Daily Log'!$AA$18:$AA$1017),0)</f>
        <v>0</v>
      </c>
      <c r="P66" s="388">
        <f>IFERROR($E66*SUMIF('Daily Log'!$AC$18:$AC$1017,$B66,'Daily Log'!$AD$18:$AD$1017),0)</f>
        <v>0</v>
      </c>
      <c r="Q66" s="388">
        <f>IFERROR($E66*SUMIF('Daily Log'!$AF$18:$AF$1017,$B66,'Daily Log'!$AG$18:$AG$1017),0)</f>
        <v>0</v>
      </c>
      <c r="R66" s="388">
        <f>IFERROR($E66*SUMIF('Daily Log'!$AI$18:$AI$1017,$B66,'Daily Log'!$AJ$18:$AJ$1017),0)</f>
        <v>0</v>
      </c>
      <c r="S66" s="388">
        <f>IFERROR($E66*SUMIF('Daily Log'!$AL$18:$AL$1017,$B66,'Daily Log'!$AM$18:$AM$1017),0)</f>
        <v>0</v>
      </c>
      <c r="T66" s="388">
        <f>IFERROR($E66*SUMIF('Daily Log'!$AO$18:$AO$1017,$B66,'Daily Log'!$AP$18:$AP$1017),0)</f>
        <v>0</v>
      </c>
      <c r="U66" s="388">
        <f>IFERROR($E66*SUMIF('Daily Log'!$AR$18:$AR$1017,$B66,'Daily Log'!$AS$18:$AS$1017),0)</f>
        <v>0</v>
      </c>
      <c r="V66" s="388">
        <f>IFERROR($E66*SUMIF('Daily Log'!$AU$18:$AU$1017,$B66,'Daily Log'!$AV$18:$AV$1017),0)</f>
        <v>0</v>
      </c>
      <c r="W66" s="388">
        <f>IFERROR($E66*SUMIF('Daily Log'!$AX$18:$AX$1017,$B66,'Daily Log'!$AY$18:$AY$1017),0)</f>
        <v>0</v>
      </c>
      <c r="X66" s="388">
        <f>IFERROR($E66*SUMIF('Daily Log'!$BA$18:$BA$1017,$B66,'Daily Log'!$BB$18:$BB$1017),0)</f>
        <v>0</v>
      </c>
      <c r="Y66" s="388">
        <f>IFERROR($E66*SUMIF('Daily Log'!$BD$18:$BD$1017,$B66,'Daily Log'!$BE$18:$BE$1017),0)</f>
        <v>0</v>
      </c>
      <c r="Z66" s="388">
        <f>IFERROR($E66*SUMIF('Daily Log'!$BG$18:$BG$1017,$B66,'Daily Log'!$BH$18:$BH$1017),0)</f>
        <v>0</v>
      </c>
      <c r="AA66" s="388">
        <f>IFERROR($E66*SUMIF('Daily Log'!$BJ$18:$BJ$1017,$B66,'Daily Log'!$BK$18:$BK$1017),0)</f>
        <v>0</v>
      </c>
      <c r="AB66" s="388">
        <f>IFERROR($E66*SUMIF('Daily Log'!$BM$18:$BM$1017,$B66,'Daily Log'!$BN$18:$BN$1017),0)</f>
        <v>0</v>
      </c>
      <c r="AC66" s="388">
        <f>IFERROR($E66*SUMIF('Daily Log'!$BP$18:$BP$1017,$B66,'Daily Log'!$BQ$18:$BQ$1017),0)</f>
        <v>0</v>
      </c>
      <c r="AD66" s="388">
        <f>IFERROR($E66*SUMIF('Daily Log'!$BS$18:$BS$1017,$B66,'Daily Log'!$BT$18:$BT$1017),0)</f>
        <v>0</v>
      </c>
      <c r="AE66" s="388">
        <f>IFERROR($E66*SUMIF('Daily Log'!$BV$18:$BV$1017,$B66,'Daily Log'!$BW$18:$BW$1017),0)</f>
        <v>0</v>
      </c>
      <c r="AF66" s="388">
        <f>IFERROR($E66*SUMIF('Daily Log'!$BY$18:$BY$1017,$B66,'Daily Log'!$BZ$18:$BZ$1017),0)</f>
        <v>0</v>
      </c>
      <c r="AG66" s="388">
        <f>IFERROR($E66*SUMIF('Daily Log'!$CB$18:$CB$1017,$B66,'Daily Log'!$CC$18:$CC$1017),0)</f>
        <v>0</v>
      </c>
      <c r="AH66" s="388">
        <f>IFERROR($E66*SUMIF('Daily Log'!$CE$18:$CE$1017,$B66,'Daily Log'!$CF$18:$CF$1017),0)</f>
        <v>0</v>
      </c>
      <c r="AI66" s="388">
        <f>IFERROR($E66*SUMIF('Daily Log'!$CH$18:$CH$1017,$B66,'Daily Log'!$CI$18:$CI$1017),0)</f>
        <v>0</v>
      </c>
      <c r="AJ66" s="388">
        <f>IFERROR($E66*SUMIF('Daily Log'!$CK$18:$CK$1017,$B66,'Daily Log'!$CL$18:$CL$1017),0)</f>
        <v>0</v>
      </c>
      <c r="AK66" s="388">
        <f>IFERROR($E66*SUMIF('Daily Log'!$CN$18:$CN$1017,$B66,'Daily Log'!$CO$18:$CO$1017),0)</f>
        <v>0</v>
      </c>
    </row>
    <row r="67" spans="2:37" ht="33.75" hidden="1" customHeight="1">
      <c r="B67" s="397" t="s">
        <v>439</v>
      </c>
      <c r="C67" s="384"/>
      <c r="D67" s="389"/>
      <c r="E67" s="391"/>
      <c r="F67" s="390">
        <f t="shared" si="1"/>
        <v>0</v>
      </c>
      <c r="G67" s="388">
        <f>IFERROR($E67*SUMIF('Daily Log'!$B$18:$B$1017,$B67,'Daily Log'!$C$18:$C$1017),0)</f>
        <v>0</v>
      </c>
      <c r="H67" s="388">
        <f>IFERROR($E67*SUMIF('Daily Log'!$E$18:$E$1017,$B67,'Daily Log'!$F$18:$F$1017),0)</f>
        <v>0</v>
      </c>
      <c r="I67" s="388">
        <f>IFERROR($E67*SUMIF('Daily Log'!$H$18:$H$1017,$B67,'Daily Log'!$I$18:$I$1017),0)</f>
        <v>0</v>
      </c>
      <c r="J67" s="388">
        <f>IFERROR($E67*SUMIF('Daily Log'!$K$18:$K$1017,$B67,'Daily Log'!$L$18:$L$1017),0)</f>
        <v>0</v>
      </c>
      <c r="K67" s="388">
        <f>IFERROR($E67*SUMIF('Daily Log'!$N$18:$N$1017,$B67,'Daily Log'!$O$18:$O$1017),0)</f>
        <v>0</v>
      </c>
      <c r="L67" s="388">
        <f>IFERROR($E67*SUMIF('Daily Log'!$Q$18:$Q$1017,$B67,'Daily Log'!$R$18:$R$1017),0)</f>
        <v>0</v>
      </c>
      <c r="M67" s="388">
        <f>IFERROR($E67*SUMIF('Daily Log'!$T$18:$T$1017,$B67,'Daily Log'!$U$18:$U$1017),0)</f>
        <v>0</v>
      </c>
      <c r="N67" s="388">
        <f>IFERROR($E67*SUMIF('Daily Log'!$W$18:$W$1017,$B67,'Daily Log'!$X$18:$X$1017),0)</f>
        <v>0</v>
      </c>
      <c r="O67" s="388">
        <f>IFERROR($E67*SUMIF('Daily Log'!$Z$18:$Z$1017,$B67,'Daily Log'!$AA$18:$AA$1017),0)</f>
        <v>0</v>
      </c>
      <c r="P67" s="388">
        <f>IFERROR($E67*SUMIF('Daily Log'!$AC$18:$AC$1017,$B67,'Daily Log'!$AD$18:$AD$1017),0)</f>
        <v>0</v>
      </c>
      <c r="Q67" s="388">
        <f>IFERROR($E67*SUMIF('Daily Log'!$AF$18:$AF$1017,$B67,'Daily Log'!$AG$18:$AG$1017),0)</f>
        <v>0</v>
      </c>
      <c r="R67" s="388">
        <f>IFERROR($E67*SUMIF('Daily Log'!$AI$18:$AI$1017,$B67,'Daily Log'!$AJ$18:$AJ$1017),0)</f>
        <v>0</v>
      </c>
      <c r="S67" s="388">
        <f>IFERROR($E67*SUMIF('Daily Log'!$AL$18:$AL$1017,$B67,'Daily Log'!$AM$18:$AM$1017),0)</f>
        <v>0</v>
      </c>
      <c r="T67" s="388">
        <f>IFERROR($E67*SUMIF('Daily Log'!$AO$18:$AO$1017,$B67,'Daily Log'!$AP$18:$AP$1017),0)</f>
        <v>0</v>
      </c>
      <c r="U67" s="388">
        <f>IFERROR($E67*SUMIF('Daily Log'!$AR$18:$AR$1017,$B67,'Daily Log'!$AS$18:$AS$1017),0)</f>
        <v>0</v>
      </c>
      <c r="V67" s="388">
        <f>IFERROR($E67*SUMIF('Daily Log'!$AU$18:$AU$1017,$B67,'Daily Log'!$AV$18:$AV$1017),0)</f>
        <v>0</v>
      </c>
      <c r="W67" s="388">
        <f>IFERROR($E67*SUMIF('Daily Log'!$AX$18:$AX$1017,$B67,'Daily Log'!$AY$18:$AY$1017),0)</f>
        <v>0</v>
      </c>
      <c r="X67" s="388">
        <f>IFERROR($E67*SUMIF('Daily Log'!$BA$18:$BA$1017,$B67,'Daily Log'!$BB$18:$BB$1017),0)</f>
        <v>0</v>
      </c>
      <c r="Y67" s="388">
        <f>IFERROR($E67*SUMIF('Daily Log'!$BD$18:$BD$1017,$B67,'Daily Log'!$BE$18:$BE$1017),0)</f>
        <v>0</v>
      </c>
      <c r="Z67" s="388">
        <f>IFERROR($E67*SUMIF('Daily Log'!$BG$18:$BG$1017,$B67,'Daily Log'!$BH$18:$BH$1017),0)</f>
        <v>0</v>
      </c>
      <c r="AA67" s="388">
        <f>IFERROR($E67*SUMIF('Daily Log'!$BJ$18:$BJ$1017,$B67,'Daily Log'!$BK$18:$BK$1017),0)</f>
        <v>0</v>
      </c>
      <c r="AB67" s="388">
        <f>IFERROR($E67*SUMIF('Daily Log'!$BM$18:$BM$1017,$B67,'Daily Log'!$BN$18:$BN$1017),0)</f>
        <v>0</v>
      </c>
      <c r="AC67" s="388">
        <f>IFERROR($E67*SUMIF('Daily Log'!$BP$18:$BP$1017,$B67,'Daily Log'!$BQ$18:$BQ$1017),0)</f>
        <v>0</v>
      </c>
      <c r="AD67" s="388">
        <f>IFERROR($E67*SUMIF('Daily Log'!$BS$18:$BS$1017,$B67,'Daily Log'!$BT$18:$BT$1017),0)</f>
        <v>0</v>
      </c>
      <c r="AE67" s="388">
        <f>IFERROR($E67*SUMIF('Daily Log'!$BV$18:$BV$1017,$B67,'Daily Log'!$BW$18:$BW$1017),0)</f>
        <v>0</v>
      </c>
      <c r="AF67" s="388">
        <f>IFERROR($E67*SUMIF('Daily Log'!$BY$18:$BY$1017,$B67,'Daily Log'!$BZ$18:$BZ$1017),0)</f>
        <v>0</v>
      </c>
      <c r="AG67" s="388">
        <f>IFERROR($E67*SUMIF('Daily Log'!$CB$18:$CB$1017,$B67,'Daily Log'!$CC$18:$CC$1017),0)</f>
        <v>0</v>
      </c>
      <c r="AH67" s="388">
        <f>IFERROR($E67*SUMIF('Daily Log'!$CE$18:$CE$1017,$B67,'Daily Log'!$CF$18:$CF$1017),0)</f>
        <v>0</v>
      </c>
      <c r="AI67" s="388">
        <f>IFERROR($E67*SUMIF('Daily Log'!$CH$18:$CH$1017,$B67,'Daily Log'!$CI$18:$CI$1017),0)</f>
        <v>0</v>
      </c>
      <c r="AJ67" s="388">
        <f>IFERROR($E67*SUMIF('Daily Log'!$CK$18:$CK$1017,$B67,'Daily Log'!$CL$18:$CL$1017),0)</f>
        <v>0</v>
      </c>
      <c r="AK67" s="388">
        <f>IFERROR($E67*SUMIF('Daily Log'!$CN$18:$CN$1017,$B67,'Daily Log'!$CO$18:$CO$1017),0)</f>
        <v>0</v>
      </c>
    </row>
    <row r="68" spans="2:37" ht="33.75" hidden="1" customHeight="1">
      <c r="B68" s="397" t="s">
        <v>323</v>
      </c>
      <c r="C68" s="384"/>
      <c r="D68" s="389"/>
      <c r="E68" s="391"/>
      <c r="F68" s="390">
        <f t="shared" si="1"/>
        <v>0</v>
      </c>
      <c r="G68" s="388">
        <f>IFERROR($E68*SUMIF('Daily Log'!$B$18:$B$1017,$B68,'Daily Log'!$C$18:$C$1017),0)</f>
        <v>0</v>
      </c>
      <c r="H68" s="388">
        <f>IFERROR($E68*SUMIF('Daily Log'!$E$18:$E$1017,$B68,'Daily Log'!$F$18:$F$1017),0)</f>
        <v>0</v>
      </c>
      <c r="I68" s="388">
        <f>IFERROR($E68*SUMIF('Daily Log'!$H$18:$H$1017,$B68,'Daily Log'!$I$18:$I$1017),0)</f>
        <v>0</v>
      </c>
      <c r="J68" s="388">
        <f>IFERROR($E68*SUMIF('Daily Log'!$K$18:$K$1017,$B68,'Daily Log'!$L$18:$L$1017),0)</f>
        <v>0</v>
      </c>
      <c r="K68" s="388">
        <f>IFERROR($E68*SUMIF('Daily Log'!$N$18:$N$1017,$B68,'Daily Log'!$O$18:$O$1017),0)</f>
        <v>0</v>
      </c>
      <c r="L68" s="388">
        <f>IFERROR($E68*SUMIF('Daily Log'!$Q$18:$Q$1017,$B68,'Daily Log'!$R$18:$R$1017),0)</f>
        <v>0</v>
      </c>
      <c r="M68" s="388">
        <f>IFERROR($E68*SUMIF('Daily Log'!$T$18:$T$1017,$B68,'Daily Log'!$U$18:$U$1017),0)</f>
        <v>0</v>
      </c>
      <c r="N68" s="388">
        <f>IFERROR($E68*SUMIF('Daily Log'!$W$18:$W$1017,$B68,'Daily Log'!$X$18:$X$1017),0)</f>
        <v>0</v>
      </c>
      <c r="O68" s="388">
        <f>IFERROR($E68*SUMIF('Daily Log'!$Z$18:$Z$1017,$B68,'Daily Log'!$AA$18:$AA$1017),0)</f>
        <v>0</v>
      </c>
      <c r="P68" s="388">
        <f>IFERROR($E68*SUMIF('Daily Log'!$AC$18:$AC$1017,$B68,'Daily Log'!$AD$18:$AD$1017),0)</f>
        <v>0</v>
      </c>
      <c r="Q68" s="388">
        <f>IFERROR($E68*SUMIF('Daily Log'!$AF$18:$AF$1017,$B68,'Daily Log'!$AG$18:$AG$1017),0)</f>
        <v>0</v>
      </c>
      <c r="R68" s="388">
        <f>IFERROR($E68*SUMIF('Daily Log'!$AI$18:$AI$1017,$B68,'Daily Log'!$AJ$18:$AJ$1017),0)</f>
        <v>0</v>
      </c>
      <c r="S68" s="388">
        <f>IFERROR($E68*SUMIF('Daily Log'!$AL$18:$AL$1017,$B68,'Daily Log'!$AM$18:$AM$1017),0)</f>
        <v>0</v>
      </c>
      <c r="T68" s="388">
        <f>IFERROR($E68*SUMIF('Daily Log'!$AO$18:$AO$1017,$B68,'Daily Log'!$AP$18:$AP$1017),0)</f>
        <v>0</v>
      </c>
      <c r="U68" s="388">
        <f>IFERROR($E68*SUMIF('Daily Log'!$AR$18:$AR$1017,$B68,'Daily Log'!$AS$18:$AS$1017),0)</f>
        <v>0</v>
      </c>
      <c r="V68" s="388">
        <f>IFERROR($E68*SUMIF('Daily Log'!$AU$18:$AU$1017,$B68,'Daily Log'!$AV$18:$AV$1017),0)</f>
        <v>0</v>
      </c>
      <c r="W68" s="388">
        <f>IFERROR($E68*SUMIF('Daily Log'!$AX$18:$AX$1017,$B68,'Daily Log'!$AY$18:$AY$1017),0)</f>
        <v>0</v>
      </c>
      <c r="X68" s="388">
        <f>IFERROR($E68*SUMIF('Daily Log'!$BA$18:$BA$1017,$B68,'Daily Log'!$BB$18:$BB$1017),0)</f>
        <v>0</v>
      </c>
      <c r="Y68" s="388">
        <f>IFERROR($E68*SUMIF('Daily Log'!$BD$18:$BD$1017,$B68,'Daily Log'!$BE$18:$BE$1017),0)</f>
        <v>0</v>
      </c>
      <c r="Z68" s="388">
        <f>IFERROR($E68*SUMIF('Daily Log'!$BG$18:$BG$1017,$B68,'Daily Log'!$BH$18:$BH$1017),0)</f>
        <v>0</v>
      </c>
      <c r="AA68" s="388">
        <f>IFERROR($E68*SUMIF('Daily Log'!$BJ$18:$BJ$1017,$B68,'Daily Log'!$BK$18:$BK$1017),0)</f>
        <v>0</v>
      </c>
      <c r="AB68" s="388">
        <f>IFERROR($E68*SUMIF('Daily Log'!$BM$18:$BM$1017,$B68,'Daily Log'!$BN$18:$BN$1017),0)</f>
        <v>0</v>
      </c>
      <c r="AC68" s="388">
        <f>IFERROR($E68*SUMIF('Daily Log'!$BP$18:$BP$1017,$B68,'Daily Log'!$BQ$18:$BQ$1017),0)</f>
        <v>0</v>
      </c>
      <c r="AD68" s="388">
        <f>IFERROR($E68*SUMIF('Daily Log'!$BS$18:$BS$1017,$B68,'Daily Log'!$BT$18:$BT$1017),0)</f>
        <v>0</v>
      </c>
      <c r="AE68" s="388">
        <f>IFERROR($E68*SUMIF('Daily Log'!$BV$18:$BV$1017,$B68,'Daily Log'!$BW$18:$BW$1017),0)</f>
        <v>0</v>
      </c>
      <c r="AF68" s="388">
        <f>IFERROR($E68*SUMIF('Daily Log'!$BY$18:$BY$1017,$B68,'Daily Log'!$BZ$18:$BZ$1017),0)</f>
        <v>0</v>
      </c>
      <c r="AG68" s="388">
        <f>IFERROR($E68*SUMIF('Daily Log'!$CB$18:$CB$1017,$B68,'Daily Log'!$CC$18:$CC$1017),0)</f>
        <v>0</v>
      </c>
      <c r="AH68" s="388">
        <f>IFERROR($E68*SUMIF('Daily Log'!$CE$18:$CE$1017,$B68,'Daily Log'!$CF$18:$CF$1017),0)</f>
        <v>0</v>
      </c>
      <c r="AI68" s="388">
        <f>IFERROR($E68*SUMIF('Daily Log'!$CH$18:$CH$1017,$B68,'Daily Log'!$CI$18:$CI$1017),0)</f>
        <v>0</v>
      </c>
      <c r="AJ68" s="388">
        <f>IFERROR($E68*SUMIF('Daily Log'!$CK$18:$CK$1017,$B68,'Daily Log'!$CL$18:$CL$1017),0)</f>
        <v>0</v>
      </c>
      <c r="AK68" s="388">
        <f>IFERROR($E68*SUMIF('Daily Log'!$CN$18:$CN$1017,$B68,'Daily Log'!$CO$18:$CO$1017),0)</f>
        <v>0</v>
      </c>
    </row>
    <row r="69" spans="2:37" ht="33.75" hidden="1" customHeight="1">
      <c r="B69" s="397" t="s">
        <v>324</v>
      </c>
      <c r="C69" s="384"/>
      <c r="D69" s="389"/>
      <c r="E69" s="391"/>
      <c r="F69" s="390">
        <f t="shared" si="1"/>
        <v>0</v>
      </c>
      <c r="G69" s="388">
        <f>IFERROR($E69*SUMIF('Daily Log'!$B$18:$B$1017,$B69,'Daily Log'!$C$18:$C$1017),0)</f>
        <v>0</v>
      </c>
      <c r="H69" s="388">
        <f>IFERROR($E69*SUMIF('Daily Log'!$E$18:$E$1017,$B69,'Daily Log'!$F$18:$F$1017),0)</f>
        <v>0</v>
      </c>
      <c r="I69" s="388">
        <f>IFERROR($E69*SUMIF('Daily Log'!$H$18:$H$1017,$B69,'Daily Log'!$I$18:$I$1017),0)</f>
        <v>0</v>
      </c>
      <c r="J69" s="388">
        <f>IFERROR($E69*SUMIF('Daily Log'!$K$18:$K$1017,$B69,'Daily Log'!$L$18:$L$1017),0)</f>
        <v>0</v>
      </c>
      <c r="K69" s="388">
        <f>IFERROR($E69*SUMIF('Daily Log'!$N$18:$N$1017,$B69,'Daily Log'!$O$18:$O$1017),0)</f>
        <v>0</v>
      </c>
      <c r="L69" s="388">
        <f>IFERROR($E69*SUMIF('Daily Log'!$Q$18:$Q$1017,$B69,'Daily Log'!$R$18:$R$1017),0)</f>
        <v>0</v>
      </c>
      <c r="M69" s="388">
        <f>IFERROR($E69*SUMIF('Daily Log'!$T$18:$T$1017,$B69,'Daily Log'!$U$18:$U$1017),0)</f>
        <v>0</v>
      </c>
      <c r="N69" s="388">
        <f>IFERROR($E69*SUMIF('Daily Log'!$W$18:$W$1017,$B69,'Daily Log'!$X$18:$X$1017),0)</f>
        <v>0</v>
      </c>
      <c r="O69" s="388">
        <f>IFERROR($E69*SUMIF('Daily Log'!$Z$18:$Z$1017,$B69,'Daily Log'!$AA$18:$AA$1017),0)</f>
        <v>0</v>
      </c>
      <c r="P69" s="388">
        <f>IFERROR($E69*SUMIF('Daily Log'!$AC$18:$AC$1017,$B69,'Daily Log'!$AD$18:$AD$1017),0)</f>
        <v>0</v>
      </c>
      <c r="Q69" s="388">
        <f>IFERROR($E69*SUMIF('Daily Log'!$AF$18:$AF$1017,$B69,'Daily Log'!$AG$18:$AG$1017),0)</f>
        <v>0</v>
      </c>
      <c r="R69" s="388">
        <f>IFERROR($E69*SUMIF('Daily Log'!$AI$18:$AI$1017,$B69,'Daily Log'!$AJ$18:$AJ$1017),0)</f>
        <v>0</v>
      </c>
      <c r="S69" s="388">
        <f>IFERROR($E69*SUMIF('Daily Log'!$AL$18:$AL$1017,$B69,'Daily Log'!$AM$18:$AM$1017),0)</f>
        <v>0</v>
      </c>
      <c r="T69" s="388">
        <f>IFERROR($E69*SUMIF('Daily Log'!$AO$18:$AO$1017,$B69,'Daily Log'!$AP$18:$AP$1017),0)</f>
        <v>0</v>
      </c>
      <c r="U69" s="388">
        <f>IFERROR($E69*SUMIF('Daily Log'!$AR$18:$AR$1017,$B69,'Daily Log'!$AS$18:$AS$1017),0)</f>
        <v>0</v>
      </c>
      <c r="V69" s="388">
        <f>IFERROR($E69*SUMIF('Daily Log'!$AU$18:$AU$1017,$B69,'Daily Log'!$AV$18:$AV$1017),0)</f>
        <v>0</v>
      </c>
      <c r="W69" s="388">
        <f>IFERROR($E69*SUMIF('Daily Log'!$AX$18:$AX$1017,$B69,'Daily Log'!$AY$18:$AY$1017),0)</f>
        <v>0</v>
      </c>
      <c r="X69" s="388">
        <f>IFERROR($E69*SUMIF('Daily Log'!$BA$18:$BA$1017,$B69,'Daily Log'!$BB$18:$BB$1017),0)</f>
        <v>0</v>
      </c>
      <c r="Y69" s="388">
        <f>IFERROR($E69*SUMIF('Daily Log'!$BD$18:$BD$1017,$B69,'Daily Log'!$BE$18:$BE$1017),0)</f>
        <v>0</v>
      </c>
      <c r="Z69" s="388">
        <f>IFERROR($E69*SUMIF('Daily Log'!$BG$18:$BG$1017,$B69,'Daily Log'!$BH$18:$BH$1017),0)</f>
        <v>0</v>
      </c>
      <c r="AA69" s="388">
        <f>IFERROR($E69*SUMIF('Daily Log'!$BJ$18:$BJ$1017,$B69,'Daily Log'!$BK$18:$BK$1017),0)</f>
        <v>0</v>
      </c>
      <c r="AB69" s="388">
        <f>IFERROR($E69*SUMIF('Daily Log'!$BM$18:$BM$1017,$B69,'Daily Log'!$BN$18:$BN$1017),0)</f>
        <v>0</v>
      </c>
      <c r="AC69" s="388">
        <f>IFERROR($E69*SUMIF('Daily Log'!$BP$18:$BP$1017,$B69,'Daily Log'!$BQ$18:$BQ$1017),0)</f>
        <v>0</v>
      </c>
      <c r="AD69" s="388">
        <f>IFERROR($E69*SUMIF('Daily Log'!$BS$18:$BS$1017,$B69,'Daily Log'!$BT$18:$BT$1017),0)</f>
        <v>0</v>
      </c>
      <c r="AE69" s="388">
        <f>IFERROR($E69*SUMIF('Daily Log'!$BV$18:$BV$1017,$B69,'Daily Log'!$BW$18:$BW$1017),0)</f>
        <v>0</v>
      </c>
      <c r="AF69" s="388">
        <f>IFERROR($E69*SUMIF('Daily Log'!$BY$18:$BY$1017,$B69,'Daily Log'!$BZ$18:$BZ$1017),0)</f>
        <v>0</v>
      </c>
      <c r="AG69" s="388">
        <f>IFERROR($E69*SUMIF('Daily Log'!$CB$18:$CB$1017,$B69,'Daily Log'!$CC$18:$CC$1017),0)</f>
        <v>0</v>
      </c>
      <c r="AH69" s="388">
        <f>IFERROR($E69*SUMIF('Daily Log'!$CE$18:$CE$1017,$B69,'Daily Log'!$CF$18:$CF$1017),0)</f>
        <v>0</v>
      </c>
      <c r="AI69" s="388">
        <f>IFERROR($E69*SUMIF('Daily Log'!$CH$18:$CH$1017,$B69,'Daily Log'!$CI$18:$CI$1017),0)</f>
        <v>0</v>
      </c>
      <c r="AJ69" s="388">
        <f>IFERROR($E69*SUMIF('Daily Log'!$CK$18:$CK$1017,$B69,'Daily Log'!$CL$18:$CL$1017),0)</f>
        <v>0</v>
      </c>
      <c r="AK69" s="388">
        <f>IFERROR($E69*SUMIF('Daily Log'!$CN$18:$CN$1017,$B69,'Daily Log'!$CO$18:$CO$1017),0)</f>
        <v>0</v>
      </c>
    </row>
    <row r="70" spans="2:37" ht="33.75" hidden="1" customHeight="1">
      <c r="B70" s="397" t="s">
        <v>325</v>
      </c>
      <c r="C70" s="384"/>
      <c r="D70" s="389"/>
      <c r="E70" s="391"/>
      <c r="F70" s="390">
        <f t="shared" si="1"/>
        <v>0</v>
      </c>
      <c r="G70" s="388">
        <f>IFERROR($E70*SUMIF('Daily Log'!$B$18:$B$1017,$B70,'Daily Log'!$C$18:$C$1017),0)</f>
        <v>0</v>
      </c>
      <c r="H70" s="388">
        <f>IFERROR($E70*SUMIF('Daily Log'!$E$18:$E$1017,$B70,'Daily Log'!$F$18:$F$1017),0)</f>
        <v>0</v>
      </c>
      <c r="I70" s="388">
        <f>IFERROR($E70*SUMIF('Daily Log'!$H$18:$H$1017,$B70,'Daily Log'!$I$18:$I$1017),0)</f>
        <v>0</v>
      </c>
      <c r="J70" s="388">
        <f>IFERROR($E70*SUMIF('Daily Log'!$K$18:$K$1017,$B70,'Daily Log'!$L$18:$L$1017),0)</f>
        <v>0</v>
      </c>
      <c r="K70" s="388">
        <f>IFERROR($E70*SUMIF('Daily Log'!$N$18:$N$1017,$B70,'Daily Log'!$O$18:$O$1017),0)</f>
        <v>0</v>
      </c>
      <c r="L70" s="388">
        <f>IFERROR($E70*SUMIF('Daily Log'!$Q$18:$Q$1017,$B70,'Daily Log'!$R$18:$R$1017),0)</f>
        <v>0</v>
      </c>
      <c r="M70" s="388">
        <f>IFERROR($E70*SUMIF('Daily Log'!$T$18:$T$1017,$B70,'Daily Log'!$U$18:$U$1017),0)</f>
        <v>0</v>
      </c>
      <c r="N70" s="388">
        <f>IFERROR($E70*SUMIF('Daily Log'!$W$18:$W$1017,$B70,'Daily Log'!$X$18:$X$1017),0)</f>
        <v>0</v>
      </c>
      <c r="O70" s="388">
        <f>IFERROR($E70*SUMIF('Daily Log'!$Z$18:$Z$1017,$B70,'Daily Log'!$AA$18:$AA$1017),0)</f>
        <v>0</v>
      </c>
      <c r="P70" s="388">
        <f>IFERROR($E70*SUMIF('Daily Log'!$AC$18:$AC$1017,$B70,'Daily Log'!$AD$18:$AD$1017),0)</f>
        <v>0</v>
      </c>
      <c r="Q70" s="388">
        <f>IFERROR($E70*SUMIF('Daily Log'!$AF$18:$AF$1017,$B70,'Daily Log'!$AG$18:$AG$1017),0)</f>
        <v>0</v>
      </c>
      <c r="R70" s="388">
        <f>IFERROR($E70*SUMIF('Daily Log'!$AI$18:$AI$1017,$B70,'Daily Log'!$AJ$18:$AJ$1017),0)</f>
        <v>0</v>
      </c>
      <c r="S70" s="388">
        <f>IFERROR($E70*SUMIF('Daily Log'!$AL$18:$AL$1017,$B70,'Daily Log'!$AM$18:$AM$1017),0)</f>
        <v>0</v>
      </c>
      <c r="T70" s="388">
        <f>IFERROR($E70*SUMIF('Daily Log'!$AO$18:$AO$1017,$B70,'Daily Log'!$AP$18:$AP$1017),0)</f>
        <v>0</v>
      </c>
      <c r="U70" s="388">
        <f>IFERROR($E70*SUMIF('Daily Log'!$AR$18:$AR$1017,$B70,'Daily Log'!$AS$18:$AS$1017),0)</f>
        <v>0</v>
      </c>
      <c r="V70" s="388">
        <f>IFERROR($E70*SUMIF('Daily Log'!$AU$18:$AU$1017,$B70,'Daily Log'!$AV$18:$AV$1017),0)</f>
        <v>0</v>
      </c>
      <c r="W70" s="388">
        <f>IFERROR($E70*SUMIF('Daily Log'!$AX$18:$AX$1017,$B70,'Daily Log'!$AY$18:$AY$1017),0)</f>
        <v>0</v>
      </c>
      <c r="X70" s="388">
        <f>IFERROR($E70*SUMIF('Daily Log'!$BA$18:$BA$1017,$B70,'Daily Log'!$BB$18:$BB$1017),0)</f>
        <v>0</v>
      </c>
      <c r="Y70" s="388">
        <f>IFERROR($E70*SUMIF('Daily Log'!$BD$18:$BD$1017,$B70,'Daily Log'!$BE$18:$BE$1017),0)</f>
        <v>0</v>
      </c>
      <c r="Z70" s="388">
        <f>IFERROR($E70*SUMIF('Daily Log'!$BG$18:$BG$1017,$B70,'Daily Log'!$BH$18:$BH$1017),0)</f>
        <v>0</v>
      </c>
      <c r="AA70" s="388">
        <f>IFERROR($E70*SUMIF('Daily Log'!$BJ$18:$BJ$1017,$B70,'Daily Log'!$BK$18:$BK$1017),0)</f>
        <v>0</v>
      </c>
      <c r="AB70" s="388">
        <f>IFERROR($E70*SUMIF('Daily Log'!$BM$18:$BM$1017,$B70,'Daily Log'!$BN$18:$BN$1017),0)</f>
        <v>0</v>
      </c>
      <c r="AC70" s="388">
        <f>IFERROR($E70*SUMIF('Daily Log'!$BP$18:$BP$1017,$B70,'Daily Log'!$BQ$18:$BQ$1017),0)</f>
        <v>0</v>
      </c>
      <c r="AD70" s="388">
        <f>IFERROR($E70*SUMIF('Daily Log'!$BS$18:$BS$1017,$B70,'Daily Log'!$BT$18:$BT$1017),0)</f>
        <v>0</v>
      </c>
      <c r="AE70" s="388">
        <f>IFERROR($E70*SUMIF('Daily Log'!$BV$18:$BV$1017,$B70,'Daily Log'!$BW$18:$BW$1017),0)</f>
        <v>0</v>
      </c>
      <c r="AF70" s="388">
        <f>IFERROR($E70*SUMIF('Daily Log'!$BY$18:$BY$1017,$B70,'Daily Log'!$BZ$18:$BZ$1017),0)</f>
        <v>0</v>
      </c>
      <c r="AG70" s="388">
        <f>IFERROR($E70*SUMIF('Daily Log'!$CB$18:$CB$1017,$B70,'Daily Log'!$CC$18:$CC$1017),0)</f>
        <v>0</v>
      </c>
      <c r="AH70" s="388">
        <f>IFERROR($E70*SUMIF('Daily Log'!$CE$18:$CE$1017,$B70,'Daily Log'!$CF$18:$CF$1017),0)</f>
        <v>0</v>
      </c>
      <c r="AI70" s="388">
        <f>IFERROR($E70*SUMIF('Daily Log'!$CH$18:$CH$1017,$B70,'Daily Log'!$CI$18:$CI$1017),0)</f>
        <v>0</v>
      </c>
      <c r="AJ70" s="388">
        <f>IFERROR($E70*SUMIF('Daily Log'!$CK$18:$CK$1017,$B70,'Daily Log'!$CL$18:$CL$1017),0)</f>
        <v>0</v>
      </c>
      <c r="AK70" s="388">
        <f>IFERROR($E70*SUMIF('Daily Log'!$CN$18:$CN$1017,$B70,'Daily Log'!$CO$18:$CO$1017),0)</f>
        <v>0</v>
      </c>
    </row>
    <row r="71" spans="2:37" ht="33.75" hidden="1" customHeight="1">
      <c r="B71" s="397" t="s">
        <v>406</v>
      </c>
      <c r="C71" s="384"/>
      <c r="D71" s="389"/>
      <c r="E71" s="391"/>
      <c r="F71" s="390">
        <f t="shared" si="1"/>
        <v>0</v>
      </c>
      <c r="G71" s="388">
        <f>IFERROR($E71*SUMIF('Daily Log'!$B$18:$B$1017,$B71,'Daily Log'!$C$18:$C$1017),0)</f>
        <v>0</v>
      </c>
      <c r="H71" s="388">
        <f>IFERROR($E71*SUMIF('Daily Log'!$E$18:$E$1017,$B71,'Daily Log'!$F$18:$F$1017),0)</f>
        <v>0</v>
      </c>
      <c r="I71" s="388">
        <f>IFERROR($E71*SUMIF('Daily Log'!$H$18:$H$1017,$B71,'Daily Log'!$I$18:$I$1017),0)</f>
        <v>0</v>
      </c>
      <c r="J71" s="388">
        <f>IFERROR($E71*SUMIF('Daily Log'!$K$18:$K$1017,$B71,'Daily Log'!$L$18:$L$1017),0)</f>
        <v>0</v>
      </c>
      <c r="K71" s="388">
        <f>IFERROR($E71*SUMIF('Daily Log'!$N$18:$N$1017,$B71,'Daily Log'!$O$18:$O$1017),0)</f>
        <v>0</v>
      </c>
      <c r="L71" s="388">
        <f>IFERROR($E71*SUMIF('Daily Log'!$Q$18:$Q$1017,$B71,'Daily Log'!$R$18:$R$1017),0)</f>
        <v>0</v>
      </c>
      <c r="M71" s="388">
        <f>IFERROR($E71*SUMIF('Daily Log'!$T$18:$T$1017,$B71,'Daily Log'!$U$18:$U$1017),0)</f>
        <v>0</v>
      </c>
      <c r="N71" s="388">
        <f>IFERROR($E71*SUMIF('Daily Log'!$W$18:$W$1017,$B71,'Daily Log'!$X$18:$X$1017),0)</f>
        <v>0</v>
      </c>
      <c r="O71" s="388">
        <f>IFERROR($E71*SUMIF('Daily Log'!$Z$18:$Z$1017,$B71,'Daily Log'!$AA$18:$AA$1017),0)</f>
        <v>0</v>
      </c>
      <c r="P71" s="388">
        <f>IFERROR($E71*SUMIF('Daily Log'!$AC$18:$AC$1017,$B71,'Daily Log'!$AD$18:$AD$1017),0)</f>
        <v>0</v>
      </c>
      <c r="Q71" s="388">
        <f>IFERROR($E71*SUMIF('Daily Log'!$AF$18:$AF$1017,$B71,'Daily Log'!$AG$18:$AG$1017),0)</f>
        <v>0</v>
      </c>
      <c r="R71" s="388">
        <f>IFERROR($E71*SUMIF('Daily Log'!$AI$18:$AI$1017,$B71,'Daily Log'!$AJ$18:$AJ$1017),0)</f>
        <v>0</v>
      </c>
      <c r="S71" s="388">
        <f>IFERROR($E71*SUMIF('Daily Log'!$AL$18:$AL$1017,$B71,'Daily Log'!$AM$18:$AM$1017),0)</f>
        <v>0</v>
      </c>
      <c r="T71" s="388">
        <f>IFERROR($E71*SUMIF('Daily Log'!$AO$18:$AO$1017,$B71,'Daily Log'!$AP$18:$AP$1017),0)</f>
        <v>0</v>
      </c>
      <c r="U71" s="388">
        <f>IFERROR($E71*SUMIF('Daily Log'!$AR$18:$AR$1017,$B71,'Daily Log'!$AS$18:$AS$1017),0)</f>
        <v>0</v>
      </c>
      <c r="V71" s="388">
        <f>IFERROR($E71*SUMIF('Daily Log'!$AU$18:$AU$1017,$B71,'Daily Log'!$AV$18:$AV$1017),0)</f>
        <v>0</v>
      </c>
      <c r="W71" s="388">
        <f>IFERROR($E71*SUMIF('Daily Log'!$AX$18:$AX$1017,$B71,'Daily Log'!$AY$18:$AY$1017),0)</f>
        <v>0</v>
      </c>
      <c r="X71" s="388">
        <f>IFERROR($E71*SUMIF('Daily Log'!$BA$18:$BA$1017,$B71,'Daily Log'!$BB$18:$BB$1017),0)</f>
        <v>0</v>
      </c>
      <c r="Y71" s="388">
        <f>IFERROR($E71*SUMIF('Daily Log'!$BD$18:$BD$1017,$B71,'Daily Log'!$BE$18:$BE$1017),0)</f>
        <v>0</v>
      </c>
      <c r="Z71" s="388">
        <f>IFERROR($E71*SUMIF('Daily Log'!$BG$18:$BG$1017,$B71,'Daily Log'!$BH$18:$BH$1017),0)</f>
        <v>0</v>
      </c>
      <c r="AA71" s="388">
        <f>IFERROR($E71*SUMIF('Daily Log'!$BJ$18:$BJ$1017,$B71,'Daily Log'!$BK$18:$BK$1017),0)</f>
        <v>0</v>
      </c>
      <c r="AB71" s="388">
        <f>IFERROR($E71*SUMIF('Daily Log'!$BM$18:$BM$1017,$B71,'Daily Log'!$BN$18:$BN$1017),0)</f>
        <v>0</v>
      </c>
      <c r="AC71" s="388">
        <f>IFERROR($E71*SUMIF('Daily Log'!$BP$18:$BP$1017,$B71,'Daily Log'!$BQ$18:$BQ$1017),0)</f>
        <v>0</v>
      </c>
      <c r="AD71" s="388">
        <f>IFERROR($E71*SUMIF('Daily Log'!$BS$18:$BS$1017,$B71,'Daily Log'!$BT$18:$BT$1017),0)</f>
        <v>0</v>
      </c>
      <c r="AE71" s="388">
        <f>IFERROR($E71*SUMIF('Daily Log'!$BV$18:$BV$1017,$B71,'Daily Log'!$BW$18:$BW$1017),0)</f>
        <v>0</v>
      </c>
      <c r="AF71" s="388">
        <f>IFERROR($E71*SUMIF('Daily Log'!$BY$18:$BY$1017,$B71,'Daily Log'!$BZ$18:$BZ$1017),0)</f>
        <v>0</v>
      </c>
      <c r="AG71" s="388">
        <f>IFERROR($E71*SUMIF('Daily Log'!$CB$18:$CB$1017,$B71,'Daily Log'!$CC$18:$CC$1017),0)</f>
        <v>0</v>
      </c>
      <c r="AH71" s="388">
        <f>IFERROR($E71*SUMIF('Daily Log'!$CE$18:$CE$1017,$B71,'Daily Log'!$CF$18:$CF$1017),0)</f>
        <v>0</v>
      </c>
      <c r="AI71" s="388">
        <f>IFERROR($E71*SUMIF('Daily Log'!$CH$18:$CH$1017,$B71,'Daily Log'!$CI$18:$CI$1017),0)</f>
        <v>0</v>
      </c>
      <c r="AJ71" s="388">
        <f>IFERROR($E71*SUMIF('Daily Log'!$CK$18:$CK$1017,$B71,'Daily Log'!$CL$18:$CL$1017),0)</f>
        <v>0</v>
      </c>
      <c r="AK71" s="388">
        <f>IFERROR($E71*SUMIF('Daily Log'!$CN$18:$CN$1017,$B71,'Daily Log'!$CO$18:$CO$1017),0)</f>
        <v>0</v>
      </c>
    </row>
    <row r="72" spans="2:37" ht="33.75" hidden="1" customHeight="1">
      <c r="B72" s="397" t="s">
        <v>440</v>
      </c>
      <c r="C72" s="384"/>
      <c r="D72" s="389"/>
      <c r="E72" s="391"/>
      <c r="F72" s="390">
        <f t="shared" si="1"/>
        <v>0</v>
      </c>
      <c r="G72" s="388">
        <f>IFERROR($E72*SUMIF('Daily Log'!$B$18:$B$1017,$B72,'Daily Log'!$C$18:$C$1017),0)</f>
        <v>0</v>
      </c>
      <c r="H72" s="388">
        <f>IFERROR($E72*SUMIF('Daily Log'!$E$18:$E$1017,$B72,'Daily Log'!$F$18:$F$1017),0)</f>
        <v>0</v>
      </c>
      <c r="I72" s="388">
        <f>IFERROR($E72*SUMIF('Daily Log'!$H$18:$H$1017,$B72,'Daily Log'!$I$18:$I$1017),0)</f>
        <v>0</v>
      </c>
      <c r="J72" s="388">
        <f>IFERROR($E72*SUMIF('Daily Log'!$K$18:$K$1017,$B72,'Daily Log'!$L$18:$L$1017),0)</f>
        <v>0</v>
      </c>
      <c r="K72" s="388">
        <f>IFERROR($E72*SUMIF('Daily Log'!$N$18:$N$1017,$B72,'Daily Log'!$O$18:$O$1017),0)</f>
        <v>0</v>
      </c>
      <c r="L72" s="388">
        <f>IFERROR($E72*SUMIF('Daily Log'!$Q$18:$Q$1017,$B72,'Daily Log'!$R$18:$R$1017),0)</f>
        <v>0</v>
      </c>
      <c r="M72" s="388">
        <f>IFERROR($E72*SUMIF('Daily Log'!$T$18:$T$1017,$B72,'Daily Log'!$U$18:$U$1017),0)</f>
        <v>0</v>
      </c>
      <c r="N72" s="388">
        <f>IFERROR($E72*SUMIF('Daily Log'!$W$18:$W$1017,$B72,'Daily Log'!$X$18:$X$1017),0)</f>
        <v>0</v>
      </c>
      <c r="O72" s="388">
        <f>IFERROR($E72*SUMIF('Daily Log'!$Z$18:$Z$1017,$B72,'Daily Log'!$AA$18:$AA$1017),0)</f>
        <v>0</v>
      </c>
      <c r="P72" s="388">
        <f>IFERROR($E72*SUMIF('Daily Log'!$AC$18:$AC$1017,$B72,'Daily Log'!$AD$18:$AD$1017),0)</f>
        <v>0</v>
      </c>
      <c r="Q72" s="388">
        <f>IFERROR($E72*SUMIF('Daily Log'!$AF$18:$AF$1017,$B72,'Daily Log'!$AG$18:$AG$1017),0)</f>
        <v>0</v>
      </c>
      <c r="R72" s="388">
        <f>IFERROR($E72*SUMIF('Daily Log'!$AI$18:$AI$1017,$B72,'Daily Log'!$AJ$18:$AJ$1017),0)</f>
        <v>0</v>
      </c>
      <c r="S72" s="388">
        <f>IFERROR($E72*SUMIF('Daily Log'!$AL$18:$AL$1017,$B72,'Daily Log'!$AM$18:$AM$1017),0)</f>
        <v>0</v>
      </c>
      <c r="T72" s="388">
        <f>IFERROR($E72*SUMIF('Daily Log'!$AO$18:$AO$1017,$B72,'Daily Log'!$AP$18:$AP$1017),0)</f>
        <v>0</v>
      </c>
      <c r="U72" s="388">
        <f>IFERROR($E72*SUMIF('Daily Log'!$AR$18:$AR$1017,$B72,'Daily Log'!$AS$18:$AS$1017),0)</f>
        <v>0</v>
      </c>
      <c r="V72" s="388">
        <f>IFERROR($E72*SUMIF('Daily Log'!$AU$18:$AU$1017,$B72,'Daily Log'!$AV$18:$AV$1017),0)</f>
        <v>0</v>
      </c>
      <c r="W72" s="388">
        <f>IFERROR($E72*SUMIF('Daily Log'!$AX$18:$AX$1017,$B72,'Daily Log'!$AY$18:$AY$1017),0)</f>
        <v>0</v>
      </c>
      <c r="X72" s="388">
        <f>IFERROR($E72*SUMIF('Daily Log'!$BA$18:$BA$1017,$B72,'Daily Log'!$BB$18:$BB$1017),0)</f>
        <v>0</v>
      </c>
      <c r="Y72" s="388">
        <f>IFERROR($E72*SUMIF('Daily Log'!$BD$18:$BD$1017,$B72,'Daily Log'!$BE$18:$BE$1017),0)</f>
        <v>0</v>
      </c>
      <c r="Z72" s="388">
        <f>IFERROR($E72*SUMIF('Daily Log'!$BG$18:$BG$1017,$B72,'Daily Log'!$BH$18:$BH$1017),0)</f>
        <v>0</v>
      </c>
      <c r="AA72" s="388">
        <f>IFERROR($E72*SUMIF('Daily Log'!$BJ$18:$BJ$1017,$B72,'Daily Log'!$BK$18:$BK$1017),0)</f>
        <v>0</v>
      </c>
      <c r="AB72" s="388">
        <f>IFERROR($E72*SUMIF('Daily Log'!$BM$18:$BM$1017,$B72,'Daily Log'!$BN$18:$BN$1017),0)</f>
        <v>0</v>
      </c>
      <c r="AC72" s="388">
        <f>IFERROR($E72*SUMIF('Daily Log'!$BP$18:$BP$1017,$B72,'Daily Log'!$BQ$18:$BQ$1017),0)</f>
        <v>0</v>
      </c>
      <c r="AD72" s="388">
        <f>IFERROR($E72*SUMIF('Daily Log'!$BS$18:$BS$1017,$B72,'Daily Log'!$BT$18:$BT$1017),0)</f>
        <v>0</v>
      </c>
      <c r="AE72" s="388">
        <f>IFERROR($E72*SUMIF('Daily Log'!$BV$18:$BV$1017,$B72,'Daily Log'!$BW$18:$BW$1017),0)</f>
        <v>0</v>
      </c>
      <c r="AF72" s="388">
        <f>IFERROR($E72*SUMIF('Daily Log'!$BY$18:$BY$1017,$B72,'Daily Log'!$BZ$18:$BZ$1017),0)</f>
        <v>0</v>
      </c>
      <c r="AG72" s="388">
        <f>IFERROR($E72*SUMIF('Daily Log'!$CB$18:$CB$1017,$B72,'Daily Log'!$CC$18:$CC$1017),0)</f>
        <v>0</v>
      </c>
      <c r="AH72" s="388">
        <f>IFERROR($E72*SUMIF('Daily Log'!$CE$18:$CE$1017,$B72,'Daily Log'!$CF$18:$CF$1017),0)</f>
        <v>0</v>
      </c>
      <c r="AI72" s="388">
        <f>IFERROR($E72*SUMIF('Daily Log'!$CH$18:$CH$1017,$B72,'Daily Log'!$CI$18:$CI$1017),0)</f>
        <v>0</v>
      </c>
      <c r="AJ72" s="388">
        <f>IFERROR($E72*SUMIF('Daily Log'!$CK$18:$CK$1017,$B72,'Daily Log'!$CL$18:$CL$1017),0)</f>
        <v>0</v>
      </c>
      <c r="AK72" s="388">
        <f>IFERROR($E72*SUMIF('Daily Log'!$CN$18:$CN$1017,$B72,'Daily Log'!$CO$18:$CO$1017),0)</f>
        <v>0</v>
      </c>
    </row>
    <row r="73" spans="2:37" ht="33.75" hidden="1" customHeight="1">
      <c r="B73" s="397" t="s">
        <v>441</v>
      </c>
      <c r="C73" s="384"/>
      <c r="D73" s="389"/>
      <c r="E73" s="391"/>
      <c r="F73" s="390">
        <f t="shared" si="1"/>
        <v>0</v>
      </c>
      <c r="G73" s="388">
        <f>IFERROR($E73*SUMIF('Daily Log'!$B$18:$B$1017,$B73,'Daily Log'!$C$18:$C$1017),0)</f>
        <v>0</v>
      </c>
      <c r="H73" s="388">
        <f>IFERROR($E73*SUMIF('Daily Log'!$E$18:$E$1017,$B73,'Daily Log'!$F$18:$F$1017),0)</f>
        <v>0</v>
      </c>
      <c r="I73" s="388">
        <f>IFERROR($E73*SUMIF('Daily Log'!$H$18:$H$1017,$B73,'Daily Log'!$I$18:$I$1017),0)</f>
        <v>0</v>
      </c>
      <c r="J73" s="388">
        <f>IFERROR($E73*SUMIF('Daily Log'!$K$18:$K$1017,$B73,'Daily Log'!$L$18:$L$1017),0)</f>
        <v>0</v>
      </c>
      <c r="K73" s="388">
        <f>IFERROR($E73*SUMIF('Daily Log'!$N$18:$N$1017,$B73,'Daily Log'!$O$18:$O$1017),0)</f>
        <v>0</v>
      </c>
      <c r="L73" s="388">
        <f>IFERROR($E73*SUMIF('Daily Log'!$Q$18:$Q$1017,$B73,'Daily Log'!$R$18:$R$1017),0)</f>
        <v>0</v>
      </c>
      <c r="M73" s="388">
        <f>IFERROR($E73*SUMIF('Daily Log'!$T$18:$T$1017,$B73,'Daily Log'!$U$18:$U$1017),0)</f>
        <v>0</v>
      </c>
      <c r="N73" s="388">
        <f>IFERROR($E73*SUMIF('Daily Log'!$W$18:$W$1017,$B73,'Daily Log'!$X$18:$X$1017),0)</f>
        <v>0</v>
      </c>
      <c r="O73" s="388">
        <f>IFERROR($E73*SUMIF('Daily Log'!$Z$18:$Z$1017,$B73,'Daily Log'!$AA$18:$AA$1017),0)</f>
        <v>0</v>
      </c>
      <c r="P73" s="388">
        <f>IFERROR($E73*SUMIF('Daily Log'!$AC$18:$AC$1017,$B73,'Daily Log'!$AD$18:$AD$1017),0)</f>
        <v>0</v>
      </c>
      <c r="Q73" s="388">
        <f>IFERROR($E73*SUMIF('Daily Log'!$AF$18:$AF$1017,$B73,'Daily Log'!$AG$18:$AG$1017),0)</f>
        <v>0</v>
      </c>
      <c r="R73" s="388">
        <f>IFERROR($E73*SUMIF('Daily Log'!$AI$18:$AI$1017,$B73,'Daily Log'!$AJ$18:$AJ$1017),0)</f>
        <v>0</v>
      </c>
      <c r="S73" s="388">
        <f>IFERROR($E73*SUMIF('Daily Log'!$AL$18:$AL$1017,$B73,'Daily Log'!$AM$18:$AM$1017),0)</f>
        <v>0</v>
      </c>
      <c r="T73" s="388">
        <f>IFERROR($E73*SUMIF('Daily Log'!$AO$18:$AO$1017,$B73,'Daily Log'!$AP$18:$AP$1017),0)</f>
        <v>0</v>
      </c>
      <c r="U73" s="388">
        <f>IFERROR($E73*SUMIF('Daily Log'!$AR$18:$AR$1017,$B73,'Daily Log'!$AS$18:$AS$1017),0)</f>
        <v>0</v>
      </c>
      <c r="V73" s="388">
        <f>IFERROR($E73*SUMIF('Daily Log'!$AU$18:$AU$1017,$B73,'Daily Log'!$AV$18:$AV$1017),0)</f>
        <v>0</v>
      </c>
      <c r="W73" s="388">
        <f>IFERROR($E73*SUMIF('Daily Log'!$AX$18:$AX$1017,$B73,'Daily Log'!$AY$18:$AY$1017),0)</f>
        <v>0</v>
      </c>
      <c r="X73" s="388">
        <f>IFERROR($E73*SUMIF('Daily Log'!$BA$18:$BA$1017,$B73,'Daily Log'!$BB$18:$BB$1017),0)</f>
        <v>0</v>
      </c>
      <c r="Y73" s="388">
        <f>IFERROR($E73*SUMIF('Daily Log'!$BD$18:$BD$1017,$B73,'Daily Log'!$BE$18:$BE$1017),0)</f>
        <v>0</v>
      </c>
      <c r="Z73" s="388">
        <f>IFERROR($E73*SUMIF('Daily Log'!$BG$18:$BG$1017,$B73,'Daily Log'!$BH$18:$BH$1017),0)</f>
        <v>0</v>
      </c>
      <c r="AA73" s="388">
        <f>IFERROR($E73*SUMIF('Daily Log'!$BJ$18:$BJ$1017,$B73,'Daily Log'!$BK$18:$BK$1017),0)</f>
        <v>0</v>
      </c>
      <c r="AB73" s="388">
        <f>IFERROR($E73*SUMIF('Daily Log'!$BM$18:$BM$1017,$B73,'Daily Log'!$BN$18:$BN$1017),0)</f>
        <v>0</v>
      </c>
      <c r="AC73" s="388">
        <f>IFERROR($E73*SUMIF('Daily Log'!$BP$18:$BP$1017,$B73,'Daily Log'!$BQ$18:$BQ$1017),0)</f>
        <v>0</v>
      </c>
      <c r="AD73" s="388">
        <f>IFERROR($E73*SUMIF('Daily Log'!$BS$18:$BS$1017,$B73,'Daily Log'!$BT$18:$BT$1017),0)</f>
        <v>0</v>
      </c>
      <c r="AE73" s="388">
        <f>IFERROR($E73*SUMIF('Daily Log'!$BV$18:$BV$1017,$B73,'Daily Log'!$BW$18:$BW$1017),0)</f>
        <v>0</v>
      </c>
      <c r="AF73" s="388">
        <f>IFERROR($E73*SUMIF('Daily Log'!$BY$18:$BY$1017,$B73,'Daily Log'!$BZ$18:$BZ$1017),0)</f>
        <v>0</v>
      </c>
      <c r="AG73" s="388">
        <f>IFERROR($E73*SUMIF('Daily Log'!$CB$18:$CB$1017,$B73,'Daily Log'!$CC$18:$CC$1017),0)</f>
        <v>0</v>
      </c>
      <c r="AH73" s="388">
        <f>IFERROR($E73*SUMIF('Daily Log'!$CE$18:$CE$1017,$B73,'Daily Log'!$CF$18:$CF$1017),0)</f>
        <v>0</v>
      </c>
      <c r="AI73" s="388">
        <f>IFERROR($E73*SUMIF('Daily Log'!$CH$18:$CH$1017,$B73,'Daily Log'!$CI$18:$CI$1017),0)</f>
        <v>0</v>
      </c>
      <c r="AJ73" s="388">
        <f>IFERROR($E73*SUMIF('Daily Log'!$CK$18:$CK$1017,$B73,'Daily Log'!$CL$18:$CL$1017),0)</f>
        <v>0</v>
      </c>
      <c r="AK73" s="388">
        <f>IFERROR($E73*SUMIF('Daily Log'!$CN$18:$CN$1017,$B73,'Daily Log'!$CO$18:$CO$1017),0)</f>
        <v>0</v>
      </c>
    </row>
    <row r="74" spans="2:37" ht="33.75" hidden="1" customHeight="1">
      <c r="B74" s="397" t="s">
        <v>442</v>
      </c>
      <c r="C74" s="384"/>
      <c r="D74" s="389"/>
      <c r="E74" s="391"/>
      <c r="F74" s="390">
        <f t="shared" si="1"/>
        <v>0</v>
      </c>
      <c r="G74" s="388">
        <f>IFERROR($E74*SUMIF('Daily Log'!$B$18:$B$1017,$B74,'Daily Log'!$C$18:$C$1017),0)</f>
        <v>0</v>
      </c>
      <c r="H74" s="388">
        <f>IFERROR($E74*SUMIF('Daily Log'!$E$18:$E$1017,$B74,'Daily Log'!$F$18:$F$1017),0)</f>
        <v>0</v>
      </c>
      <c r="I74" s="388">
        <f>IFERROR($E74*SUMIF('Daily Log'!$H$18:$H$1017,$B74,'Daily Log'!$I$18:$I$1017),0)</f>
        <v>0</v>
      </c>
      <c r="J74" s="388">
        <f>IFERROR($E74*SUMIF('Daily Log'!$K$18:$K$1017,$B74,'Daily Log'!$L$18:$L$1017),0)</f>
        <v>0</v>
      </c>
      <c r="K74" s="388">
        <f>IFERROR($E74*SUMIF('Daily Log'!$N$18:$N$1017,$B74,'Daily Log'!$O$18:$O$1017),0)</f>
        <v>0</v>
      </c>
      <c r="L74" s="388">
        <f>IFERROR($E74*SUMIF('Daily Log'!$Q$18:$Q$1017,$B74,'Daily Log'!$R$18:$R$1017),0)</f>
        <v>0</v>
      </c>
      <c r="M74" s="388">
        <f>IFERROR($E74*SUMIF('Daily Log'!$T$18:$T$1017,$B74,'Daily Log'!$U$18:$U$1017),0)</f>
        <v>0</v>
      </c>
      <c r="N74" s="388">
        <f>IFERROR($E74*SUMIF('Daily Log'!$W$18:$W$1017,$B74,'Daily Log'!$X$18:$X$1017),0)</f>
        <v>0</v>
      </c>
      <c r="O74" s="388">
        <f>IFERROR($E74*SUMIF('Daily Log'!$Z$18:$Z$1017,$B74,'Daily Log'!$AA$18:$AA$1017),0)</f>
        <v>0</v>
      </c>
      <c r="P74" s="388">
        <f>IFERROR($E74*SUMIF('Daily Log'!$AC$18:$AC$1017,$B74,'Daily Log'!$AD$18:$AD$1017),0)</f>
        <v>0</v>
      </c>
      <c r="Q74" s="388">
        <f>IFERROR($E74*SUMIF('Daily Log'!$AF$18:$AF$1017,$B74,'Daily Log'!$AG$18:$AG$1017),0)</f>
        <v>0</v>
      </c>
      <c r="R74" s="388">
        <f>IFERROR($E74*SUMIF('Daily Log'!$AI$18:$AI$1017,$B74,'Daily Log'!$AJ$18:$AJ$1017),0)</f>
        <v>0</v>
      </c>
      <c r="S74" s="388">
        <f>IFERROR($E74*SUMIF('Daily Log'!$AL$18:$AL$1017,$B74,'Daily Log'!$AM$18:$AM$1017),0)</f>
        <v>0</v>
      </c>
      <c r="T74" s="388">
        <f>IFERROR($E74*SUMIF('Daily Log'!$AO$18:$AO$1017,$B74,'Daily Log'!$AP$18:$AP$1017),0)</f>
        <v>0</v>
      </c>
      <c r="U74" s="388">
        <f>IFERROR($E74*SUMIF('Daily Log'!$AR$18:$AR$1017,$B74,'Daily Log'!$AS$18:$AS$1017),0)</f>
        <v>0</v>
      </c>
      <c r="V74" s="388">
        <f>IFERROR($E74*SUMIF('Daily Log'!$AU$18:$AU$1017,$B74,'Daily Log'!$AV$18:$AV$1017),0)</f>
        <v>0</v>
      </c>
      <c r="W74" s="388">
        <f>IFERROR($E74*SUMIF('Daily Log'!$AX$18:$AX$1017,$B74,'Daily Log'!$AY$18:$AY$1017),0)</f>
        <v>0</v>
      </c>
      <c r="X74" s="388">
        <f>IFERROR($E74*SUMIF('Daily Log'!$BA$18:$BA$1017,$B74,'Daily Log'!$BB$18:$BB$1017),0)</f>
        <v>0</v>
      </c>
      <c r="Y74" s="388">
        <f>IFERROR($E74*SUMIF('Daily Log'!$BD$18:$BD$1017,$B74,'Daily Log'!$BE$18:$BE$1017),0)</f>
        <v>0</v>
      </c>
      <c r="Z74" s="388">
        <f>IFERROR($E74*SUMIF('Daily Log'!$BG$18:$BG$1017,$B74,'Daily Log'!$BH$18:$BH$1017),0)</f>
        <v>0</v>
      </c>
      <c r="AA74" s="388">
        <f>IFERROR($E74*SUMIF('Daily Log'!$BJ$18:$BJ$1017,$B74,'Daily Log'!$BK$18:$BK$1017),0)</f>
        <v>0</v>
      </c>
      <c r="AB74" s="388">
        <f>IFERROR($E74*SUMIF('Daily Log'!$BM$18:$BM$1017,$B74,'Daily Log'!$BN$18:$BN$1017),0)</f>
        <v>0</v>
      </c>
      <c r="AC74" s="388">
        <f>IFERROR($E74*SUMIF('Daily Log'!$BP$18:$BP$1017,$B74,'Daily Log'!$BQ$18:$BQ$1017),0)</f>
        <v>0</v>
      </c>
      <c r="AD74" s="388">
        <f>IFERROR($E74*SUMIF('Daily Log'!$BS$18:$BS$1017,$B74,'Daily Log'!$BT$18:$BT$1017),0)</f>
        <v>0</v>
      </c>
      <c r="AE74" s="388">
        <f>IFERROR($E74*SUMIF('Daily Log'!$BV$18:$BV$1017,$B74,'Daily Log'!$BW$18:$BW$1017),0)</f>
        <v>0</v>
      </c>
      <c r="AF74" s="388">
        <f>IFERROR($E74*SUMIF('Daily Log'!$BY$18:$BY$1017,$B74,'Daily Log'!$BZ$18:$BZ$1017),0)</f>
        <v>0</v>
      </c>
      <c r="AG74" s="388">
        <f>IFERROR($E74*SUMIF('Daily Log'!$CB$18:$CB$1017,$B74,'Daily Log'!$CC$18:$CC$1017),0)</f>
        <v>0</v>
      </c>
      <c r="AH74" s="388">
        <f>IFERROR($E74*SUMIF('Daily Log'!$CE$18:$CE$1017,$B74,'Daily Log'!$CF$18:$CF$1017),0)</f>
        <v>0</v>
      </c>
      <c r="AI74" s="388">
        <f>IFERROR($E74*SUMIF('Daily Log'!$CH$18:$CH$1017,$B74,'Daily Log'!$CI$18:$CI$1017),0)</f>
        <v>0</v>
      </c>
      <c r="AJ74" s="388">
        <f>IFERROR($E74*SUMIF('Daily Log'!$CK$18:$CK$1017,$B74,'Daily Log'!$CL$18:$CL$1017),0)</f>
        <v>0</v>
      </c>
      <c r="AK74" s="388">
        <f>IFERROR($E74*SUMIF('Daily Log'!$CN$18:$CN$1017,$B74,'Daily Log'!$CO$18:$CO$1017),0)</f>
        <v>0</v>
      </c>
    </row>
    <row r="75" spans="2:37" ht="33.75" hidden="1" customHeight="1">
      <c r="B75" s="397" t="s">
        <v>443</v>
      </c>
      <c r="C75" s="384"/>
      <c r="D75" s="389"/>
      <c r="E75" s="391"/>
      <c r="F75" s="390">
        <f t="shared" si="1"/>
        <v>0</v>
      </c>
      <c r="G75" s="388">
        <f>IFERROR($E75*SUMIF('Daily Log'!$B$18:$B$1017,$B75,'Daily Log'!$C$18:$C$1017),0)</f>
        <v>0</v>
      </c>
      <c r="H75" s="388">
        <f>IFERROR($E75*SUMIF('Daily Log'!$E$18:$E$1017,$B75,'Daily Log'!$F$18:$F$1017),0)</f>
        <v>0</v>
      </c>
      <c r="I75" s="388">
        <f>IFERROR($E75*SUMIF('Daily Log'!$H$18:$H$1017,$B75,'Daily Log'!$I$18:$I$1017),0)</f>
        <v>0</v>
      </c>
      <c r="J75" s="388">
        <f>IFERROR($E75*SUMIF('Daily Log'!$K$18:$K$1017,$B75,'Daily Log'!$L$18:$L$1017),0)</f>
        <v>0</v>
      </c>
      <c r="K75" s="388">
        <f>IFERROR($E75*SUMIF('Daily Log'!$N$18:$N$1017,$B75,'Daily Log'!$O$18:$O$1017),0)</f>
        <v>0</v>
      </c>
      <c r="L75" s="388">
        <f>IFERROR($E75*SUMIF('Daily Log'!$Q$18:$Q$1017,$B75,'Daily Log'!$R$18:$R$1017),0)</f>
        <v>0</v>
      </c>
      <c r="M75" s="388">
        <f>IFERROR($E75*SUMIF('Daily Log'!$T$18:$T$1017,$B75,'Daily Log'!$U$18:$U$1017),0)</f>
        <v>0</v>
      </c>
      <c r="N75" s="388">
        <f>IFERROR($E75*SUMIF('Daily Log'!$W$18:$W$1017,$B75,'Daily Log'!$X$18:$X$1017),0)</f>
        <v>0</v>
      </c>
      <c r="O75" s="388">
        <f>IFERROR($E75*SUMIF('Daily Log'!$Z$18:$Z$1017,$B75,'Daily Log'!$AA$18:$AA$1017),0)</f>
        <v>0</v>
      </c>
      <c r="P75" s="388">
        <f>IFERROR($E75*SUMIF('Daily Log'!$AC$18:$AC$1017,$B75,'Daily Log'!$AD$18:$AD$1017),0)</f>
        <v>0</v>
      </c>
      <c r="Q75" s="388">
        <f>IFERROR($E75*SUMIF('Daily Log'!$AF$18:$AF$1017,$B75,'Daily Log'!$AG$18:$AG$1017),0)</f>
        <v>0</v>
      </c>
      <c r="R75" s="388">
        <f>IFERROR($E75*SUMIF('Daily Log'!$AI$18:$AI$1017,$B75,'Daily Log'!$AJ$18:$AJ$1017),0)</f>
        <v>0</v>
      </c>
      <c r="S75" s="388">
        <f>IFERROR($E75*SUMIF('Daily Log'!$AL$18:$AL$1017,$B75,'Daily Log'!$AM$18:$AM$1017),0)</f>
        <v>0</v>
      </c>
      <c r="T75" s="388">
        <f>IFERROR($E75*SUMIF('Daily Log'!$AO$18:$AO$1017,$B75,'Daily Log'!$AP$18:$AP$1017),0)</f>
        <v>0</v>
      </c>
      <c r="U75" s="388">
        <f>IFERROR($E75*SUMIF('Daily Log'!$AR$18:$AR$1017,$B75,'Daily Log'!$AS$18:$AS$1017),0)</f>
        <v>0</v>
      </c>
      <c r="V75" s="388">
        <f>IFERROR($E75*SUMIF('Daily Log'!$AU$18:$AU$1017,$B75,'Daily Log'!$AV$18:$AV$1017),0)</f>
        <v>0</v>
      </c>
      <c r="W75" s="388">
        <f>IFERROR($E75*SUMIF('Daily Log'!$AX$18:$AX$1017,$B75,'Daily Log'!$AY$18:$AY$1017),0)</f>
        <v>0</v>
      </c>
      <c r="X75" s="388">
        <f>IFERROR($E75*SUMIF('Daily Log'!$BA$18:$BA$1017,$B75,'Daily Log'!$BB$18:$BB$1017),0)</f>
        <v>0</v>
      </c>
      <c r="Y75" s="388">
        <f>IFERROR($E75*SUMIF('Daily Log'!$BD$18:$BD$1017,$B75,'Daily Log'!$BE$18:$BE$1017),0)</f>
        <v>0</v>
      </c>
      <c r="Z75" s="388">
        <f>IFERROR($E75*SUMIF('Daily Log'!$BG$18:$BG$1017,$B75,'Daily Log'!$BH$18:$BH$1017),0)</f>
        <v>0</v>
      </c>
      <c r="AA75" s="388">
        <f>IFERROR($E75*SUMIF('Daily Log'!$BJ$18:$BJ$1017,$B75,'Daily Log'!$BK$18:$BK$1017),0)</f>
        <v>0</v>
      </c>
      <c r="AB75" s="388">
        <f>IFERROR($E75*SUMIF('Daily Log'!$BM$18:$BM$1017,$B75,'Daily Log'!$BN$18:$BN$1017),0)</f>
        <v>0</v>
      </c>
      <c r="AC75" s="388">
        <f>IFERROR($E75*SUMIF('Daily Log'!$BP$18:$BP$1017,$B75,'Daily Log'!$BQ$18:$BQ$1017),0)</f>
        <v>0</v>
      </c>
      <c r="AD75" s="388">
        <f>IFERROR($E75*SUMIF('Daily Log'!$BS$18:$BS$1017,$B75,'Daily Log'!$BT$18:$BT$1017),0)</f>
        <v>0</v>
      </c>
      <c r="AE75" s="388">
        <f>IFERROR($E75*SUMIF('Daily Log'!$BV$18:$BV$1017,$B75,'Daily Log'!$BW$18:$BW$1017),0)</f>
        <v>0</v>
      </c>
      <c r="AF75" s="388">
        <f>IFERROR($E75*SUMIF('Daily Log'!$BY$18:$BY$1017,$B75,'Daily Log'!$BZ$18:$BZ$1017),0)</f>
        <v>0</v>
      </c>
      <c r="AG75" s="388">
        <f>IFERROR($E75*SUMIF('Daily Log'!$CB$18:$CB$1017,$B75,'Daily Log'!$CC$18:$CC$1017),0)</f>
        <v>0</v>
      </c>
      <c r="AH75" s="388">
        <f>IFERROR($E75*SUMIF('Daily Log'!$CE$18:$CE$1017,$B75,'Daily Log'!$CF$18:$CF$1017),0)</f>
        <v>0</v>
      </c>
      <c r="AI75" s="388">
        <f>IFERROR($E75*SUMIF('Daily Log'!$CH$18:$CH$1017,$B75,'Daily Log'!$CI$18:$CI$1017),0)</f>
        <v>0</v>
      </c>
      <c r="AJ75" s="388">
        <f>IFERROR($E75*SUMIF('Daily Log'!$CK$18:$CK$1017,$B75,'Daily Log'!$CL$18:$CL$1017),0)</f>
        <v>0</v>
      </c>
      <c r="AK75" s="388">
        <f>IFERROR($E75*SUMIF('Daily Log'!$CN$18:$CN$1017,$B75,'Daily Log'!$CO$18:$CO$1017),0)</f>
        <v>0</v>
      </c>
    </row>
    <row r="76" spans="2:37" ht="33.75" hidden="1" customHeight="1">
      <c r="B76" s="397" t="s">
        <v>444</v>
      </c>
      <c r="C76" s="384"/>
      <c r="D76" s="389"/>
      <c r="E76" s="391"/>
      <c r="F76" s="390">
        <f t="shared" si="1"/>
        <v>0</v>
      </c>
      <c r="G76" s="388">
        <f>IFERROR($E76*SUMIF('Daily Log'!$B$18:$B$1017,$B76,'Daily Log'!$C$18:$C$1017),0)</f>
        <v>0</v>
      </c>
      <c r="H76" s="388">
        <f>IFERROR($E76*SUMIF('Daily Log'!$E$18:$E$1017,$B76,'Daily Log'!$F$18:$F$1017),0)</f>
        <v>0</v>
      </c>
      <c r="I76" s="388">
        <f>IFERROR($E76*SUMIF('Daily Log'!$H$18:$H$1017,$B76,'Daily Log'!$I$18:$I$1017),0)</f>
        <v>0</v>
      </c>
      <c r="J76" s="388">
        <f>IFERROR($E76*SUMIF('Daily Log'!$K$18:$K$1017,$B76,'Daily Log'!$L$18:$L$1017),0)</f>
        <v>0</v>
      </c>
      <c r="K76" s="388">
        <f>IFERROR($E76*SUMIF('Daily Log'!$N$18:$N$1017,$B76,'Daily Log'!$O$18:$O$1017),0)</f>
        <v>0</v>
      </c>
      <c r="L76" s="388">
        <f>IFERROR($E76*SUMIF('Daily Log'!$Q$18:$Q$1017,$B76,'Daily Log'!$R$18:$R$1017),0)</f>
        <v>0</v>
      </c>
      <c r="M76" s="388">
        <f>IFERROR($E76*SUMIF('Daily Log'!$T$18:$T$1017,$B76,'Daily Log'!$U$18:$U$1017),0)</f>
        <v>0</v>
      </c>
      <c r="N76" s="388">
        <f>IFERROR($E76*SUMIF('Daily Log'!$W$18:$W$1017,$B76,'Daily Log'!$X$18:$X$1017),0)</f>
        <v>0</v>
      </c>
      <c r="O76" s="388">
        <f>IFERROR($E76*SUMIF('Daily Log'!$Z$18:$Z$1017,$B76,'Daily Log'!$AA$18:$AA$1017),0)</f>
        <v>0</v>
      </c>
      <c r="P76" s="388">
        <f>IFERROR($E76*SUMIF('Daily Log'!$AC$18:$AC$1017,$B76,'Daily Log'!$AD$18:$AD$1017),0)</f>
        <v>0</v>
      </c>
      <c r="Q76" s="388">
        <f>IFERROR($E76*SUMIF('Daily Log'!$AF$18:$AF$1017,$B76,'Daily Log'!$AG$18:$AG$1017),0)</f>
        <v>0</v>
      </c>
      <c r="R76" s="388">
        <f>IFERROR($E76*SUMIF('Daily Log'!$AI$18:$AI$1017,$B76,'Daily Log'!$AJ$18:$AJ$1017),0)</f>
        <v>0</v>
      </c>
      <c r="S76" s="388">
        <f>IFERROR($E76*SUMIF('Daily Log'!$AL$18:$AL$1017,$B76,'Daily Log'!$AM$18:$AM$1017),0)</f>
        <v>0</v>
      </c>
      <c r="T76" s="388">
        <f>IFERROR($E76*SUMIF('Daily Log'!$AO$18:$AO$1017,$B76,'Daily Log'!$AP$18:$AP$1017),0)</f>
        <v>0</v>
      </c>
      <c r="U76" s="388">
        <f>IFERROR($E76*SUMIF('Daily Log'!$AR$18:$AR$1017,$B76,'Daily Log'!$AS$18:$AS$1017),0)</f>
        <v>0</v>
      </c>
      <c r="V76" s="388">
        <f>IFERROR($E76*SUMIF('Daily Log'!$AU$18:$AU$1017,$B76,'Daily Log'!$AV$18:$AV$1017),0)</f>
        <v>0</v>
      </c>
      <c r="W76" s="388">
        <f>IFERROR($E76*SUMIF('Daily Log'!$AX$18:$AX$1017,$B76,'Daily Log'!$AY$18:$AY$1017),0)</f>
        <v>0</v>
      </c>
      <c r="X76" s="388">
        <f>IFERROR($E76*SUMIF('Daily Log'!$BA$18:$BA$1017,$B76,'Daily Log'!$BB$18:$BB$1017),0)</f>
        <v>0</v>
      </c>
      <c r="Y76" s="388">
        <f>IFERROR($E76*SUMIF('Daily Log'!$BD$18:$BD$1017,$B76,'Daily Log'!$BE$18:$BE$1017),0)</f>
        <v>0</v>
      </c>
      <c r="Z76" s="388">
        <f>IFERROR($E76*SUMIF('Daily Log'!$BG$18:$BG$1017,$B76,'Daily Log'!$BH$18:$BH$1017),0)</f>
        <v>0</v>
      </c>
      <c r="AA76" s="388">
        <f>IFERROR($E76*SUMIF('Daily Log'!$BJ$18:$BJ$1017,$B76,'Daily Log'!$BK$18:$BK$1017),0)</f>
        <v>0</v>
      </c>
      <c r="AB76" s="388">
        <f>IFERROR($E76*SUMIF('Daily Log'!$BM$18:$BM$1017,$B76,'Daily Log'!$BN$18:$BN$1017),0)</f>
        <v>0</v>
      </c>
      <c r="AC76" s="388">
        <f>IFERROR($E76*SUMIF('Daily Log'!$BP$18:$BP$1017,$B76,'Daily Log'!$BQ$18:$BQ$1017),0)</f>
        <v>0</v>
      </c>
      <c r="AD76" s="388">
        <f>IFERROR($E76*SUMIF('Daily Log'!$BS$18:$BS$1017,$B76,'Daily Log'!$BT$18:$BT$1017),0)</f>
        <v>0</v>
      </c>
      <c r="AE76" s="388">
        <f>IFERROR($E76*SUMIF('Daily Log'!$BV$18:$BV$1017,$B76,'Daily Log'!$BW$18:$BW$1017),0)</f>
        <v>0</v>
      </c>
      <c r="AF76" s="388">
        <f>IFERROR($E76*SUMIF('Daily Log'!$BY$18:$BY$1017,$B76,'Daily Log'!$BZ$18:$BZ$1017),0)</f>
        <v>0</v>
      </c>
      <c r="AG76" s="388">
        <f>IFERROR($E76*SUMIF('Daily Log'!$CB$18:$CB$1017,$B76,'Daily Log'!$CC$18:$CC$1017),0)</f>
        <v>0</v>
      </c>
      <c r="AH76" s="388">
        <f>IFERROR($E76*SUMIF('Daily Log'!$CE$18:$CE$1017,$B76,'Daily Log'!$CF$18:$CF$1017),0)</f>
        <v>0</v>
      </c>
      <c r="AI76" s="388">
        <f>IFERROR($E76*SUMIF('Daily Log'!$CH$18:$CH$1017,$B76,'Daily Log'!$CI$18:$CI$1017),0)</f>
        <v>0</v>
      </c>
      <c r="AJ76" s="388">
        <f>IFERROR($E76*SUMIF('Daily Log'!$CK$18:$CK$1017,$B76,'Daily Log'!$CL$18:$CL$1017),0)</f>
        <v>0</v>
      </c>
      <c r="AK76" s="388">
        <f>IFERROR($E76*SUMIF('Daily Log'!$CN$18:$CN$1017,$B76,'Daily Log'!$CO$18:$CO$1017),0)</f>
        <v>0</v>
      </c>
    </row>
    <row r="77" spans="2:37" ht="33.75" hidden="1" customHeight="1">
      <c r="B77" s="397" t="s">
        <v>445</v>
      </c>
      <c r="C77" s="384"/>
      <c r="D77" s="389"/>
      <c r="E77" s="391"/>
      <c r="F77" s="390">
        <f t="shared" si="1"/>
        <v>0</v>
      </c>
      <c r="G77" s="388">
        <f>IFERROR($E77*SUMIF('Daily Log'!$B$18:$B$1017,$B77,'Daily Log'!$C$18:$C$1017),0)</f>
        <v>0</v>
      </c>
      <c r="H77" s="388">
        <f>IFERROR($E77*SUMIF('Daily Log'!$E$18:$E$1017,$B77,'Daily Log'!$F$18:$F$1017),0)</f>
        <v>0</v>
      </c>
      <c r="I77" s="388">
        <f>IFERROR($E77*SUMIF('Daily Log'!$H$18:$H$1017,$B77,'Daily Log'!$I$18:$I$1017),0)</f>
        <v>0</v>
      </c>
      <c r="J77" s="388">
        <f>IFERROR($E77*SUMIF('Daily Log'!$K$18:$K$1017,$B77,'Daily Log'!$L$18:$L$1017),0)</f>
        <v>0</v>
      </c>
      <c r="K77" s="388">
        <f>IFERROR($E77*SUMIF('Daily Log'!$N$18:$N$1017,$B77,'Daily Log'!$O$18:$O$1017),0)</f>
        <v>0</v>
      </c>
      <c r="L77" s="388">
        <f>IFERROR($E77*SUMIF('Daily Log'!$Q$18:$Q$1017,$B77,'Daily Log'!$R$18:$R$1017),0)</f>
        <v>0</v>
      </c>
      <c r="M77" s="388">
        <f>IFERROR($E77*SUMIF('Daily Log'!$T$18:$T$1017,$B77,'Daily Log'!$U$18:$U$1017),0)</f>
        <v>0</v>
      </c>
      <c r="N77" s="388">
        <f>IFERROR($E77*SUMIF('Daily Log'!$W$18:$W$1017,$B77,'Daily Log'!$X$18:$X$1017),0)</f>
        <v>0</v>
      </c>
      <c r="O77" s="388">
        <f>IFERROR($E77*SUMIF('Daily Log'!$Z$18:$Z$1017,$B77,'Daily Log'!$AA$18:$AA$1017),0)</f>
        <v>0</v>
      </c>
      <c r="P77" s="388">
        <f>IFERROR($E77*SUMIF('Daily Log'!$AC$18:$AC$1017,$B77,'Daily Log'!$AD$18:$AD$1017),0)</f>
        <v>0</v>
      </c>
      <c r="Q77" s="388">
        <f>IFERROR($E77*SUMIF('Daily Log'!$AF$18:$AF$1017,$B77,'Daily Log'!$AG$18:$AG$1017),0)</f>
        <v>0</v>
      </c>
      <c r="R77" s="388">
        <f>IFERROR($E77*SUMIF('Daily Log'!$AI$18:$AI$1017,$B77,'Daily Log'!$AJ$18:$AJ$1017),0)</f>
        <v>0</v>
      </c>
      <c r="S77" s="388">
        <f>IFERROR($E77*SUMIF('Daily Log'!$AL$18:$AL$1017,$B77,'Daily Log'!$AM$18:$AM$1017),0)</f>
        <v>0</v>
      </c>
      <c r="T77" s="388">
        <f>IFERROR($E77*SUMIF('Daily Log'!$AO$18:$AO$1017,$B77,'Daily Log'!$AP$18:$AP$1017),0)</f>
        <v>0</v>
      </c>
      <c r="U77" s="388">
        <f>IFERROR($E77*SUMIF('Daily Log'!$AR$18:$AR$1017,$B77,'Daily Log'!$AS$18:$AS$1017),0)</f>
        <v>0</v>
      </c>
      <c r="V77" s="388">
        <f>IFERROR($E77*SUMIF('Daily Log'!$AU$18:$AU$1017,$B77,'Daily Log'!$AV$18:$AV$1017),0)</f>
        <v>0</v>
      </c>
      <c r="W77" s="388">
        <f>IFERROR($E77*SUMIF('Daily Log'!$AX$18:$AX$1017,$B77,'Daily Log'!$AY$18:$AY$1017),0)</f>
        <v>0</v>
      </c>
      <c r="X77" s="388">
        <f>IFERROR($E77*SUMIF('Daily Log'!$BA$18:$BA$1017,$B77,'Daily Log'!$BB$18:$BB$1017),0)</f>
        <v>0</v>
      </c>
      <c r="Y77" s="388">
        <f>IFERROR($E77*SUMIF('Daily Log'!$BD$18:$BD$1017,$B77,'Daily Log'!$BE$18:$BE$1017),0)</f>
        <v>0</v>
      </c>
      <c r="Z77" s="388">
        <f>IFERROR($E77*SUMIF('Daily Log'!$BG$18:$BG$1017,$B77,'Daily Log'!$BH$18:$BH$1017),0)</f>
        <v>0</v>
      </c>
      <c r="AA77" s="388">
        <f>IFERROR($E77*SUMIF('Daily Log'!$BJ$18:$BJ$1017,$B77,'Daily Log'!$BK$18:$BK$1017),0)</f>
        <v>0</v>
      </c>
      <c r="AB77" s="388">
        <f>IFERROR($E77*SUMIF('Daily Log'!$BM$18:$BM$1017,$B77,'Daily Log'!$BN$18:$BN$1017),0)</f>
        <v>0</v>
      </c>
      <c r="AC77" s="388">
        <f>IFERROR($E77*SUMIF('Daily Log'!$BP$18:$BP$1017,$B77,'Daily Log'!$BQ$18:$BQ$1017),0)</f>
        <v>0</v>
      </c>
      <c r="AD77" s="388">
        <f>IFERROR($E77*SUMIF('Daily Log'!$BS$18:$BS$1017,$B77,'Daily Log'!$BT$18:$BT$1017),0)</f>
        <v>0</v>
      </c>
      <c r="AE77" s="388">
        <f>IFERROR($E77*SUMIF('Daily Log'!$BV$18:$BV$1017,$B77,'Daily Log'!$BW$18:$BW$1017),0)</f>
        <v>0</v>
      </c>
      <c r="AF77" s="388">
        <f>IFERROR($E77*SUMIF('Daily Log'!$BY$18:$BY$1017,$B77,'Daily Log'!$BZ$18:$BZ$1017),0)</f>
        <v>0</v>
      </c>
      <c r="AG77" s="388">
        <f>IFERROR($E77*SUMIF('Daily Log'!$CB$18:$CB$1017,$B77,'Daily Log'!$CC$18:$CC$1017),0)</f>
        <v>0</v>
      </c>
      <c r="AH77" s="388">
        <f>IFERROR($E77*SUMIF('Daily Log'!$CE$18:$CE$1017,$B77,'Daily Log'!$CF$18:$CF$1017),0)</f>
        <v>0</v>
      </c>
      <c r="AI77" s="388">
        <f>IFERROR($E77*SUMIF('Daily Log'!$CH$18:$CH$1017,$B77,'Daily Log'!$CI$18:$CI$1017),0)</f>
        <v>0</v>
      </c>
      <c r="AJ77" s="388">
        <f>IFERROR($E77*SUMIF('Daily Log'!$CK$18:$CK$1017,$B77,'Daily Log'!$CL$18:$CL$1017),0)</f>
        <v>0</v>
      </c>
      <c r="AK77" s="388">
        <f>IFERROR($E77*SUMIF('Daily Log'!$CN$18:$CN$1017,$B77,'Daily Log'!$CO$18:$CO$1017),0)</f>
        <v>0</v>
      </c>
    </row>
    <row r="78" spans="2:37" ht="33.75" hidden="1" customHeight="1">
      <c r="B78" s="397" t="s">
        <v>407</v>
      </c>
      <c r="C78" s="384"/>
      <c r="D78" s="389"/>
      <c r="E78" s="391"/>
      <c r="F78" s="390">
        <f t="shared" si="1"/>
        <v>0</v>
      </c>
      <c r="G78" s="388">
        <f>IFERROR($E78*SUMIF('Daily Log'!$B$18:$B$1017,$B78,'Daily Log'!$C$18:$C$1017),0)</f>
        <v>0</v>
      </c>
      <c r="H78" s="388">
        <f>IFERROR($E78*SUMIF('Daily Log'!$E$18:$E$1017,$B78,'Daily Log'!$F$18:$F$1017),0)</f>
        <v>0</v>
      </c>
      <c r="I78" s="388">
        <f>IFERROR($E78*SUMIF('Daily Log'!$H$18:$H$1017,$B78,'Daily Log'!$I$18:$I$1017),0)</f>
        <v>0</v>
      </c>
      <c r="J78" s="388">
        <f>IFERROR($E78*SUMIF('Daily Log'!$K$18:$K$1017,$B78,'Daily Log'!$L$18:$L$1017),0)</f>
        <v>0</v>
      </c>
      <c r="K78" s="388">
        <f>IFERROR($E78*SUMIF('Daily Log'!$N$18:$N$1017,$B78,'Daily Log'!$O$18:$O$1017),0)</f>
        <v>0</v>
      </c>
      <c r="L78" s="388">
        <f>IFERROR($E78*SUMIF('Daily Log'!$Q$18:$Q$1017,$B78,'Daily Log'!$R$18:$R$1017),0)</f>
        <v>0</v>
      </c>
      <c r="M78" s="388">
        <f>IFERROR($E78*SUMIF('Daily Log'!$T$18:$T$1017,$B78,'Daily Log'!$U$18:$U$1017),0)</f>
        <v>0</v>
      </c>
      <c r="N78" s="388">
        <f>IFERROR($E78*SUMIF('Daily Log'!$W$18:$W$1017,$B78,'Daily Log'!$X$18:$X$1017),0)</f>
        <v>0</v>
      </c>
      <c r="O78" s="388">
        <f>IFERROR($E78*SUMIF('Daily Log'!$Z$18:$Z$1017,$B78,'Daily Log'!$AA$18:$AA$1017),0)</f>
        <v>0</v>
      </c>
      <c r="P78" s="388">
        <f>IFERROR($E78*SUMIF('Daily Log'!$AC$18:$AC$1017,$B78,'Daily Log'!$AD$18:$AD$1017),0)</f>
        <v>0</v>
      </c>
      <c r="Q78" s="388">
        <f>IFERROR($E78*SUMIF('Daily Log'!$AF$18:$AF$1017,$B78,'Daily Log'!$AG$18:$AG$1017),0)</f>
        <v>0</v>
      </c>
      <c r="R78" s="388">
        <f>IFERROR($E78*SUMIF('Daily Log'!$AI$18:$AI$1017,$B78,'Daily Log'!$AJ$18:$AJ$1017),0)</f>
        <v>0</v>
      </c>
      <c r="S78" s="388">
        <f>IFERROR($E78*SUMIF('Daily Log'!$AL$18:$AL$1017,$B78,'Daily Log'!$AM$18:$AM$1017),0)</f>
        <v>0</v>
      </c>
      <c r="T78" s="388">
        <f>IFERROR($E78*SUMIF('Daily Log'!$AO$18:$AO$1017,$B78,'Daily Log'!$AP$18:$AP$1017),0)</f>
        <v>0</v>
      </c>
      <c r="U78" s="388">
        <f>IFERROR($E78*SUMIF('Daily Log'!$AR$18:$AR$1017,$B78,'Daily Log'!$AS$18:$AS$1017),0)</f>
        <v>0</v>
      </c>
      <c r="V78" s="388">
        <f>IFERROR($E78*SUMIF('Daily Log'!$AU$18:$AU$1017,$B78,'Daily Log'!$AV$18:$AV$1017),0)</f>
        <v>0</v>
      </c>
      <c r="W78" s="388">
        <f>IFERROR($E78*SUMIF('Daily Log'!$AX$18:$AX$1017,$B78,'Daily Log'!$AY$18:$AY$1017),0)</f>
        <v>0</v>
      </c>
      <c r="X78" s="388">
        <f>IFERROR($E78*SUMIF('Daily Log'!$BA$18:$BA$1017,$B78,'Daily Log'!$BB$18:$BB$1017),0)</f>
        <v>0</v>
      </c>
      <c r="Y78" s="388">
        <f>IFERROR($E78*SUMIF('Daily Log'!$BD$18:$BD$1017,$B78,'Daily Log'!$BE$18:$BE$1017),0)</f>
        <v>0</v>
      </c>
      <c r="Z78" s="388">
        <f>IFERROR($E78*SUMIF('Daily Log'!$BG$18:$BG$1017,$B78,'Daily Log'!$BH$18:$BH$1017),0)</f>
        <v>0</v>
      </c>
      <c r="AA78" s="388">
        <f>IFERROR($E78*SUMIF('Daily Log'!$BJ$18:$BJ$1017,$B78,'Daily Log'!$BK$18:$BK$1017),0)</f>
        <v>0</v>
      </c>
      <c r="AB78" s="388">
        <f>IFERROR($E78*SUMIF('Daily Log'!$BM$18:$BM$1017,$B78,'Daily Log'!$BN$18:$BN$1017),0)</f>
        <v>0</v>
      </c>
      <c r="AC78" s="388">
        <f>IFERROR($E78*SUMIF('Daily Log'!$BP$18:$BP$1017,$B78,'Daily Log'!$BQ$18:$BQ$1017),0)</f>
        <v>0</v>
      </c>
      <c r="AD78" s="388">
        <f>IFERROR($E78*SUMIF('Daily Log'!$BS$18:$BS$1017,$B78,'Daily Log'!$BT$18:$BT$1017),0)</f>
        <v>0</v>
      </c>
      <c r="AE78" s="388">
        <f>IFERROR($E78*SUMIF('Daily Log'!$BV$18:$BV$1017,$B78,'Daily Log'!$BW$18:$BW$1017),0)</f>
        <v>0</v>
      </c>
      <c r="AF78" s="388">
        <f>IFERROR($E78*SUMIF('Daily Log'!$BY$18:$BY$1017,$B78,'Daily Log'!$BZ$18:$BZ$1017),0)</f>
        <v>0</v>
      </c>
      <c r="AG78" s="388">
        <f>IFERROR($E78*SUMIF('Daily Log'!$CB$18:$CB$1017,$B78,'Daily Log'!$CC$18:$CC$1017),0)</f>
        <v>0</v>
      </c>
      <c r="AH78" s="388">
        <f>IFERROR($E78*SUMIF('Daily Log'!$CE$18:$CE$1017,$B78,'Daily Log'!$CF$18:$CF$1017),0)</f>
        <v>0</v>
      </c>
      <c r="AI78" s="388">
        <f>IFERROR($E78*SUMIF('Daily Log'!$CH$18:$CH$1017,$B78,'Daily Log'!$CI$18:$CI$1017),0)</f>
        <v>0</v>
      </c>
      <c r="AJ78" s="388">
        <f>IFERROR($E78*SUMIF('Daily Log'!$CK$18:$CK$1017,$B78,'Daily Log'!$CL$18:$CL$1017),0)</f>
        <v>0</v>
      </c>
      <c r="AK78" s="388">
        <f>IFERROR($E78*SUMIF('Daily Log'!$CN$18:$CN$1017,$B78,'Daily Log'!$CO$18:$CO$1017),0)</f>
        <v>0</v>
      </c>
    </row>
    <row r="79" spans="2:37" ht="33.75" hidden="1" customHeight="1">
      <c r="B79" s="397" t="s">
        <v>446</v>
      </c>
      <c r="C79" s="384"/>
      <c r="D79" s="389"/>
      <c r="E79" s="391"/>
      <c r="F79" s="390">
        <f t="shared" si="1"/>
        <v>0</v>
      </c>
      <c r="G79" s="388">
        <f>IFERROR($E79*SUMIF('Daily Log'!$B$18:$B$1017,$B79,'Daily Log'!$C$18:$C$1017),0)</f>
        <v>0</v>
      </c>
      <c r="H79" s="388">
        <f>IFERROR($E79*SUMIF('Daily Log'!$E$18:$E$1017,$B79,'Daily Log'!$F$18:$F$1017),0)</f>
        <v>0</v>
      </c>
      <c r="I79" s="388">
        <f>IFERROR($E79*SUMIF('Daily Log'!$H$18:$H$1017,$B79,'Daily Log'!$I$18:$I$1017),0)</f>
        <v>0</v>
      </c>
      <c r="J79" s="388">
        <f>IFERROR($E79*SUMIF('Daily Log'!$K$18:$K$1017,$B79,'Daily Log'!$L$18:$L$1017),0)</f>
        <v>0</v>
      </c>
      <c r="K79" s="388">
        <f>IFERROR($E79*SUMIF('Daily Log'!$N$18:$N$1017,$B79,'Daily Log'!$O$18:$O$1017),0)</f>
        <v>0</v>
      </c>
      <c r="L79" s="388">
        <f>IFERROR($E79*SUMIF('Daily Log'!$Q$18:$Q$1017,$B79,'Daily Log'!$R$18:$R$1017),0)</f>
        <v>0</v>
      </c>
      <c r="M79" s="388">
        <f>IFERROR($E79*SUMIF('Daily Log'!$T$18:$T$1017,$B79,'Daily Log'!$U$18:$U$1017),0)</f>
        <v>0</v>
      </c>
      <c r="N79" s="388">
        <f>IFERROR($E79*SUMIF('Daily Log'!$W$18:$W$1017,$B79,'Daily Log'!$X$18:$X$1017),0)</f>
        <v>0</v>
      </c>
      <c r="O79" s="388">
        <f>IFERROR($E79*SUMIF('Daily Log'!$Z$18:$Z$1017,$B79,'Daily Log'!$AA$18:$AA$1017),0)</f>
        <v>0</v>
      </c>
      <c r="P79" s="388">
        <f>IFERROR($E79*SUMIF('Daily Log'!$AC$18:$AC$1017,$B79,'Daily Log'!$AD$18:$AD$1017),0)</f>
        <v>0</v>
      </c>
      <c r="Q79" s="388">
        <f>IFERROR($E79*SUMIF('Daily Log'!$AF$18:$AF$1017,$B79,'Daily Log'!$AG$18:$AG$1017),0)</f>
        <v>0</v>
      </c>
      <c r="R79" s="388">
        <f>IFERROR($E79*SUMIF('Daily Log'!$AI$18:$AI$1017,$B79,'Daily Log'!$AJ$18:$AJ$1017),0)</f>
        <v>0</v>
      </c>
      <c r="S79" s="388">
        <f>IFERROR($E79*SUMIF('Daily Log'!$AL$18:$AL$1017,$B79,'Daily Log'!$AM$18:$AM$1017),0)</f>
        <v>0</v>
      </c>
      <c r="T79" s="388">
        <f>IFERROR($E79*SUMIF('Daily Log'!$AO$18:$AO$1017,$B79,'Daily Log'!$AP$18:$AP$1017),0)</f>
        <v>0</v>
      </c>
      <c r="U79" s="388">
        <f>IFERROR($E79*SUMIF('Daily Log'!$AR$18:$AR$1017,$B79,'Daily Log'!$AS$18:$AS$1017),0)</f>
        <v>0</v>
      </c>
      <c r="V79" s="388">
        <f>IFERROR($E79*SUMIF('Daily Log'!$AU$18:$AU$1017,$B79,'Daily Log'!$AV$18:$AV$1017),0)</f>
        <v>0</v>
      </c>
      <c r="W79" s="388">
        <f>IFERROR($E79*SUMIF('Daily Log'!$AX$18:$AX$1017,$B79,'Daily Log'!$AY$18:$AY$1017),0)</f>
        <v>0</v>
      </c>
      <c r="X79" s="388">
        <f>IFERROR($E79*SUMIF('Daily Log'!$BA$18:$BA$1017,$B79,'Daily Log'!$BB$18:$BB$1017),0)</f>
        <v>0</v>
      </c>
      <c r="Y79" s="388">
        <f>IFERROR($E79*SUMIF('Daily Log'!$BD$18:$BD$1017,$B79,'Daily Log'!$BE$18:$BE$1017),0)</f>
        <v>0</v>
      </c>
      <c r="Z79" s="388">
        <f>IFERROR($E79*SUMIF('Daily Log'!$BG$18:$BG$1017,$B79,'Daily Log'!$BH$18:$BH$1017),0)</f>
        <v>0</v>
      </c>
      <c r="AA79" s="388">
        <f>IFERROR($E79*SUMIF('Daily Log'!$BJ$18:$BJ$1017,$B79,'Daily Log'!$BK$18:$BK$1017),0)</f>
        <v>0</v>
      </c>
      <c r="AB79" s="388">
        <f>IFERROR($E79*SUMIF('Daily Log'!$BM$18:$BM$1017,$B79,'Daily Log'!$BN$18:$BN$1017),0)</f>
        <v>0</v>
      </c>
      <c r="AC79" s="388">
        <f>IFERROR($E79*SUMIF('Daily Log'!$BP$18:$BP$1017,$B79,'Daily Log'!$BQ$18:$BQ$1017),0)</f>
        <v>0</v>
      </c>
      <c r="AD79" s="388">
        <f>IFERROR($E79*SUMIF('Daily Log'!$BS$18:$BS$1017,$B79,'Daily Log'!$BT$18:$BT$1017),0)</f>
        <v>0</v>
      </c>
      <c r="AE79" s="388">
        <f>IFERROR($E79*SUMIF('Daily Log'!$BV$18:$BV$1017,$B79,'Daily Log'!$BW$18:$BW$1017),0)</f>
        <v>0</v>
      </c>
      <c r="AF79" s="388">
        <f>IFERROR($E79*SUMIF('Daily Log'!$BY$18:$BY$1017,$B79,'Daily Log'!$BZ$18:$BZ$1017),0)</f>
        <v>0</v>
      </c>
      <c r="AG79" s="388">
        <f>IFERROR($E79*SUMIF('Daily Log'!$CB$18:$CB$1017,$B79,'Daily Log'!$CC$18:$CC$1017),0)</f>
        <v>0</v>
      </c>
      <c r="AH79" s="388">
        <f>IFERROR($E79*SUMIF('Daily Log'!$CE$18:$CE$1017,$B79,'Daily Log'!$CF$18:$CF$1017),0)</f>
        <v>0</v>
      </c>
      <c r="AI79" s="388">
        <f>IFERROR($E79*SUMIF('Daily Log'!$CH$18:$CH$1017,$B79,'Daily Log'!$CI$18:$CI$1017),0)</f>
        <v>0</v>
      </c>
      <c r="AJ79" s="388">
        <f>IFERROR($E79*SUMIF('Daily Log'!$CK$18:$CK$1017,$B79,'Daily Log'!$CL$18:$CL$1017),0)</f>
        <v>0</v>
      </c>
      <c r="AK79" s="388">
        <f>IFERROR($E79*SUMIF('Daily Log'!$CN$18:$CN$1017,$B79,'Daily Log'!$CO$18:$CO$1017),0)</f>
        <v>0</v>
      </c>
    </row>
    <row r="80" spans="2:37" ht="33.75" hidden="1" customHeight="1">
      <c r="B80" s="397" t="s">
        <v>447</v>
      </c>
      <c r="C80" s="384"/>
      <c r="D80" s="389"/>
      <c r="E80" s="391"/>
      <c r="F80" s="390">
        <f t="shared" si="1"/>
        <v>0</v>
      </c>
      <c r="G80" s="388">
        <f>IFERROR($E80*SUMIF('Daily Log'!$B$18:$B$1017,$B80,'Daily Log'!$C$18:$C$1017),0)</f>
        <v>0</v>
      </c>
      <c r="H80" s="388">
        <f>IFERROR($E80*SUMIF('Daily Log'!$E$18:$E$1017,$B80,'Daily Log'!$F$18:$F$1017),0)</f>
        <v>0</v>
      </c>
      <c r="I80" s="388">
        <f>IFERROR($E80*SUMIF('Daily Log'!$H$18:$H$1017,$B80,'Daily Log'!$I$18:$I$1017),0)</f>
        <v>0</v>
      </c>
      <c r="J80" s="388">
        <f>IFERROR($E80*SUMIF('Daily Log'!$K$18:$K$1017,$B80,'Daily Log'!$L$18:$L$1017),0)</f>
        <v>0</v>
      </c>
      <c r="K80" s="388">
        <f>IFERROR($E80*SUMIF('Daily Log'!$N$18:$N$1017,$B80,'Daily Log'!$O$18:$O$1017),0)</f>
        <v>0</v>
      </c>
      <c r="L80" s="388">
        <f>IFERROR($E80*SUMIF('Daily Log'!$Q$18:$Q$1017,$B80,'Daily Log'!$R$18:$R$1017),0)</f>
        <v>0</v>
      </c>
      <c r="M80" s="388">
        <f>IFERROR($E80*SUMIF('Daily Log'!$T$18:$T$1017,$B80,'Daily Log'!$U$18:$U$1017),0)</f>
        <v>0</v>
      </c>
      <c r="N80" s="388">
        <f>IFERROR($E80*SUMIF('Daily Log'!$W$18:$W$1017,$B80,'Daily Log'!$X$18:$X$1017),0)</f>
        <v>0</v>
      </c>
      <c r="O80" s="388">
        <f>IFERROR($E80*SUMIF('Daily Log'!$Z$18:$Z$1017,$B80,'Daily Log'!$AA$18:$AA$1017),0)</f>
        <v>0</v>
      </c>
      <c r="P80" s="388">
        <f>IFERROR($E80*SUMIF('Daily Log'!$AC$18:$AC$1017,$B80,'Daily Log'!$AD$18:$AD$1017),0)</f>
        <v>0</v>
      </c>
      <c r="Q80" s="388">
        <f>IFERROR($E80*SUMIF('Daily Log'!$AF$18:$AF$1017,$B80,'Daily Log'!$AG$18:$AG$1017),0)</f>
        <v>0</v>
      </c>
      <c r="R80" s="388">
        <f>IFERROR($E80*SUMIF('Daily Log'!$AI$18:$AI$1017,$B80,'Daily Log'!$AJ$18:$AJ$1017),0)</f>
        <v>0</v>
      </c>
      <c r="S80" s="388">
        <f>IFERROR($E80*SUMIF('Daily Log'!$AL$18:$AL$1017,$B80,'Daily Log'!$AM$18:$AM$1017),0)</f>
        <v>0</v>
      </c>
      <c r="T80" s="388">
        <f>IFERROR($E80*SUMIF('Daily Log'!$AO$18:$AO$1017,$B80,'Daily Log'!$AP$18:$AP$1017),0)</f>
        <v>0</v>
      </c>
      <c r="U80" s="388">
        <f>IFERROR($E80*SUMIF('Daily Log'!$AR$18:$AR$1017,$B80,'Daily Log'!$AS$18:$AS$1017),0)</f>
        <v>0</v>
      </c>
      <c r="V80" s="388">
        <f>IFERROR($E80*SUMIF('Daily Log'!$AU$18:$AU$1017,$B80,'Daily Log'!$AV$18:$AV$1017),0)</f>
        <v>0</v>
      </c>
      <c r="W80" s="388">
        <f>IFERROR($E80*SUMIF('Daily Log'!$AX$18:$AX$1017,$B80,'Daily Log'!$AY$18:$AY$1017),0)</f>
        <v>0</v>
      </c>
      <c r="X80" s="388">
        <f>IFERROR($E80*SUMIF('Daily Log'!$BA$18:$BA$1017,$B80,'Daily Log'!$BB$18:$BB$1017),0)</f>
        <v>0</v>
      </c>
      <c r="Y80" s="388">
        <f>IFERROR($E80*SUMIF('Daily Log'!$BD$18:$BD$1017,$B80,'Daily Log'!$BE$18:$BE$1017),0)</f>
        <v>0</v>
      </c>
      <c r="Z80" s="388">
        <f>IFERROR($E80*SUMIF('Daily Log'!$BG$18:$BG$1017,$B80,'Daily Log'!$BH$18:$BH$1017),0)</f>
        <v>0</v>
      </c>
      <c r="AA80" s="388">
        <f>IFERROR($E80*SUMIF('Daily Log'!$BJ$18:$BJ$1017,$B80,'Daily Log'!$BK$18:$BK$1017),0)</f>
        <v>0</v>
      </c>
      <c r="AB80" s="388">
        <f>IFERROR($E80*SUMIF('Daily Log'!$BM$18:$BM$1017,$B80,'Daily Log'!$BN$18:$BN$1017),0)</f>
        <v>0</v>
      </c>
      <c r="AC80" s="388">
        <f>IFERROR($E80*SUMIF('Daily Log'!$BP$18:$BP$1017,$B80,'Daily Log'!$BQ$18:$BQ$1017),0)</f>
        <v>0</v>
      </c>
      <c r="AD80" s="388">
        <f>IFERROR($E80*SUMIF('Daily Log'!$BS$18:$BS$1017,$B80,'Daily Log'!$BT$18:$BT$1017),0)</f>
        <v>0</v>
      </c>
      <c r="AE80" s="388">
        <f>IFERROR($E80*SUMIF('Daily Log'!$BV$18:$BV$1017,$B80,'Daily Log'!$BW$18:$BW$1017),0)</f>
        <v>0</v>
      </c>
      <c r="AF80" s="388">
        <f>IFERROR($E80*SUMIF('Daily Log'!$BY$18:$BY$1017,$B80,'Daily Log'!$BZ$18:$BZ$1017),0)</f>
        <v>0</v>
      </c>
      <c r="AG80" s="388">
        <f>IFERROR($E80*SUMIF('Daily Log'!$CB$18:$CB$1017,$B80,'Daily Log'!$CC$18:$CC$1017),0)</f>
        <v>0</v>
      </c>
      <c r="AH80" s="388">
        <f>IFERROR($E80*SUMIF('Daily Log'!$CE$18:$CE$1017,$B80,'Daily Log'!$CF$18:$CF$1017),0)</f>
        <v>0</v>
      </c>
      <c r="AI80" s="388">
        <f>IFERROR($E80*SUMIF('Daily Log'!$CH$18:$CH$1017,$B80,'Daily Log'!$CI$18:$CI$1017),0)</f>
        <v>0</v>
      </c>
      <c r="AJ80" s="388">
        <f>IFERROR($E80*SUMIF('Daily Log'!$CK$18:$CK$1017,$B80,'Daily Log'!$CL$18:$CL$1017),0)</f>
        <v>0</v>
      </c>
      <c r="AK80" s="388">
        <f>IFERROR($E80*SUMIF('Daily Log'!$CN$18:$CN$1017,$B80,'Daily Log'!$CO$18:$CO$1017),0)</f>
        <v>0</v>
      </c>
    </row>
    <row r="81" spans="2:37" ht="33.75" hidden="1" customHeight="1">
      <c r="B81" s="397" t="s">
        <v>408</v>
      </c>
      <c r="C81" s="384"/>
      <c r="D81" s="389"/>
      <c r="E81" s="391"/>
      <c r="F81" s="390">
        <f t="shared" si="1"/>
        <v>0</v>
      </c>
      <c r="G81" s="388">
        <f>IFERROR($E81*SUMIF('Daily Log'!$B$18:$B$1017,$B81,'Daily Log'!$C$18:$C$1017),0)</f>
        <v>0</v>
      </c>
      <c r="H81" s="388">
        <f>IFERROR($E81*SUMIF('Daily Log'!$E$18:$E$1017,$B81,'Daily Log'!$F$18:$F$1017),0)</f>
        <v>0</v>
      </c>
      <c r="I81" s="388">
        <f>IFERROR($E81*SUMIF('Daily Log'!$H$18:$H$1017,$B81,'Daily Log'!$I$18:$I$1017),0)</f>
        <v>0</v>
      </c>
      <c r="J81" s="388">
        <f>IFERROR($E81*SUMIF('Daily Log'!$K$18:$K$1017,$B81,'Daily Log'!$L$18:$L$1017),0)</f>
        <v>0</v>
      </c>
      <c r="K81" s="388">
        <f>IFERROR($E81*SUMIF('Daily Log'!$N$18:$N$1017,$B81,'Daily Log'!$O$18:$O$1017),0)</f>
        <v>0</v>
      </c>
      <c r="L81" s="388">
        <f>IFERROR($E81*SUMIF('Daily Log'!$Q$18:$Q$1017,$B81,'Daily Log'!$R$18:$R$1017),0)</f>
        <v>0</v>
      </c>
      <c r="M81" s="388">
        <f>IFERROR($E81*SUMIF('Daily Log'!$T$18:$T$1017,$B81,'Daily Log'!$U$18:$U$1017),0)</f>
        <v>0</v>
      </c>
      <c r="N81" s="388">
        <f>IFERROR($E81*SUMIF('Daily Log'!$W$18:$W$1017,$B81,'Daily Log'!$X$18:$X$1017),0)</f>
        <v>0</v>
      </c>
      <c r="O81" s="388">
        <f>IFERROR($E81*SUMIF('Daily Log'!$Z$18:$Z$1017,$B81,'Daily Log'!$AA$18:$AA$1017),0)</f>
        <v>0</v>
      </c>
      <c r="P81" s="388">
        <f>IFERROR($E81*SUMIF('Daily Log'!$AC$18:$AC$1017,$B81,'Daily Log'!$AD$18:$AD$1017),0)</f>
        <v>0</v>
      </c>
      <c r="Q81" s="388">
        <f>IFERROR($E81*SUMIF('Daily Log'!$AF$18:$AF$1017,$B81,'Daily Log'!$AG$18:$AG$1017),0)</f>
        <v>0</v>
      </c>
      <c r="R81" s="388">
        <f>IFERROR($E81*SUMIF('Daily Log'!$AI$18:$AI$1017,$B81,'Daily Log'!$AJ$18:$AJ$1017),0)</f>
        <v>0</v>
      </c>
      <c r="S81" s="388">
        <f>IFERROR($E81*SUMIF('Daily Log'!$AL$18:$AL$1017,$B81,'Daily Log'!$AM$18:$AM$1017),0)</f>
        <v>0</v>
      </c>
      <c r="T81" s="388">
        <f>IFERROR($E81*SUMIF('Daily Log'!$AO$18:$AO$1017,$B81,'Daily Log'!$AP$18:$AP$1017),0)</f>
        <v>0</v>
      </c>
      <c r="U81" s="388">
        <f>IFERROR($E81*SUMIF('Daily Log'!$AR$18:$AR$1017,$B81,'Daily Log'!$AS$18:$AS$1017),0)</f>
        <v>0</v>
      </c>
      <c r="V81" s="388">
        <f>IFERROR($E81*SUMIF('Daily Log'!$AU$18:$AU$1017,$B81,'Daily Log'!$AV$18:$AV$1017),0)</f>
        <v>0</v>
      </c>
      <c r="W81" s="388">
        <f>IFERROR($E81*SUMIF('Daily Log'!$AX$18:$AX$1017,$B81,'Daily Log'!$AY$18:$AY$1017),0)</f>
        <v>0</v>
      </c>
      <c r="X81" s="388">
        <f>IFERROR($E81*SUMIF('Daily Log'!$BA$18:$BA$1017,$B81,'Daily Log'!$BB$18:$BB$1017),0)</f>
        <v>0</v>
      </c>
      <c r="Y81" s="388">
        <f>IFERROR($E81*SUMIF('Daily Log'!$BD$18:$BD$1017,$B81,'Daily Log'!$BE$18:$BE$1017),0)</f>
        <v>0</v>
      </c>
      <c r="Z81" s="388">
        <f>IFERROR($E81*SUMIF('Daily Log'!$BG$18:$BG$1017,$B81,'Daily Log'!$BH$18:$BH$1017),0)</f>
        <v>0</v>
      </c>
      <c r="AA81" s="388">
        <f>IFERROR($E81*SUMIF('Daily Log'!$BJ$18:$BJ$1017,$B81,'Daily Log'!$BK$18:$BK$1017),0)</f>
        <v>0</v>
      </c>
      <c r="AB81" s="388">
        <f>IFERROR($E81*SUMIF('Daily Log'!$BM$18:$BM$1017,$B81,'Daily Log'!$BN$18:$BN$1017),0)</f>
        <v>0</v>
      </c>
      <c r="AC81" s="388">
        <f>IFERROR($E81*SUMIF('Daily Log'!$BP$18:$BP$1017,$B81,'Daily Log'!$BQ$18:$BQ$1017),0)</f>
        <v>0</v>
      </c>
      <c r="AD81" s="388">
        <f>IFERROR($E81*SUMIF('Daily Log'!$BS$18:$BS$1017,$B81,'Daily Log'!$BT$18:$BT$1017),0)</f>
        <v>0</v>
      </c>
      <c r="AE81" s="388">
        <f>IFERROR($E81*SUMIF('Daily Log'!$BV$18:$BV$1017,$B81,'Daily Log'!$BW$18:$BW$1017),0)</f>
        <v>0</v>
      </c>
      <c r="AF81" s="388">
        <f>IFERROR($E81*SUMIF('Daily Log'!$BY$18:$BY$1017,$B81,'Daily Log'!$BZ$18:$BZ$1017),0)</f>
        <v>0</v>
      </c>
      <c r="AG81" s="388">
        <f>IFERROR($E81*SUMIF('Daily Log'!$CB$18:$CB$1017,$B81,'Daily Log'!$CC$18:$CC$1017),0)</f>
        <v>0</v>
      </c>
      <c r="AH81" s="388">
        <f>IFERROR($E81*SUMIF('Daily Log'!$CE$18:$CE$1017,$B81,'Daily Log'!$CF$18:$CF$1017),0)</f>
        <v>0</v>
      </c>
      <c r="AI81" s="388">
        <f>IFERROR($E81*SUMIF('Daily Log'!$CH$18:$CH$1017,$B81,'Daily Log'!$CI$18:$CI$1017),0)</f>
        <v>0</v>
      </c>
      <c r="AJ81" s="388">
        <f>IFERROR($E81*SUMIF('Daily Log'!$CK$18:$CK$1017,$B81,'Daily Log'!$CL$18:$CL$1017),0)</f>
        <v>0</v>
      </c>
      <c r="AK81" s="388">
        <f>IFERROR($E81*SUMIF('Daily Log'!$CN$18:$CN$1017,$B81,'Daily Log'!$CO$18:$CO$1017),0)</f>
        <v>0</v>
      </c>
    </row>
    <row r="82" spans="2:37" ht="33.75" hidden="1" customHeight="1">
      <c r="B82" s="397" t="s">
        <v>326</v>
      </c>
      <c r="C82" s="384"/>
      <c r="D82" s="389"/>
      <c r="E82" s="391"/>
      <c r="F82" s="390">
        <f t="shared" si="1"/>
        <v>0</v>
      </c>
      <c r="G82" s="388">
        <f>IFERROR($E82*SUMIF('Daily Log'!$B$18:$B$1017,$B82,'Daily Log'!$C$18:$C$1017),0)</f>
        <v>0</v>
      </c>
      <c r="H82" s="388">
        <f>IFERROR($E82*SUMIF('Daily Log'!$E$18:$E$1017,$B82,'Daily Log'!$F$18:$F$1017),0)</f>
        <v>0</v>
      </c>
      <c r="I82" s="388">
        <f>IFERROR($E82*SUMIF('Daily Log'!$H$18:$H$1017,$B82,'Daily Log'!$I$18:$I$1017),0)</f>
        <v>0</v>
      </c>
      <c r="J82" s="388">
        <f>IFERROR($E82*SUMIF('Daily Log'!$K$18:$K$1017,$B82,'Daily Log'!$L$18:$L$1017),0)</f>
        <v>0</v>
      </c>
      <c r="K82" s="388">
        <f>IFERROR($E82*SUMIF('Daily Log'!$N$18:$N$1017,$B82,'Daily Log'!$O$18:$O$1017),0)</f>
        <v>0</v>
      </c>
      <c r="L82" s="388">
        <f>IFERROR($E82*SUMIF('Daily Log'!$Q$18:$Q$1017,$B82,'Daily Log'!$R$18:$R$1017),0)</f>
        <v>0</v>
      </c>
      <c r="M82" s="388">
        <f>IFERROR($E82*SUMIF('Daily Log'!$T$18:$T$1017,$B82,'Daily Log'!$U$18:$U$1017),0)</f>
        <v>0</v>
      </c>
      <c r="N82" s="388">
        <f>IFERROR($E82*SUMIF('Daily Log'!$W$18:$W$1017,$B82,'Daily Log'!$X$18:$X$1017),0)</f>
        <v>0</v>
      </c>
      <c r="O82" s="388">
        <f>IFERROR($E82*SUMIF('Daily Log'!$Z$18:$Z$1017,$B82,'Daily Log'!$AA$18:$AA$1017),0)</f>
        <v>0</v>
      </c>
      <c r="P82" s="388">
        <f>IFERROR($E82*SUMIF('Daily Log'!$AC$18:$AC$1017,$B82,'Daily Log'!$AD$18:$AD$1017),0)</f>
        <v>0</v>
      </c>
      <c r="Q82" s="388">
        <f>IFERROR($E82*SUMIF('Daily Log'!$AF$18:$AF$1017,$B82,'Daily Log'!$AG$18:$AG$1017),0)</f>
        <v>0</v>
      </c>
      <c r="R82" s="388">
        <f>IFERROR($E82*SUMIF('Daily Log'!$AI$18:$AI$1017,$B82,'Daily Log'!$AJ$18:$AJ$1017),0)</f>
        <v>0</v>
      </c>
      <c r="S82" s="388">
        <f>IFERROR($E82*SUMIF('Daily Log'!$AL$18:$AL$1017,$B82,'Daily Log'!$AM$18:$AM$1017),0)</f>
        <v>0</v>
      </c>
      <c r="T82" s="388">
        <f>IFERROR($E82*SUMIF('Daily Log'!$AO$18:$AO$1017,$B82,'Daily Log'!$AP$18:$AP$1017),0)</f>
        <v>0</v>
      </c>
      <c r="U82" s="388">
        <f>IFERROR($E82*SUMIF('Daily Log'!$AR$18:$AR$1017,$B82,'Daily Log'!$AS$18:$AS$1017),0)</f>
        <v>0</v>
      </c>
      <c r="V82" s="388">
        <f>IFERROR($E82*SUMIF('Daily Log'!$AU$18:$AU$1017,$B82,'Daily Log'!$AV$18:$AV$1017),0)</f>
        <v>0</v>
      </c>
      <c r="W82" s="388">
        <f>IFERROR($E82*SUMIF('Daily Log'!$AX$18:$AX$1017,$B82,'Daily Log'!$AY$18:$AY$1017),0)</f>
        <v>0</v>
      </c>
      <c r="X82" s="388">
        <f>IFERROR($E82*SUMIF('Daily Log'!$BA$18:$BA$1017,$B82,'Daily Log'!$BB$18:$BB$1017),0)</f>
        <v>0</v>
      </c>
      <c r="Y82" s="388">
        <f>IFERROR($E82*SUMIF('Daily Log'!$BD$18:$BD$1017,$B82,'Daily Log'!$BE$18:$BE$1017),0)</f>
        <v>0</v>
      </c>
      <c r="Z82" s="388">
        <f>IFERROR($E82*SUMIF('Daily Log'!$BG$18:$BG$1017,$B82,'Daily Log'!$BH$18:$BH$1017),0)</f>
        <v>0</v>
      </c>
      <c r="AA82" s="388">
        <f>IFERROR($E82*SUMIF('Daily Log'!$BJ$18:$BJ$1017,$B82,'Daily Log'!$BK$18:$BK$1017),0)</f>
        <v>0</v>
      </c>
      <c r="AB82" s="388">
        <f>IFERROR($E82*SUMIF('Daily Log'!$BM$18:$BM$1017,$B82,'Daily Log'!$BN$18:$BN$1017),0)</f>
        <v>0</v>
      </c>
      <c r="AC82" s="388">
        <f>IFERROR($E82*SUMIF('Daily Log'!$BP$18:$BP$1017,$B82,'Daily Log'!$BQ$18:$BQ$1017),0)</f>
        <v>0</v>
      </c>
      <c r="AD82" s="388">
        <f>IFERROR($E82*SUMIF('Daily Log'!$BS$18:$BS$1017,$B82,'Daily Log'!$BT$18:$BT$1017),0)</f>
        <v>0</v>
      </c>
      <c r="AE82" s="388">
        <f>IFERROR($E82*SUMIF('Daily Log'!$BV$18:$BV$1017,$B82,'Daily Log'!$BW$18:$BW$1017),0)</f>
        <v>0</v>
      </c>
      <c r="AF82" s="388">
        <f>IFERROR($E82*SUMIF('Daily Log'!$BY$18:$BY$1017,$B82,'Daily Log'!$BZ$18:$BZ$1017),0)</f>
        <v>0</v>
      </c>
      <c r="AG82" s="388">
        <f>IFERROR($E82*SUMIF('Daily Log'!$CB$18:$CB$1017,$B82,'Daily Log'!$CC$18:$CC$1017),0)</f>
        <v>0</v>
      </c>
      <c r="AH82" s="388">
        <f>IFERROR($E82*SUMIF('Daily Log'!$CE$18:$CE$1017,$B82,'Daily Log'!$CF$18:$CF$1017),0)</f>
        <v>0</v>
      </c>
      <c r="AI82" s="388">
        <f>IFERROR($E82*SUMIF('Daily Log'!$CH$18:$CH$1017,$B82,'Daily Log'!$CI$18:$CI$1017),0)</f>
        <v>0</v>
      </c>
      <c r="AJ82" s="388">
        <f>IFERROR($E82*SUMIF('Daily Log'!$CK$18:$CK$1017,$B82,'Daily Log'!$CL$18:$CL$1017),0)</f>
        <v>0</v>
      </c>
      <c r="AK82" s="388">
        <f>IFERROR($E82*SUMIF('Daily Log'!$CN$18:$CN$1017,$B82,'Daily Log'!$CO$18:$CO$1017),0)</f>
        <v>0</v>
      </c>
    </row>
    <row r="83" spans="2:37" ht="33.75" hidden="1" customHeight="1">
      <c r="B83" s="397" t="s">
        <v>327</v>
      </c>
      <c r="C83" s="384"/>
      <c r="D83" s="389"/>
      <c r="E83" s="391"/>
      <c r="F83" s="390">
        <f t="shared" si="1"/>
        <v>0</v>
      </c>
      <c r="G83" s="388">
        <f>IFERROR($E83*SUMIF('Daily Log'!$B$18:$B$1017,$B83,'Daily Log'!$C$18:$C$1017),0)</f>
        <v>0</v>
      </c>
      <c r="H83" s="388">
        <f>IFERROR($E83*SUMIF('Daily Log'!$E$18:$E$1017,$B83,'Daily Log'!$F$18:$F$1017),0)</f>
        <v>0</v>
      </c>
      <c r="I83" s="388">
        <f>IFERROR($E83*SUMIF('Daily Log'!$H$18:$H$1017,$B83,'Daily Log'!$I$18:$I$1017),0)</f>
        <v>0</v>
      </c>
      <c r="J83" s="388">
        <f>IFERROR($E83*SUMIF('Daily Log'!$K$18:$K$1017,$B83,'Daily Log'!$L$18:$L$1017),0)</f>
        <v>0</v>
      </c>
      <c r="K83" s="388">
        <f>IFERROR($E83*SUMIF('Daily Log'!$N$18:$N$1017,$B83,'Daily Log'!$O$18:$O$1017),0)</f>
        <v>0</v>
      </c>
      <c r="L83" s="388">
        <f>IFERROR($E83*SUMIF('Daily Log'!$Q$18:$Q$1017,$B83,'Daily Log'!$R$18:$R$1017),0)</f>
        <v>0</v>
      </c>
      <c r="M83" s="388">
        <f>IFERROR($E83*SUMIF('Daily Log'!$T$18:$T$1017,$B83,'Daily Log'!$U$18:$U$1017),0)</f>
        <v>0</v>
      </c>
      <c r="N83" s="388">
        <f>IFERROR($E83*SUMIF('Daily Log'!$W$18:$W$1017,$B83,'Daily Log'!$X$18:$X$1017),0)</f>
        <v>0</v>
      </c>
      <c r="O83" s="388">
        <f>IFERROR($E83*SUMIF('Daily Log'!$Z$18:$Z$1017,$B83,'Daily Log'!$AA$18:$AA$1017),0)</f>
        <v>0</v>
      </c>
      <c r="P83" s="388">
        <f>IFERROR($E83*SUMIF('Daily Log'!$AC$18:$AC$1017,$B83,'Daily Log'!$AD$18:$AD$1017),0)</f>
        <v>0</v>
      </c>
      <c r="Q83" s="388">
        <f>IFERROR($E83*SUMIF('Daily Log'!$AF$18:$AF$1017,$B83,'Daily Log'!$AG$18:$AG$1017),0)</f>
        <v>0</v>
      </c>
      <c r="R83" s="388">
        <f>IFERROR($E83*SUMIF('Daily Log'!$AI$18:$AI$1017,$B83,'Daily Log'!$AJ$18:$AJ$1017),0)</f>
        <v>0</v>
      </c>
      <c r="S83" s="388">
        <f>IFERROR($E83*SUMIF('Daily Log'!$AL$18:$AL$1017,$B83,'Daily Log'!$AM$18:$AM$1017),0)</f>
        <v>0</v>
      </c>
      <c r="T83" s="388">
        <f>IFERROR($E83*SUMIF('Daily Log'!$AO$18:$AO$1017,$B83,'Daily Log'!$AP$18:$AP$1017),0)</f>
        <v>0</v>
      </c>
      <c r="U83" s="388">
        <f>IFERROR($E83*SUMIF('Daily Log'!$AR$18:$AR$1017,$B83,'Daily Log'!$AS$18:$AS$1017),0)</f>
        <v>0</v>
      </c>
      <c r="V83" s="388">
        <f>IFERROR($E83*SUMIF('Daily Log'!$AU$18:$AU$1017,$B83,'Daily Log'!$AV$18:$AV$1017),0)</f>
        <v>0</v>
      </c>
      <c r="W83" s="388">
        <f>IFERROR($E83*SUMIF('Daily Log'!$AX$18:$AX$1017,$B83,'Daily Log'!$AY$18:$AY$1017),0)</f>
        <v>0</v>
      </c>
      <c r="X83" s="388">
        <f>IFERROR($E83*SUMIF('Daily Log'!$BA$18:$BA$1017,$B83,'Daily Log'!$BB$18:$BB$1017),0)</f>
        <v>0</v>
      </c>
      <c r="Y83" s="388">
        <f>IFERROR($E83*SUMIF('Daily Log'!$BD$18:$BD$1017,$B83,'Daily Log'!$BE$18:$BE$1017),0)</f>
        <v>0</v>
      </c>
      <c r="Z83" s="388">
        <f>IFERROR($E83*SUMIF('Daily Log'!$BG$18:$BG$1017,$B83,'Daily Log'!$BH$18:$BH$1017),0)</f>
        <v>0</v>
      </c>
      <c r="AA83" s="388">
        <f>IFERROR($E83*SUMIF('Daily Log'!$BJ$18:$BJ$1017,$B83,'Daily Log'!$BK$18:$BK$1017),0)</f>
        <v>0</v>
      </c>
      <c r="AB83" s="388">
        <f>IFERROR($E83*SUMIF('Daily Log'!$BM$18:$BM$1017,$B83,'Daily Log'!$BN$18:$BN$1017),0)</f>
        <v>0</v>
      </c>
      <c r="AC83" s="388">
        <f>IFERROR($E83*SUMIF('Daily Log'!$BP$18:$BP$1017,$B83,'Daily Log'!$BQ$18:$BQ$1017),0)</f>
        <v>0</v>
      </c>
      <c r="AD83" s="388">
        <f>IFERROR($E83*SUMIF('Daily Log'!$BS$18:$BS$1017,$B83,'Daily Log'!$BT$18:$BT$1017),0)</f>
        <v>0</v>
      </c>
      <c r="AE83" s="388">
        <f>IFERROR($E83*SUMIF('Daily Log'!$BV$18:$BV$1017,$B83,'Daily Log'!$BW$18:$BW$1017),0)</f>
        <v>0</v>
      </c>
      <c r="AF83" s="388">
        <f>IFERROR($E83*SUMIF('Daily Log'!$BY$18:$BY$1017,$B83,'Daily Log'!$BZ$18:$BZ$1017),0)</f>
        <v>0</v>
      </c>
      <c r="AG83" s="388">
        <f>IFERROR($E83*SUMIF('Daily Log'!$CB$18:$CB$1017,$B83,'Daily Log'!$CC$18:$CC$1017),0)</f>
        <v>0</v>
      </c>
      <c r="AH83" s="388">
        <f>IFERROR($E83*SUMIF('Daily Log'!$CE$18:$CE$1017,$B83,'Daily Log'!$CF$18:$CF$1017),0)</f>
        <v>0</v>
      </c>
      <c r="AI83" s="388">
        <f>IFERROR($E83*SUMIF('Daily Log'!$CH$18:$CH$1017,$B83,'Daily Log'!$CI$18:$CI$1017),0)</f>
        <v>0</v>
      </c>
      <c r="AJ83" s="388">
        <f>IFERROR($E83*SUMIF('Daily Log'!$CK$18:$CK$1017,$B83,'Daily Log'!$CL$18:$CL$1017),0)</f>
        <v>0</v>
      </c>
      <c r="AK83" s="388">
        <f>IFERROR($E83*SUMIF('Daily Log'!$CN$18:$CN$1017,$B83,'Daily Log'!$CO$18:$CO$1017),0)</f>
        <v>0</v>
      </c>
    </row>
    <row r="84" spans="2:37" ht="33.75" hidden="1" customHeight="1">
      <c r="B84" s="397" t="s">
        <v>328</v>
      </c>
      <c r="C84" s="384"/>
      <c r="D84" s="389"/>
      <c r="E84" s="391"/>
      <c r="F84" s="390">
        <f t="shared" si="1"/>
        <v>0</v>
      </c>
      <c r="G84" s="388">
        <f>IFERROR($E84*SUMIF('Daily Log'!$B$18:$B$1017,$B84,'Daily Log'!$C$18:$C$1017),0)</f>
        <v>0</v>
      </c>
      <c r="H84" s="388">
        <f>IFERROR($E84*SUMIF('Daily Log'!$E$18:$E$1017,$B84,'Daily Log'!$F$18:$F$1017),0)</f>
        <v>0</v>
      </c>
      <c r="I84" s="388">
        <f>IFERROR($E84*SUMIF('Daily Log'!$H$18:$H$1017,$B84,'Daily Log'!$I$18:$I$1017),0)</f>
        <v>0</v>
      </c>
      <c r="J84" s="388">
        <f>IFERROR($E84*SUMIF('Daily Log'!$K$18:$K$1017,$B84,'Daily Log'!$L$18:$L$1017),0)</f>
        <v>0</v>
      </c>
      <c r="K84" s="388">
        <f>IFERROR($E84*SUMIF('Daily Log'!$N$18:$N$1017,$B84,'Daily Log'!$O$18:$O$1017),0)</f>
        <v>0</v>
      </c>
      <c r="L84" s="388">
        <f>IFERROR($E84*SUMIF('Daily Log'!$Q$18:$Q$1017,$B84,'Daily Log'!$R$18:$R$1017),0)</f>
        <v>0</v>
      </c>
      <c r="M84" s="388">
        <f>IFERROR($E84*SUMIF('Daily Log'!$T$18:$T$1017,$B84,'Daily Log'!$U$18:$U$1017),0)</f>
        <v>0</v>
      </c>
      <c r="N84" s="388">
        <f>IFERROR($E84*SUMIF('Daily Log'!$W$18:$W$1017,$B84,'Daily Log'!$X$18:$X$1017),0)</f>
        <v>0</v>
      </c>
      <c r="O84" s="388">
        <f>IFERROR($E84*SUMIF('Daily Log'!$Z$18:$Z$1017,$B84,'Daily Log'!$AA$18:$AA$1017),0)</f>
        <v>0</v>
      </c>
      <c r="P84" s="388">
        <f>IFERROR($E84*SUMIF('Daily Log'!$AC$18:$AC$1017,$B84,'Daily Log'!$AD$18:$AD$1017),0)</f>
        <v>0</v>
      </c>
      <c r="Q84" s="388">
        <f>IFERROR($E84*SUMIF('Daily Log'!$AF$18:$AF$1017,$B84,'Daily Log'!$AG$18:$AG$1017),0)</f>
        <v>0</v>
      </c>
      <c r="R84" s="388">
        <f>IFERROR($E84*SUMIF('Daily Log'!$AI$18:$AI$1017,$B84,'Daily Log'!$AJ$18:$AJ$1017),0)</f>
        <v>0</v>
      </c>
      <c r="S84" s="388">
        <f>IFERROR($E84*SUMIF('Daily Log'!$AL$18:$AL$1017,$B84,'Daily Log'!$AM$18:$AM$1017),0)</f>
        <v>0</v>
      </c>
      <c r="T84" s="388">
        <f>IFERROR($E84*SUMIF('Daily Log'!$AO$18:$AO$1017,$B84,'Daily Log'!$AP$18:$AP$1017),0)</f>
        <v>0</v>
      </c>
      <c r="U84" s="388">
        <f>IFERROR($E84*SUMIF('Daily Log'!$AR$18:$AR$1017,$B84,'Daily Log'!$AS$18:$AS$1017),0)</f>
        <v>0</v>
      </c>
      <c r="V84" s="388">
        <f>IFERROR($E84*SUMIF('Daily Log'!$AU$18:$AU$1017,$B84,'Daily Log'!$AV$18:$AV$1017),0)</f>
        <v>0</v>
      </c>
      <c r="W84" s="388">
        <f>IFERROR($E84*SUMIF('Daily Log'!$AX$18:$AX$1017,$B84,'Daily Log'!$AY$18:$AY$1017),0)</f>
        <v>0</v>
      </c>
      <c r="X84" s="388">
        <f>IFERROR($E84*SUMIF('Daily Log'!$BA$18:$BA$1017,$B84,'Daily Log'!$BB$18:$BB$1017),0)</f>
        <v>0</v>
      </c>
      <c r="Y84" s="388">
        <f>IFERROR($E84*SUMIF('Daily Log'!$BD$18:$BD$1017,$B84,'Daily Log'!$BE$18:$BE$1017),0)</f>
        <v>0</v>
      </c>
      <c r="Z84" s="388">
        <f>IFERROR($E84*SUMIF('Daily Log'!$BG$18:$BG$1017,$B84,'Daily Log'!$BH$18:$BH$1017),0)</f>
        <v>0</v>
      </c>
      <c r="AA84" s="388">
        <f>IFERROR($E84*SUMIF('Daily Log'!$BJ$18:$BJ$1017,$B84,'Daily Log'!$BK$18:$BK$1017),0)</f>
        <v>0</v>
      </c>
      <c r="AB84" s="388">
        <f>IFERROR($E84*SUMIF('Daily Log'!$BM$18:$BM$1017,$B84,'Daily Log'!$BN$18:$BN$1017),0)</f>
        <v>0</v>
      </c>
      <c r="AC84" s="388">
        <f>IFERROR($E84*SUMIF('Daily Log'!$BP$18:$BP$1017,$B84,'Daily Log'!$BQ$18:$BQ$1017),0)</f>
        <v>0</v>
      </c>
      <c r="AD84" s="388">
        <f>IFERROR($E84*SUMIF('Daily Log'!$BS$18:$BS$1017,$B84,'Daily Log'!$BT$18:$BT$1017),0)</f>
        <v>0</v>
      </c>
      <c r="AE84" s="388">
        <f>IFERROR($E84*SUMIF('Daily Log'!$BV$18:$BV$1017,$B84,'Daily Log'!$BW$18:$BW$1017),0)</f>
        <v>0</v>
      </c>
      <c r="AF84" s="388">
        <f>IFERROR($E84*SUMIF('Daily Log'!$BY$18:$BY$1017,$B84,'Daily Log'!$BZ$18:$BZ$1017),0)</f>
        <v>0</v>
      </c>
      <c r="AG84" s="388">
        <f>IFERROR($E84*SUMIF('Daily Log'!$CB$18:$CB$1017,$B84,'Daily Log'!$CC$18:$CC$1017),0)</f>
        <v>0</v>
      </c>
      <c r="AH84" s="388">
        <f>IFERROR($E84*SUMIF('Daily Log'!$CE$18:$CE$1017,$B84,'Daily Log'!$CF$18:$CF$1017),0)</f>
        <v>0</v>
      </c>
      <c r="AI84" s="388">
        <f>IFERROR($E84*SUMIF('Daily Log'!$CH$18:$CH$1017,$B84,'Daily Log'!$CI$18:$CI$1017),0)</f>
        <v>0</v>
      </c>
      <c r="AJ84" s="388">
        <f>IFERROR($E84*SUMIF('Daily Log'!$CK$18:$CK$1017,$B84,'Daily Log'!$CL$18:$CL$1017),0)</f>
        <v>0</v>
      </c>
      <c r="AK84" s="388">
        <f>IFERROR($E84*SUMIF('Daily Log'!$CN$18:$CN$1017,$B84,'Daily Log'!$CO$18:$CO$1017),0)</f>
        <v>0</v>
      </c>
    </row>
    <row r="85" spans="2:37" ht="33.75" hidden="1" customHeight="1">
      <c r="B85" s="397" t="s">
        <v>448</v>
      </c>
      <c r="C85" s="384"/>
      <c r="D85" s="389"/>
      <c r="E85" s="391"/>
      <c r="F85" s="390">
        <f t="shared" si="1"/>
        <v>0</v>
      </c>
      <c r="G85" s="388">
        <f>IFERROR($E85*SUMIF('Daily Log'!$B$18:$B$1017,$B85,'Daily Log'!$C$18:$C$1017),0)</f>
        <v>0</v>
      </c>
      <c r="H85" s="388">
        <f>IFERROR($E85*SUMIF('Daily Log'!$E$18:$E$1017,$B85,'Daily Log'!$F$18:$F$1017),0)</f>
        <v>0</v>
      </c>
      <c r="I85" s="388">
        <f>IFERROR($E85*SUMIF('Daily Log'!$H$18:$H$1017,$B85,'Daily Log'!$I$18:$I$1017),0)</f>
        <v>0</v>
      </c>
      <c r="J85" s="388">
        <f>IFERROR($E85*SUMIF('Daily Log'!$K$18:$K$1017,$B85,'Daily Log'!$L$18:$L$1017),0)</f>
        <v>0</v>
      </c>
      <c r="K85" s="388">
        <f>IFERROR($E85*SUMIF('Daily Log'!$N$18:$N$1017,$B85,'Daily Log'!$O$18:$O$1017),0)</f>
        <v>0</v>
      </c>
      <c r="L85" s="388">
        <f>IFERROR($E85*SUMIF('Daily Log'!$Q$18:$Q$1017,$B85,'Daily Log'!$R$18:$R$1017),0)</f>
        <v>0</v>
      </c>
      <c r="M85" s="388">
        <f>IFERROR($E85*SUMIF('Daily Log'!$T$18:$T$1017,$B85,'Daily Log'!$U$18:$U$1017),0)</f>
        <v>0</v>
      </c>
      <c r="N85" s="388">
        <f>IFERROR($E85*SUMIF('Daily Log'!$W$18:$W$1017,$B85,'Daily Log'!$X$18:$X$1017),0)</f>
        <v>0</v>
      </c>
      <c r="O85" s="388">
        <f>IFERROR($E85*SUMIF('Daily Log'!$Z$18:$Z$1017,$B85,'Daily Log'!$AA$18:$AA$1017),0)</f>
        <v>0</v>
      </c>
      <c r="P85" s="388">
        <f>IFERROR($E85*SUMIF('Daily Log'!$AC$18:$AC$1017,$B85,'Daily Log'!$AD$18:$AD$1017),0)</f>
        <v>0</v>
      </c>
      <c r="Q85" s="388">
        <f>IFERROR($E85*SUMIF('Daily Log'!$AF$18:$AF$1017,$B85,'Daily Log'!$AG$18:$AG$1017),0)</f>
        <v>0</v>
      </c>
      <c r="R85" s="388">
        <f>IFERROR($E85*SUMIF('Daily Log'!$AI$18:$AI$1017,$B85,'Daily Log'!$AJ$18:$AJ$1017),0)</f>
        <v>0</v>
      </c>
      <c r="S85" s="388">
        <f>IFERROR($E85*SUMIF('Daily Log'!$AL$18:$AL$1017,$B85,'Daily Log'!$AM$18:$AM$1017),0)</f>
        <v>0</v>
      </c>
      <c r="T85" s="388">
        <f>IFERROR($E85*SUMIF('Daily Log'!$AO$18:$AO$1017,$B85,'Daily Log'!$AP$18:$AP$1017),0)</f>
        <v>0</v>
      </c>
      <c r="U85" s="388">
        <f>IFERROR($E85*SUMIF('Daily Log'!$AR$18:$AR$1017,$B85,'Daily Log'!$AS$18:$AS$1017),0)</f>
        <v>0</v>
      </c>
      <c r="V85" s="388">
        <f>IFERROR($E85*SUMIF('Daily Log'!$AU$18:$AU$1017,$B85,'Daily Log'!$AV$18:$AV$1017),0)</f>
        <v>0</v>
      </c>
      <c r="W85" s="388">
        <f>IFERROR($E85*SUMIF('Daily Log'!$AX$18:$AX$1017,$B85,'Daily Log'!$AY$18:$AY$1017),0)</f>
        <v>0</v>
      </c>
      <c r="X85" s="388">
        <f>IFERROR($E85*SUMIF('Daily Log'!$BA$18:$BA$1017,$B85,'Daily Log'!$BB$18:$BB$1017),0)</f>
        <v>0</v>
      </c>
      <c r="Y85" s="388">
        <f>IFERROR($E85*SUMIF('Daily Log'!$BD$18:$BD$1017,$B85,'Daily Log'!$BE$18:$BE$1017),0)</f>
        <v>0</v>
      </c>
      <c r="Z85" s="388">
        <f>IFERROR($E85*SUMIF('Daily Log'!$BG$18:$BG$1017,$B85,'Daily Log'!$BH$18:$BH$1017),0)</f>
        <v>0</v>
      </c>
      <c r="AA85" s="388">
        <f>IFERROR($E85*SUMIF('Daily Log'!$BJ$18:$BJ$1017,$B85,'Daily Log'!$BK$18:$BK$1017),0)</f>
        <v>0</v>
      </c>
      <c r="AB85" s="388">
        <f>IFERROR($E85*SUMIF('Daily Log'!$BM$18:$BM$1017,$B85,'Daily Log'!$BN$18:$BN$1017),0)</f>
        <v>0</v>
      </c>
      <c r="AC85" s="388">
        <f>IFERROR($E85*SUMIF('Daily Log'!$BP$18:$BP$1017,$B85,'Daily Log'!$BQ$18:$BQ$1017),0)</f>
        <v>0</v>
      </c>
      <c r="AD85" s="388">
        <f>IFERROR($E85*SUMIF('Daily Log'!$BS$18:$BS$1017,$B85,'Daily Log'!$BT$18:$BT$1017),0)</f>
        <v>0</v>
      </c>
      <c r="AE85" s="388">
        <f>IFERROR($E85*SUMIF('Daily Log'!$BV$18:$BV$1017,$B85,'Daily Log'!$BW$18:$BW$1017),0)</f>
        <v>0</v>
      </c>
      <c r="AF85" s="388">
        <f>IFERROR($E85*SUMIF('Daily Log'!$BY$18:$BY$1017,$B85,'Daily Log'!$BZ$18:$BZ$1017),0)</f>
        <v>0</v>
      </c>
      <c r="AG85" s="388">
        <f>IFERROR($E85*SUMIF('Daily Log'!$CB$18:$CB$1017,$B85,'Daily Log'!$CC$18:$CC$1017),0)</f>
        <v>0</v>
      </c>
      <c r="AH85" s="388">
        <f>IFERROR($E85*SUMIF('Daily Log'!$CE$18:$CE$1017,$B85,'Daily Log'!$CF$18:$CF$1017),0)</f>
        <v>0</v>
      </c>
      <c r="AI85" s="388">
        <f>IFERROR($E85*SUMIF('Daily Log'!$CH$18:$CH$1017,$B85,'Daily Log'!$CI$18:$CI$1017),0)</f>
        <v>0</v>
      </c>
      <c r="AJ85" s="388">
        <f>IFERROR($E85*SUMIF('Daily Log'!$CK$18:$CK$1017,$B85,'Daily Log'!$CL$18:$CL$1017),0)</f>
        <v>0</v>
      </c>
      <c r="AK85" s="388">
        <f>IFERROR($E85*SUMIF('Daily Log'!$CN$18:$CN$1017,$B85,'Daily Log'!$CO$18:$CO$1017),0)</f>
        <v>0</v>
      </c>
    </row>
    <row r="86" spans="2:37" ht="33.75" hidden="1" customHeight="1">
      <c r="B86" s="397" t="s">
        <v>329</v>
      </c>
      <c r="C86" s="384"/>
      <c r="D86" s="389"/>
      <c r="E86" s="391"/>
      <c r="F86" s="390">
        <f t="shared" si="1"/>
        <v>0</v>
      </c>
      <c r="G86" s="388">
        <f>IFERROR($E86*SUMIF('Daily Log'!$B$18:$B$1017,$B86,'Daily Log'!$C$18:$C$1017),0)</f>
        <v>0</v>
      </c>
      <c r="H86" s="388">
        <f>IFERROR($E86*SUMIF('Daily Log'!$E$18:$E$1017,$B86,'Daily Log'!$F$18:$F$1017),0)</f>
        <v>0</v>
      </c>
      <c r="I86" s="388">
        <f>IFERROR($E86*SUMIF('Daily Log'!$H$18:$H$1017,$B86,'Daily Log'!$I$18:$I$1017),0)</f>
        <v>0</v>
      </c>
      <c r="J86" s="388">
        <f>IFERROR($E86*SUMIF('Daily Log'!$K$18:$K$1017,$B86,'Daily Log'!$L$18:$L$1017),0)</f>
        <v>0</v>
      </c>
      <c r="K86" s="388">
        <f>IFERROR($E86*SUMIF('Daily Log'!$N$18:$N$1017,$B86,'Daily Log'!$O$18:$O$1017),0)</f>
        <v>0</v>
      </c>
      <c r="L86" s="388">
        <f>IFERROR($E86*SUMIF('Daily Log'!$Q$18:$Q$1017,$B86,'Daily Log'!$R$18:$R$1017),0)</f>
        <v>0</v>
      </c>
      <c r="M86" s="388">
        <f>IFERROR($E86*SUMIF('Daily Log'!$T$18:$T$1017,$B86,'Daily Log'!$U$18:$U$1017),0)</f>
        <v>0</v>
      </c>
      <c r="N86" s="388">
        <f>IFERROR($E86*SUMIF('Daily Log'!$W$18:$W$1017,$B86,'Daily Log'!$X$18:$X$1017),0)</f>
        <v>0</v>
      </c>
      <c r="O86" s="388">
        <f>IFERROR($E86*SUMIF('Daily Log'!$Z$18:$Z$1017,$B86,'Daily Log'!$AA$18:$AA$1017),0)</f>
        <v>0</v>
      </c>
      <c r="P86" s="388">
        <f>IFERROR($E86*SUMIF('Daily Log'!$AC$18:$AC$1017,$B86,'Daily Log'!$AD$18:$AD$1017),0)</f>
        <v>0</v>
      </c>
      <c r="Q86" s="388">
        <f>IFERROR($E86*SUMIF('Daily Log'!$AF$18:$AF$1017,$B86,'Daily Log'!$AG$18:$AG$1017),0)</f>
        <v>0</v>
      </c>
      <c r="R86" s="388">
        <f>IFERROR($E86*SUMIF('Daily Log'!$AI$18:$AI$1017,$B86,'Daily Log'!$AJ$18:$AJ$1017),0)</f>
        <v>0</v>
      </c>
      <c r="S86" s="388">
        <f>IFERROR($E86*SUMIF('Daily Log'!$AL$18:$AL$1017,$B86,'Daily Log'!$AM$18:$AM$1017),0)</f>
        <v>0</v>
      </c>
      <c r="T86" s="388">
        <f>IFERROR($E86*SUMIF('Daily Log'!$AO$18:$AO$1017,$B86,'Daily Log'!$AP$18:$AP$1017),0)</f>
        <v>0</v>
      </c>
      <c r="U86" s="388">
        <f>IFERROR($E86*SUMIF('Daily Log'!$AR$18:$AR$1017,$B86,'Daily Log'!$AS$18:$AS$1017),0)</f>
        <v>0</v>
      </c>
      <c r="V86" s="388">
        <f>IFERROR($E86*SUMIF('Daily Log'!$AU$18:$AU$1017,$B86,'Daily Log'!$AV$18:$AV$1017),0)</f>
        <v>0</v>
      </c>
      <c r="W86" s="388">
        <f>IFERROR($E86*SUMIF('Daily Log'!$AX$18:$AX$1017,$B86,'Daily Log'!$AY$18:$AY$1017),0)</f>
        <v>0</v>
      </c>
      <c r="X86" s="388">
        <f>IFERROR($E86*SUMIF('Daily Log'!$BA$18:$BA$1017,$B86,'Daily Log'!$BB$18:$BB$1017),0)</f>
        <v>0</v>
      </c>
      <c r="Y86" s="388">
        <f>IFERROR($E86*SUMIF('Daily Log'!$BD$18:$BD$1017,$B86,'Daily Log'!$BE$18:$BE$1017),0)</f>
        <v>0</v>
      </c>
      <c r="Z86" s="388">
        <f>IFERROR($E86*SUMIF('Daily Log'!$BG$18:$BG$1017,$B86,'Daily Log'!$BH$18:$BH$1017),0)</f>
        <v>0</v>
      </c>
      <c r="AA86" s="388">
        <f>IFERROR($E86*SUMIF('Daily Log'!$BJ$18:$BJ$1017,$B86,'Daily Log'!$BK$18:$BK$1017),0)</f>
        <v>0</v>
      </c>
      <c r="AB86" s="388">
        <f>IFERROR($E86*SUMIF('Daily Log'!$BM$18:$BM$1017,$B86,'Daily Log'!$BN$18:$BN$1017),0)</f>
        <v>0</v>
      </c>
      <c r="AC86" s="388">
        <f>IFERROR($E86*SUMIF('Daily Log'!$BP$18:$BP$1017,$B86,'Daily Log'!$BQ$18:$BQ$1017),0)</f>
        <v>0</v>
      </c>
      <c r="AD86" s="388">
        <f>IFERROR($E86*SUMIF('Daily Log'!$BS$18:$BS$1017,$B86,'Daily Log'!$BT$18:$BT$1017),0)</f>
        <v>0</v>
      </c>
      <c r="AE86" s="388">
        <f>IFERROR($E86*SUMIF('Daily Log'!$BV$18:$BV$1017,$B86,'Daily Log'!$BW$18:$BW$1017),0)</f>
        <v>0</v>
      </c>
      <c r="AF86" s="388">
        <f>IFERROR($E86*SUMIF('Daily Log'!$BY$18:$BY$1017,$B86,'Daily Log'!$BZ$18:$BZ$1017),0)</f>
        <v>0</v>
      </c>
      <c r="AG86" s="388">
        <f>IFERROR($E86*SUMIF('Daily Log'!$CB$18:$CB$1017,$B86,'Daily Log'!$CC$18:$CC$1017),0)</f>
        <v>0</v>
      </c>
      <c r="AH86" s="388">
        <f>IFERROR($E86*SUMIF('Daily Log'!$CE$18:$CE$1017,$B86,'Daily Log'!$CF$18:$CF$1017),0)</f>
        <v>0</v>
      </c>
      <c r="AI86" s="388">
        <f>IFERROR($E86*SUMIF('Daily Log'!$CH$18:$CH$1017,$B86,'Daily Log'!$CI$18:$CI$1017),0)</f>
        <v>0</v>
      </c>
      <c r="AJ86" s="388">
        <f>IFERROR($E86*SUMIF('Daily Log'!$CK$18:$CK$1017,$B86,'Daily Log'!$CL$18:$CL$1017),0)</f>
        <v>0</v>
      </c>
      <c r="AK86" s="388">
        <f>IFERROR($E86*SUMIF('Daily Log'!$CN$18:$CN$1017,$B86,'Daily Log'!$CO$18:$CO$1017),0)</f>
        <v>0</v>
      </c>
    </row>
    <row r="87" spans="2:37" ht="33.75" hidden="1" customHeight="1">
      <c r="B87" s="397" t="s">
        <v>330</v>
      </c>
      <c r="C87" s="384"/>
      <c r="D87" s="389"/>
      <c r="E87" s="391"/>
      <c r="F87" s="390">
        <f t="shared" si="1"/>
        <v>0</v>
      </c>
      <c r="G87" s="388">
        <f>IFERROR($E87*SUMIF('Daily Log'!$B$18:$B$1017,$B87,'Daily Log'!$C$18:$C$1017),0)</f>
        <v>0</v>
      </c>
      <c r="H87" s="388">
        <f>IFERROR($E87*SUMIF('Daily Log'!$E$18:$E$1017,$B87,'Daily Log'!$F$18:$F$1017),0)</f>
        <v>0</v>
      </c>
      <c r="I87" s="388">
        <f>IFERROR($E87*SUMIF('Daily Log'!$H$18:$H$1017,$B87,'Daily Log'!$I$18:$I$1017),0)</f>
        <v>0</v>
      </c>
      <c r="J87" s="388">
        <f>IFERROR($E87*SUMIF('Daily Log'!$K$18:$K$1017,$B87,'Daily Log'!$L$18:$L$1017),0)</f>
        <v>0</v>
      </c>
      <c r="K87" s="388">
        <f>IFERROR($E87*SUMIF('Daily Log'!$N$18:$N$1017,$B87,'Daily Log'!$O$18:$O$1017),0)</f>
        <v>0</v>
      </c>
      <c r="L87" s="388">
        <f>IFERROR($E87*SUMIF('Daily Log'!$Q$18:$Q$1017,$B87,'Daily Log'!$R$18:$R$1017),0)</f>
        <v>0</v>
      </c>
      <c r="M87" s="388">
        <f>IFERROR($E87*SUMIF('Daily Log'!$T$18:$T$1017,$B87,'Daily Log'!$U$18:$U$1017),0)</f>
        <v>0</v>
      </c>
      <c r="N87" s="388">
        <f>IFERROR($E87*SUMIF('Daily Log'!$W$18:$W$1017,$B87,'Daily Log'!$X$18:$X$1017),0)</f>
        <v>0</v>
      </c>
      <c r="O87" s="388">
        <f>IFERROR($E87*SUMIF('Daily Log'!$Z$18:$Z$1017,$B87,'Daily Log'!$AA$18:$AA$1017),0)</f>
        <v>0</v>
      </c>
      <c r="P87" s="388">
        <f>IFERROR($E87*SUMIF('Daily Log'!$AC$18:$AC$1017,$B87,'Daily Log'!$AD$18:$AD$1017),0)</f>
        <v>0</v>
      </c>
      <c r="Q87" s="388">
        <f>IFERROR($E87*SUMIF('Daily Log'!$AF$18:$AF$1017,$B87,'Daily Log'!$AG$18:$AG$1017),0)</f>
        <v>0</v>
      </c>
      <c r="R87" s="388">
        <f>IFERROR($E87*SUMIF('Daily Log'!$AI$18:$AI$1017,$B87,'Daily Log'!$AJ$18:$AJ$1017),0)</f>
        <v>0</v>
      </c>
      <c r="S87" s="388">
        <f>IFERROR($E87*SUMIF('Daily Log'!$AL$18:$AL$1017,$B87,'Daily Log'!$AM$18:$AM$1017),0)</f>
        <v>0</v>
      </c>
      <c r="T87" s="388">
        <f>IFERROR($E87*SUMIF('Daily Log'!$AO$18:$AO$1017,$B87,'Daily Log'!$AP$18:$AP$1017),0)</f>
        <v>0</v>
      </c>
      <c r="U87" s="388">
        <f>IFERROR($E87*SUMIF('Daily Log'!$AR$18:$AR$1017,$B87,'Daily Log'!$AS$18:$AS$1017),0)</f>
        <v>0</v>
      </c>
      <c r="V87" s="388">
        <f>IFERROR($E87*SUMIF('Daily Log'!$AU$18:$AU$1017,$B87,'Daily Log'!$AV$18:$AV$1017),0)</f>
        <v>0</v>
      </c>
      <c r="W87" s="388">
        <f>IFERROR($E87*SUMIF('Daily Log'!$AX$18:$AX$1017,$B87,'Daily Log'!$AY$18:$AY$1017),0)</f>
        <v>0</v>
      </c>
      <c r="X87" s="388">
        <f>IFERROR($E87*SUMIF('Daily Log'!$BA$18:$BA$1017,$B87,'Daily Log'!$BB$18:$BB$1017),0)</f>
        <v>0</v>
      </c>
      <c r="Y87" s="388">
        <f>IFERROR($E87*SUMIF('Daily Log'!$BD$18:$BD$1017,$B87,'Daily Log'!$BE$18:$BE$1017),0)</f>
        <v>0</v>
      </c>
      <c r="Z87" s="388">
        <f>IFERROR($E87*SUMIF('Daily Log'!$BG$18:$BG$1017,$B87,'Daily Log'!$BH$18:$BH$1017),0)</f>
        <v>0</v>
      </c>
      <c r="AA87" s="388">
        <f>IFERROR($E87*SUMIF('Daily Log'!$BJ$18:$BJ$1017,$B87,'Daily Log'!$BK$18:$BK$1017),0)</f>
        <v>0</v>
      </c>
      <c r="AB87" s="388">
        <f>IFERROR($E87*SUMIF('Daily Log'!$BM$18:$BM$1017,$B87,'Daily Log'!$BN$18:$BN$1017),0)</f>
        <v>0</v>
      </c>
      <c r="AC87" s="388">
        <f>IFERROR($E87*SUMIF('Daily Log'!$BP$18:$BP$1017,$B87,'Daily Log'!$BQ$18:$BQ$1017),0)</f>
        <v>0</v>
      </c>
      <c r="AD87" s="388">
        <f>IFERROR($E87*SUMIF('Daily Log'!$BS$18:$BS$1017,$B87,'Daily Log'!$BT$18:$BT$1017),0)</f>
        <v>0</v>
      </c>
      <c r="AE87" s="388">
        <f>IFERROR($E87*SUMIF('Daily Log'!$BV$18:$BV$1017,$B87,'Daily Log'!$BW$18:$BW$1017),0)</f>
        <v>0</v>
      </c>
      <c r="AF87" s="388">
        <f>IFERROR($E87*SUMIF('Daily Log'!$BY$18:$BY$1017,$B87,'Daily Log'!$BZ$18:$BZ$1017),0)</f>
        <v>0</v>
      </c>
      <c r="AG87" s="388">
        <f>IFERROR($E87*SUMIF('Daily Log'!$CB$18:$CB$1017,$B87,'Daily Log'!$CC$18:$CC$1017),0)</f>
        <v>0</v>
      </c>
      <c r="AH87" s="388">
        <f>IFERROR($E87*SUMIF('Daily Log'!$CE$18:$CE$1017,$B87,'Daily Log'!$CF$18:$CF$1017),0)</f>
        <v>0</v>
      </c>
      <c r="AI87" s="388">
        <f>IFERROR($E87*SUMIF('Daily Log'!$CH$18:$CH$1017,$B87,'Daily Log'!$CI$18:$CI$1017),0)</f>
        <v>0</v>
      </c>
      <c r="AJ87" s="388">
        <f>IFERROR($E87*SUMIF('Daily Log'!$CK$18:$CK$1017,$B87,'Daily Log'!$CL$18:$CL$1017),0)</f>
        <v>0</v>
      </c>
      <c r="AK87" s="388">
        <f>IFERROR($E87*SUMIF('Daily Log'!$CN$18:$CN$1017,$B87,'Daily Log'!$CO$18:$CO$1017),0)</f>
        <v>0</v>
      </c>
    </row>
    <row r="88" spans="2:37" ht="33.75" hidden="1" customHeight="1">
      <c r="B88" s="397" t="s">
        <v>331</v>
      </c>
      <c r="C88" s="384"/>
      <c r="D88" s="389"/>
      <c r="E88" s="391"/>
      <c r="F88" s="390">
        <f t="shared" si="1"/>
        <v>0</v>
      </c>
      <c r="G88" s="388">
        <f>IFERROR($E88*SUMIF('Daily Log'!$B$18:$B$1017,$B88,'Daily Log'!$C$18:$C$1017),0)</f>
        <v>0</v>
      </c>
      <c r="H88" s="388">
        <f>IFERROR($E88*SUMIF('Daily Log'!$E$18:$E$1017,$B88,'Daily Log'!$F$18:$F$1017),0)</f>
        <v>0</v>
      </c>
      <c r="I88" s="388">
        <f>IFERROR($E88*SUMIF('Daily Log'!$H$18:$H$1017,$B88,'Daily Log'!$I$18:$I$1017),0)</f>
        <v>0</v>
      </c>
      <c r="J88" s="388">
        <f>IFERROR($E88*SUMIF('Daily Log'!$K$18:$K$1017,$B88,'Daily Log'!$L$18:$L$1017),0)</f>
        <v>0</v>
      </c>
      <c r="K88" s="388">
        <f>IFERROR($E88*SUMIF('Daily Log'!$N$18:$N$1017,$B88,'Daily Log'!$O$18:$O$1017),0)</f>
        <v>0</v>
      </c>
      <c r="L88" s="388">
        <f>IFERROR($E88*SUMIF('Daily Log'!$Q$18:$Q$1017,$B88,'Daily Log'!$R$18:$R$1017),0)</f>
        <v>0</v>
      </c>
      <c r="M88" s="388">
        <f>IFERROR($E88*SUMIF('Daily Log'!$T$18:$T$1017,$B88,'Daily Log'!$U$18:$U$1017),0)</f>
        <v>0</v>
      </c>
      <c r="N88" s="388">
        <f>IFERROR($E88*SUMIF('Daily Log'!$W$18:$W$1017,$B88,'Daily Log'!$X$18:$X$1017),0)</f>
        <v>0</v>
      </c>
      <c r="O88" s="388">
        <f>IFERROR($E88*SUMIF('Daily Log'!$Z$18:$Z$1017,$B88,'Daily Log'!$AA$18:$AA$1017),0)</f>
        <v>0</v>
      </c>
      <c r="P88" s="388">
        <f>IFERROR($E88*SUMIF('Daily Log'!$AC$18:$AC$1017,$B88,'Daily Log'!$AD$18:$AD$1017),0)</f>
        <v>0</v>
      </c>
      <c r="Q88" s="388">
        <f>IFERROR($E88*SUMIF('Daily Log'!$AF$18:$AF$1017,$B88,'Daily Log'!$AG$18:$AG$1017),0)</f>
        <v>0</v>
      </c>
      <c r="R88" s="388">
        <f>IFERROR($E88*SUMIF('Daily Log'!$AI$18:$AI$1017,$B88,'Daily Log'!$AJ$18:$AJ$1017),0)</f>
        <v>0</v>
      </c>
      <c r="S88" s="388">
        <f>IFERROR($E88*SUMIF('Daily Log'!$AL$18:$AL$1017,$B88,'Daily Log'!$AM$18:$AM$1017),0)</f>
        <v>0</v>
      </c>
      <c r="T88" s="388">
        <f>IFERROR($E88*SUMIF('Daily Log'!$AO$18:$AO$1017,$B88,'Daily Log'!$AP$18:$AP$1017),0)</f>
        <v>0</v>
      </c>
      <c r="U88" s="388">
        <f>IFERROR($E88*SUMIF('Daily Log'!$AR$18:$AR$1017,$B88,'Daily Log'!$AS$18:$AS$1017),0)</f>
        <v>0</v>
      </c>
      <c r="V88" s="388">
        <f>IFERROR($E88*SUMIF('Daily Log'!$AU$18:$AU$1017,$B88,'Daily Log'!$AV$18:$AV$1017),0)</f>
        <v>0</v>
      </c>
      <c r="W88" s="388">
        <f>IFERROR($E88*SUMIF('Daily Log'!$AX$18:$AX$1017,$B88,'Daily Log'!$AY$18:$AY$1017),0)</f>
        <v>0</v>
      </c>
      <c r="X88" s="388">
        <f>IFERROR($E88*SUMIF('Daily Log'!$BA$18:$BA$1017,$B88,'Daily Log'!$BB$18:$BB$1017),0)</f>
        <v>0</v>
      </c>
      <c r="Y88" s="388">
        <f>IFERROR($E88*SUMIF('Daily Log'!$BD$18:$BD$1017,$B88,'Daily Log'!$BE$18:$BE$1017),0)</f>
        <v>0</v>
      </c>
      <c r="Z88" s="388">
        <f>IFERROR($E88*SUMIF('Daily Log'!$BG$18:$BG$1017,$B88,'Daily Log'!$BH$18:$BH$1017),0)</f>
        <v>0</v>
      </c>
      <c r="AA88" s="388">
        <f>IFERROR($E88*SUMIF('Daily Log'!$BJ$18:$BJ$1017,$B88,'Daily Log'!$BK$18:$BK$1017),0)</f>
        <v>0</v>
      </c>
      <c r="AB88" s="388">
        <f>IFERROR($E88*SUMIF('Daily Log'!$BM$18:$BM$1017,$B88,'Daily Log'!$BN$18:$BN$1017),0)</f>
        <v>0</v>
      </c>
      <c r="AC88" s="388">
        <f>IFERROR($E88*SUMIF('Daily Log'!$BP$18:$BP$1017,$B88,'Daily Log'!$BQ$18:$BQ$1017),0)</f>
        <v>0</v>
      </c>
      <c r="AD88" s="388">
        <f>IFERROR($E88*SUMIF('Daily Log'!$BS$18:$BS$1017,$B88,'Daily Log'!$BT$18:$BT$1017),0)</f>
        <v>0</v>
      </c>
      <c r="AE88" s="388">
        <f>IFERROR($E88*SUMIF('Daily Log'!$BV$18:$BV$1017,$B88,'Daily Log'!$BW$18:$BW$1017),0)</f>
        <v>0</v>
      </c>
      <c r="AF88" s="388">
        <f>IFERROR($E88*SUMIF('Daily Log'!$BY$18:$BY$1017,$B88,'Daily Log'!$BZ$18:$BZ$1017),0)</f>
        <v>0</v>
      </c>
      <c r="AG88" s="388">
        <f>IFERROR($E88*SUMIF('Daily Log'!$CB$18:$CB$1017,$B88,'Daily Log'!$CC$18:$CC$1017),0)</f>
        <v>0</v>
      </c>
      <c r="AH88" s="388">
        <f>IFERROR($E88*SUMIF('Daily Log'!$CE$18:$CE$1017,$B88,'Daily Log'!$CF$18:$CF$1017),0)</f>
        <v>0</v>
      </c>
      <c r="AI88" s="388">
        <f>IFERROR($E88*SUMIF('Daily Log'!$CH$18:$CH$1017,$B88,'Daily Log'!$CI$18:$CI$1017),0)</f>
        <v>0</v>
      </c>
      <c r="AJ88" s="388">
        <f>IFERROR($E88*SUMIF('Daily Log'!$CK$18:$CK$1017,$B88,'Daily Log'!$CL$18:$CL$1017),0)</f>
        <v>0</v>
      </c>
      <c r="AK88" s="388">
        <f>IFERROR($E88*SUMIF('Daily Log'!$CN$18:$CN$1017,$B88,'Daily Log'!$CO$18:$CO$1017),0)</f>
        <v>0</v>
      </c>
    </row>
    <row r="89" spans="2:37" ht="33.75" hidden="1" customHeight="1">
      <c r="B89" s="397" t="s">
        <v>409</v>
      </c>
      <c r="C89" s="384"/>
      <c r="D89" s="389"/>
      <c r="E89" s="391"/>
      <c r="F89" s="390">
        <f t="shared" si="1"/>
        <v>0</v>
      </c>
      <c r="G89" s="388">
        <f>IFERROR($E89*SUMIF('Daily Log'!$B$18:$B$1017,$B89,'Daily Log'!$C$18:$C$1017),0)</f>
        <v>0</v>
      </c>
      <c r="H89" s="388">
        <f>IFERROR($E89*SUMIF('Daily Log'!$E$18:$E$1017,$B89,'Daily Log'!$F$18:$F$1017),0)</f>
        <v>0</v>
      </c>
      <c r="I89" s="388">
        <f>IFERROR($E89*SUMIF('Daily Log'!$H$18:$H$1017,$B89,'Daily Log'!$I$18:$I$1017),0)</f>
        <v>0</v>
      </c>
      <c r="J89" s="388">
        <f>IFERROR($E89*SUMIF('Daily Log'!$K$18:$K$1017,$B89,'Daily Log'!$L$18:$L$1017),0)</f>
        <v>0</v>
      </c>
      <c r="K89" s="388">
        <f>IFERROR($E89*SUMIF('Daily Log'!$N$18:$N$1017,$B89,'Daily Log'!$O$18:$O$1017),0)</f>
        <v>0</v>
      </c>
      <c r="L89" s="388">
        <f>IFERROR($E89*SUMIF('Daily Log'!$Q$18:$Q$1017,$B89,'Daily Log'!$R$18:$R$1017),0)</f>
        <v>0</v>
      </c>
      <c r="M89" s="388">
        <f>IFERROR($E89*SUMIF('Daily Log'!$T$18:$T$1017,$B89,'Daily Log'!$U$18:$U$1017),0)</f>
        <v>0</v>
      </c>
      <c r="N89" s="388">
        <f>IFERROR($E89*SUMIF('Daily Log'!$W$18:$W$1017,$B89,'Daily Log'!$X$18:$X$1017),0)</f>
        <v>0</v>
      </c>
      <c r="O89" s="388">
        <f>IFERROR($E89*SUMIF('Daily Log'!$Z$18:$Z$1017,$B89,'Daily Log'!$AA$18:$AA$1017),0)</f>
        <v>0</v>
      </c>
      <c r="P89" s="388">
        <f>IFERROR($E89*SUMIF('Daily Log'!$AC$18:$AC$1017,$B89,'Daily Log'!$AD$18:$AD$1017),0)</f>
        <v>0</v>
      </c>
      <c r="Q89" s="388">
        <f>IFERROR($E89*SUMIF('Daily Log'!$AF$18:$AF$1017,$B89,'Daily Log'!$AG$18:$AG$1017),0)</f>
        <v>0</v>
      </c>
      <c r="R89" s="388">
        <f>IFERROR($E89*SUMIF('Daily Log'!$AI$18:$AI$1017,$B89,'Daily Log'!$AJ$18:$AJ$1017),0)</f>
        <v>0</v>
      </c>
      <c r="S89" s="388">
        <f>IFERROR($E89*SUMIF('Daily Log'!$AL$18:$AL$1017,$B89,'Daily Log'!$AM$18:$AM$1017),0)</f>
        <v>0</v>
      </c>
      <c r="T89" s="388">
        <f>IFERROR($E89*SUMIF('Daily Log'!$AO$18:$AO$1017,$B89,'Daily Log'!$AP$18:$AP$1017),0)</f>
        <v>0</v>
      </c>
      <c r="U89" s="388">
        <f>IFERROR($E89*SUMIF('Daily Log'!$AR$18:$AR$1017,$B89,'Daily Log'!$AS$18:$AS$1017),0)</f>
        <v>0</v>
      </c>
      <c r="V89" s="388">
        <f>IFERROR($E89*SUMIF('Daily Log'!$AU$18:$AU$1017,$B89,'Daily Log'!$AV$18:$AV$1017),0)</f>
        <v>0</v>
      </c>
      <c r="W89" s="388">
        <f>IFERROR($E89*SUMIF('Daily Log'!$AX$18:$AX$1017,$B89,'Daily Log'!$AY$18:$AY$1017),0)</f>
        <v>0</v>
      </c>
      <c r="X89" s="388">
        <f>IFERROR($E89*SUMIF('Daily Log'!$BA$18:$BA$1017,$B89,'Daily Log'!$BB$18:$BB$1017),0)</f>
        <v>0</v>
      </c>
      <c r="Y89" s="388">
        <f>IFERROR($E89*SUMIF('Daily Log'!$BD$18:$BD$1017,$B89,'Daily Log'!$BE$18:$BE$1017),0)</f>
        <v>0</v>
      </c>
      <c r="Z89" s="388">
        <f>IFERROR($E89*SUMIF('Daily Log'!$BG$18:$BG$1017,$B89,'Daily Log'!$BH$18:$BH$1017),0)</f>
        <v>0</v>
      </c>
      <c r="AA89" s="388">
        <f>IFERROR($E89*SUMIF('Daily Log'!$BJ$18:$BJ$1017,$B89,'Daily Log'!$BK$18:$BK$1017),0)</f>
        <v>0</v>
      </c>
      <c r="AB89" s="388">
        <f>IFERROR($E89*SUMIF('Daily Log'!$BM$18:$BM$1017,$B89,'Daily Log'!$BN$18:$BN$1017),0)</f>
        <v>0</v>
      </c>
      <c r="AC89" s="388">
        <f>IFERROR($E89*SUMIF('Daily Log'!$BP$18:$BP$1017,$B89,'Daily Log'!$BQ$18:$BQ$1017),0)</f>
        <v>0</v>
      </c>
      <c r="AD89" s="388">
        <f>IFERROR($E89*SUMIF('Daily Log'!$BS$18:$BS$1017,$B89,'Daily Log'!$BT$18:$BT$1017),0)</f>
        <v>0</v>
      </c>
      <c r="AE89" s="388">
        <f>IFERROR($E89*SUMIF('Daily Log'!$BV$18:$BV$1017,$B89,'Daily Log'!$BW$18:$BW$1017),0)</f>
        <v>0</v>
      </c>
      <c r="AF89" s="388">
        <f>IFERROR($E89*SUMIF('Daily Log'!$BY$18:$BY$1017,$B89,'Daily Log'!$BZ$18:$BZ$1017),0)</f>
        <v>0</v>
      </c>
      <c r="AG89" s="388">
        <f>IFERROR($E89*SUMIF('Daily Log'!$CB$18:$CB$1017,$B89,'Daily Log'!$CC$18:$CC$1017),0)</f>
        <v>0</v>
      </c>
      <c r="AH89" s="388">
        <f>IFERROR($E89*SUMIF('Daily Log'!$CE$18:$CE$1017,$B89,'Daily Log'!$CF$18:$CF$1017),0)</f>
        <v>0</v>
      </c>
      <c r="AI89" s="388">
        <f>IFERROR($E89*SUMIF('Daily Log'!$CH$18:$CH$1017,$B89,'Daily Log'!$CI$18:$CI$1017),0)</f>
        <v>0</v>
      </c>
      <c r="AJ89" s="388">
        <f>IFERROR($E89*SUMIF('Daily Log'!$CK$18:$CK$1017,$B89,'Daily Log'!$CL$18:$CL$1017),0)</f>
        <v>0</v>
      </c>
      <c r="AK89" s="388">
        <f>IFERROR($E89*SUMIF('Daily Log'!$CN$18:$CN$1017,$B89,'Daily Log'!$CO$18:$CO$1017),0)</f>
        <v>0</v>
      </c>
    </row>
    <row r="90" spans="2:37" ht="33.75" hidden="1" customHeight="1">
      <c r="B90" s="397" t="s">
        <v>449</v>
      </c>
      <c r="C90" s="384"/>
      <c r="D90" s="389"/>
      <c r="E90" s="391"/>
      <c r="F90" s="390">
        <f t="shared" si="1"/>
        <v>0</v>
      </c>
      <c r="G90" s="388">
        <f>IFERROR($E90*SUMIF('Daily Log'!$B$18:$B$1017,$B90,'Daily Log'!$C$18:$C$1017),0)</f>
        <v>0</v>
      </c>
      <c r="H90" s="388">
        <f>IFERROR($E90*SUMIF('Daily Log'!$E$18:$E$1017,$B90,'Daily Log'!$F$18:$F$1017),0)</f>
        <v>0</v>
      </c>
      <c r="I90" s="388">
        <f>IFERROR($E90*SUMIF('Daily Log'!$H$18:$H$1017,$B90,'Daily Log'!$I$18:$I$1017),0)</f>
        <v>0</v>
      </c>
      <c r="J90" s="388">
        <f>IFERROR($E90*SUMIF('Daily Log'!$K$18:$K$1017,$B90,'Daily Log'!$L$18:$L$1017),0)</f>
        <v>0</v>
      </c>
      <c r="K90" s="388">
        <f>IFERROR($E90*SUMIF('Daily Log'!$N$18:$N$1017,$B90,'Daily Log'!$O$18:$O$1017),0)</f>
        <v>0</v>
      </c>
      <c r="L90" s="388">
        <f>IFERROR($E90*SUMIF('Daily Log'!$Q$18:$Q$1017,$B90,'Daily Log'!$R$18:$R$1017),0)</f>
        <v>0</v>
      </c>
      <c r="M90" s="388">
        <f>IFERROR($E90*SUMIF('Daily Log'!$T$18:$T$1017,$B90,'Daily Log'!$U$18:$U$1017),0)</f>
        <v>0</v>
      </c>
      <c r="N90" s="388">
        <f>IFERROR($E90*SUMIF('Daily Log'!$W$18:$W$1017,$B90,'Daily Log'!$X$18:$X$1017),0)</f>
        <v>0</v>
      </c>
      <c r="O90" s="388">
        <f>IFERROR($E90*SUMIF('Daily Log'!$Z$18:$Z$1017,$B90,'Daily Log'!$AA$18:$AA$1017),0)</f>
        <v>0</v>
      </c>
      <c r="P90" s="388">
        <f>IFERROR($E90*SUMIF('Daily Log'!$AC$18:$AC$1017,$B90,'Daily Log'!$AD$18:$AD$1017),0)</f>
        <v>0</v>
      </c>
      <c r="Q90" s="388">
        <f>IFERROR($E90*SUMIF('Daily Log'!$AF$18:$AF$1017,$B90,'Daily Log'!$AG$18:$AG$1017),0)</f>
        <v>0</v>
      </c>
      <c r="R90" s="388">
        <f>IFERROR($E90*SUMIF('Daily Log'!$AI$18:$AI$1017,$B90,'Daily Log'!$AJ$18:$AJ$1017),0)</f>
        <v>0</v>
      </c>
      <c r="S90" s="388">
        <f>IFERROR($E90*SUMIF('Daily Log'!$AL$18:$AL$1017,$B90,'Daily Log'!$AM$18:$AM$1017),0)</f>
        <v>0</v>
      </c>
      <c r="T90" s="388">
        <f>IFERROR($E90*SUMIF('Daily Log'!$AO$18:$AO$1017,$B90,'Daily Log'!$AP$18:$AP$1017),0)</f>
        <v>0</v>
      </c>
      <c r="U90" s="388">
        <f>IFERROR($E90*SUMIF('Daily Log'!$AR$18:$AR$1017,$B90,'Daily Log'!$AS$18:$AS$1017),0)</f>
        <v>0</v>
      </c>
      <c r="V90" s="388">
        <f>IFERROR($E90*SUMIF('Daily Log'!$AU$18:$AU$1017,$B90,'Daily Log'!$AV$18:$AV$1017),0)</f>
        <v>0</v>
      </c>
      <c r="W90" s="388">
        <f>IFERROR($E90*SUMIF('Daily Log'!$AX$18:$AX$1017,$B90,'Daily Log'!$AY$18:$AY$1017),0)</f>
        <v>0</v>
      </c>
      <c r="X90" s="388">
        <f>IFERROR($E90*SUMIF('Daily Log'!$BA$18:$BA$1017,$B90,'Daily Log'!$BB$18:$BB$1017),0)</f>
        <v>0</v>
      </c>
      <c r="Y90" s="388">
        <f>IFERROR($E90*SUMIF('Daily Log'!$BD$18:$BD$1017,$B90,'Daily Log'!$BE$18:$BE$1017),0)</f>
        <v>0</v>
      </c>
      <c r="Z90" s="388">
        <f>IFERROR($E90*SUMIF('Daily Log'!$BG$18:$BG$1017,$B90,'Daily Log'!$BH$18:$BH$1017),0)</f>
        <v>0</v>
      </c>
      <c r="AA90" s="388">
        <f>IFERROR($E90*SUMIF('Daily Log'!$BJ$18:$BJ$1017,$B90,'Daily Log'!$BK$18:$BK$1017),0)</f>
        <v>0</v>
      </c>
      <c r="AB90" s="388">
        <f>IFERROR($E90*SUMIF('Daily Log'!$BM$18:$BM$1017,$B90,'Daily Log'!$BN$18:$BN$1017),0)</f>
        <v>0</v>
      </c>
      <c r="AC90" s="388">
        <f>IFERROR($E90*SUMIF('Daily Log'!$BP$18:$BP$1017,$B90,'Daily Log'!$BQ$18:$BQ$1017),0)</f>
        <v>0</v>
      </c>
      <c r="AD90" s="388">
        <f>IFERROR($E90*SUMIF('Daily Log'!$BS$18:$BS$1017,$B90,'Daily Log'!$BT$18:$BT$1017),0)</f>
        <v>0</v>
      </c>
      <c r="AE90" s="388">
        <f>IFERROR($E90*SUMIF('Daily Log'!$BV$18:$BV$1017,$B90,'Daily Log'!$BW$18:$BW$1017),0)</f>
        <v>0</v>
      </c>
      <c r="AF90" s="388">
        <f>IFERROR($E90*SUMIF('Daily Log'!$BY$18:$BY$1017,$B90,'Daily Log'!$BZ$18:$BZ$1017),0)</f>
        <v>0</v>
      </c>
      <c r="AG90" s="388">
        <f>IFERROR($E90*SUMIF('Daily Log'!$CB$18:$CB$1017,$B90,'Daily Log'!$CC$18:$CC$1017),0)</f>
        <v>0</v>
      </c>
      <c r="AH90" s="388">
        <f>IFERROR($E90*SUMIF('Daily Log'!$CE$18:$CE$1017,$B90,'Daily Log'!$CF$18:$CF$1017),0)</f>
        <v>0</v>
      </c>
      <c r="AI90" s="388">
        <f>IFERROR($E90*SUMIF('Daily Log'!$CH$18:$CH$1017,$B90,'Daily Log'!$CI$18:$CI$1017),0)</f>
        <v>0</v>
      </c>
      <c r="AJ90" s="388">
        <f>IFERROR($E90*SUMIF('Daily Log'!$CK$18:$CK$1017,$B90,'Daily Log'!$CL$18:$CL$1017),0)</f>
        <v>0</v>
      </c>
      <c r="AK90" s="388">
        <f>IFERROR($E90*SUMIF('Daily Log'!$CN$18:$CN$1017,$B90,'Daily Log'!$CO$18:$CO$1017),0)</f>
        <v>0</v>
      </c>
    </row>
    <row r="91" spans="2:37" ht="33.75" hidden="1" customHeight="1">
      <c r="B91" s="397" t="s">
        <v>332</v>
      </c>
      <c r="C91" s="384"/>
      <c r="D91" s="389"/>
      <c r="E91" s="391"/>
      <c r="F91" s="390">
        <f t="shared" si="1"/>
        <v>0</v>
      </c>
      <c r="G91" s="388">
        <f>IFERROR($E91*SUMIF('Daily Log'!$B$18:$B$1017,$B91,'Daily Log'!$C$18:$C$1017),0)</f>
        <v>0</v>
      </c>
      <c r="H91" s="388">
        <f>IFERROR($E91*SUMIF('Daily Log'!$E$18:$E$1017,$B91,'Daily Log'!$F$18:$F$1017),0)</f>
        <v>0</v>
      </c>
      <c r="I91" s="388">
        <f>IFERROR($E91*SUMIF('Daily Log'!$H$18:$H$1017,$B91,'Daily Log'!$I$18:$I$1017),0)</f>
        <v>0</v>
      </c>
      <c r="J91" s="388">
        <f>IFERROR($E91*SUMIF('Daily Log'!$K$18:$K$1017,$B91,'Daily Log'!$L$18:$L$1017),0)</f>
        <v>0</v>
      </c>
      <c r="K91" s="388">
        <f>IFERROR($E91*SUMIF('Daily Log'!$N$18:$N$1017,$B91,'Daily Log'!$O$18:$O$1017),0)</f>
        <v>0</v>
      </c>
      <c r="L91" s="388">
        <f>IFERROR($E91*SUMIF('Daily Log'!$Q$18:$Q$1017,$B91,'Daily Log'!$R$18:$R$1017),0)</f>
        <v>0</v>
      </c>
      <c r="M91" s="388">
        <f>IFERROR($E91*SUMIF('Daily Log'!$T$18:$T$1017,$B91,'Daily Log'!$U$18:$U$1017),0)</f>
        <v>0</v>
      </c>
      <c r="N91" s="388">
        <f>IFERROR($E91*SUMIF('Daily Log'!$W$18:$W$1017,$B91,'Daily Log'!$X$18:$X$1017),0)</f>
        <v>0</v>
      </c>
      <c r="O91" s="388">
        <f>IFERROR($E91*SUMIF('Daily Log'!$Z$18:$Z$1017,$B91,'Daily Log'!$AA$18:$AA$1017),0)</f>
        <v>0</v>
      </c>
      <c r="P91" s="388">
        <f>IFERROR($E91*SUMIF('Daily Log'!$AC$18:$AC$1017,$B91,'Daily Log'!$AD$18:$AD$1017),0)</f>
        <v>0</v>
      </c>
      <c r="Q91" s="388">
        <f>IFERROR($E91*SUMIF('Daily Log'!$AF$18:$AF$1017,$B91,'Daily Log'!$AG$18:$AG$1017),0)</f>
        <v>0</v>
      </c>
      <c r="R91" s="388">
        <f>IFERROR($E91*SUMIF('Daily Log'!$AI$18:$AI$1017,$B91,'Daily Log'!$AJ$18:$AJ$1017),0)</f>
        <v>0</v>
      </c>
      <c r="S91" s="388">
        <f>IFERROR($E91*SUMIF('Daily Log'!$AL$18:$AL$1017,$B91,'Daily Log'!$AM$18:$AM$1017),0)</f>
        <v>0</v>
      </c>
      <c r="T91" s="388">
        <f>IFERROR($E91*SUMIF('Daily Log'!$AO$18:$AO$1017,$B91,'Daily Log'!$AP$18:$AP$1017),0)</f>
        <v>0</v>
      </c>
      <c r="U91" s="388">
        <f>IFERROR($E91*SUMIF('Daily Log'!$AR$18:$AR$1017,$B91,'Daily Log'!$AS$18:$AS$1017),0)</f>
        <v>0</v>
      </c>
      <c r="V91" s="388">
        <f>IFERROR($E91*SUMIF('Daily Log'!$AU$18:$AU$1017,$B91,'Daily Log'!$AV$18:$AV$1017),0)</f>
        <v>0</v>
      </c>
      <c r="W91" s="388">
        <f>IFERROR($E91*SUMIF('Daily Log'!$AX$18:$AX$1017,$B91,'Daily Log'!$AY$18:$AY$1017),0)</f>
        <v>0</v>
      </c>
      <c r="X91" s="388">
        <f>IFERROR($E91*SUMIF('Daily Log'!$BA$18:$BA$1017,$B91,'Daily Log'!$BB$18:$BB$1017),0)</f>
        <v>0</v>
      </c>
      <c r="Y91" s="388">
        <f>IFERROR($E91*SUMIF('Daily Log'!$BD$18:$BD$1017,$B91,'Daily Log'!$BE$18:$BE$1017),0)</f>
        <v>0</v>
      </c>
      <c r="Z91" s="388">
        <f>IFERROR($E91*SUMIF('Daily Log'!$BG$18:$BG$1017,$B91,'Daily Log'!$BH$18:$BH$1017),0)</f>
        <v>0</v>
      </c>
      <c r="AA91" s="388">
        <f>IFERROR($E91*SUMIF('Daily Log'!$BJ$18:$BJ$1017,$B91,'Daily Log'!$BK$18:$BK$1017),0)</f>
        <v>0</v>
      </c>
      <c r="AB91" s="388">
        <f>IFERROR($E91*SUMIF('Daily Log'!$BM$18:$BM$1017,$B91,'Daily Log'!$BN$18:$BN$1017),0)</f>
        <v>0</v>
      </c>
      <c r="AC91" s="388">
        <f>IFERROR($E91*SUMIF('Daily Log'!$BP$18:$BP$1017,$B91,'Daily Log'!$BQ$18:$BQ$1017),0)</f>
        <v>0</v>
      </c>
      <c r="AD91" s="388">
        <f>IFERROR($E91*SUMIF('Daily Log'!$BS$18:$BS$1017,$B91,'Daily Log'!$BT$18:$BT$1017),0)</f>
        <v>0</v>
      </c>
      <c r="AE91" s="388">
        <f>IFERROR($E91*SUMIF('Daily Log'!$BV$18:$BV$1017,$B91,'Daily Log'!$BW$18:$BW$1017),0)</f>
        <v>0</v>
      </c>
      <c r="AF91" s="388">
        <f>IFERROR($E91*SUMIF('Daily Log'!$BY$18:$BY$1017,$B91,'Daily Log'!$BZ$18:$BZ$1017),0)</f>
        <v>0</v>
      </c>
      <c r="AG91" s="388">
        <f>IFERROR($E91*SUMIF('Daily Log'!$CB$18:$CB$1017,$B91,'Daily Log'!$CC$18:$CC$1017),0)</f>
        <v>0</v>
      </c>
      <c r="AH91" s="388">
        <f>IFERROR($E91*SUMIF('Daily Log'!$CE$18:$CE$1017,$B91,'Daily Log'!$CF$18:$CF$1017),0)</f>
        <v>0</v>
      </c>
      <c r="AI91" s="388">
        <f>IFERROR($E91*SUMIF('Daily Log'!$CH$18:$CH$1017,$B91,'Daily Log'!$CI$18:$CI$1017),0)</f>
        <v>0</v>
      </c>
      <c r="AJ91" s="388">
        <f>IFERROR($E91*SUMIF('Daily Log'!$CK$18:$CK$1017,$B91,'Daily Log'!$CL$18:$CL$1017),0)</f>
        <v>0</v>
      </c>
      <c r="AK91" s="388">
        <f>IFERROR($E91*SUMIF('Daily Log'!$CN$18:$CN$1017,$B91,'Daily Log'!$CO$18:$CO$1017),0)</f>
        <v>0</v>
      </c>
    </row>
    <row r="92" spans="2:37" ht="33.75" hidden="1" customHeight="1">
      <c r="B92" s="397" t="s">
        <v>450</v>
      </c>
      <c r="C92" s="384"/>
      <c r="D92" s="389"/>
      <c r="E92" s="391"/>
      <c r="F92" s="390">
        <f t="shared" si="1"/>
        <v>0</v>
      </c>
      <c r="G92" s="388">
        <f>IFERROR($E92*SUMIF('Daily Log'!$B$18:$B$1017,$B92,'Daily Log'!$C$18:$C$1017),0)</f>
        <v>0</v>
      </c>
      <c r="H92" s="388">
        <f>IFERROR($E92*SUMIF('Daily Log'!$E$18:$E$1017,$B92,'Daily Log'!$F$18:$F$1017),0)</f>
        <v>0</v>
      </c>
      <c r="I92" s="388">
        <f>IFERROR($E92*SUMIF('Daily Log'!$H$18:$H$1017,$B92,'Daily Log'!$I$18:$I$1017),0)</f>
        <v>0</v>
      </c>
      <c r="J92" s="388">
        <f>IFERROR($E92*SUMIF('Daily Log'!$K$18:$K$1017,$B92,'Daily Log'!$L$18:$L$1017),0)</f>
        <v>0</v>
      </c>
      <c r="K92" s="388">
        <f>IFERROR($E92*SUMIF('Daily Log'!$N$18:$N$1017,$B92,'Daily Log'!$O$18:$O$1017),0)</f>
        <v>0</v>
      </c>
      <c r="L92" s="388">
        <f>IFERROR($E92*SUMIF('Daily Log'!$Q$18:$Q$1017,$B92,'Daily Log'!$R$18:$R$1017),0)</f>
        <v>0</v>
      </c>
      <c r="M92" s="388">
        <f>IFERROR($E92*SUMIF('Daily Log'!$T$18:$T$1017,$B92,'Daily Log'!$U$18:$U$1017),0)</f>
        <v>0</v>
      </c>
      <c r="N92" s="388">
        <f>IFERROR($E92*SUMIF('Daily Log'!$W$18:$W$1017,$B92,'Daily Log'!$X$18:$X$1017),0)</f>
        <v>0</v>
      </c>
      <c r="O92" s="388">
        <f>IFERROR($E92*SUMIF('Daily Log'!$Z$18:$Z$1017,$B92,'Daily Log'!$AA$18:$AA$1017),0)</f>
        <v>0</v>
      </c>
      <c r="P92" s="388">
        <f>IFERROR($E92*SUMIF('Daily Log'!$AC$18:$AC$1017,$B92,'Daily Log'!$AD$18:$AD$1017),0)</f>
        <v>0</v>
      </c>
      <c r="Q92" s="388">
        <f>IFERROR($E92*SUMIF('Daily Log'!$AF$18:$AF$1017,$B92,'Daily Log'!$AG$18:$AG$1017),0)</f>
        <v>0</v>
      </c>
      <c r="R92" s="388">
        <f>IFERROR($E92*SUMIF('Daily Log'!$AI$18:$AI$1017,$B92,'Daily Log'!$AJ$18:$AJ$1017),0)</f>
        <v>0</v>
      </c>
      <c r="S92" s="388">
        <f>IFERROR($E92*SUMIF('Daily Log'!$AL$18:$AL$1017,$B92,'Daily Log'!$AM$18:$AM$1017),0)</f>
        <v>0</v>
      </c>
      <c r="T92" s="388">
        <f>IFERROR($E92*SUMIF('Daily Log'!$AO$18:$AO$1017,$B92,'Daily Log'!$AP$18:$AP$1017),0)</f>
        <v>0</v>
      </c>
      <c r="U92" s="388">
        <f>IFERROR($E92*SUMIF('Daily Log'!$AR$18:$AR$1017,$B92,'Daily Log'!$AS$18:$AS$1017),0)</f>
        <v>0</v>
      </c>
      <c r="V92" s="388">
        <f>IFERROR($E92*SUMIF('Daily Log'!$AU$18:$AU$1017,$B92,'Daily Log'!$AV$18:$AV$1017),0)</f>
        <v>0</v>
      </c>
      <c r="W92" s="388">
        <f>IFERROR($E92*SUMIF('Daily Log'!$AX$18:$AX$1017,$B92,'Daily Log'!$AY$18:$AY$1017),0)</f>
        <v>0</v>
      </c>
      <c r="X92" s="388">
        <f>IFERROR($E92*SUMIF('Daily Log'!$BA$18:$BA$1017,$B92,'Daily Log'!$BB$18:$BB$1017),0)</f>
        <v>0</v>
      </c>
      <c r="Y92" s="388">
        <f>IFERROR($E92*SUMIF('Daily Log'!$BD$18:$BD$1017,$B92,'Daily Log'!$BE$18:$BE$1017),0)</f>
        <v>0</v>
      </c>
      <c r="Z92" s="388">
        <f>IFERROR($E92*SUMIF('Daily Log'!$BG$18:$BG$1017,$B92,'Daily Log'!$BH$18:$BH$1017),0)</f>
        <v>0</v>
      </c>
      <c r="AA92" s="388">
        <f>IFERROR($E92*SUMIF('Daily Log'!$BJ$18:$BJ$1017,$B92,'Daily Log'!$BK$18:$BK$1017),0)</f>
        <v>0</v>
      </c>
      <c r="AB92" s="388">
        <f>IFERROR($E92*SUMIF('Daily Log'!$BM$18:$BM$1017,$B92,'Daily Log'!$BN$18:$BN$1017),0)</f>
        <v>0</v>
      </c>
      <c r="AC92" s="388">
        <f>IFERROR($E92*SUMIF('Daily Log'!$BP$18:$BP$1017,$B92,'Daily Log'!$BQ$18:$BQ$1017),0)</f>
        <v>0</v>
      </c>
      <c r="AD92" s="388">
        <f>IFERROR($E92*SUMIF('Daily Log'!$BS$18:$BS$1017,$B92,'Daily Log'!$BT$18:$BT$1017),0)</f>
        <v>0</v>
      </c>
      <c r="AE92" s="388">
        <f>IFERROR($E92*SUMIF('Daily Log'!$BV$18:$BV$1017,$B92,'Daily Log'!$BW$18:$BW$1017),0)</f>
        <v>0</v>
      </c>
      <c r="AF92" s="388">
        <f>IFERROR($E92*SUMIF('Daily Log'!$BY$18:$BY$1017,$B92,'Daily Log'!$BZ$18:$BZ$1017),0)</f>
        <v>0</v>
      </c>
      <c r="AG92" s="388">
        <f>IFERROR($E92*SUMIF('Daily Log'!$CB$18:$CB$1017,$B92,'Daily Log'!$CC$18:$CC$1017),0)</f>
        <v>0</v>
      </c>
      <c r="AH92" s="388">
        <f>IFERROR($E92*SUMIF('Daily Log'!$CE$18:$CE$1017,$B92,'Daily Log'!$CF$18:$CF$1017),0)</f>
        <v>0</v>
      </c>
      <c r="AI92" s="388">
        <f>IFERROR($E92*SUMIF('Daily Log'!$CH$18:$CH$1017,$B92,'Daily Log'!$CI$18:$CI$1017),0)</f>
        <v>0</v>
      </c>
      <c r="AJ92" s="388">
        <f>IFERROR($E92*SUMIF('Daily Log'!$CK$18:$CK$1017,$B92,'Daily Log'!$CL$18:$CL$1017),0)</f>
        <v>0</v>
      </c>
      <c r="AK92" s="388">
        <f>IFERROR($E92*SUMIF('Daily Log'!$CN$18:$CN$1017,$B92,'Daily Log'!$CO$18:$CO$1017),0)</f>
        <v>0</v>
      </c>
    </row>
    <row r="93" spans="2:37" ht="33.75" hidden="1" customHeight="1">
      <c r="B93" s="397" t="s">
        <v>451</v>
      </c>
      <c r="C93" s="384"/>
      <c r="D93" s="389"/>
      <c r="E93" s="391"/>
      <c r="F93" s="390">
        <f t="shared" si="1"/>
        <v>0</v>
      </c>
      <c r="G93" s="388">
        <f>IFERROR($E93*SUMIF('Daily Log'!$B$18:$B$1017,$B93,'Daily Log'!$C$18:$C$1017),0)</f>
        <v>0</v>
      </c>
      <c r="H93" s="388">
        <f>IFERROR($E93*SUMIF('Daily Log'!$E$18:$E$1017,$B93,'Daily Log'!$F$18:$F$1017),0)</f>
        <v>0</v>
      </c>
      <c r="I93" s="388">
        <f>IFERROR($E93*SUMIF('Daily Log'!$H$18:$H$1017,$B93,'Daily Log'!$I$18:$I$1017),0)</f>
        <v>0</v>
      </c>
      <c r="J93" s="388">
        <f>IFERROR($E93*SUMIF('Daily Log'!$K$18:$K$1017,$B93,'Daily Log'!$L$18:$L$1017),0)</f>
        <v>0</v>
      </c>
      <c r="K93" s="388">
        <f>IFERROR($E93*SUMIF('Daily Log'!$N$18:$N$1017,$B93,'Daily Log'!$O$18:$O$1017),0)</f>
        <v>0</v>
      </c>
      <c r="L93" s="388">
        <f>IFERROR($E93*SUMIF('Daily Log'!$Q$18:$Q$1017,$B93,'Daily Log'!$R$18:$R$1017),0)</f>
        <v>0</v>
      </c>
      <c r="M93" s="388">
        <f>IFERROR($E93*SUMIF('Daily Log'!$T$18:$T$1017,$B93,'Daily Log'!$U$18:$U$1017),0)</f>
        <v>0</v>
      </c>
      <c r="N93" s="388">
        <f>IFERROR($E93*SUMIF('Daily Log'!$W$18:$W$1017,$B93,'Daily Log'!$X$18:$X$1017),0)</f>
        <v>0</v>
      </c>
      <c r="O93" s="388">
        <f>IFERROR($E93*SUMIF('Daily Log'!$Z$18:$Z$1017,$B93,'Daily Log'!$AA$18:$AA$1017),0)</f>
        <v>0</v>
      </c>
      <c r="P93" s="388">
        <f>IFERROR($E93*SUMIF('Daily Log'!$AC$18:$AC$1017,$B93,'Daily Log'!$AD$18:$AD$1017),0)</f>
        <v>0</v>
      </c>
      <c r="Q93" s="388">
        <f>IFERROR($E93*SUMIF('Daily Log'!$AF$18:$AF$1017,$B93,'Daily Log'!$AG$18:$AG$1017),0)</f>
        <v>0</v>
      </c>
      <c r="R93" s="388">
        <f>IFERROR($E93*SUMIF('Daily Log'!$AI$18:$AI$1017,$B93,'Daily Log'!$AJ$18:$AJ$1017),0)</f>
        <v>0</v>
      </c>
      <c r="S93" s="388">
        <f>IFERROR($E93*SUMIF('Daily Log'!$AL$18:$AL$1017,$B93,'Daily Log'!$AM$18:$AM$1017),0)</f>
        <v>0</v>
      </c>
      <c r="T93" s="388">
        <f>IFERROR($E93*SUMIF('Daily Log'!$AO$18:$AO$1017,$B93,'Daily Log'!$AP$18:$AP$1017),0)</f>
        <v>0</v>
      </c>
      <c r="U93" s="388">
        <f>IFERROR($E93*SUMIF('Daily Log'!$AR$18:$AR$1017,$B93,'Daily Log'!$AS$18:$AS$1017),0)</f>
        <v>0</v>
      </c>
      <c r="V93" s="388">
        <f>IFERROR($E93*SUMIF('Daily Log'!$AU$18:$AU$1017,$B93,'Daily Log'!$AV$18:$AV$1017),0)</f>
        <v>0</v>
      </c>
      <c r="W93" s="388">
        <f>IFERROR($E93*SUMIF('Daily Log'!$AX$18:$AX$1017,$B93,'Daily Log'!$AY$18:$AY$1017),0)</f>
        <v>0</v>
      </c>
      <c r="X93" s="388">
        <f>IFERROR($E93*SUMIF('Daily Log'!$BA$18:$BA$1017,$B93,'Daily Log'!$BB$18:$BB$1017),0)</f>
        <v>0</v>
      </c>
      <c r="Y93" s="388">
        <f>IFERROR($E93*SUMIF('Daily Log'!$BD$18:$BD$1017,$B93,'Daily Log'!$BE$18:$BE$1017),0)</f>
        <v>0</v>
      </c>
      <c r="Z93" s="388">
        <f>IFERROR($E93*SUMIF('Daily Log'!$BG$18:$BG$1017,$B93,'Daily Log'!$BH$18:$BH$1017),0)</f>
        <v>0</v>
      </c>
      <c r="AA93" s="388">
        <f>IFERROR($E93*SUMIF('Daily Log'!$BJ$18:$BJ$1017,$B93,'Daily Log'!$BK$18:$BK$1017),0)</f>
        <v>0</v>
      </c>
      <c r="AB93" s="388">
        <f>IFERROR($E93*SUMIF('Daily Log'!$BM$18:$BM$1017,$B93,'Daily Log'!$BN$18:$BN$1017),0)</f>
        <v>0</v>
      </c>
      <c r="AC93" s="388">
        <f>IFERROR($E93*SUMIF('Daily Log'!$BP$18:$BP$1017,$B93,'Daily Log'!$BQ$18:$BQ$1017),0)</f>
        <v>0</v>
      </c>
      <c r="AD93" s="388">
        <f>IFERROR($E93*SUMIF('Daily Log'!$BS$18:$BS$1017,$B93,'Daily Log'!$BT$18:$BT$1017),0)</f>
        <v>0</v>
      </c>
      <c r="AE93" s="388">
        <f>IFERROR($E93*SUMIF('Daily Log'!$BV$18:$BV$1017,$B93,'Daily Log'!$BW$18:$BW$1017),0)</f>
        <v>0</v>
      </c>
      <c r="AF93" s="388">
        <f>IFERROR($E93*SUMIF('Daily Log'!$BY$18:$BY$1017,$B93,'Daily Log'!$BZ$18:$BZ$1017),0)</f>
        <v>0</v>
      </c>
      <c r="AG93" s="388">
        <f>IFERROR($E93*SUMIF('Daily Log'!$CB$18:$CB$1017,$B93,'Daily Log'!$CC$18:$CC$1017),0)</f>
        <v>0</v>
      </c>
      <c r="AH93" s="388">
        <f>IFERROR($E93*SUMIF('Daily Log'!$CE$18:$CE$1017,$B93,'Daily Log'!$CF$18:$CF$1017),0)</f>
        <v>0</v>
      </c>
      <c r="AI93" s="388">
        <f>IFERROR($E93*SUMIF('Daily Log'!$CH$18:$CH$1017,$B93,'Daily Log'!$CI$18:$CI$1017),0)</f>
        <v>0</v>
      </c>
      <c r="AJ93" s="388">
        <f>IFERROR($E93*SUMIF('Daily Log'!$CK$18:$CK$1017,$B93,'Daily Log'!$CL$18:$CL$1017),0)</f>
        <v>0</v>
      </c>
      <c r="AK93" s="388">
        <f>IFERROR($E93*SUMIF('Daily Log'!$CN$18:$CN$1017,$B93,'Daily Log'!$CO$18:$CO$1017),0)</f>
        <v>0</v>
      </c>
    </row>
    <row r="94" spans="2:37" ht="33.75" hidden="1" customHeight="1">
      <c r="B94" s="397" t="s">
        <v>452</v>
      </c>
      <c r="C94" s="384"/>
      <c r="D94" s="389"/>
      <c r="E94" s="391"/>
      <c r="F94" s="390">
        <f t="shared" ref="F94:F157" si="2">SUM($G94:$AK94)</f>
        <v>0</v>
      </c>
      <c r="G94" s="388">
        <f>IFERROR($E94*SUMIF('Daily Log'!$B$18:$B$1017,$B94,'Daily Log'!$C$18:$C$1017),0)</f>
        <v>0</v>
      </c>
      <c r="H94" s="388">
        <f>IFERROR($E94*SUMIF('Daily Log'!$E$18:$E$1017,$B94,'Daily Log'!$F$18:$F$1017),0)</f>
        <v>0</v>
      </c>
      <c r="I94" s="388">
        <f>IFERROR($E94*SUMIF('Daily Log'!$H$18:$H$1017,$B94,'Daily Log'!$I$18:$I$1017),0)</f>
        <v>0</v>
      </c>
      <c r="J94" s="388">
        <f>IFERROR($E94*SUMIF('Daily Log'!$K$18:$K$1017,$B94,'Daily Log'!$L$18:$L$1017),0)</f>
        <v>0</v>
      </c>
      <c r="K94" s="388">
        <f>IFERROR($E94*SUMIF('Daily Log'!$N$18:$N$1017,$B94,'Daily Log'!$O$18:$O$1017),0)</f>
        <v>0</v>
      </c>
      <c r="L94" s="388">
        <f>IFERROR($E94*SUMIF('Daily Log'!$Q$18:$Q$1017,$B94,'Daily Log'!$R$18:$R$1017),0)</f>
        <v>0</v>
      </c>
      <c r="M94" s="388">
        <f>IFERROR($E94*SUMIF('Daily Log'!$T$18:$T$1017,$B94,'Daily Log'!$U$18:$U$1017),0)</f>
        <v>0</v>
      </c>
      <c r="N94" s="388">
        <f>IFERROR($E94*SUMIF('Daily Log'!$W$18:$W$1017,$B94,'Daily Log'!$X$18:$X$1017),0)</f>
        <v>0</v>
      </c>
      <c r="O94" s="388">
        <f>IFERROR($E94*SUMIF('Daily Log'!$Z$18:$Z$1017,$B94,'Daily Log'!$AA$18:$AA$1017),0)</f>
        <v>0</v>
      </c>
      <c r="P94" s="388">
        <f>IFERROR($E94*SUMIF('Daily Log'!$AC$18:$AC$1017,$B94,'Daily Log'!$AD$18:$AD$1017),0)</f>
        <v>0</v>
      </c>
      <c r="Q94" s="388">
        <f>IFERROR($E94*SUMIF('Daily Log'!$AF$18:$AF$1017,$B94,'Daily Log'!$AG$18:$AG$1017),0)</f>
        <v>0</v>
      </c>
      <c r="R94" s="388">
        <f>IFERROR($E94*SUMIF('Daily Log'!$AI$18:$AI$1017,$B94,'Daily Log'!$AJ$18:$AJ$1017),0)</f>
        <v>0</v>
      </c>
      <c r="S94" s="388">
        <f>IFERROR($E94*SUMIF('Daily Log'!$AL$18:$AL$1017,$B94,'Daily Log'!$AM$18:$AM$1017),0)</f>
        <v>0</v>
      </c>
      <c r="T94" s="388">
        <f>IFERROR($E94*SUMIF('Daily Log'!$AO$18:$AO$1017,$B94,'Daily Log'!$AP$18:$AP$1017),0)</f>
        <v>0</v>
      </c>
      <c r="U94" s="388">
        <f>IFERROR($E94*SUMIF('Daily Log'!$AR$18:$AR$1017,$B94,'Daily Log'!$AS$18:$AS$1017),0)</f>
        <v>0</v>
      </c>
      <c r="V94" s="388">
        <f>IFERROR($E94*SUMIF('Daily Log'!$AU$18:$AU$1017,$B94,'Daily Log'!$AV$18:$AV$1017),0)</f>
        <v>0</v>
      </c>
      <c r="W94" s="388">
        <f>IFERROR($E94*SUMIF('Daily Log'!$AX$18:$AX$1017,$B94,'Daily Log'!$AY$18:$AY$1017),0)</f>
        <v>0</v>
      </c>
      <c r="X94" s="388">
        <f>IFERROR($E94*SUMIF('Daily Log'!$BA$18:$BA$1017,$B94,'Daily Log'!$BB$18:$BB$1017),0)</f>
        <v>0</v>
      </c>
      <c r="Y94" s="388">
        <f>IFERROR($E94*SUMIF('Daily Log'!$BD$18:$BD$1017,$B94,'Daily Log'!$BE$18:$BE$1017),0)</f>
        <v>0</v>
      </c>
      <c r="Z94" s="388">
        <f>IFERROR($E94*SUMIF('Daily Log'!$BG$18:$BG$1017,$B94,'Daily Log'!$BH$18:$BH$1017),0)</f>
        <v>0</v>
      </c>
      <c r="AA94" s="388">
        <f>IFERROR($E94*SUMIF('Daily Log'!$BJ$18:$BJ$1017,$B94,'Daily Log'!$BK$18:$BK$1017),0)</f>
        <v>0</v>
      </c>
      <c r="AB94" s="388">
        <f>IFERROR($E94*SUMIF('Daily Log'!$BM$18:$BM$1017,$B94,'Daily Log'!$BN$18:$BN$1017),0)</f>
        <v>0</v>
      </c>
      <c r="AC94" s="388">
        <f>IFERROR($E94*SUMIF('Daily Log'!$BP$18:$BP$1017,$B94,'Daily Log'!$BQ$18:$BQ$1017),0)</f>
        <v>0</v>
      </c>
      <c r="AD94" s="388">
        <f>IFERROR($E94*SUMIF('Daily Log'!$BS$18:$BS$1017,$B94,'Daily Log'!$BT$18:$BT$1017),0)</f>
        <v>0</v>
      </c>
      <c r="AE94" s="388">
        <f>IFERROR($E94*SUMIF('Daily Log'!$BV$18:$BV$1017,$B94,'Daily Log'!$BW$18:$BW$1017),0)</f>
        <v>0</v>
      </c>
      <c r="AF94" s="388">
        <f>IFERROR($E94*SUMIF('Daily Log'!$BY$18:$BY$1017,$B94,'Daily Log'!$BZ$18:$BZ$1017),0)</f>
        <v>0</v>
      </c>
      <c r="AG94" s="388">
        <f>IFERROR($E94*SUMIF('Daily Log'!$CB$18:$CB$1017,$B94,'Daily Log'!$CC$18:$CC$1017),0)</f>
        <v>0</v>
      </c>
      <c r="AH94" s="388">
        <f>IFERROR($E94*SUMIF('Daily Log'!$CE$18:$CE$1017,$B94,'Daily Log'!$CF$18:$CF$1017),0)</f>
        <v>0</v>
      </c>
      <c r="AI94" s="388">
        <f>IFERROR($E94*SUMIF('Daily Log'!$CH$18:$CH$1017,$B94,'Daily Log'!$CI$18:$CI$1017),0)</f>
        <v>0</v>
      </c>
      <c r="AJ94" s="388">
        <f>IFERROR($E94*SUMIF('Daily Log'!$CK$18:$CK$1017,$B94,'Daily Log'!$CL$18:$CL$1017),0)</f>
        <v>0</v>
      </c>
      <c r="AK94" s="388">
        <f>IFERROR($E94*SUMIF('Daily Log'!$CN$18:$CN$1017,$B94,'Daily Log'!$CO$18:$CO$1017),0)</f>
        <v>0</v>
      </c>
    </row>
    <row r="95" spans="2:37" ht="33.75" hidden="1" customHeight="1">
      <c r="B95" s="397" t="s">
        <v>453</v>
      </c>
      <c r="C95" s="384"/>
      <c r="D95" s="389"/>
      <c r="E95" s="391"/>
      <c r="F95" s="390">
        <f t="shared" si="2"/>
        <v>0</v>
      </c>
      <c r="G95" s="388">
        <f>IFERROR($E95*SUMIF('Daily Log'!$B$18:$B$1017,$B95,'Daily Log'!$C$18:$C$1017),0)</f>
        <v>0</v>
      </c>
      <c r="H95" s="388">
        <f>IFERROR($E95*SUMIF('Daily Log'!$E$18:$E$1017,$B95,'Daily Log'!$F$18:$F$1017),0)</f>
        <v>0</v>
      </c>
      <c r="I95" s="388">
        <f>IFERROR($E95*SUMIF('Daily Log'!$H$18:$H$1017,$B95,'Daily Log'!$I$18:$I$1017),0)</f>
        <v>0</v>
      </c>
      <c r="J95" s="388">
        <f>IFERROR($E95*SUMIF('Daily Log'!$K$18:$K$1017,$B95,'Daily Log'!$L$18:$L$1017),0)</f>
        <v>0</v>
      </c>
      <c r="K95" s="388">
        <f>IFERROR($E95*SUMIF('Daily Log'!$N$18:$N$1017,$B95,'Daily Log'!$O$18:$O$1017),0)</f>
        <v>0</v>
      </c>
      <c r="L95" s="388">
        <f>IFERROR($E95*SUMIF('Daily Log'!$Q$18:$Q$1017,$B95,'Daily Log'!$R$18:$R$1017),0)</f>
        <v>0</v>
      </c>
      <c r="M95" s="388">
        <f>IFERROR($E95*SUMIF('Daily Log'!$T$18:$T$1017,$B95,'Daily Log'!$U$18:$U$1017),0)</f>
        <v>0</v>
      </c>
      <c r="N95" s="388">
        <f>IFERROR($E95*SUMIF('Daily Log'!$W$18:$W$1017,$B95,'Daily Log'!$X$18:$X$1017),0)</f>
        <v>0</v>
      </c>
      <c r="O95" s="388">
        <f>IFERROR($E95*SUMIF('Daily Log'!$Z$18:$Z$1017,$B95,'Daily Log'!$AA$18:$AA$1017),0)</f>
        <v>0</v>
      </c>
      <c r="P95" s="388">
        <f>IFERROR($E95*SUMIF('Daily Log'!$AC$18:$AC$1017,$B95,'Daily Log'!$AD$18:$AD$1017),0)</f>
        <v>0</v>
      </c>
      <c r="Q95" s="388">
        <f>IFERROR($E95*SUMIF('Daily Log'!$AF$18:$AF$1017,$B95,'Daily Log'!$AG$18:$AG$1017),0)</f>
        <v>0</v>
      </c>
      <c r="R95" s="388">
        <f>IFERROR($E95*SUMIF('Daily Log'!$AI$18:$AI$1017,$B95,'Daily Log'!$AJ$18:$AJ$1017),0)</f>
        <v>0</v>
      </c>
      <c r="S95" s="388">
        <f>IFERROR($E95*SUMIF('Daily Log'!$AL$18:$AL$1017,$B95,'Daily Log'!$AM$18:$AM$1017),0)</f>
        <v>0</v>
      </c>
      <c r="T95" s="388">
        <f>IFERROR($E95*SUMIF('Daily Log'!$AO$18:$AO$1017,$B95,'Daily Log'!$AP$18:$AP$1017),0)</f>
        <v>0</v>
      </c>
      <c r="U95" s="388">
        <f>IFERROR($E95*SUMIF('Daily Log'!$AR$18:$AR$1017,$B95,'Daily Log'!$AS$18:$AS$1017),0)</f>
        <v>0</v>
      </c>
      <c r="V95" s="388">
        <f>IFERROR($E95*SUMIF('Daily Log'!$AU$18:$AU$1017,$B95,'Daily Log'!$AV$18:$AV$1017),0)</f>
        <v>0</v>
      </c>
      <c r="W95" s="388">
        <f>IFERROR($E95*SUMIF('Daily Log'!$AX$18:$AX$1017,$B95,'Daily Log'!$AY$18:$AY$1017),0)</f>
        <v>0</v>
      </c>
      <c r="X95" s="388">
        <f>IFERROR($E95*SUMIF('Daily Log'!$BA$18:$BA$1017,$B95,'Daily Log'!$BB$18:$BB$1017),0)</f>
        <v>0</v>
      </c>
      <c r="Y95" s="388">
        <f>IFERROR($E95*SUMIF('Daily Log'!$BD$18:$BD$1017,$B95,'Daily Log'!$BE$18:$BE$1017),0)</f>
        <v>0</v>
      </c>
      <c r="Z95" s="388">
        <f>IFERROR($E95*SUMIF('Daily Log'!$BG$18:$BG$1017,$B95,'Daily Log'!$BH$18:$BH$1017),0)</f>
        <v>0</v>
      </c>
      <c r="AA95" s="388">
        <f>IFERROR($E95*SUMIF('Daily Log'!$BJ$18:$BJ$1017,$B95,'Daily Log'!$BK$18:$BK$1017),0)</f>
        <v>0</v>
      </c>
      <c r="AB95" s="388">
        <f>IFERROR($E95*SUMIF('Daily Log'!$BM$18:$BM$1017,$B95,'Daily Log'!$BN$18:$BN$1017),0)</f>
        <v>0</v>
      </c>
      <c r="AC95" s="388">
        <f>IFERROR($E95*SUMIF('Daily Log'!$BP$18:$BP$1017,$B95,'Daily Log'!$BQ$18:$BQ$1017),0)</f>
        <v>0</v>
      </c>
      <c r="AD95" s="388">
        <f>IFERROR($E95*SUMIF('Daily Log'!$BS$18:$BS$1017,$B95,'Daily Log'!$BT$18:$BT$1017),0)</f>
        <v>0</v>
      </c>
      <c r="AE95" s="388">
        <f>IFERROR($E95*SUMIF('Daily Log'!$BV$18:$BV$1017,$B95,'Daily Log'!$BW$18:$BW$1017),0)</f>
        <v>0</v>
      </c>
      <c r="AF95" s="388">
        <f>IFERROR($E95*SUMIF('Daily Log'!$BY$18:$BY$1017,$B95,'Daily Log'!$BZ$18:$BZ$1017),0)</f>
        <v>0</v>
      </c>
      <c r="AG95" s="388">
        <f>IFERROR($E95*SUMIF('Daily Log'!$CB$18:$CB$1017,$B95,'Daily Log'!$CC$18:$CC$1017),0)</f>
        <v>0</v>
      </c>
      <c r="AH95" s="388">
        <f>IFERROR($E95*SUMIF('Daily Log'!$CE$18:$CE$1017,$B95,'Daily Log'!$CF$18:$CF$1017),0)</f>
        <v>0</v>
      </c>
      <c r="AI95" s="388">
        <f>IFERROR($E95*SUMIF('Daily Log'!$CH$18:$CH$1017,$B95,'Daily Log'!$CI$18:$CI$1017),0)</f>
        <v>0</v>
      </c>
      <c r="AJ95" s="388">
        <f>IFERROR($E95*SUMIF('Daily Log'!$CK$18:$CK$1017,$B95,'Daily Log'!$CL$18:$CL$1017),0)</f>
        <v>0</v>
      </c>
      <c r="AK95" s="388">
        <f>IFERROR($E95*SUMIF('Daily Log'!$CN$18:$CN$1017,$B95,'Daily Log'!$CO$18:$CO$1017),0)</f>
        <v>0</v>
      </c>
    </row>
    <row r="96" spans="2:37" ht="33.75" hidden="1" customHeight="1">
      <c r="B96" s="397" t="s">
        <v>454</v>
      </c>
      <c r="C96" s="384"/>
      <c r="D96" s="389"/>
      <c r="E96" s="391"/>
      <c r="F96" s="390">
        <f t="shared" si="2"/>
        <v>0</v>
      </c>
      <c r="G96" s="388">
        <f>IFERROR($E96*SUMIF('Daily Log'!$B$18:$B$1017,$B96,'Daily Log'!$C$18:$C$1017),0)</f>
        <v>0</v>
      </c>
      <c r="H96" s="388">
        <f>IFERROR($E96*SUMIF('Daily Log'!$E$18:$E$1017,$B96,'Daily Log'!$F$18:$F$1017),0)</f>
        <v>0</v>
      </c>
      <c r="I96" s="388">
        <f>IFERROR($E96*SUMIF('Daily Log'!$H$18:$H$1017,$B96,'Daily Log'!$I$18:$I$1017),0)</f>
        <v>0</v>
      </c>
      <c r="J96" s="388">
        <f>IFERROR($E96*SUMIF('Daily Log'!$K$18:$K$1017,$B96,'Daily Log'!$L$18:$L$1017),0)</f>
        <v>0</v>
      </c>
      <c r="K96" s="388">
        <f>IFERROR($E96*SUMIF('Daily Log'!$N$18:$N$1017,$B96,'Daily Log'!$O$18:$O$1017),0)</f>
        <v>0</v>
      </c>
      <c r="L96" s="388">
        <f>IFERROR($E96*SUMIF('Daily Log'!$Q$18:$Q$1017,$B96,'Daily Log'!$R$18:$R$1017),0)</f>
        <v>0</v>
      </c>
      <c r="M96" s="388">
        <f>IFERROR($E96*SUMIF('Daily Log'!$T$18:$T$1017,$B96,'Daily Log'!$U$18:$U$1017),0)</f>
        <v>0</v>
      </c>
      <c r="N96" s="388">
        <f>IFERROR($E96*SUMIF('Daily Log'!$W$18:$W$1017,$B96,'Daily Log'!$X$18:$X$1017),0)</f>
        <v>0</v>
      </c>
      <c r="O96" s="388">
        <f>IFERROR($E96*SUMIF('Daily Log'!$Z$18:$Z$1017,$B96,'Daily Log'!$AA$18:$AA$1017),0)</f>
        <v>0</v>
      </c>
      <c r="P96" s="388">
        <f>IFERROR($E96*SUMIF('Daily Log'!$AC$18:$AC$1017,$B96,'Daily Log'!$AD$18:$AD$1017),0)</f>
        <v>0</v>
      </c>
      <c r="Q96" s="388">
        <f>IFERROR($E96*SUMIF('Daily Log'!$AF$18:$AF$1017,$B96,'Daily Log'!$AG$18:$AG$1017),0)</f>
        <v>0</v>
      </c>
      <c r="R96" s="388">
        <f>IFERROR($E96*SUMIF('Daily Log'!$AI$18:$AI$1017,$B96,'Daily Log'!$AJ$18:$AJ$1017),0)</f>
        <v>0</v>
      </c>
      <c r="S96" s="388">
        <f>IFERROR($E96*SUMIF('Daily Log'!$AL$18:$AL$1017,$B96,'Daily Log'!$AM$18:$AM$1017),0)</f>
        <v>0</v>
      </c>
      <c r="T96" s="388">
        <f>IFERROR($E96*SUMIF('Daily Log'!$AO$18:$AO$1017,$B96,'Daily Log'!$AP$18:$AP$1017),0)</f>
        <v>0</v>
      </c>
      <c r="U96" s="388">
        <f>IFERROR($E96*SUMIF('Daily Log'!$AR$18:$AR$1017,$B96,'Daily Log'!$AS$18:$AS$1017),0)</f>
        <v>0</v>
      </c>
      <c r="V96" s="388">
        <f>IFERROR($E96*SUMIF('Daily Log'!$AU$18:$AU$1017,$B96,'Daily Log'!$AV$18:$AV$1017),0)</f>
        <v>0</v>
      </c>
      <c r="W96" s="388">
        <f>IFERROR($E96*SUMIF('Daily Log'!$AX$18:$AX$1017,$B96,'Daily Log'!$AY$18:$AY$1017),0)</f>
        <v>0</v>
      </c>
      <c r="X96" s="388">
        <f>IFERROR($E96*SUMIF('Daily Log'!$BA$18:$BA$1017,$B96,'Daily Log'!$BB$18:$BB$1017),0)</f>
        <v>0</v>
      </c>
      <c r="Y96" s="388">
        <f>IFERROR($E96*SUMIF('Daily Log'!$BD$18:$BD$1017,$B96,'Daily Log'!$BE$18:$BE$1017),0)</f>
        <v>0</v>
      </c>
      <c r="Z96" s="388">
        <f>IFERROR($E96*SUMIF('Daily Log'!$BG$18:$BG$1017,$B96,'Daily Log'!$BH$18:$BH$1017),0)</f>
        <v>0</v>
      </c>
      <c r="AA96" s="388">
        <f>IFERROR($E96*SUMIF('Daily Log'!$BJ$18:$BJ$1017,$B96,'Daily Log'!$BK$18:$BK$1017),0)</f>
        <v>0</v>
      </c>
      <c r="AB96" s="388">
        <f>IFERROR($E96*SUMIF('Daily Log'!$BM$18:$BM$1017,$B96,'Daily Log'!$BN$18:$BN$1017),0)</f>
        <v>0</v>
      </c>
      <c r="AC96" s="388">
        <f>IFERROR($E96*SUMIF('Daily Log'!$BP$18:$BP$1017,$B96,'Daily Log'!$BQ$18:$BQ$1017),0)</f>
        <v>0</v>
      </c>
      <c r="AD96" s="388">
        <f>IFERROR($E96*SUMIF('Daily Log'!$BS$18:$BS$1017,$B96,'Daily Log'!$BT$18:$BT$1017),0)</f>
        <v>0</v>
      </c>
      <c r="AE96" s="388">
        <f>IFERROR($E96*SUMIF('Daily Log'!$BV$18:$BV$1017,$B96,'Daily Log'!$BW$18:$BW$1017),0)</f>
        <v>0</v>
      </c>
      <c r="AF96" s="388">
        <f>IFERROR($E96*SUMIF('Daily Log'!$BY$18:$BY$1017,$B96,'Daily Log'!$BZ$18:$BZ$1017),0)</f>
        <v>0</v>
      </c>
      <c r="AG96" s="388">
        <f>IFERROR($E96*SUMIF('Daily Log'!$CB$18:$CB$1017,$B96,'Daily Log'!$CC$18:$CC$1017),0)</f>
        <v>0</v>
      </c>
      <c r="AH96" s="388">
        <f>IFERROR($E96*SUMIF('Daily Log'!$CE$18:$CE$1017,$B96,'Daily Log'!$CF$18:$CF$1017),0)</f>
        <v>0</v>
      </c>
      <c r="AI96" s="388">
        <f>IFERROR($E96*SUMIF('Daily Log'!$CH$18:$CH$1017,$B96,'Daily Log'!$CI$18:$CI$1017),0)</f>
        <v>0</v>
      </c>
      <c r="AJ96" s="388">
        <f>IFERROR($E96*SUMIF('Daily Log'!$CK$18:$CK$1017,$B96,'Daily Log'!$CL$18:$CL$1017),0)</f>
        <v>0</v>
      </c>
      <c r="AK96" s="388">
        <f>IFERROR($E96*SUMIF('Daily Log'!$CN$18:$CN$1017,$B96,'Daily Log'!$CO$18:$CO$1017),0)</f>
        <v>0</v>
      </c>
    </row>
    <row r="97" spans="2:37" ht="33.75" hidden="1" customHeight="1">
      <c r="B97" s="397" t="s">
        <v>333</v>
      </c>
      <c r="C97" s="384"/>
      <c r="D97" s="389"/>
      <c r="E97" s="391"/>
      <c r="F97" s="390">
        <f t="shared" si="2"/>
        <v>0</v>
      </c>
      <c r="G97" s="388">
        <f>IFERROR($E97*SUMIF('Daily Log'!$B$18:$B$1017,$B97,'Daily Log'!$C$18:$C$1017),0)</f>
        <v>0</v>
      </c>
      <c r="H97" s="388">
        <f>IFERROR($E97*SUMIF('Daily Log'!$E$18:$E$1017,$B97,'Daily Log'!$F$18:$F$1017),0)</f>
        <v>0</v>
      </c>
      <c r="I97" s="388">
        <f>IFERROR($E97*SUMIF('Daily Log'!$H$18:$H$1017,$B97,'Daily Log'!$I$18:$I$1017),0)</f>
        <v>0</v>
      </c>
      <c r="J97" s="388">
        <f>IFERROR($E97*SUMIF('Daily Log'!$K$18:$K$1017,$B97,'Daily Log'!$L$18:$L$1017),0)</f>
        <v>0</v>
      </c>
      <c r="K97" s="388">
        <f>IFERROR($E97*SUMIF('Daily Log'!$N$18:$N$1017,$B97,'Daily Log'!$O$18:$O$1017),0)</f>
        <v>0</v>
      </c>
      <c r="L97" s="388">
        <f>IFERROR($E97*SUMIF('Daily Log'!$Q$18:$Q$1017,$B97,'Daily Log'!$R$18:$R$1017),0)</f>
        <v>0</v>
      </c>
      <c r="M97" s="388">
        <f>IFERROR($E97*SUMIF('Daily Log'!$T$18:$T$1017,$B97,'Daily Log'!$U$18:$U$1017),0)</f>
        <v>0</v>
      </c>
      <c r="N97" s="388">
        <f>IFERROR($E97*SUMIF('Daily Log'!$W$18:$W$1017,$B97,'Daily Log'!$X$18:$X$1017),0)</f>
        <v>0</v>
      </c>
      <c r="O97" s="388">
        <f>IFERROR($E97*SUMIF('Daily Log'!$Z$18:$Z$1017,$B97,'Daily Log'!$AA$18:$AA$1017),0)</f>
        <v>0</v>
      </c>
      <c r="P97" s="388">
        <f>IFERROR($E97*SUMIF('Daily Log'!$AC$18:$AC$1017,$B97,'Daily Log'!$AD$18:$AD$1017),0)</f>
        <v>0</v>
      </c>
      <c r="Q97" s="388">
        <f>IFERROR($E97*SUMIF('Daily Log'!$AF$18:$AF$1017,$B97,'Daily Log'!$AG$18:$AG$1017),0)</f>
        <v>0</v>
      </c>
      <c r="R97" s="388">
        <f>IFERROR($E97*SUMIF('Daily Log'!$AI$18:$AI$1017,$B97,'Daily Log'!$AJ$18:$AJ$1017),0)</f>
        <v>0</v>
      </c>
      <c r="S97" s="388">
        <f>IFERROR($E97*SUMIF('Daily Log'!$AL$18:$AL$1017,$B97,'Daily Log'!$AM$18:$AM$1017),0)</f>
        <v>0</v>
      </c>
      <c r="T97" s="388">
        <f>IFERROR($E97*SUMIF('Daily Log'!$AO$18:$AO$1017,$B97,'Daily Log'!$AP$18:$AP$1017),0)</f>
        <v>0</v>
      </c>
      <c r="U97" s="388">
        <f>IFERROR($E97*SUMIF('Daily Log'!$AR$18:$AR$1017,$B97,'Daily Log'!$AS$18:$AS$1017),0)</f>
        <v>0</v>
      </c>
      <c r="V97" s="388">
        <f>IFERROR($E97*SUMIF('Daily Log'!$AU$18:$AU$1017,$B97,'Daily Log'!$AV$18:$AV$1017),0)</f>
        <v>0</v>
      </c>
      <c r="W97" s="388">
        <f>IFERROR($E97*SUMIF('Daily Log'!$AX$18:$AX$1017,$B97,'Daily Log'!$AY$18:$AY$1017),0)</f>
        <v>0</v>
      </c>
      <c r="X97" s="388">
        <f>IFERROR($E97*SUMIF('Daily Log'!$BA$18:$BA$1017,$B97,'Daily Log'!$BB$18:$BB$1017),0)</f>
        <v>0</v>
      </c>
      <c r="Y97" s="388">
        <f>IFERROR($E97*SUMIF('Daily Log'!$BD$18:$BD$1017,$B97,'Daily Log'!$BE$18:$BE$1017),0)</f>
        <v>0</v>
      </c>
      <c r="Z97" s="388">
        <f>IFERROR($E97*SUMIF('Daily Log'!$BG$18:$BG$1017,$B97,'Daily Log'!$BH$18:$BH$1017),0)</f>
        <v>0</v>
      </c>
      <c r="AA97" s="388">
        <f>IFERROR($E97*SUMIF('Daily Log'!$BJ$18:$BJ$1017,$B97,'Daily Log'!$BK$18:$BK$1017),0)</f>
        <v>0</v>
      </c>
      <c r="AB97" s="388">
        <f>IFERROR($E97*SUMIF('Daily Log'!$BM$18:$BM$1017,$B97,'Daily Log'!$BN$18:$BN$1017),0)</f>
        <v>0</v>
      </c>
      <c r="AC97" s="388">
        <f>IFERROR($E97*SUMIF('Daily Log'!$BP$18:$BP$1017,$B97,'Daily Log'!$BQ$18:$BQ$1017),0)</f>
        <v>0</v>
      </c>
      <c r="AD97" s="388">
        <f>IFERROR($E97*SUMIF('Daily Log'!$BS$18:$BS$1017,$B97,'Daily Log'!$BT$18:$BT$1017),0)</f>
        <v>0</v>
      </c>
      <c r="AE97" s="388">
        <f>IFERROR($E97*SUMIF('Daily Log'!$BV$18:$BV$1017,$B97,'Daily Log'!$BW$18:$BW$1017),0)</f>
        <v>0</v>
      </c>
      <c r="AF97" s="388">
        <f>IFERROR($E97*SUMIF('Daily Log'!$BY$18:$BY$1017,$B97,'Daily Log'!$BZ$18:$BZ$1017),0)</f>
        <v>0</v>
      </c>
      <c r="AG97" s="388">
        <f>IFERROR($E97*SUMIF('Daily Log'!$CB$18:$CB$1017,$B97,'Daily Log'!$CC$18:$CC$1017),0)</f>
        <v>0</v>
      </c>
      <c r="AH97" s="388">
        <f>IFERROR($E97*SUMIF('Daily Log'!$CE$18:$CE$1017,$B97,'Daily Log'!$CF$18:$CF$1017),0)</f>
        <v>0</v>
      </c>
      <c r="AI97" s="388">
        <f>IFERROR($E97*SUMIF('Daily Log'!$CH$18:$CH$1017,$B97,'Daily Log'!$CI$18:$CI$1017),0)</f>
        <v>0</v>
      </c>
      <c r="AJ97" s="388">
        <f>IFERROR($E97*SUMIF('Daily Log'!$CK$18:$CK$1017,$B97,'Daily Log'!$CL$18:$CL$1017),0)</f>
        <v>0</v>
      </c>
      <c r="AK97" s="388">
        <f>IFERROR($E97*SUMIF('Daily Log'!$CN$18:$CN$1017,$B97,'Daily Log'!$CO$18:$CO$1017),0)</f>
        <v>0</v>
      </c>
    </row>
    <row r="98" spans="2:37" ht="33.75" hidden="1" customHeight="1">
      <c r="B98" s="397" t="s">
        <v>334</v>
      </c>
      <c r="C98" s="384"/>
      <c r="D98" s="389"/>
      <c r="E98" s="391"/>
      <c r="F98" s="390">
        <f t="shared" si="2"/>
        <v>0</v>
      </c>
      <c r="G98" s="388">
        <f>IFERROR($E98*SUMIF('Daily Log'!$B$18:$B$1017,$B98,'Daily Log'!$C$18:$C$1017),0)</f>
        <v>0</v>
      </c>
      <c r="H98" s="388">
        <f>IFERROR($E98*SUMIF('Daily Log'!$E$18:$E$1017,$B98,'Daily Log'!$F$18:$F$1017),0)</f>
        <v>0</v>
      </c>
      <c r="I98" s="388">
        <f>IFERROR($E98*SUMIF('Daily Log'!$H$18:$H$1017,$B98,'Daily Log'!$I$18:$I$1017),0)</f>
        <v>0</v>
      </c>
      <c r="J98" s="388">
        <f>IFERROR($E98*SUMIF('Daily Log'!$K$18:$K$1017,$B98,'Daily Log'!$L$18:$L$1017),0)</f>
        <v>0</v>
      </c>
      <c r="K98" s="388">
        <f>IFERROR($E98*SUMIF('Daily Log'!$N$18:$N$1017,$B98,'Daily Log'!$O$18:$O$1017),0)</f>
        <v>0</v>
      </c>
      <c r="L98" s="388">
        <f>IFERROR($E98*SUMIF('Daily Log'!$Q$18:$Q$1017,$B98,'Daily Log'!$R$18:$R$1017),0)</f>
        <v>0</v>
      </c>
      <c r="M98" s="388">
        <f>IFERROR($E98*SUMIF('Daily Log'!$T$18:$T$1017,$B98,'Daily Log'!$U$18:$U$1017),0)</f>
        <v>0</v>
      </c>
      <c r="N98" s="388">
        <f>IFERROR($E98*SUMIF('Daily Log'!$W$18:$W$1017,$B98,'Daily Log'!$X$18:$X$1017),0)</f>
        <v>0</v>
      </c>
      <c r="O98" s="388">
        <f>IFERROR($E98*SUMIF('Daily Log'!$Z$18:$Z$1017,$B98,'Daily Log'!$AA$18:$AA$1017),0)</f>
        <v>0</v>
      </c>
      <c r="P98" s="388">
        <f>IFERROR($E98*SUMIF('Daily Log'!$AC$18:$AC$1017,$B98,'Daily Log'!$AD$18:$AD$1017),0)</f>
        <v>0</v>
      </c>
      <c r="Q98" s="388">
        <f>IFERROR($E98*SUMIF('Daily Log'!$AF$18:$AF$1017,$B98,'Daily Log'!$AG$18:$AG$1017),0)</f>
        <v>0</v>
      </c>
      <c r="R98" s="388">
        <f>IFERROR($E98*SUMIF('Daily Log'!$AI$18:$AI$1017,$B98,'Daily Log'!$AJ$18:$AJ$1017),0)</f>
        <v>0</v>
      </c>
      <c r="S98" s="388">
        <f>IFERROR($E98*SUMIF('Daily Log'!$AL$18:$AL$1017,$B98,'Daily Log'!$AM$18:$AM$1017),0)</f>
        <v>0</v>
      </c>
      <c r="T98" s="388">
        <f>IFERROR($E98*SUMIF('Daily Log'!$AO$18:$AO$1017,$B98,'Daily Log'!$AP$18:$AP$1017),0)</f>
        <v>0</v>
      </c>
      <c r="U98" s="388">
        <f>IFERROR($E98*SUMIF('Daily Log'!$AR$18:$AR$1017,$B98,'Daily Log'!$AS$18:$AS$1017),0)</f>
        <v>0</v>
      </c>
      <c r="V98" s="388">
        <f>IFERROR($E98*SUMIF('Daily Log'!$AU$18:$AU$1017,$B98,'Daily Log'!$AV$18:$AV$1017),0)</f>
        <v>0</v>
      </c>
      <c r="W98" s="388">
        <f>IFERROR($E98*SUMIF('Daily Log'!$AX$18:$AX$1017,$B98,'Daily Log'!$AY$18:$AY$1017),0)</f>
        <v>0</v>
      </c>
      <c r="X98" s="388">
        <f>IFERROR($E98*SUMIF('Daily Log'!$BA$18:$BA$1017,$B98,'Daily Log'!$BB$18:$BB$1017),0)</f>
        <v>0</v>
      </c>
      <c r="Y98" s="388">
        <f>IFERROR($E98*SUMIF('Daily Log'!$BD$18:$BD$1017,$B98,'Daily Log'!$BE$18:$BE$1017),0)</f>
        <v>0</v>
      </c>
      <c r="Z98" s="388">
        <f>IFERROR($E98*SUMIF('Daily Log'!$BG$18:$BG$1017,$B98,'Daily Log'!$BH$18:$BH$1017),0)</f>
        <v>0</v>
      </c>
      <c r="AA98" s="388">
        <f>IFERROR($E98*SUMIF('Daily Log'!$BJ$18:$BJ$1017,$B98,'Daily Log'!$BK$18:$BK$1017),0)</f>
        <v>0</v>
      </c>
      <c r="AB98" s="388">
        <f>IFERROR($E98*SUMIF('Daily Log'!$BM$18:$BM$1017,$B98,'Daily Log'!$BN$18:$BN$1017),0)</f>
        <v>0</v>
      </c>
      <c r="AC98" s="388">
        <f>IFERROR($E98*SUMIF('Daily Log'!$BP$18:$BP$1017,$B98,'Daily Log'!$BQ$18:$BQ$1017),0)</f>
        <v>0</v>
      </c>
      <c r="AD98" s="388">
        <f>IFERROR($E98*SUMIF('Daily Log'!$BS$18:$BS$1017,$B98,'Daily Log'!$BT$18:$BT$1017),0)</f>
        <v>0</v>
      </c>
      <c r="AE98" s="388">
        <f>IFERROR($E98*SUMIF('Daily Log'!$BV$18:$BV$1017,$B98,'Daily Log'!$BW$18:$BW$1017),0)</f>
        <v>0</v>
      </c>
      <c r="AF98" s="388">
        <f>IFERROR($E98*SUMIF('Daily Log'!$BY$18:$BY$1017,$B98,'Daily Log'!$BZ$18:$BZ$1017),0)</f>
        <v>0</v>
      </c>
      <c r="AG98" s="388">
        <f>IFERROR($E98*SUMIF('Daily Log'!$CB$18:$CB$1017,$B98,'Daily Log'!$CC$18:$CC$1017),0)</f>
        <v>0</v>
      </c>
      <c r="AH98" s="388">
        <f>IFERROR($E98*SUMIF('Daily Log'!$CE$18:$CE$1017,$B98,'Daily Log'!$CF$18:$CF$1017),0)</f>
        <v>0</v>
      </c>
      <c r="AI98" s="388">
        <f>IFERROR($E98*SUMIF('Daily Log'!$CH$18:$CH$1017,$B98,'Daily Log'!$CI$18:$CI$1017),0)</f>
        <v>0</v>
      </c>
      <c r="AJ98" s="388">
        <f>IFERROR($E98*SUMIF('Daily Log'!$CK$18:$CK$1017,$B98,'Daily Log'!$CL$18:$CL$1017),0)</f>
        <v>0</v>
      </c>
      <c r="AK98" s="388">
        <f>IFERROR($E98*SUMIF('Daily Log'!$CN$18:$CN$1017,$B98,'Daily Log'!$CO$18:$CO$1017),0)</f>
        <v>0</v>
      </c>
    </row>
    <row r="99" spans="2:37" ht="33.75" hidden="1" customHeight="1">
      <c r="B99" s="397" t="s">
        <v>335</v>
      </c>
      <c r="C99" s="384"/>
      <c r="D99" s="389"/>
      <c r="E99" s="391"/>
      <c r="F99" s="390">
        <f t="shared" si="2"/>
        <v>0</v>
      </c>
      <c r="G99" s="388">
        <f>IFERROR($E99*SUMIF('Daily Log'!$B$18:$B$1017,$B99,'Daily Log'!$C$18:$C$1017),0)</f>
        <v>0</v>
      </c>
      <c r="H99" s="388">
        <f>IFERROR($E99*SUMIF('Daily Log'!$E$18:$E$1017,$B99,'Daily Log'!$F$18:$F$1017),0)</f>
        <v>0</v>
      </c>
      <c r="I99" s="388">
        <f>IFERROR($E99*SUMIF('Daily Log'!$H$18:$H$1017,$B99,'Daily Log'!$I$18:$I$1017),0)</f>
        <v>0</v>
      </c>
      <c r="J99" s="388">
        <f>IFERROR($E99*SUMIF('Daily Log'!$K$18:$K$1017,$B99,'Daily Log'!$L$18:$L$1017),0)</f>
        <v>0</v>
      </c>
      <c r="K99" s="388">
        <f>IFERROR($E99*SUMIF('Daily Log'!$N$18:$N$1017,$B99,'Daily Log'!$O$18:$O$1017),0)</f>
        <v>0</v>
      </c>
      <c r="L99" s="388">
        <f>IFERROR($E99*SUMIF('Daily Log'!$Q$18:$Q$1017,$B99,'Daily Log'!$R$18:$R$1017),0)</f>
        <v>0</v>
      </c>
      <c r="M99" s="388">
        <f>IFERROR($E99*SUMIF('Daily Log'!$T$18:$T$1017,$B99,'Daily Log'!$U$18:$U$1017),0)</f>
        <v>0</v>
      </c>
      <c r="N99" s="388">
        <f>IFERROR($E99*SUMIF('Daily Log'!$W$18:$W$1017,$B99,'Daily Log'!$X$18:$X$1017),0)</f>
        <v>0</v>
      </c>
      <c r="O99" s="388">
        <f>IFERROR($E99*SUMIF('Daily Log'!$Z$18:$Z$1017,$B99,'Daily Log'!$AA$18:$AA$1017),0)</f>
        <v>0</v>
      </c>
      <c r="P99" s="388">
        <f>IFERROR($E99*SUMIF('Daily Log'!$AC$18:$AC$1017,$B99,'Daily Log'!$AD$18:$AD$1017),0)</f>
        <v>0</v>
      </c>
      <c r="Q99" s="388">
        <f>IFERROR($E99*SUMIF('Daily Log'!$AF$18:$AF$1017,$B99,'Daily Log'!$AG$18:$AG$1017),0)</f>
        <v>0</v>
      </c>
      <c r="R99" s="388">
        <f>IFERROR($E99*SUMIF('Daily Log'!$AI$18:$AI$1017,$B99,'Daily Log'!$AJ$18:$AJ$1017),0)</f>
        <v>0</v>
      </c>
      <c r="S99" s="388">
        <f>IFERROR($E99*SUMIF('Daily Log'!$AL$18:$AL$1017,$B99,'Daily Log'!$AM$18:$AM$1017),0)</f>
        <v>0</v>
      </c>
      <c r="T99" s="388">
        <f>IFERROR($E99*SUMIF('Daily Log'!$AO$18:$AO$1017,$B99,'Daily Log'!$AP$18:$AP$1017),0)</f>
        <v>0</v>
      </c>
      <c r="U99" s="388">
        <f>IFERROR($E99*SUMIF('Daily Log'!$AR$18:$AR$1017,$B99,'Daily Log'!$AS$18:$AS$1017),0)</f>
        <v>0</v>
      </c>
      <c r="V99" s="388">
        <f>IFERROR($E99*SUMIF('Daily Log'!$AU$18:$AU$1017,$B99,'Daily Log'!$AV$18:$AV$1017),0)</f>
        <v>0</v>
      </c>
      <c r="W99" s="388">
        <f>IFERROR($E99*SUMIF('Daily Log'!$AX$18:$AX$1017,$B99,'Daily Log'!$AY$18:$AY$1017),0)</f>
        <v>0</v>
      </c>
      <c r="X99" s="388">
        <f>IFERROR($E99*SUMIF('Daily Log'!$BA$18:$BA$1017,$B99,'Daily Log'!$BB$18:$BB$1017),0)</f>
        <v>0</v>
      </c>
      <c r="Y99" s="388">
        <f>IFERROR($E99*SUMIF('Daily Log'!$BD$18:$BD$1017,$B99,'Daily Log'!$BE$18:$BE$1017),0)</f>
        <v>0</v>
      </c>
      <c r="Z99" s="388">
        <f>IFERROR($E99*SUMIF('Daily Log'!$BG$18:$BG$1017,$B99,'Daily Log'!$BH$18:$BH$1017),0)</f>
        <v>0</v>
      </c>
      <c r="AA99" s="388">
        <f>IFERROR($E99*SUMIF('Daily Log'!$BJ$18:$BJ$1017,$B99,'Daily Log'!$BK$18:$BK$1017),0)</f>
        <v>0</v>
      </c>
      <c r="AB99" s="388">
        <f>IFERROR($E99*SUMIF('Daily Log'!$BM$18:$BM$1017,$B99,'Daily Log'!$BN$18:$BN$1017),0)</f>
        <v>0</v>
      </c>
      <c r="AC99" s="388">
        <f>IFERROR($E99*SUMIF('Daily Log'!$BP$18:$BP$1017,$B99,'Daily Log'!$BQ$18:$BQ$1017),0)</f>
        <v>0</v>
      </c>
      <c r="AD99" s="388">
        <f>IFERROR($E99*SUMIF('Daily Log'!$BS$18:$BS$1017,$B99,'Daily Log'!$BT$18:$BT$1017),0)</f>
        <v>0</v>
      </c>
      <c r="AE99" s="388">
        <f>IFERROR($E99*SUMIF('Daily Log'!$BV$18:$BV$1017,$B99,'Daily Log'!$BW$18:$BW$1017),0)</f>
        <v>0</v>
      </c>
      <c r="AF99" s="388">
        <f>IFERROR($E99*SUMIF('Daily Log'!$BY$18:$BY$1017,$B99,'Daily Log'!$BZ$18:$BZ$1017),0)</f>
        <v>0</v>
      </c>
      <c r="AG99" s="388">
        <f>IFERROR($E99*SUMIF('Daily Log'!$CB$18:$CB$1017,$B99,'Daily Log'!$CC$18:$CC$1017),0)</f>
        <v>0</v>
      </c>
      <c r="AH99" s="388">
        <f>IFERROR($E99*SUMIF('Daily Log'!$CE$18:$CE$1017,$B99,'Daily Log'!$CF$18:$CF$1017),0)</f>
        <v>0</v>
      </c>
      <c r="AI99" s="388">
        <f>IFERROR($E99*SUMIF('Daily Log'!$CH$18:$CH$1017,$B99,'Daily Log'!$CI$18:$CI$1017),0)</f>
        <v>0</v>
      </c>
      <c r="AJ99" s="388">
        <f>IFERROR($E99*SUMIF('Daily Log'!$CK$18:$CK$1017,$B99,'Daily Log'!$CL$18:$CL$1017),0)</f>
        <v>0</v>
      </c>
      <c r="AK99" s="388">
        <f>IFERROR($E99*SUMIF('Daily Log'!$CN$18:$CN$1017,$B99,'Daily Log'!$CO$18:$CO$1017),0)</f>
        <v>0</v>
      </c>
    </row>
    <row r="100" spans="2:37" ht="33.75" hidden="1" customHeight="1">
      <c r="B100" s="397" t="s">
        <v>336</v>
      </c>
      <c r="C100" s="384"/>
      <c r="D100" s="389"/>
      <c r="E100" s="391"/>
      <c r="F100" s="390">
        <f t="shared" si="2"/>
        <v>0</v>
      </c>
      <c r="G100" s="388">
        <f>IFERROR($E100*SUMIF('Daily Log'!$B$18:$B$1017,$B100,'Daily Log'!$C$18:$C$1017),0)</f>
        <v>0</v>
      </c>
      <c r="H100" s="388">
        <f>IFERROR($E100*SUMIF('Daily Log'!$E$18:$E$1017,$B100,'Daily Log'!$F$18:$F$1017),0)</f>
        <v>0</v>
      </c>
      <c r="I100" s="388">
        <f>IFERROR($E100*SUMIF('Daily Log'!$H$18:$H$1017,$B100,'Daily Log'!$I$18:$I$1017),0)</f>
        <v>0</v>
      </c>
      <c r="J100" s="388">
        <f>IFERROR($E100*SUMIF('Daily Log'!$K$18:$K$1017,$B100,'Daily Log'!$L$18:$L$1017),0)</f>
        <v>0</v>
      </c>
      <c r="K100" s="388">
        <f>IFERROR($E100*SUMIF('Daily Log'!$N$18:$N$1017,$B100,'Daily Log'!$O$18:$O$1017),0)</f>
        <v>0</v>
      </c>
      <c r="L100" s="388">
        <f>IFERROR($E100*SUMIF('Daily Log'!$Q$18:$Q$1017,$B100,'Daily Log'!$R$18:$R$1017),0)</f>
        <v>0</v>
      </c>
      <c r="M100" s="388">
        <f>IFERROR($E100*SUMIF('Daily Log'!$T$18:$T$1017,$B100,'Daily Log'!$U$18:$U$1017),0)</f>
        <v>0</v>
      </c>
      <c r="N100" s="388">
        <f>IFERROR($E100*SUMIF('Daily Log'!$W$18:$W$1017,$B100,'Daily Log'!$X$18:$X$1017),0)</f>
        <v>0</v>
      </c>
      <c r="O100" s="388">
        <f>IFERROR($E100*SUMIF('Daily Log'!$Z$18:$Z$1017,$B100,'Daily Log'!$AA$18:$AA$1017),0)</f>
        <v>0</v>
      </c>
      <c r="P100" s="388">
        <f>IFERROR($E100*SUMIF('Daily Log'!$AC$18:$AC$1017,$B100,'Daily Log'!$AD$18:$AD$1017),0)</f>
        <v>0</v>
      </c>
      <c r="Q100" s="388">
        <f>IFERROR($E100*SUMIF('Daily Log'!$AF$18:$AF$1017,$B100,'Daily Log'!$AG$18:$AG$1017),0)</f>
        <v>0</v>
      </c>
      <c r="R100" s="388">
        <f>IFERROR($E100*SUMIF('Daily Log'!$AI$18:$AI$1017,$B100,'Daily Log'!$AJ$18:$AJ$1017),0)</f>
        <v>0</v>
      </c>
      <c r="S100" s="388">
        <f>IFERROR($E100*SUMIF('Daily Log'!$AL$18:$AL$1017,$B100,'Daily Log'!$AM$18:$AM$1017),0)</f>
        <v>0</v>
      </c>
      <c r="T100" s="388">
        <f>IFERROR($E100*SUMIF('Daily Log'!$AO$18:$AO$1017,$B100,'Daily Log'!$AP$18:$AP$1017),0)</f>
        <v>0</v>
      </c>
      <c r="U100" s="388">
        <f>IFERROR($E100*SUMIF('Daily Log'!$AR$18:$AR$1017,$B100,'Daily Log'!$AS$18:$AS$1017),0)</f>
        <v>0</v>
      </c>
      <c r="V100" s="388">
        <f>IFERROR($E100*SUMIF('Daily Log'!$AU$18:$AU$1017,$B100,'Daily Log'!$AV$18:$AV$1017),0)</f>
        <v>0</v>
      </c>
      <c r="W100" s="388">
        <f>IFERROR($E100*SUMIF('Daily Log'!$AX$18:$AX$1017,$B100,'Daily Log'!$AY$18:$AY$1017),0)</f>
        <v>0</v>
      </c>
      <c r="X100" s="388">
        <f>IFERROR($E100*SUMIF('Daily Log'!$BA$18:$BA$1017,$B100,'Daily Log'!$BB$18:$BB$1017),0)</f>
        <v>0</v>
      </c>
      <c r="Y100" s="388">
        <f>IFERROR($E100*SUMIF('Daily Log'!$BD$18:$BD$1017,$B100,'Daily Log'!$BE$18:$BE$1017),0)</f>
        <v>0</v>
      </c>
      <c r="Z100" s="388">
        <f>IFERROR($E100*SUMIF('Daily Log'!$BG$18:$BG$1017,$B100,'Daily Log'!$BH$18:$BH$1017),0)</f>
        <v>0</v>
      </c>
      <c r="AA100" s="388">
        <f>IFERROR($E100*SUMIF('Daily Log'!$BJ$18:$BJ$1017,$B100,'Daily Log'!$BK$18:$BK$1017),0)</f>
        <v>0</v>
      </c>
      <c r="AB100" s="388">
        <f>IFERROR($E100*SUMIF('Daily Log'!$BM$18:$BM$1017,$B100,'Daily Log'!$BN$18:$BN$1017),0)</f>
        <v>0</v>
      </c>
      <c r="AC100" s="388">
        <f>IFERROR($E100*SUMIF('Daily Log'!$BP$18:$BP$1017,$B100,'Daily Log'!$BQ$18:$BQ$1017),0)</f>
        <v>0</v>
      </c>
      <c r="AD100" s="388">
        <f>IFERROR($E100*SUMIF('Daily Log'!$BS$18:$BS$1017,$B100,'Daily Log'!$BT$18:$BT$1017),0)</f>
        <v>0</v>
      </c>
      <c r="AE100" s="388">
        <f>IFERROR($E100*SUMIF('Daily Log'!$BV$18:$BV$1017,$B100,'Daily Log'!$BW$18:$BW$1017),0)</f>
        <v>0</v>
      </c>
      <c r="AF100" s="388">
        <f>IFERROR($E100*SUMIF('Daily Log'!$BY$18:$BY$1017,$B100,'Daily Log'!$BZ$18:$BZ$1017),0)</f>
        <v>0</v>
      </c>
      <c r="AG100" s="388">
        <f>IFERROR($E100*SUMIF('Daily Log'!$CB$18:$CB$1017,$B100,'Daily Log'!$CC$18:$CC$1017),0)</f>
        <v>0</v>
      </c>
      <c r="AH100" s="388">
        <f>IFERROR($E100*SUMIF('Daily Log'!$CE$18:$CE$1017,$B100,'Daily Log'!$CF$18:$CF$1017),0)</f>
        <v>0</v>
      </c>
      <c r="AI100" s="388">
        <f>IFERROR($E100*SUMIF('Daily Log'!$CH$18:$CH$1017,$B100,'Daily Log'!$CI$18:$CI$1017),0)</f>
        <v>0</v>
      </c>
      <c r="AJ100" s="388">
        <f>IFERROR($E100*SUMIF('Daily Log'!$CK$18:$CK$1017,$B100,'Daily Log'!$CL$18:$CL$1017),0)</f>
        <v>0</v>
      </c>
      <c r="AK100" s="388">
        <f>IFERROR($E100*SUMIF('Daily Log'!$CN$18:$CN$1017,$B100,'Daily Log'!$CO$18:$CO$1017),0)</f>
        <v>0</v>
      </c>
    </row>
    <row r="101" spans="2:37" ht="33.75" hidden="1" customHeight="1">
      <c r="B101" s="397" t="s">
        <v>455</v>
      </c>
      <c r="C101" s="384"/>
      <c r="D101" s="389"/>
      <c r="E101" s="391"/>
      <c r="F101" s="390">
        <f t="shared" si="2"/>
        <v>0</v>
      </c>
      <c r="G101" s="388">
        <f>IFERROR($E101*SUMIF('Daily Log'!$B$18:$B$1017,$B101,'Daily Log'!$C$18:$C$1017),0)</f>
        <v>0</v>
      </c>
      <c r="H101" s="388">
        <f>IFERROR($E101*SUMIF('Daily Log'!$E$18:$E$1017,$B101,'Daily Log'!$F$18:$F$1017),0)</f>
        <v>0</v>
      </c>
      <c r="I101" s="388">
        <f>IFERROR($E101*SUMIF('Daily Log'!$H$18:$H$1017,$B101,'Daily Log'!$I$18:$I$1017),0)</f>
        <v>0</v>
      </c>
      <c r="J101" s="388">
        <f>IFERROR($E101*SUMIF('Daily Log'!$K$18:$K$1017,$B101,'Daily Log'!$L$18:$L$1017),0)</f>
        <v>0</v>
      </c>
      <c r="K101" s="388">
        <f>IFERROR($E101*SUMIF('Daily Log'!$N$18:$N$1017,$B101,'Daily Log'!$O$18:$O$1017),0)</f>
        <v>0</v>
      </c>
      <c r="L101" s="388">
        <f>IFERROR($E101*SUMIF('Daily Log'!$Q$18:$Q$1017,$B101,'Daily Log'!$R$18:$R$1017),0)</f>
        <v>0</v>
      </c>
      <c r="M101" s="388">
        <f>IFERROR($E101*SUMIF('Daily Log'!$T$18:$T$1017,$B101,'Daily Log'!$U$18:$U$1017),0)</f>
        <v>0</v>
      </c>
      <c r="N101" s="388">
        <f>IFERROR($E101*SUMIF('Daily Log'!$W$18:$W$1017,$B101,'Daily Log'!$X$18:$X$1017),0)</f>
        <v>0</v>
      </c>
      <c r="O101" s="388">
        <f>IFERROR($E101*SUMIF('Daily Log'!$Z$18:$Z$1017,$B101,'Daily Log'!$AA$18:$AA$1017),0)</f>
        <v>0</v>
      </c>
      <c r="P101" s="388">
        <f>IFERROR($E101*SUMIF('Daily Log'!$AC$18:$AC$1017,$B101,'Daily Log'!$AD$18:$AD$1017),0)</f>
        <v>0</v>
      </c>
      <c r="Q101" s="388">
        <f>IFERROR($E101*SUMIF('Daily Log'!$AF$18:$AF$1017,$B101,'Daily Log'!$AG$18:$AG$1017),0)</f>
        <v>0</v>
      </c>
      <c r="R101" s="388">
        <f>IFERROR($E101*SUMIF('Daily Log'!$AI$18:$AI$1017,$B101,'Daily Log'!$AJ$18:$AJ$1017),0)</f>
        <v>0</v>
      </c>
      <c r="S101" s="388">
        <f>IFERROR($E101*SUMIF('Daily Log'!$AL$18:$AL$1017,$B101,'Daily Log'!$AM$18:$AM$1017),0)</f>
        <v>0</v>
      </c>
      <c r="T101" s="388">
        <f>IFERROR($E101*SUMIF('Daily Log'!$AO$18:$AO$1017,$B101,'Daily Log'!$AP$18:$AP$1017),0)</f>
        <v>0</v>
      </c>
      <c r="U101" s="388">
        <f>IFERROR($E101*SUMIF('Daily Log'!$AR$18:$AR$1017,$B101,'Daily Log'!$AS$18:$AS$1017),0)</f>
        <v>0</v>
      </c>
      <c r="V101" s="388">
        <f>IFERROR($E101*SUMIF('Daily Log'!$AU$18:$AU$1017,$B101,'Daily Log'!$AV$18:$AV$1017),0)</f>
        <v>0</v>
      </c>
      <c r="W101" s="388">
        <f>IFERROR($E101*SUMIF('Daily Log'!$AX$18:$AX$1017,$B101,'Daily Log'!$AY$18:$AY$1017),0)</f>
        <v>0</v>
      </c>
      <c r="X101" s="388">
        <f>IFERROR($E101*SUMIF('Daily Log'!$BA$18:$BA$1017,$B101,'Daily Log'!$BB$18:$BB$1017),0)</f>
        <v>0</v>
      </c>
      <c r="Y101" s="388">
        <f>IFERROR($E101*SUMIF('Daily Log'!$BD$18:$BD$1017,$B101,'Daily Log'!$BE$18:$BE$1017),0)</f>
        <v>0</v>
      </c>
      <c r="Z101" s="388">
        <f>IFERROR($E101*SUMIF('Daily Log'!$BG$18:$BG$1017,$B101,'Daily Log'!$BH$18:$BH$1017),0)</f>
        <v>0</v>
      </c>
      <c r="AA101" s="388">
        <f>IFERROR($E101*SUMIF('Daily Log'!$BJ$18:$BJ$1017,$B101,'Daily Log'!$BK$18:$BK$1017),0)</f>
        <v>0</v>
      </c>
      <c r="AB101" s="388">
        <f>IFERROR($E101*SUMIF('Daily Log'!$BM$18:$BM$1017,$B101,'Daily Log'!$BN$18:$BN$1017),0)</f>
        <v>0</v>
      </c>
      <c r="AC101" s="388">
        <f>IFERROR($E101*SUMIF('Daily Log'!$BP$18:$BP$1017,$B101,'Daily Log'!$BQ$18:$BQ$1017),0)</f>
        <v>0</v>
      </c>
      <c r="AD101" s="388">
        <f>IFERROR($E101*SUMIF('Daily Log'!$BS$18:$BS$1017,$B101,'Daily Log'!$BT$18:$BT$1017),0)</f>
        <v>0</v>
      </c>
      <c r="AE101" s="388">
        <f>IFERROR($E101*SUMIF('Daily Log'!$BV$18:$BV$1017,$B101,'Daily Log'!$BW$18:$BW$1017),0)</f>
        <v>0</v>
      </c>
      <c r="AF101" s="388">
        <f>IFERROR($E101*SUMIF('Daily Log'!$BY$18:$BY$1017,$B101,'Daily Log'!$BZ$18:$BZ$1017),0)</f>
        <v>0</v>
      </c>
      <c r="AG101" s="388">
        <f>IFERROR($E101*SUMIF('Daily Log'!$CB$18:$CB$1017,$B101,'Daily Log'!$CC$18:$CC$1017),0)</f>
        <v>0</v>
      </c>
      <c r="AH101" s="388">
        <f>IFERROR($E101*SUMIF('Daily Log'!$CE$18:$CE$1017,$B101,'Daily Log'!$CF$18:$CF$1017),0)</f>
        <v>0</v>
      </c>
      <c r="AI101" s="388">
        <f>IFERROR($E101*SUMIF('Daily Log'!$CH$18:$CH$1017,$B101,'Daily Log'!$CI$18:$CI$1017),0)</f>
        <v>0</v>
      </c>
      <c r="AJ101" s="388">
        <f>IFERROR($E101*SUMIF('Daily Log'!$CK$18:$CK$1017,$B101,'Daily Log'!$CL$18:$CL$1017),0)</f>
        <v>0</v>
      </c>
      <c r="AK101" s="388">
        <f>IFERROR($E101*SUMIF('Daily Log'!$CN$18:$CN$1017,$B101,'Daily Log'!$CO$18:$CO$1017),0)</f>
        <v>0</v>
      </c>
    </row>
    <row r="102" spans="2:37" ht="33.75" hidden="1" customHeight="1">
      <c r="B102" s="397" t="s">
        <v>456</v>
      </c>
      <c r="C102" s="384"/>
      <c r="D102" s="389"/>
      <c r="E102" s="391"/>
      <c r="F102" s="390">
        <f t="shared" si="2"/>
        <v>0</v>
      </c>
      <c r="G102" s="388">
        <f>IFERROR($E102*SUMIF('Daily Log'!$B$18:$B$1017,$B102,'Daily Log'!$C$18:$C$1017),0)</f>
        <v>0</v>
      </c>
      <c r="H102" s="388">
        <f>IFERROR($E102*SUMIF('Daily Log'!$E$18:$E$1017,$B102,'Daily Log'!$F$18:$F$1017),0)</f>
        <v>0</v>
      </c>
      <c r="I102" s="388">
        <f>IFERROR($E102*SUMIF('Daily Log'!$H$18:$H$1017,$B102,'Daily Log'!$I$18:$I$1017),0)</f>
        <v>0</v>
      </c>
      <c r="J102" s="388">
        <f>IFERROR($E102*SUMIF('Daily Log'!$K$18:$K$1017,$B102,'Daily Log'!$L$18:$L$1017),0)</f>
        <v>0</v>
      </c>
      <c r="K102" s="388">
        <f>IFERROR($E102*SUMIF('Daily Log'!$N$18:$N$1017,$B102,'Daily Log'!$O$18:$O$1017),0)</f>
        <v>0</v>
      </c>
      <c r="L102" s="388">
        <f>IFERROR($E102*SUMIF('Daily Log'!$Q$18:$Q$1017,$B102,'Daily Log'!$R$18:$R$1017),0)</f>
        <v>0</v>
      </c>
      <c r="M102" s="388">
        <f>IFERROR($E102*SUMIF('Daily Log'!$T$18:$T$1017,$B102,'Daily Log'!$U$18:$U$1017),0)</f>
        <v>0</v>
      </c>
      <c r="N102" s="388">
        <f>IFERROR($E102*SUMIF('Daily Log'!$W$18:$W$1017,$B102,'Daily Log'!$X$18:$X$1017),0)</f>
        <v>0</v>
      </c>
      <c r="O102" s="388">
        <f>IFERROR($E102*SUMIF('Daily Log'!$Z$18:$Z$1017,$B102,'Daily Log'!$AA$18:$AA$1017),0)</f>
        <v>0</v>
      </c>
      <c r="P102" s="388">
        <f>IFERROR($E102*SUMIF('Daily Log'!$AC$18:$AC$1017,$B102,'Daily Log'!$AD$18:$AD$1017),0)</f>
        <v>0</v>
      </c>
      <c r="Q102" s="388">
        <f>IFERROR($E102*SUMIF('Daily Log'!$AF$18:$AF$1017,$B102,'Daily Log'!$AG$18:$AG$1017),0)</f>
        <v>0</v>
      </c>
      <c r="R102" s="388">
        <f>IFERROR($E102*SUMIF('Daily Log'!$AI$18:$AI$1017,$B102,'Daily Log'!$AJ$18:$AJ$1017),0)</f>
        <v>0</v>
      </c>
      <c r="S102" s="388">
        <f>IFERROR($E102*SUMIF('Daily Log'!$AL$18:$AL$1017,$B102,'Daily Log'!$AM$18:$AM$1017),0)</f>
        <v>0</v>
      </c>
      <c r="T102" s="388">
        <f>IFERROR($E102*SUMIF('Daily Log'!$AO$18:$AO$1017,$B102,'Daily Log'!$AP$18:$AP$1017),0)</f>
        <v>0</v>
      </c>
      <c r="U102" s="388">
        <f>IFERROR($E102*SUMIF('Daily Log'!$AR$18:$AR$1017,$B102,'Daily Log'!$AS$18:$AS$1017),0)</f>
        <v>0</v>
      </c>
      <c r="V102" s="388">
        <f>IFERROR($E102*SUMIF('Daily Log'!$AU$18:$AU$1017,$B102,'Daily Log'!$AV$18:$AV$1017),0)</f>
        <v>0</v>
      </c>
      <c r="W102" s="388">
        <f>IFERROR($E102*SUMIF('Daily Log'!$AX$18:$AX$1017,$B102,'Daily Log'!$AY$18:$AY$1017),0)</f>
        <v>0</v>
      </c>
      <c r="X102" s="388">
        <f>IFERROR($E102*SUMIF('Daily Log'!$BA$18:$BA$1017,$B102,'Daily Log'!$BB$18:$BB$1017),0)</f>
        <v>0</v>
      </c>
      <c r="Y102" s="388">
        <f>IFERROR($E102*SUMIF('Daily Log'!$BD$18:$BD$1017,$B102,'Daily Log'!$BE$18:$BE$1017),0)</f>
        <v>0</v>
      </c>
      <c r="Z102" s="388">
        <f>IFERROR($E102*SUMIF('Daily Log'!$BG$18:$BG$1017,$B102,'Daily Log'!$BH$18:$BH$1017),0)</f>
        <v>0</v>
      </c>
      <c r="AA102" s="388">
        <f>IFERROR($E102*SUMIF('Daily Log'!$BJ$18:$BJ$1017,$B102,'Daily Log'!$BK$18:$BK$1017),0)</f>
        <v>0</v>
      </c>
      <c r="AB102" s="388">
        <f>IFERROR($E102*SUMIF('Daily Log'!$BM$18:$BM$1017,$B102,'Daily Log'!$BN$18:$BN$1017),0)</f>
        <v>0</v>
      </c>
      <c r="AC102" s="388">
        <f>IFERROR($E102*SUMIF('Daily Log'!$BP$18:$BP$1017,$B102,'Daily Log'!$BQ$18:$BQ$1017),0)</f>
        <v>0</v>
      </c>
      <c r="AD102" s="388">
        <f>IFERROR($E102*SUMIF('Daily Log'!$BS$18:$BS$1017,$B102,'Daily Log'!$BT$18:$BT$1017),0)</f>
        <v>0</v>
      </c>
      <c r="AE102" s="388">
        <f>IFERROR($E102*SUMIF('Daily Log'!$BV$18:$BV$1017,$B102,'Daily Log'!$BW$18:$BW$1017),0)</f>
        <v>0</v>
      </c>
      <c r="AF102" s="388">
        <f>IFERROR($E102*SUMIF('Daily Log'!$BY$18:$BY$1017,$B102,'Daily Log'!$BZ$18:$BZ$1017),0)</f>
        <v>0</v>
      </c>
      <c r="AG102" s="388">
        <f>IFERROR($E102*SUMIF('Daily Log'!$CB$18:$CB$1017,$B102,'Daily Log'!$CC$18:$CC$1017),0)</f>
        <v>0</v>
      </c>
      <c r="AH102" s="388">
        <f>IFERROR($E102*SUMIF('Daily Log'!$CE$18:$CE$1017,$B102,'Daily Log'!$CF$18:$CF$1017),0)</f>
        <v>0</v>
      </c>
      <c r="AI102" s="388">
        <f>IFERROR($E102*SUMIF('Daily Log'!$CH$18:$CH$1017,$B102,'Daily Log'!$CI$18:$CI$1017),0)</f>
        <v>0</v>
      </c>
      <c r="AJ102" s="388">
        <f>IFERROR($E102*SUMIF('Daily Log'!$CK$18:$CK$1017,$B102,'Daily Log'!$CL$18:$CL$1017),0)</f>
        <v>0</v>
      </c>
      <c r="AK102" s="388">
        <f>IFERROR($E102*SUMIF('Daily Log'!$CN$18:$CN$1017,$B102,'Daily Log'!$CO$18:$CO$1017),0)</f>
        <v>0</v>
      </c>
    </row>
    <row r="103" spans="2:37" ht="33.75" hidden="1" customHeight="1">
      <c r="B103" s="397" t="s">
        <v>457</v>
      </c>
      <c r="C103" s="384"/>
      <c r="D103" s="389"/>
      <c r="E103" s="391"/>
      <c r="F103" s="390">
        <f t="shared" si="2"/>
        <v>0</v>
      </c>
      <c r="G103" s="388">
        <f>IFERROR($E103*SUMIF('Daily Log'!$B$18:$B$1017,$B103,'Daily Log'!$C$18:$C$1017),0)</f>
        <v>0</v>
      </c>
      <c r="H103" s="388">
        <f>IFERROR($E103*SUMIF('Daily Log'!$E$18:$E$1017,$B103,'Daily Log'!$F$18:$F$1017),0)</f>
        <v>0</v>
      </c>
      <c r="I103" s="388">
        <f>IFERROR($E103*SUMIF('Daily Log'!$H$18:$H$1017,$B103,'Daily Log'!$I$18:$I$1017),0)</f>
        <v>0</v>
      </c>
      <c r="J103" s="388">
        <f>IFERROR($E103*SUMIF('Daily Log'!$K$18:$K$1017,$B103,'Daily Log'!$L$18:$L$1017),0)</f>
        <v>0</v>
      </c>
      <c r="K103" s="388">
        <f>IFERROR($E103*SUMIF('Daily Log'!$N$18:$N$1017,$B103,'Daily Log'!$O$18:$O$1017),0)</f>
        <v>0</v>
      </c>
      <c r="L103" s="388">
        <f>IFERROR($E103*SUMIF('Daily Log'!$Q$18:$Q$1017,$B103,'Daily Log'!$R$18:$R$1017),0)</f>
        <v>0</v>
      </c>
      <c r="M103" s="388">
        <f>IFERROR($E103*SUMIF('Daily Log'!$T$18:$T$1017,$B103,'Daily Log'!$U$18:$U$1017),0)</f>
        <v>0</v>
      </c>
      <c r="N103" s="388">
        <f>IFERROR($E103*SUMIF('Daily Log'!$W$18:$W$1017,$B103,'Daily Log'!$X$18:$X$1017),0)</f>
        <v>0</v>
      </c>
      <c r="O103" s="388">
        <f>IFERROR($E103*SUMIF('Daily Log'!$Z$18:$Z$1017,$B103,'Daily Log'!$AA$18:$AA$1017),0)</f>
        <v>0</v>
      </c>
      <c r="P103" s="388">
        <f>IFERROR($E103*SUMIF('Daily Log'!$AC$18:$AC$1017,$B103,'Daily Log'!$AD$18:$AD$1017),0)</f>
        <v>0</v>
      </c>
      <c r="Q103" s="388">
        <f>IFERROR($E103*SUMIF('Daily Log'!$AF$18:$AF$1017,$B103,'Daily Log'!$AG$18:$AG$1017),0)</f>
        <v>0</v>
      </c>
      <c r="R103" s="388">
        <f>IFERROR($E103*SUMIF('Daily Log'!$AI$18:$AI$1017,$B103,'Daily Log'!$AJ$18:$AJ$1017),0)</f>
        <v>0</v>
      </c>
      <c r="S103" s="388">
        <f>IFERROR($E103*SUMIF('Daily Log'!$AL$18:$AL$1017,$B103,'Daily Log'!$AM$18:$AM$1017),0)</f>
        <v>0</v>
      </c>
      <c r="T103" s="388">
        <f>IFERROR($E103*SUMIF('Daily Log'!$AO$18:$AO$1017,$B103,'Daily Log'!$AP$18:$AP$1017),0)</f>
        <v>0</v>
      </c>
      <c r="U103" s="388">
        <f>IFERROR($E103*SUMIF('Daily Log'!$AR$18:$AR$1017,$B103,'Daily Log'!$AS$18:$AS$1017),0)</f>
        <v>0</v>
      </c>
      <c r="V103" s="388">
        <f>IFERROR($E103*SUMIF('Daily Log'!$AU$18:$AU$1017,$B103,'Daily Log'!$AV$18:$AV$1017),0)</f>
        <v>0</v>
      </c>
      <c r="W103" s="388">
        <f>IFERROR($E103*SUMIF('Daily Log'!$AX$18:$AX$1017,$B103,'Daily Log'!$AY$18:$AY$1017),0)</f>
        <v>0</v>
      </c>
      <c r="X103" s="388">
        <f>IFERROR($E103*SUMIF('Daily Log'!$BA$18:$BA$1017,$B103,'Daily Log'!$BB$18:$BB$1017),0)</f>
        <v>0</v>
      </c>
      <c r="Y103" s="388">
        <f>IFERROR($E103*SUMIF('Daily Log'!$BD$18:$BD$1017,$B103,'Daily Log'!$BE$18:$BE$1017),0)</f>
        <v>0</v>
      </c>
      <c r="Z103" s="388">
        <f>IFERROR($E103*SUMIF('Daily Log'!$BG$18:$BG$1017,$B103,'Daily Log'!$BH$18:$BH$1017),0)</f>
        <v>0</v>
      </c>
      <c r="AA103" s="388">
        <f>IFERROR($E103*SUMIF('Daily Log'!$BJ$18:$BJ$1017,$B103,'Daily Log'!$BK$18:$BK$1017),0)</f>
        <v>0</v>
      </c>
      <c r="AB103" s="388">
        <f>IFERROR($E103*SUMIF('Daily Log'!$BM$18:$BM$1017,$B103,'Daily Log'!$BN$18:$BN$1017),0)</f>
        <v>0</v>
      </c>
      <c r="AC103" s="388">
        <f>IFERROR($E103*SUMIF('Daily Log'!$BP$18:$BP$1017,$B103,'Daily Log'!$BQ$18:$BQ$1017),0)</f>
        <v>0</v>
      </c>
      <c r="AD103" s="388">
        <f>IFERROR($E103*SUMIF('Daily Log'!$BS$18:$BS$1017,$B103,'Daily Log'!$BT$18:$BT$1017),0)</f>
        <v>0</v>
      </c>
      <c r="AE103" s="388">
        <f>IFERROR($E103*SUMIF('Daily Log'!$BV$18:$BV$1017,$B103,'Daily Log'!$BW$18:$BW$1017),0)</f>
        <v>0</v>
      </c>
      <c r="AF103" s="388">
        <f>IFERROR($E103*SUMIF('Daily Log'!$BY$18:$BY$1017,$B103,'Daily Log'!$BZ$18:$BZ$1017),0)</f>
        <v>0</v>
      </c>
      <c r="AG103" s="388">
        <f>IFERROR($E103*SUMIF('Daily Log'!$CB$18:$CB$1017,$B103,'Daily Log'!$CC$18:$CC$1017),0)</f>
        <v>0</v>
      </c>
      <c r="AH103" s="388">
        <f>IFERROR($E103*SUMIF('Daily Log'!$CE$18:$CE$1017,$B103,'Daily Log'!$CF$18:$CF$1017),0)</f>
        <v>0</v>
      </c>
      <c r="AI103" s="388">
        <f>IFERROR($E103*SUMIF('Daily Log'!$CH$18:$CH$1017,$B103,'Daily Log'!$CI$18:$CI$1017),0)</f>
        <v>0</v>
      </c>
      <c r="AJ103" s="388">
        <f>IFERROR($E103*SUMIF('Daily Log'!$CK$18:$CK$1017,$B103,'Daily Log'!$CL$18:$CL$1017),0)</f>
        <v>0</v>
      </c>
      <c r="AK103" s="388">
        <f>IFERROR($E103*SUMIF('Daily Log'!$CN$18:$CN$1017,$B103,'Daily Log'!$CO$18:$CO$1017),0)</f>
        <v>0</v>
      </c>
    </row>
    <row r="104" spans="2:37" ht="33.75" hidden="1" customHeight="1">
      <c r="B104" s="397" t="s">
        <v>410</v>
      </c>
      <c r="C104" s="384"/>
      <c r="D104" s="389"/>
      <c r="E104" s="391"/>
      <c r="F104" s="390">
        <f t="shared" si="2"/>
        <v>0</v>
      </c>
      <c r="G104" s="388">
        <f>IFERROR($E104*SUMIF('Daily Log'!$B$18:$B$1017,$B104,'Daily Log'!$C$18:$C$1017),0)</f>
        <v>0</v>
      </c>
      <c r="H104" s="388">
        <f>IFERROR($E104*SUMIF('Daily Log'!$E$18:$E$1017,$B104,'Daily Log'!$F$18:$F$1017),0)</f>
        <v>0</v>
      </c>
      <c r="I104" s="388">
        <f>IFERROR($E104*SUMIF('Daily Log'!$H$18:$H$1017,$B104,'Daily Log'!$I$18:$I$1017),0)</f>
        <v>0</v>
      </c>
      <c r="J104" s="388">
        <f>IFERROR($E104*SUMIF('Daily Log'!$K$18:$K$1017,$B104,'Daily Log'!$L$18:$L$1017),0)</f>
        <v>0</v>
      </c>
      <c r="K104" s="388">
        <f>IFERROR($E104*SUMIF('Daily Log'!$N$18:$N$1017,$B104,'Daily Log'!$O$18:$O$1017),0)</f>
        <v>0</v>
      </c>
      <c r="L104" s="388">
        <f>IFERROR($E104*SUMIF('Daily Log'!$Q$18:$Q$1017,$B104,'Daily Log'!$R$18:$R$1017),0)</f>
        <v>0</v>
      </c>
      <c r="M104" s="388">
        <f>IFERROR($E104*SUMIF('Daily Log'!$T$18:$T$1017,$B104,'Daily Log'!$U$18:$U$1017),0)</f>
        <v>0</v>
      </c>
      <c r="N104" s="388">
        <f>IFERROR($E104*SUMIF('Daily Log'!$W$18:$W$1017,$B104,'Daily Log'!$X$18:$X$1017),0)</f>
        <v>0</v>
      </c>
      <c r="O104" s="388">
        <f>IFERROR($E104*SUMIF('Daily Log'!$Z$18:$Z$1017,$B104,'Daily Log'!$AA$18:$AA$1017),0)</f>
        <v>0</v>
      </c>
      <c r="P104" s="388">
        <f>IFERROR($E104*SUMIF('Daily Log'!$AC$18:$AC$1017,$B104,'Daily Log'!$AD$18:$AD$1017),0)</f>
        <v>0</v>
      </c>
      <c r="Q104" s="388">
        <f>IFERROR($E104*SUMIF('Daily Log'!$AF$18:$AF$1017,$B104,'Daily Log'!$AG$18:$AG$1017),0)</f>
        <v>0</v>
      </c>
      <c r="R104" s="388">
        <f>IFERROR($E104*SUMIF('Daily Log'!$AI$18:$AI$1017,$B104,'Daily Log'!$AJ$18:$AJ$1017),0)</f>
        <v>0</v>
      </c>
      <c r="S104" s="388">
        <f>IFERROR($E104*SUMIF('Daily Log'!$AL$18:$AL$1017,$B104,'Daily Log'!$AM$18:$AM$1017),0)</f>
        <v>0</v>
      </c>
      <c r="T104" s="388">
        <f>IFERROR($E104*SUMIF('Daily Log'!$AO$18:$AO$1017,$B104,'Daily Log'!$AP$18:$AP$1017),0)</f>
        <v>0</v>
      </c>
      <c r="U104" s="388">
        <f>IFERROR($E104*SUMIF('Daily Log'!$AR$18:$AR$1017,$B104,'Daily Log'!$AS$18:$AS$1017),0)</f>
        <v>0</v>
      </c>
      <c r="V104" s="388">
        <f>IFERROR($E104*SUMIF('Daily Log'!$AU$18:$AU$1017,$B104,'Daily Log'!$AV$18:$AV$1017),0)</f>
        <v>0</v>
      </c>
      <c r="W104" s="388">
        <f>IFERROR($E104*SUMIF('Daily Log'!$AX$18:$AX$1017,$B104,'Daily Log'!$AY$18:$AY$1017),0)</f>
        <v>0</v>
      </c>
      <c r="X104" s="388">
        <f>IFERROR($E104*SUMIF('Daily Log'!$BA$18:$BA$1017,$B104,'Daily Log'!$BB$18:$BB$1017),0)</f>
        <v>0</v>
      </c>
      <c r="Y104" s="388">
        <f>IFERROR($E104*SUMIF('Daily Log'!$BD$18:$BD$1017,$B104,'Daily Log'!$BE$18:$BE$1017),0)</f>
        <v>0</v>
      </c>
      <c r="Z104" s="388">
        <f>IFERROR($E104*SUMIF('Daily Log'!$BG$18:$BG$1017,$B104,'Daily Log'!$BH$18:$BH$1017),0)</f>
        <v>0</v>
      </c>
      <c r="AA104" s="388">
        <f>IFERROR($E104*SUMIF('Daily Log'!$BJ$18:$BJ$1017,$B104,'Daily Log'!$BK$18:$BK$1017),0)</f>
        <v>0</v>
      </c>
      <c r="AB104" s="388">
        <f>IFERROR($E104*SUMIF('Daily Log'!$BM$18:$BM$1017,$B104,'Daily Log'!$BN$18:$BN$1017),0)</f>
        <v>0</v>
      </c>
      <c r="AC104" s="388">
        <f>IFERROR($E104*SUMIF('Daily Log'!$BP$18:$BP$1017,$B104,'Daily Log'!$BQ$18:$BQ$1017),0)</f>
        <v>0</v>
      </c>
      <c r="AD104" s="388">
        <f>IFERROR($E104*SUMIF('Daily Log'!$BS$18:$BS$1017,$B104,'Daily Log'!$BT$18:$BT$1017),0)</f>
        <v>0</v>
      </c>
      <c r="AE104" s="388">
        <f>IFERROR($E104*SUMIF('Daily Log'!$BV$18:$BV$1017,$B104,'Daily Log'!$BW$18:$BW$1017),0)</f>
        <v>0</v>
      </c>
      <c r="AF104" s="388">
        <f>IFERROR($E104*SUMIF('Daily Log'!$BY$18:$BY$1017,$B104,'Daily Log'!$BZ$18:$BZ$1017),0)</f>
        <v>0</v>
      </c>
      <c r="AG104" s="388">
        <f>IFERROR($E104*SUMIF('Daily Log'!$CB$18:$CB$1017,$B104,'Daily Log'!$CC$18:$CC$1017),0)</f>
        <v>0</v>
      </c>
      <c r="AH104" s="388">
        <f>IFERROR($E104*SUMIF('Daily Log'!$CE$18:$CE$1017,$B104,'Daily Log'!$CF$18:$CF$1017),0)</f>
        <v>0</v>
      </c>
      <c r="AI104" s="388">
        <f>IFERROR($E104*SUMIF('Daily Log'!$CH$18:$CH$1017,$B104,'Daily Log'!$CI$18:$CI$1017),0)</f>
        <v>0</v>
      </c>
      <c r="AJ104" s="388">
        <f>IFERROR($E104*SUMIF('Daily Log'!$CK$18:$CK$1017,$B104,'Daily Log'!$CL$18:$CL$1017),0)</f>
        <v>0</v>
      </c>
      <c r="AK104" s="388">
        <f>IFERROR($E104*SUMIF('Daily Log'!$CN$18:$CN$1017,$B104,'Daily Log'!$CO$18:$CO$1017),0)</f>
        <v>0</v>
      </c>
    </row>
    <row r="105" spans="2:37" ht="33.75" hidden="1" customHeight="1">
      <c r="B105" s="397" t="s">
        <v>458</v>
      </c>
      <c r="C105" s="384"/>
      <c r="D105" s="389"/>
      <c r="E105" s="391"/>
      <c r="F105" s="390">
        <f t="shared" si="2"/>
        <v>0</v>
      </c>
      <c r="G105" s="388">
        <f>IFERROR($E105*SUMIF('Daily Log'!$B$18:$B$1017,$B105,'Daily Log'!$C$18:$C$1017),0)</f>
        <v>0</v>
      </c>
      <c r="H105" s="388">
        <f>IFERROR($E105*SUMIF('Daily Log'!$E$18:$E$1017,$B105,'Daily Log'!$F$18:$F$1017),0)</f>
        <v>0</v>
      </c>
      <c r="I105" s="388">
        <f>IFERROR($E105*SUMIF('Daily Log'!$H$18:$H$1017,$B105,'Daily Log'!$I$18:$I$1017),0)</f>
        <v>0</v>
      </c>
      <c r="J105" s="388">
        <f>IFERROR($E105*SUMIF('Daily Log'!$K$18:$K$1017,$B105,'Daily Log'!$L$18:$L$1017),0)</f>
        <v>0</v>
      </c>
      <c r="K105" s="388">
        <f>IFERROR($E105*SUMIF('Daily Log'!$N$18:$N$1017,$B105,'Daily Log'!$O$18:$O$1017),0)</f>
        <v>0</v>
      </c>
      <c r="L105" s="388">
        <f>IFERROR($E105*SUMIF('Daily Log'!$Q$18:$Q$1017,$B105,'Daily Log'!$R$18:$R$1017),0)</f>
        <v>0</v>
      </c>
      <c r="M105" s="388">
        <f>IFERROR($E105*SUMIF('Daily Log'!$T$18:$T$1017,$B105,'Daily Log'!$U$18:$U$1017),0)</f>
        <v>0</v>
      </c>
      <c r="N105" s="388">
        <f>IFERROR($E105*SUMIF('Daily Log'!$W$18:$W$1017,$B105,'Daily Log'!$X$18:$X$1017),0)</f>
        <v>0</v>
      </c>
      <c r="O105" s="388">
        <f>IFERROR($E105*SUMIF('Daily Log'!$Z$18:$Z$1017,$B105,'Daily Log'!$AA$18:$AA$1017),0)</f>
        <v>0</v>
      </c>
      <c r="P105" s="388">
        <f>IFERROR($E105*SUMIF('Daily Log'!$AC$18:$AC$1017,$B105,'Daily Log'!$AD$18:$AD$1017),0)</f>
        <v>0</v>
      </c>
      <c r="Q105" s="388">
        <f>IFERROR($E105*SUMIF('Daily Log'!$AF$18:$AF$1017,$B105,'Daily Log'!$AG$18:$AG$1017),0)</f>
        <v>0</v>
      </c>
      <c r="R105" s="388">
        <f>IFERROR($E105*SUMIF('Daily Log'!$AI$18:$AI$1017,$B105,'Daily Log'!$AJ$18:$AJ$1017),0)</f>
        <v>0</v>
      </c>
      <c r="S105" s="388">
        <f>IFERROR($E105*SUMIF('Daily Log'!$AL$18:$AL$1017,$B105,'Daily Log'!$AM$18:$AM$1017),0)</f>
        <v>0</v>
      </c>
      <c r="T105" s="388">
        <f>IFERROR($E105*SUMIF('Daily Log'!$AO$18:$AO$1017,$B105,'Daily Log'!$AP$18:$AP$1017),0)</f>
        <v>0</v>
      </c>
      <c r="U105" s="388">
        <f>IFERROR($E105*SUMIF('Daily Log'!$AR$18:$AR$1017,$B105,'Daily Log'!$AS$18:$AS$1017),0)</f>
        <v>0</v>
      </c>
      <c r="V105" s="388">
        <f>IFERROR($E105*SUMIF('Daily Log'!$AU$18:$AU$1017,$B105,'Daily Log'!$AV$18:$AV$1017),0)</f>
        <v>0</v>
      </c>
      <c r="W105" s="388">
        <f>IFERROR($E105*SUMIF('Daily Log'!$AX$18:$AX$1017,$B105,'Daily Log'!$AY$18:$AY$1017),0)</f>
        <v>0</v>
      </c>
      <c r="X105" s="388">
        <f>IFERROR($E105*SUMIF('Daily Log'!$BA$18:$BA$1017,$B105,'Daily Log'!$BB$18:$BB$1017),0)</f>
        <v>0</v>
      </c>
      <c r="Y105" s="388">
        <f>IFERROR($E105*SUMIF('Daily Log'!$BD$18:$BD$1017,$B105,'Daily Log'!$BE$18:$BE$1017),0)</f>
        <v>0</v>
      </c>
      <c r="Z105" s="388">
        <f>IFERROR($E105*SUMIF('Daily Log'!$BG$18:$BG$1017,$B105,'Daily Log'!$BH$18:$BH$1017),0)</f>
        <v>0</v>
      </c>
      <c r="AA105" s="388">
        <f>IFERROR($E105*SUMIF('Daily Log'!$BJ$18:$BJ$1017,$B105,'Daily Log'!$BK$18:$BK$1017),0)</f>
        <v>0</v>
      </c>
      <c r="AB105" s="388">
        <f>IFERROR($E105*SUMIF('Daily Log'!$BM$18:$BM$1017,$B105,'Daily Log'!$BN$18:$BN$1017),0)</f>
        <v>0</v>
      </c>
      <c r="AC105" s="388">
        <f>IFERROR($E105*SUMIF('Daily Log'!$BP$18:$BP$1017,$B105,'Daily Log'!$BQ$18:$BQ$1017),0)</f>
        <v>0</v>
      </c>
      <c r="AD105" s="388">
        <f>IFERROR($E105*SUMIF('Daily Log'!$BS$18:$BS$1017,$B105,'Daily Log'!$BT$18:$BT$1017),0)</f>
        <v>0</v>
      </c>
      <c r="AE105" s="388">
        <f>IFERROR($E105*SUMIF('Daily Log'!$BV$18:$BV$1017,$B105,'Daily Log'!$BW$18:$BW$1017),0)</f>
        <v>0</v>
      </c>
      <c r="AF105" s="388">
        <f>IFERROR($E105*SUMIF('Daily Log'!$BY$18:$BY$1017,$B105,'Daily Log'!$BZ$18:$BZ$1017),0)</f>
        <v>0</v>
      </c>
      <c r="AG105" s="388">
        <f>IFERROR($E105*SUMIF('Daily Log'!$CB$18:$CB$1017,$B105,'Daily Log'!$CC$18:$CC$1017),0)</f>
        <v>0</v>
      </c>
      <c r="AH105" s="388">
        <f>IFERROR($E105*SUMIF('Daily Log'!$CE$18:$CE$1017,$B105,'Daily Log'!$CF$18:$CF$1017),0)</f>
        <v>0</v>
      </c>
      <c r="AI105" s="388">
        <f>IFERROR($E105*SUMIF('Daily Log'!$CH$18:$CH$1017,$B105,'Daily Log'!$CI$18:$CI$1017),0)</f>
        <v>0</v>
      </c>
      <c r="AJ105" s="388">
        <f>IFERROR($E105*SUMIF('Daily Log'!$CK$18:$CK$1017,$B105,'Daily Log'!$CL$18:$CL$1017),0)</f>
        <v>0</v>
      </c>
      <c r="AK105" s="388">
        <f>IFERROR($E105*SUMIF('Daily Log'!$CN$18:$CN$1017,$B105,'Daily Log'!$CO$18:$CO$1017),0)</f>
        <v>0</v>
      </c>
    </row>
    <row r="106" spans="2:37" ht="33.75" hidden="1" customHeight="1">
      <c r="B106" s="397" t="s">
        <v>411</v>
      </c>
      <c r="C106" s="384"/>
      <c r="D106" s="389"/>
      <c r="E106" s="391"/>
      <c r="F106" s="390">
        <f t="shared" si="2"/>
        <v>0</v>
      </c>
      <c r="G106" s="388">
        <f>IFERROR($E106*SUMIF('Daily Log'!$B$18:$B$1017,$B106,'Daily Log'!$C$18:$C$1017),0)</f>
        <v>0</v>
      </c>
      <c r="H106" s="388">
        <f>IFERROR($E106*SUMIF('Daily Log'!$E$18:$E$1017,$B106,'Daily Log'!$F$18:$F$1017),0)</f>
        <v>0</v>
      </c>
      <c r="I106" s="388">
        <f>IFERROR($E106*SUMIF('Daily Log'!$H$18:$H$1017,$B106,'Daily Log'!$I$18:$I$1017),0)</f>
        <v>0</v>
      </c>
      <c r="J106" s="388">
        <f>IFERROR($E106*SUMIF('Daily Log'!$K$18:$K$1017,$B106,'Daily Log'!$L$18:$L$1017),0)</f>
        <v>0</v>
      </c>
      <c r="K106" s="388">
        <f>IFERROR($E106*SUMIF('Daily Log'!$N$18:$N$1017,$B106,'Daily Log'!$O$18:$O$1017),0)</f>
        <v>0</v>
      </c>
      <c r="L106" s="388">
        <f>IFERROR($E106*SUMIF('Daily Log'!$Q$18:$Q$1017,$B106,'Daily Log'!$R$18:$R$1017),0)</f>
        <v>0</v>
      </c>
      <c r="M106" s="388">
        <f>IFERROR($E106*SUMIF('Daily Log'!$T$18:$T$1017,$B106,'Daily Log'!$U$18:$U$1017),0)</f>
        <v>0</v>
      </c>
      <c r="N106" s="388">
        <f>IFERROR($E106*SUMIF('Daily Log'!$W$18:$W$1017,$B106,'Daily Log'!$X$18:$X$1017),0)</f>
        <v>0</v>
      </c>
      <c r="O106" s="388">
        <f>IFERROR($E106*SUMIF('Daily Log'!$Z$18:$Z$1017,$B106,'Daily Log'!$AA$18:$AA$1017),0)</f>
        <v>0</v>
      </c>
      <c r="P106" s="388">
        <f>IFERROR($E106*SUMIF('Daily Log'!$AC$18:$AC$1017,$B106,'Daily Log'!$AD$18:$AD$1017),0)</f>
        <v>0</v>
      </c>
      <c r="Q106" s="388">
        <f>IFERROR($E106*SUMIF('Daily Log'!$AF$18:$AF$1017,$B106,'Daily Log'!$AG$18:$AG$1017),0)</f>
        <v>0</v>
      </c>
      <c r="R106" s="388">
        <f>IFERROR($E106*SUMIF('Daily Log'!$AI$18:$AI$1017,$B106,'Daily Log'!$AJ$18:$AJ$1017),0)</f>
        <v>0</v>
      </c>
      <c r="S106" s="388">
        <f>IFERROR($E106*SUMIF('Daily Log'!$AL$18:$AL$1017,$B106,'Daily Log'!$AM$18:$AM$1017),0)</f>
        <v>0</v>
      </c>
      <c r="T106" s="388">
        <f>IFERROR($E106*SUMIF('Daily Log'!$AO$18:$AO$1017,$B106,'Daily Log'!$AP$18:$AP$1017),0)</f>
        <v>0</v>
      </c>
      <c r="U106" s="388">
        <f>IFERROR($E106*SUMIF('Daily Log'!$AR$18:$AR$1017,$B106,'Daily Log'!$AS$18:$AS$1017),0)</f>
        <v>0</v>
      </c>
      <c r="V106" s="388">
        <f>IFERROR($E106*SUMIF('Daily Log'!$AU$18:$AU$1017,$B106,'Daily Log'!$AV$18:$AV$1017),0)</f>
        <v>0</v>
      </c>
      <c r="W106" s="388">
        <f>IFERROR($E106*SUMIF('Daily Log'!$AX$18:$AX$1017,$B106,'Daily Log'!$AY$18:$AY$1017),0)</f>
        <v>0</v>
      </c>
      <c r="X106" s="388">
        <f>IFERROR($E106*SUMIF('Daily Log'!$BA$18:$BA$1017,$B106,'Daily Log'!$BB$18:$BB$1017),0)</f>
        <v>0</v>
      </c>
      <c r="Y106" s="388">
        <f>IFERROR($E106*SUMIF('Daily Log'!$BD$18:$BD$1017,$B106,'Daily Log'!$BE$18:$BE$1017),0)</f>
        <v>0</v>
      </c>
      <c r="Z106" s="388">
        <f>IFERROR($E106*SUMIF('Daily Log'!$BG$18:$BG$1017,$B106,'Daily Log'!$BH$18:$BH$1017),0)</f>
        <v>0</v>
      </c>
      <c r="AA106" s="388">
        <f>IFERROR($E106*SUMIF('Daily Log'!$BJ$18:$BJ$1017,$B106,'Daily Log'!$BK$18:$BK$1017),0)</f>
        <v>0</v>
      </c>
      <c r="AB106" s="388">
        <f>IFERROR($E106*SUMIF('Daily Log'!$BM$18:$BM$1017,$B106,'Daily Log'!$BN$18:$BN$1017),0)</f>
        <v>0</v>
      </c>
      <c r="AC106" s="388">
        <f>IFERROR($E106*SUMIF('Daily Log'!$BP$18:$BP$1017,$B106,'Daily Log'!$BQ$18:$BQ$1017),0)</f>
        <v>0</v>
      </c>
      <c r="AD106" s="388">
        <f>IFERROR($E106*SUMIF('Daily Log'!$BS$18:$BS$1017,$B106,'Daily Log'!$BT$18:$BT$1017),0)</f>
        <v>0</v>
      </c>
      <c r="AE106" s="388">
        <f>IFERROR($E106*SUMIF('Daily Log'!$BV$18:$BV$1017,$B106,'Daily Log'!$BW$18:$BW$1017),0)</f>
        <v>0</v>
      </c>
      <c r="AF106" s="388">
        <f>IFERROR($E106*SUMIF('Daily Log'!$BY$18:$BY$1017,$B106,'Daily Log'!$BZ$18:$BZ$1017),0)</f>
        <v>0</v>
      </c>
      <c r="AG106" s="388">
        <f>IFERROR($E106*SUMIF('Daily Log'!$CB$18:$CB$1017,$B106,'Daily Log'!$CC$18:$CC$1017),0)</f>
        <v>0</v>
      </c>
      <c r="AH106" s="388">
        <f>IFERROR($E106*SUMIF('Daily Log'!$CE$18:$CE$1017,$B106,'Daily Log'!$CF$18:$CF$1017),0)</f>
        <v>0</v>
      </c>
      <c r="AI106" s="388">
        <f>IFERROR($E106*SUMIF('Daily Log'!$CH$18:$CH$1017,$B106,'Daily Log'!$CI$18:$CI$1017),0)</f>
        <v>0</v>
      </c>
      <c r="AJ106" s="388">
        <f>IFERROR($E106*SUMIF('Daily Log'!$CK$18:$CK$1017,$B106,'Daily Log'!$CL$18:$CL$1017),0)</f>
        <v>0</v>
      </c>
      <c r="AK106" s="388">
        <f>IFERROR($E106*SUMIF('Daily Log'!$CN$18:$CN$1017,$B106,'Daily Log'!$CO$18:$CO$1017),0)</f>
        <v>0</v>
      </c>
    </row>
    <row r="107" spans="2:37" ht="33.75" hidden="1" customHeight="1">
      <c r="B107" s="397" t="s">
        <v>337</v>
      </c>
      <c r="C107" s="384"/>
      <c r="D107" s="389"/>
      <c r="E107" s="391"/>
      <c r="F107" s="390">
        <f t="shared" si="2"/>
        <v>0</v>
      </c>
      <c r="G107" s="388">
        <f>IFERROR($E107*SUMIF('Daily Log'!$B$18:$B$1017,$B107,'Daily Log'!$C$18:$C$1017),0)</f>
        <v>0</v>
      </c>
      <c r="H107" s="388">
        <f>IFERROR($E107*SUMIF('Daily Log'!$E$18:$E$1017,$B107,'Daily Log'!$F$18:$F$1017),0)</f>
        <v>0</v>
      </c>
      <c r="I107" s="388">
        <f>IFERROR($E107*SUMIF('Daily Log'!$H$18:$H$1017,$B107,'Daily Log'!$I$18:$I$1017),0)</f>
        <v>0</v>
      </c>
      <c r="J107" s="388">
        <f>IFERROR($E107*SUMIF('Daily Log'!$K$18:$K$1017,$B107,'Daily Log'!$L$18:$L$1017),0)</f>
        <v>0</v>
      </c>
      <c r="K107" s="388">
        <f>IFERROR($E107*SUMIF('Daily Log'!$N$18:$N$1017,$B107,'Daily Log'!$O$18:$O$1017),0)</f>
        <v>0</v>
      </c>
      <c r="L107" s="388">
        <f>IFERROR($E107*SUMIF('Daily Log'!$Q$18:$Q$1017,$B107,'Daily Log'!$R$18:$R$1017),0)</f>
        <v>0</v>
      </c>
      <c r="M107" s="388">
        <f>IFERROR($E107*SUMIF('Daily Log'!$T$18:$T$1017,$B107,'Daily Log'!$U$18:$U$1017),0)</f>
        <v>0</v>
      </c>
      <c r="N107" s="388">
        <f>IFERROR($E107*SUMIF('Daily Log'!$W$18:$W$1017,$B107,'Daily Log'!$X$18:$X$1017),0)</f>
        <v>0</v>
      </c>
      <c r="O107" s="388">
        <f>IFERROR($E107*SUMIF('Daily Log'!$Z$18:$Z$1017,$B107,'Daily Log'!$AA$18:$AA$1017),0)</f>
        <v>0</v>
      </c>
      <c r="P107" s="388">
        <f>IFERROR($E107*SUMIF('Daily Log'!$AC$18:$AC$1017,$B107,'Daily Log'!$AD$18:$AD$1017),0)</f>
        <v>0</v>
      </c>
      <c r="Q107" s="388">
        <f>IFERROR($E107*SUMIF('Daily Log'!$AF$18:$AF$1017,$B107,'Daily Log'!$AG$18:$AG$1017),0)</f>
        <v>0</v>
      </c>
      <c r="R107" s="388">
        <f>IFERROR($E107*SUMIF('Daily Log'!$AI$18:$AI$1017,$B107,'Daily Log'!$AJ$18:$AJ$1017),0)</f>
        <v>0</v>
      </c>
      <c r="S107" s="388">
        <f>IFERROR($E107*SUMIF('Daily Log'!$AL$18:$AL$1017,$B107,'Daily Log'!$AM$18:$AM$1017),0)</f>
        <v>0</v>
      </c>
      <c r="T107" s="388">
        <f>IFERROR($E107*SUMIF('Daily Log'!$AO$18:$AO$1017,$B107,'Daily Log'!$AP$18:$AP$1017),0)</f>
        <v>0</v>
      </c>
      <c r="U107" s="388">
        <f>IFERROR($E107*SUMIF('Daily Log'!$AR$18:$AR$1017,$B107,'Daily Log'!$AS$18:$AS$1017),0)</f>
        <v>0</v>
      </c>
      <c r="V107" s="388">
        <f>IFERROR($E107*SUMIF('Daily Log'!$AU$18:$AU$1017,$B107,'Daily Log'!$AV$18:$AV$1017),0)</f>
        <v>0</v>
      </c>
      <c r="W107" s="388">
        <f>IFERROR($E107*SUMIF('Daily Log'!$AX$18:$AX$1017,$B107,'Daily Log'!$AY$18:$AY$1017),0)</f>
        <v>0</v>
      </c>
      <c r="X107" s="388">
        <f>IFERROR($E107*SUMIF('Daily Log'!$BA$18:$BA$1017,$B107,'Daily Log'!$BB$18:$BB$1017),0)</f>
        <v>0</v>
      </c>
      <c r="Y107" s="388">
        <f>IFERROR($E107*SUMIF('Daily Log'!$BD$18:$BD$1017,$B107,'Daily Log'!$BE$18:$BE$1017),0)</f>
        <v>0</v>
      </c>
      <c r="Z107" s="388">
        <f>IFERROR($E107*SUMIF('Daily Log'!$BG$18:$BG$1017,$B107,'Daily Log'!$BH$18:$BH$1017),0)</f>
        <v>0</v>
      </c>
      <c r="AA107" s="388">
        <f>IFERROR($E107*SUMIF('Daily Log'!$BJ$18:$BJ$1017,$B107,'Daily Log'!$BK$18:$BK$1017),0)</f>
        <v>0</v>
      </c>
      <c r="AB107" s="388">
        <f>IFERROR($E107*SUMIF('Daily Log'!$BM$18:$BM$1017,$B107,'Daily Log'!$BN$18:$BN$1017),0)</f>
        <v>0</v>
      </c>
      <c r="AC107" s="388">
        <f>IFERROR($E107*SUMIF('Daily Log'!$BP$18:$BP$1017,$B107,'Daily Log'!$BQ$18:$BQ$1017),0)</f>
        <v>0</v>
      </c>
      <c r="AD107" s="388">
        <f>IFERROR($E107*SUMIF('Daily Log'!$BS$18:$BS$1017,$B107,'Daily Log'!$BT$18:$BT$1017),0)</f>
        <v>0</v>
      </c>
      <c r="AE107" s="388">
        <f>IFERROR($E107*SUMIF('Daily Log'!$BV$18:$BV$1017,$B107,'Daily Log'!$BW$18:$BW$1017),0)</f>
        <v>0</v>
      </c>
      <c r="AF107" s="388">
        <f>IFERROR($E107*SUMIF('Daily Log'!$BY$18:$BY$1017,$B107,'Daily Log'!$BZ$18:$BZ$1017),0)</f>
        <v>0</v>
      </c>
      <c r="AG107" s="388">
        <f>IFERROR($E107*SUMIF('Daily Log'!$CB$18:$CB$1017,$B107,'Daily Log'!$CC$18:$CC$1017),0)</f>
        <v>0</v>
      </c>
      <c r="AH107" s="388">
        <f>IFERROR($E107*SUMIF('Daily Log'!$CE$18:$CE$1017,$B107,'Daily Log'!$CF$18:$CF$1017),0)</f>
        <v>0</v>
      </c>
      <c r="AI107" s="388">
        <f>IFERROR($E107*SUMIF('Daily Log'!$CH$18:$CH$1017,$B107,'Daily Log'!$CI$18:$CI$1017),0)</f>
        <v>0</v>
      </c>
      <c r="AJ107" s="388">
        <f>IFERROR($E107*SUMIF('Daily Log'!$CK$18:$CK$1017,$B107,'Daily Log'!$CL$18:$CL$1017),0)</f>
        <v>0</v>
      </c>
      <c r="AK107" s="388">
        <f>IFERROR($E107*SUMIF('Daily Log'!$CN$18:$CN$1017,$B107,'Daily Log'!$CO$18:$CO$1017),0)</f>
        <v>0</v>
      </c>
    </row>
    <row r="108" spans="2:37" ht="33.75" hidden="1" customHeight="1">
      <c r="B108" s="397" t="s">
        <v>338</v>
      </c>
      <c r="C108" s="384"/>
      <c r="D108" s="389"/>
      <c r="E108" s="391"/>
      <c r="F108" s="390">
        <f t="shared" si="2"/>
        <v>0</v>
      </c>
      <c r="G108" s="388">
        <f>IFERROR($E108*SUMIF('Daily Log'!$B$18:$B$1017,$B108,'Daily Log'!$C$18:$C$1017),0)</f>
        <v>0</v>
      </c>
      <c r="H108" s="388">
        <f>IFERROR($E108*SUMIF('Daily Log'!$E$18:$E$1017,$B108,'Daily Log'!$F$18:$F$1017),0)</f>
        <v>0</v>
      </c>
      <c r="I108" s="388">
        <f>IFERROR($E108*SUMIF('Daily Log'!$H$18:$H$1017,$B108,'Daily Log'!$I$18:$I$1017),0)</f>
        <v>0</v>
      </c>
      <c r="J108" s="388">
        <f>IFERROR($E108*SUMIF('Daily Log'!$K$18:$K$1017,$B108,'Daily Log'!$L$18:$L$1017),0)</f>
        <v>0</v>
      </c>
      <c r="K108" s="388">
        <f>IFERROR($E108*SUMIF('Daily Log'!$N$18:$N$1017,$B108,'Daily Log'!$O$18:$O$1017),0)</f>
        <v>0</v>
      </c>
      <c r="L108" s="388">
        <f>IFERROR($E108*SUMIF('Daily Log'!$Q$18:$Q$1017,$B108,'Daily Log'!$R$18:$R$1017),0)</f>
        <v>0</v>
      </c>
      <c r="M108" s="388">
        <f>IFERROR($E108*SUMIF('Daily Log'!$T$18:$T$1017,$B108,'Daily Log'!$U$18:$U$1017),0)</f>
        <v>0</v>
      </c>
      <c r="N108" s="388">
        <f>IFERROR($E108*SUMIF('Daily Log'!$W$18:$W$1017,$B108,'Daily Log'!$X$18:$X$1017),0)</f>
        <v>0</v>
      </c>
      <c r="O108" s="388">
        <f>IFERROR($E108*SUMIF('Daily Log'!$Z$18:$Z$1017,$B108,'Daily Log'!$AA$18:$AA$1017),0)</f>
        <v>0</v>
      </c>
      <c r="P108" s="388">
        <f>IFERROR($E108*SUMIF('Daily Log'!$AC$18:$AC$1017,$B108,'Daily Log'!$AD$18:$AD$1017),0)</f>
        <v>0</v>
      </c>
      <c r="Q108" s="388">
        <f>IFERROR($E108*SUMIF('Daily Log'!$AF$18:$AF$1017,$B108,'Daily Log'!$AG$18:$AG$1017),0)</f>
        <v>0</v>
      </c>
      <c r="R108" s="388">
        <f>IFERROR($E108*SUMIF('Daily Log'!$AI$18:$AI$1017,$B108,'Daily Log'!$AJ$18:$AJ$1017),0)</f>
        <v>0</v>
      </c>
      <c r="S108" s="388">
        <f>IFERROR($E108*SUMIF('Daily Log'!$AL$18:$AL$1017,$B108,'Daily Log'!$AM$18:$AM$1017),0)</f>
        <v>0</v>
      </c>
      <c r="T108" s="388">
        <f>IFERROR($E108*SUMIF('Daily Log'!$AO$18:$AO$1017,$B108,'Daily Log'!$AP$18:$AP$1017),0)</f>
        <v>0</v>
      </c>
      <c r="U108" s="388">
        <f>IFERROR($E108*SUMIF('Daily Log'!$AR$18:$AR$1017,$B108,'Daily Log'!$AS$18:$AS$1017),0)</f>
        <v>0</v>
      </c>
      <c r="V108" s="388">
        <f>IFERROR($E108*SUMIF('Daily Log'!$AU$18:$AU$1017,$B108,'Daily Log'!$AV$18:$AV$1017),0)</f>
        <v>0</v>
      </c>
      <c r="W108" s="388">
        <f>IFERROR($E108*SUMIF('Daily Log'!$AX$18:$AX$1017,$B108,'Daily Log'!$AY$18:$AY$1017),0)</f>
        <v>0</v>
      </c>
      <c r="X108" s="388">
        <f>IFERROR($E108*SUMIF('Daily Log'!$BA$18:$BA$1017,$B108,'Daily Log'!$BB$18:$BB$1017),0)</f>
        <v>0</v>
      </c>
      <c r="Y108" s="388">
        <f>IFERROR($E108*SUMIF('Daily Log'!$BD$18:$BD$1017,$B108,'Daily Log'!$BE$18:$BE$1017),0)</f>
        <v>0</v>
      </c>
      <c r="Z108" s="388">
        <f>IFERROR($E108*SUMIF('Daily Log'!$BG$18:$BG$1017,$B108,'Daily Log'!$BH$18:$BH$1017),0)</f>
        <v>0</v>
      </c>
      <c r="AA108" s="388">
        <f>IFERROR($E108*SUMIF('Daily Log'!$BJ$18:$BJ$1017,$B108,'Daily Log'!$BK$18:$BK$1017),0)</f>
        <v>0</v>
      </c>
      <c r="AB108" s="388">
        <f>IFERROR($E108*SUMIF('Daily Log'!$BM$18:$BM$1017,$B108,'Daily Log'!$BN$18:$BN$1017),0)</f>
        <v>0</v>
      </c>
      <c r="AC108" s="388">
        <f>IFERROR($E108*SUMIF('Daily Log'!$BP$18:$BP$1017,$B108,'Daily Log'!$BQ$18:$BQ$1017),0)</f>
        <v>0</v>
      </c>
      <c r="AD108" s="388">
        <f>IFERROR($E108*SUMIF('Daily Log'!$BS$18:$BS$1017,$B108,'Daily Log'!$BT$18:$BT$1017),0)</f>
        <v>0</v>
      </c>
      <c r="AE108" s="388">
        <f>IFERROR($E108*SUMIF('Daily Log'!$BV$18:$BV$1017,$B108,'Daily Log'!$BW$18:$BW$1017),0)</f>
        <v>0</v>
      </c>
      <c r="AF108" s="388">
        <f>IFERROR($E108*SUMIF('Daily Log'!$BY$18:$BY$1017,$B108,'Daily Log'!$BZ$18:$BZ$1017),0)</f>
        <v>0</v>
      </c>
      <c r="AG108" s="388">
        <f>IFERROR($E108*SUMIF('Daily Log'!$CB$18:$CB$1017,$B108,'Daily Log'!$CC$18:$CC$1017),0)</f>
        <v>0</v>
      </c>
      <c r="AH108" s="388">
        <f>IFERROR($E108*SUMIF('Daily Log'!$CE$18:$CE$1017,$B108,'Daily Log'!$CF$18:$CF$1017),0)</f>
        <v>0</v>
      </c>
      <c r="AI108" s="388">
        <f>IFERROR($E108*SUMIF('Daily Log'!$CH$18:$CH$1017,$B108,'Daily Log'!$CI$18:$CI$1017),0)</f>
        <v>0</v>
      </c>
      <c r="AJ108" s="388">
        <f>IFERROR($E108*SUMIF('Daily Log'!$CK$18:$CK$1017,$B108,'Daily Log'!$CL$18:$CL$1017),0)</f>
        <v>0</v>
      </c>
      <c r="AK108" s="388">
        <f>IFERROR($E108*SUMIF('Daily Log'!$CN$18:$CN$1017,$B108,'Daily Log'!$CO$18:$CO$1017),0)</f>
        <v>0</v>
      </c>
    </row>
    <row r="109" spans="2:37" ht="33.75" hidden="1" customHeight="1">
      <c r="B109" s="397" t="s">
        <v>339</v>
      </c>
      <c r="C109" s="384"/>
      <c r="D109" s="389"/>
      <c r="E109" s="391"/>
      <c r="F109" s="390">
        <f t="shared" si="2"/>
        <v>0</v>
      </c>
      <c r="G109" s="388">
        <f>IFERROR($E109*SUMIF('Daily Log'!$B$18:$B$1017,$B109,'Daily Log'!$C$18:$C$1017),0)</f>
        <v>0</v>
      </c>
      <c r="H109" s="388">
        <f>IFERROR($E109*SUMIF('Daily Log'!$E$18:$E$1017,$B109,'Daily Log'!$F$18:$F$1017),0)</f>
        <v>0</v>
      </c>
      <c r="I109" s="388">
        <f>IFERROR($E109*SUMIF('Daily Log'!$H$18:$H$1017,$B109,'Daily Log'!$I$18:$I$1017),0)</f>
        <v>0</v>
      </c>
      <c r="J109" s="388">
        <f>IFERROR($E109*SUMIF('Daily Log'!$K$18:$K$1017,$B109,'Daily Log'!$L$18:$L$1017),0)</f>
        <v>0</v>
      </c>
      <c r="K109" s="388">
        <f>IFERROR($E109*SUMIF('Daily Log'!$N$18:$N$1017,$B109,'Daily Log'!$O$18:$O$1017),0)</f>
        <v>0</v>
      </c>
      <c r="L109" s="388">
        <f>IFERROR($E109*SUMIF('Daily Log'!$Q$18:$Q$1017,$B109,'Daily Log'!$R$18:$R$1017),0)</f>
        <v>0</v>
      </c>
      <c r="M109" s="388">
        <f>IFERROR($E109*SUMIF('Daily Log'!$T$18:$T$1017,$B109,'Daily Log'!$U$18:$U$1017),0)</f>
        <v>0</v>
      </c>
      <c r="N109" s="388">
        <f>IFERROR($E109*SUMIF('Daily Log'!$W$18:$W$1017,$B109,'Daily Log'!$X$18:$X$1017),0)</f>
        <v>0</v>
      </c>
      <c r="O109" s="388">
        <f>IFERROR($E109*SUMIF('Daily Log'!$Z$18:$Z$1017,$B109,'Daily Log'!$AA$18:$AA$1017),0)</f>
        <v>0</v>
      </c>
      <c r="P109" s="388">
        <f>IFERROR($E109*SUMIF('Daily Log'!$AC$18:$AC$1017,$B109,'Daily Log'!$AD$18:$AD$1017),0)</f>
        <v>0</v>
      </c>
      <c r="Q109" s="388">
        <f>IFERROR($E109*SUMIF('Daily Log'!$AF$18:$AF$1017,$B109,'Daily Log'!$AG$18:$AG$1017),0)</f>
        <v>0</v>
      </c>
      <c r="R109" s="388">
        <f>IFERROR($E109*SUMIF('Daily Log'!$AI$18:$AI$1017,$B109,'Daily Log'!$AJ$18:$AJ$1017),0)</f>
        <v>0</v>
      </c>
      <c r="S109" s="388">
        <f>IFERROR($E109*SUMIF('Daily Log'!$AL$18:$AL$1017,$B109,'Daily Log'!$AM$18:$AM$1017),0)</f>
        <v>0</v>
      </c>
      <c r="T109" s="388">
        <f>IFERROR($E109*SUMIF('Daily Log'!$AO$18:$AO$1017,$B109,'Daily Log'!$AP$18:$AP$1017),0)</f>
        <v>0</v>
      </c>
      <c r="U109" s="388">
        <f>IFERROR($E109*SUMIF('Daily Log'!$AR$18:$AR$1017,$B109,'Daily Log'!$AS$18:$AS$1017),0)</f>
        <v>0</v>
      </c>
      <c r="V109" s="388">
        <f>IFERROR($E109*SUMIF('Daily Log'!$AU$18:$AU$1017,$B109,'Daily Log'!$AV$18:$AV$1017),0)</f>
        <v>0</v>
      </c>
      <c r="W109" s="388">
        <f>IFERROR($E109*SUMIF('Daily Log'!$AX$18:$AX$1017,$B109,'Daily Log'!$AY$18:$AY$1017),0)</f>
        <v>0</v>
      </c>
      <c r="X109" s="388">
        <f>IFERROR($E109*SUMIF('Daily Log'!$BA$18:$BA$1017,$B109,'Daily Log'!$BB$18:$BB$1017),0)</f>
        <v>0</v>
      </c>
      <c r="Y109" s="388">
        <f>IFERROR($E109*SUMIF('Daily Log'!$BD$18:$BD$1017,$B109,'Daily Log'!$BE$18:$BE$1017),0)</f>
        <v>0</v>
      </c>
      <c r="Z109" s="388">
        <f>IFERROR($E109*SUMIF('Daily Log'!$BG$18:$BG$1017,$B109,'Daily Log'!$BH$18:$BH$1017),0)</f>
        <v>0</v>
      </c>
      <c r="AA109" s="388">
        <f>IFERROR($E109*SUMIF('Daily Log'!$BJ$18:$BJ$1017,$B109,'Daily Log'!$BK$18:$BK$1017),0)</f>
        <v>0</v>
      </c>
      <c r="AB109" s="388">
        <f>IFERROR($E109*SUMIF('Daily Log'!$BM$18:$BM$1017,$B109,'Daily Log'!$BN$18:$BN$1017),0)</f>
        <v>0</v>
      </c>
      <c r="AC109" s="388">
        <f>IFERROR($E109*SUMIF('Daily Log'!$BP$18:$BP$1017,$B109,'Daily Log'!$BQ$18:$BQ$1017),0)</f>
        <v>0</v>
      </c>
      <c r="AD109" s="388">
        <f>IFERROR($E109*SUMIF('Daily Log'!$BS$18:$BS$1017,$B109,'Daily Log'!$BT$18:$BT$1017),0)</f>
        <v>0</v>
      </c>
      <c r="AE109" s="388">
        <f>IFERROR($E109*SUMIF('Daily Log'!$BV$18:$BV$1017,$B109,'Daily Log'!$BW$18:$BW$1017),0)</f>
        <v>0</v>
      </c>
      <c r="AF109" s="388">
        <f>IFERROR($E109*SUMIF('Daily Log'!$BY$18:$BY$1017,$B109,'Daily Log'!$BZ$18:$BZ$1017),0)</f>
        <v>0</v>
      </c>
      <c r="AG109" s="388">
        <f>IFERROR($E109*SUMIF('Daily Log'!$CB$18:$CB$1017,$B109,'Daily Log'!$CC$18:$CC$1017),0)</f>
        <v>0</v>
      </c>
      <c r="AH109" s="388">
        <f>IFERROR($E109*SUMIF('Daily Log'!$CE$18:$CE$1017,$B109,'Daily Log'!$CF$18:$CF$1017),0)</f>
        <v>0</v>
      </c>
      <c r="AI109" s="388">
        <f>IFERROR($E109*SUMIF('Daily Log'!$CH$18:$CH$1017,$B109,'Daily Log'!$CI$18:$CI$1017),0)</f>
        <v>0</v>
      </c>
      <c r="AJ109" s="388">
        <f>IFERROR($E109*SUMIF('Daily Log'!$CK$18:$CK$1017,$B109,'Daily Log'!$CL$18:$CL$1017),0)</f>
        <v>0</v>
      </c>
      <c r="AK109" s="388">
        <f>IFERROR($E109*SUMIF('Daily Log'!$CN$18:$CN$1017,$B109,'Daily Log'!$CO$18:$CO$1017),0)</f>
        <v>0</v>
      </c>
    </row>
    <row r="110" spans="2:37" ht="33.75" hidden="1" customHeight="1">
      <c r="B110" s="397" t="s">
        <v>459</v>
      </c>
      <c r="C110" s="384"/>
      <c r="D110" s="389"/>
      <c r="E110" s="391"/>
      <c r="F110" s="390">
        <f t="shared" si="2"/>
        <v>0</v>
      </c>
      <c r="G110" s="388">
        <f>IFERROR($E110*SUMIF('Daily Log'!$B$18:$B$1017,$B110,'Daily Log'!$C$18:$C$1017),0)</f>
        <v>0</v>
      </c>
      <c r="H110" s="388">
        <f>IFERROR($E110*SUMIF('Daily Log'!$E$18:$E$1017,$B110,'Daily Log'!$F$18:$F$1017),0)</f>
        <v>0</v>
      </c>
      <c r="I110" s="388">
        <f>IFERROR($E110*SUMIF('Daily Log'!$H$18:$H$1017,$B110,'Daily Log'!$I$18:$I$1017),0)</f>
        <v>0</v>
      </c>
      <c r="J110" s="388">
        <f>IFERROR($E110*SUMIF('Daily Log'!$K$18:$K$1017,$B110,'Daily Log'!$L$18:$L$1017),0)</f>
        <v>0</v>
      </c>
      <c r="K110" s="388">
        <f>IFERROR($E110*SUMIF('Daily Log'!$N$18:$N$1017,$B110,'Daily Log'!$O$18:$O$1017),0)</f>
        <v>0</v>
      </c>
      <c r="L110" s="388">
        <f>IFERROR($E110*SUMIF('Daily Log'!$Q$18:$Q$1017,$B110,'Daily Log'!$R$18:$R$1017),0)</f>
        <v>0</v>
      </c>
      <c r="M110" s="388">
        <f>IFERROR($E110*SUMIF('Daily Log'!$T$18:$T$1017,$B110,'Daily Log'!$U$18:$U$1017),0)</f>
        <v>0</v>
      </c>
      <c r="N110" s="388">
        <f>IFERROR($E110*SUMIF('Daily Log'!$W$18:$W$1017,$B110,'Daily Log'!$X$18:$X$1017),0)</f>
        <v>0</v>
      </c>
      <c r="O110" s="388">
        <f>IFERROR($E110*SUMIF('Daily Log'!$Z$18:$Z$1017,$B110,'Daily Log'!$AA$18:$AA$1017),0)</f>
        <v>0</v>
      </c>
      <c r="P110" s="388">
        <f>IFERROR($E110*SUMIF('Daily Log'!$AC$18:$AC$1017,$B110,'Daily Log'!$AD$18:$AD$1017),0)</f>
        <v>0</v>
      </c>
      <c r="Q110" s="388">
        <f>IFERROR($E110*SUMIF('Daily Log'!$AF$18:$AF$1017,$B110,'Daily Log'!$AG$18:$AG$1017),0)</f>
        <v>0</v>
      </c>
      <c r="R110" s="388">
        <f>IFERROR($E110*SUMIF('Daily Log'!$AI$18:$AI$1017,$B110,'Daily Log'!$AJ$18:$AJ$1017),0)</f>
        <v>0</v>
      </c>
      <c r="S110" s="388">
        <f>IFERROR($E110*SUMIF('Daily Log'!$AL$18:$AL$1017,$B110,'Daily Log'!$AM$18:$AM$1017),0)</f>
        <v>0</v>
      </c>
      <c r="T110" s="388">
        <f>IFERROR($E110*SUMIF('Daily Log'!$AO$18:$AO$1017,$B110,'Daily Log'!$AP$18:$AP$1017),0)</f>
        <v>0</v>
      </c>
      <c r="U110" s="388">
        <f>IFERROR($E110*SUMIF('Daily Log'!$AR$18:$AR$1017,$B110,'Daily Log'!$AS$18:$AS$1017),0)</f>
        <v>0</v>
      </c>
      <c r="V110" s="388">
        <f>IFERROR($E110*SUMIF('Daily Log'!$AU$18:$AU$1017,$B110,'Daily Log'!$AV$18:$AV$1017),0)</f>
        <v>0</v>
      </c>
      <c r="W110" s="388">
        <f>IFERROR($E110*SUMIF('Daily Log'!$AX$18:$AX$1017,$B110,'Daily Log'!$AY$18:$AY$1017),0)</f>
        <v>0</v>
      </c>
      <c r="X110" s="388">
        <f>IFERROR($E110*SUMIF('Daily Log'!$BA$18:$BA$1017,$B110,'Daily Log'!$BB$18:$BB$1017),0)</f>
        <v>0</v>
      </c>
      <c r="Y110" s="388">
        <f>IFERROR($E110*SUMIF('Daily Log'!$BD$18:$BD$1017,$B110,'Daily Log'!$BE$18:$BE$1017),0)</f>
        <v>0</v>
      </c>
      <c r="Z110" s="388">
        <f>IFERROR($E110*SUMIF('Daily Log'!$BG$18:$BG$1017,$B110,'Daily Log'!$BH$18:$BH$1017),0)</f>
        <v>0</v>
      </c>
      <c r="AA110" s="388">
        <f>IFERROR($E110*SUMIF('Daily Log'!$BJ$18:$BJ$1017,$B110,'Daily Log'!$BK$18:$BK$1017),0)</f>
        <v>0</v>
      </c>
      <c r="AB110" s="388">
        <f>IFERROR($E110*SUMIF('Daily Log'!$BM$18:$BM$1017,$B110,'Daily Log'!$BN$18:$BN$1017),0)</f>
        <v>0</v>
      </c>
      <c r="AC110" s="388">
        <f>IFERROR($E110*SUMIF('Daily Log'!$BP$18:$BP$1017,$B110,'Daily Log'!$BQ$18:$BQ$1017),0)</f>
        <v>0</v>
      </c>
      <c r="AD110" s="388">
        <f>IFERROR($E110*SUMIF('Daily Log'!$BS$18:$BS$1017,$B110,'Daily Log'!$BT$18:$BT$1017),0)</f>
        <v>0</v>
      </c>
      <c r="AE110" s="388">
        <f>IFERROR($E110*SUMIF('Daily Log'!$BV$18:$BV$1017,$B110,'Daily Log'!$BW$18:$BW$1017),0)</f>
        <v>0</v>
      </c>
      <c r="AF110" s="388">
        <f>IFERROR($E110*SUMIF('Daily Log'!$BY$18:$BY$1017,$B110,'Daily Log'!$BZ$18:$BZ$1017),0)</f>
        <v>0</v>
      </c>
      <c r="AG110" s="388">
        <f>IFERROR($E110*SUMIF('Daily Log'!$CB$18:$CB$1017,$B110,'Daily Log'!$CC$18:$CC$1017),0)</f>
        <v>0</v>
      </c>
      <c r="AH110" s="388">
        <f>IFERROR($E110*SUMIF('Daily Log'!$CE$18:$CE$1017,$B110,'Daily Log'!$CF$18:$CF$1017),0)</f>
        <v>0</v>
      </c>
      <c r="AI110" s="388">
        <f>IFERROR($E110*SUMIF('Daily Log'!$CH$18:$CH$1017,$B110,'Daily Log'!$CI$18:$CI$1017),0)</f>
        <v>0</v>
      </c>
      <c r="AJ110" s="388">
        <f>IFERROR($E110*SUMIF('Daily Log'!$CK$18:$CK$1017,$B110,'Daily Log'!$CL$18:$CL$1017),0)</f>
        <v>0</v>
      </c>
      <c r="AK110" s="388">
        <f>IFERROR($E110*SUMIF('Daily Log'!$CN$18:$CN$1017,$B110,'Daily Log'!$CO$18:$CO$1017),0)</f>
        <v>0</v>
      </c>
    </row>
    <row r="111" spans="2:37" ht="33.75" hidden="1" customHeight="1">
      <c r="B111" s="397" t="s">
        <v>340</v>
      </c>
      <c r="C111" s="384"/>
      <c r="D111" s="389"/>
      <c r="E111" s="391"/>
      <c r="F111" s="390">
        <f t="shared" si="2"/>
        <v>0</v>
      </c>
      <c r="G111" s="388">
        <f>IFERROR($E111*SUMIF('Daily Log'!$B$18:$B$1017,$B111,'Daily Log'!$C$18:$C$1017),0)</f>
        <v>0</v>
      </c>
      <c r="H111" s="388">
        <f>IFERROR($E111*SUMIF('Daily Log'!$E$18:$E$1017,$B111,'Daily Log'!$F$18:$F$1017),0)</f>
        <v>0</v>
      </c>
      <c r="I111" s="388">
        <f>IFERROR($E111*SUMIF('Daily Log'!$H$18:$H$1017,$B111,'Daily Log'!$I$18:$I$1017),0)</f>
        <v>0</v>
      </c>
      <c r="J111" s="388">
        <f>IFERROR($E111*SUMIF('Daily Log'!$K$18:$K$1017,$B111,'Daily Log'!$L$18:$L$1017),0)</f>
        <v>0</v>
      </c>
      <c r="K111" s="388">
        <f>IFERROR($E111*SUMIF('Daily Log'!$N$18:$N$1017,$B111,'Daily Log'!$O$18:$O$1017),0)</f>
        <v>0</v>
      </c>
      <c r="L111" s="388">
        <f>IFERROR($E111*SUMIF('Daily Log'!$Q$18:$Q$1017,$B111,'Daily Log'!$R$18:$R$1017),0)</f>
        <v>0</v>
      </c>
      <c r="M111" s="388">
        <f>IFERROR($E111*SUMIF('Daily Log'!$T$18:$T$1017,$B111,'Daily Log'!$U$18:$U$1017),0)</f>
        <v>0</v>
      </c>
      <c r="N111" s="388">
        <f>IFERROR($E111*SUMIF('Daily Log'!$W$18:$W$1017,$B111,'Daily Log'!$X$18:$X$1017),0)</f>
        <v>0</v>
      </c>
      <c r="O111" s="388">
        <f>IFERROR($E111*SUMIF('Daily Log'!$Z$18:$Z$1017,$B111,'Daily Log'!$AA$18:$AA$1017),0)</f>
        <v>0</v>
      </c>
      <c r="P111" s="388">
        <f>IFERROR($E111*SUMIF('Daily Log'!$AC$18:$AC$1017,$B111,'Daily Log'!$AD$18:$AD$1017),0)</f>
        <v>0</v>
      </c>
      <c r="Q111" s="388">
        <f>IFERROR($E111*SUMIF('Daily Log'!$AF$18:$AF$1017,$B111,'Daily Log'!$AG$18:$AG$1017),0)</f>
        <v>0</v>
      </c>
      <c r="R111" s="388">
        <f>IFERROR($E111*SUMIF('Daily Log'!$AI$18:$AI$1017,$B111,'Daily Log'!$AJ$18:$AJ$1017),0)</f>
        <v>0</v>
      </c>
      <c r="S111" s="388">
        <f>IFERROR($E111*SUMIF('Daily Log'!$AL$18:$AL$1017,$B111,'Daily Log'!$AM$18:$AM$1017),0)</f>
        <v>0</v>
      </c>
      <c r="T111" s="388">
        <f>IFERROR($E111*SUMIF('Daily Log'!$AO$18:$AO$1017,$B111,'Daily Log'!$AP$18:$AP$1017),0)</f>
        <v>0</v>
      </c>
      <c r="U111" s="388">
        <f>IFERROR($E111*SUMIF('Daily Log'!$AR$18:$AR$1017,$B111,'Daily Log'!$AS$18:$AS$1017),0)</f>
        <v>0</v>
      </c>
      <c r="V111" s="388">
        <f>IFERROR($E111*SUMIF('Daily Log'!$AU$18:$AU$1017,$B111,'Daily Log'!$AV$18:$AV$1017),0)</f>
        <v>0</v>
      </c>
      <c r="W111" s="388">
        <f>IFERROR($E111*SUMIF('Daily Log'!$AX$18:$AX$1017,$B111,'Daily Log'!$AY$18:$AY$1017),0)</f>
        <v>0</v>
      </c>
      <c r="X111" s="388">
        <f>IFERROR($E111*SUMIF('Daily Log'!$BA$18:$BA$1017,$B111,'Daily Log'!$BB$18:$BB$1017),0)</f>
        <v>0</v>
      </c>
      <c r="Y111" s="388">
        <f>IFERROR($E111*SUMIF('Daily Log'!$BD$18:$BD$1017,$B111,'Daily Log'!$BE$18:$BE$1017),0)</f>
        <v>0</v>
      </c>
      <c r="Z111" s="388">
        <f>IFERROR($E111*SUMIF('Daily Log'!$BG$18:$BG$1017,$B111,'Daily Log'!$BH$18:$BH$1017),0)</f>
        <v>0</v>
      </c>
      <c r="AA111" s="388">
        <f>IFERROR($E111*SUMIF('Daily Log'!$BJ$18:$BJ$1017,$B111,'Daily Log'!$BK$18:$BK$1017),0)</f>
        <v>0</v>
      </c>
      <c r="AB111" s="388">
        <f>IFERROR($E111*SUMIF('Daily Log'!$BM$18:$BM$1017,$B111,'Daily Log'!$BN$18:$BN$1017),0)</f>
        <v>0</v>
      </c>
      <c r="AC111" s="388">
        <f>IFERROR($E111*SUMIF('Daily Log'!$BP$18:$BP$1017,$B111,'Daily Log'!$BQ$18:$BQ$1017),0)</f>
        <v>0</v>
      </c>
      <c r="AD111" s="388">
        <f>IFERROR($E111*SUMIF('Daily Log'!$BS$18:$BS$1017,$B111,'Daily Log'!$BT$18:$BT$1017),0)</f>
        <v>0</v>
      </c>
      <c r="AE111" s="388">
        <f>IFERROR($E111*SUMIF('Daily Log'!$BV$18:$BV$1017,$B111,'Daily Log'!$BW$18:$BW$1017),0)</f>
        <v>0</v>
      </c>
      <c r="AF111" s="388">
        <f>IFERROR($E111*SUMIF('Daily Log'!$BY$18:$BY$1017,$B111,'Daily Log'!$BZ$18:$BZ$1017),0)</f>
        <v>0</v>
      </c>
      <c r="AG111" s="388">
        <f>IFERROR($E111*SUMIF('Daily Log'!$CB$18:$CB$1017,$B111,'Daily Log'!$CC$18:$CC$1017),0)</f>
        <v>0</v>
      </c>
      <c r="AH111" s="388">
        <f>IFERROR($E111*SUMIF('Daily Log'!$CE$18:$CE$1017,$B111,'Daily Log'!$CF$18:$CF$1017),0)</f>
        <v>0</v>
      </c>
      <c r="AI111" s="388">
        <f>IFERROR($E111*SUMIF('Daily Log'!$CH$18:$CH$1017,$B111,'Daily Log'!$CI$18:$CI$1017),0)</f>
        <v>0</v>
      </c>
      <c r="AJ111" s="388">
        <f>IFERROR($E111*SUMIF('Daily Log'!$CK$18:$CK$1017,$B111,'Daily Log'!$CL$18:$CL$1017),0)</f>
        <v>0</v>
      </c>
      <c r="AK111" s="388">
        <f>IFERROR($E111*SUMIF('Daily Log'!$CN$18:$CN$1017,$B111,'Daily Log'!$CO$18:$CO$1017),0)</f>
        <v>0</v>
      </c>
    </row>
    <row r="112" spans="2:37" ht="33.75" hidden="1" customHeight="1">
      <c r="B112" s="397" t="s">
        <v>341</v>
      </c>
      <c r="C112" s="384"/>
      <c r="D112" s="389"/>
      <c r="E112" s="391"/>
      <c r="F112" s="390">
        <f t="shared" si="2"/>
        <v>0</v>
      </c>
      <c r="G112" s="388">
        <f>IFERROR($E112*SUMIF('Daily Log'!$B$18:$B$1017,$B112,'Daily Log'!$C$18:$C$1017),0)</f>
        <v>0</v>
      </c>
      <c r="H112" s="388">
        <f>IFERROR($E112*SUMIF('Daily Log'!$E$18:$E$1017,$B112,'Daily Log'!$F$18:$F$1017),0)</f>
        <v>0</v>
      </c>
      <c r="I112" s="388">
        <f>IFERROR($E112*SUMIF('Daily Log'!$H$18:$H$1017,$B112,'Daily Log'!$I$18:$I$1017),0)</f>
        <v>0</v>
      </c>
      <c r="J112" s="388">
        <f>IFERROR($E112*SUMIF('Daily Log'!$K$18:$K$1017,$B112,'Daily Log'!$L$18:$L$1017),0)</f>
        <v>0</v>
      </c>
      <c r="K112" s="388">
        <f>IFERROR($E112*SUMIF('Daily Log'!$N$18:$N$1017,$B112,'Daily Log'!$O$18:$O$1017),0)</f>
        <v>0</v>
      </c>
      <c r="L112" s="388">
        <f>IFERROR($E112*SUMIF('Daily Log'!$Q$18:$Q$1017,$B112,'Daily Log'!$R$18:$R$1017),0)</f>
        <v>0</v>
      </c>
      <c r="M112" s="388">
        <f>IFERROR($E112*SUMIF('Daily Log'!$T$18:$T$1017,$B112,'Daily Log'!$U$18:$U$1017),0)</f>
        <v>0</v>
      </c>
      <c r="N112" s="388">
        <f>IFERROR($E112*SUMIF('Daily Log'!$W$18:$W$1017,$B112,'Daily Log'!$X$18:$X$1017),0)</f>
        <v>0</v>
      </c>
      <c r="O112" s="388">
        <f>IFERROR($E112*SUMIF('Daily Log'!$Z$18:$Z$1017,$B112,'Daily Log'!$AA$18:$AA$1017),0)</f>
        <v>0</v>
      </c>
      <c r="P112" s="388">
        <f>IFERROR($E112*SUMIF('Daily Log'!$AC$18:$AC$1017,$B112,'Daily Log'!$AD$18:$AD$1017),0)</f>
        <v>0</v>
      </c>
      <c r="Q112" s="388">
        <f>IFERROR($E112*SUMIF('Daily Log'!$AF$18:$AF$1017,$B112,'Daily Log'!$AG$18:$AG$1017),0)</f>
        <v>0</v>
      </c>
      <c r="R112" s="388">
        <f>IFERROR($E112*SUMIF('Daily Log'!$AI$18:$AI$1017,$B112,'Daily Log'!$AJ$18:$AJ$1017),0)</f>
        <v>0</v>
      </c>
      <c r="S112" s="388">
        <f>IFERROR($E112*SUMIF('Daily Log'!$AL$18:$AL$1017,$B112,'Daily Log'!$AM$18:$AM$1017),0)</f>
        <v>0</v>
      </c>
      <c r="T112" s="388">
        <f>IFERROR($E112*SUMIF('Daily Log'!$AO$18:$AO$1017,$B112,'Daily Log'!$AP$18:$AP$1017),0)</f>
        <v>0</v>
      </c>
      <c r="U112" s="388">
        <f>IFERROR($E112*SUMIF('Daily Log'!$AR$18:$AR$1017,$B112,'Daily Log'!$AS$18:$AS$1017),0)</f>
        <v>0</v>
      </c>
      <c r="V112" s="388">
        <f>IFERROR($E112*SUMIF('Daily Log'!$AU$18:$AU$1017,$B112,'Daily Log'!$AV$18:$AV$1017),0)</f>
        <v>0</v>
      </c>
      <c r="W112" s="388">
        <f>IFERROR($E112*SUMIF('Daily Log'!$AX$18:$AX$1017,$B112,'Daily Log'!$AY$18:$AY$1017),0)</f>
        <v>0</v>
      </c>
      <c r="X112" s="388">
        <f>IFERROR($E112*SUMIF('Daily Log'!$BA$18:$BA$1017,$B112,'Daily Log'!$BB$18:$BB$1017),0)</f>
        <v>0</v>
      </c>
      <c r="Y112" s="388">
        <f>IFERROR($E112*SUMIF('Daily Log'!$BD$18:$BD$1017,$B112,'Daily Log'!$BE$18:$BE$1017),0)</f>
        <v>0</v>
      </c>
      <c r="Z112" s="388">
        <f>IFERROR($E112*SUMIF('Daily Log'!$BG$18:$BG$1017,$B112,'Daily Log'!$BH$18:$BH$1017),0)</f>
        <v>0</v>
      </c>
      <c r="AA112" s="388">
        <f>IFERROR($E112*SUMIF('Daily Log'!$BJ$18:$BJ$1017,$B112,'Daily Log'!$BK$18:$BK$1017),0)</f>
        <v>0</v>
      </c>
      <c r="AB112" s="388">
        <f>IFERROR($E112*SUMIF('Daily Log'!$BM$18:$BM$1017,$B112,'Daily Log'!$BN$18:$BN$1017),0)</f>
        <v>0</v>
      </c>
      <c r="AC112" s="388">
        <f>IFERROR($E112*SUMIF('Daily Log'!$BP$18:$BP$1017,$B112,'Daily Log'!$BQ$18:$BQ$1017),0)</f>
        <v>0</v>
      </c>
      <c r="AD112" s="388">
        <f>IFERROR($E112*SUMIF('Daily Log'!$BS$18:$BS$1017,$B112,'Daily Log'!$BT$18:$BT$1017),0)</f>
        <v>0</v>
      </c>
      <c r="AE112" s="388">
        <f>IFERROR($E112*SUMIF('Daily Log'!$BV$18:$BV$1017,$B112,'Daily Log'!$BW$18:$BW$1017),0)</f>
        <v>0</v>
      </c>
      <c r="AF112" s="388">
        <f>IFERROR($E112*SUMIF('Daily Log'!$BY$18:$BY$1017,$B112,'Daily Log'!$BZ$18:$BZ$1017),0)</f>
        <v>0</v>
      </c>
      <c r="AG112" s="388">
        <f>IFERROR($E112*SUMIF('Daily Log'!$CB$18:$CB$1017,$B112,'Daily Log'!$CC$18:$CC$1017),0)</f>
        <v>0</v>
      </c>
      <c r="AH112" s="388">
        <f>IFERROR($E112*SUMIF('Daily Log'!$CE$18:$CE$1017,$B112,'Daily Log'!$CF$18:$CF$1017),0)</f>
        <v>0</v>
      </c>
      <c r="AI112" s="388">
        <f>IFERROR($E112*SUMIF('Daily Log'!$CH$18:$CH$1017,$B112,'Daily Log'!$CI$18:$CI$1017),0)</f>
        <v>0</v>
      </c>
      <c r="AJ112" s="388">
        <f>IFERROR($E112*SUMIF('Daily Log'!$CK$18:$CK$1017,$B112,'Daily Log'!$CL$18:$CL$1017),0)</f>
        <v>0</v>
      </c>
      <c r="AK112" s="388">
        <f>IFERROR($E112*SUMIF('Daily Log'!$CN$18:$CN$1017,$B112,'Daily Log'!$CO$18:$CO$1017),0)</f>
        <v>0</v>
      </c>
    </row>
    <row r="113" spans="2:37" ht="33.75" hidden="1" customHeight="1">
      <c r="B113" s="397" t="s">
        <v>342</v>
      </c>
      <c r="C113" s="384"/>
      <c r="D113" s="389"/>
      <c r="E113" s="391"/>
      <c r="F113" s="390">
        <f t="shared" si="2"/>
        <v>0</v>
      </c>
      <c r="G113" s="388">
        <f>IFERROR($E113*SUMIF('Daily Log'!$B$18:$B$1017,$B113,'Daily Log'!$C$18:$C$1017),0)</f>
        <v>0</v>
      </c>
      <c r="H113" s="388">
        <f>IFERROR($E113*SUMIF('Daily Log'!$E$18:$E$1017,$B113,'Daily Log'!$F$18:$F$1017),0)</f>
        <v>0</v>
      </c>
      <c r="I113" s="388">
        <f>IFERROR($E113*SUMIF('Daily Log'!$H$18:$H$1017,$B113,'Daily Log'!$I$18:$I$1017),0)</f>
        <v>0</v>
      </c>
      <c r="J113" s="388">
        <f>IFERROR($E113*SUMIF('Daily Log'!$K$18:$K$1017,$B113,'Daily Log'!$L$18:$L$1017),0)</f>
        <v>0</v>
      </c>
      <c r="K113" s="388">
        <f>IFERROR($E113*SUMIF('Daily Log'!$N$18:$N$1017,$B113,'Daily Log'!$O$18:$O$1017),0)</f>
        <v>0</v>
      </c>
      <c r="L113" s="388">
        <f>IFERROR($E113*SUMIF('Daily Log'!$Q$18:$Q$1017,$B113,'Daily Log'!$R$18:$R$1017),0)</f>
        <v>0</v>
      </c>
      <c r="M113" s="388">
        <f>IFERROR($E113*SUMIF('Daily Log'!$T$18:$T$1017,$B113,'Daily Log'!$U$18:$U$1017),0)</f>
        <v>0</v>
      </c>
      <c r="N113" s="388">
        <f>IFERROR($E113*SUMIF('Daily Log'!$W$18:$W$1017,$B113,'Daily Log'!$X$18:$X$1017),0)</f>
        <v>0</v>
      </c>
      <c r="O113" s="388">
        <f>IFERROR($E113*SUMIF('Daily Log'!$Z$18:$Z$1017,$B113,'Daily Log'!$AA$18:$AA$1017),0)</f>
        <v>0</v>
      </c>
      <c r="P113" s="388">
        <f>IFERROR($E113*SUMIF('Daily Log'!$AC$18:$AC$1017,$B113,'Daily Log'!$AD$18:$AD$1017),0)</f>
        <v>0</v>
      </c>
      <c r="Q113" s="388">
        <f>IFERROR($E113*SUMIF('Daily Log'!$AF$18:$AF$1017,$B113,'Daily Log'!$AG$18:$AG$1017),0)</f>
        <v>0</v>
      </c>
      <c r="R113" s="388">
        <f>IFERROR($E113*SUMIF('Daily Log'!$AI$18:$AI$1017,$B113,'Daily Log'!$AJ$18:$AJ$1017),0)</f>
        <v>0</v>
      </c>
      <c r="S113" s="388">
        <f>IFERROR($E113*SUMIF('Daily Log'!$AL$18:$AL$1017,$B113,'Daily Log'!$AM$18:$AM$1017),0)</f>
        <v>0</v>
      </c>
      <c r="T113" s="388">
        <f>IFERROR($E113*SUMIF('Daily Log'!$AO$18:$AO$1017,$B113,'Daily Log'!$AP$18:$AP$1017),0)</f>
        <v>0</v>
      </c>
      <c r="U113" s="388">
        <f>IFERROR($E113*SUMIF('Daily Log'!$AR$18:$AR$1017,$B113,'Daily Log'!$AS$18:$AS$1017),0)</f>
        <v>0</v>
      </c>
      <c r="V113" s="388">
        <f>IFERROR($E113*SUMIF('Daily Log'!$AU$18:$AU$1017,$B113,'Daily Log'!$AV$18:$AV$1017),0)</f>
        <v>0</v>
      </c>
      <c r="W113" s="388">
        <f>IFERROR($E113*SUMIF('Daily Log'!$AX$18:$AX$1017,$B113,'Daily Log'!$AY$18:$AY$1017),0)</f>
        <v>0</v>
      </c>
      <c r="X113" s="388">
        <f>IFERROR($E113*SUMIF('Daily Log'!$BA$18:$BA$1017,$B113,'Daily Log'!$BB$18:$BB$1017),0)</f>
        <v>0</v>
      </c>
      <c r="Y113" s="388">
        <f>IFERROR($E113*SUMIF('Daily Log'!$BD$18:$BD$1017,$B113,'Daily Log'!$BE$18:$BE$1017),0)</f>
        <v>0</v>
      </c>
      <c r="Z113" s="388">
        <f>IFERROR($E113*SUMIF('Daily Log'!$BG$18:$BG$1017,$B113,'Daily Log'!$BH$18:$BH$1017),0)</f>
        <v>0</v>
      </c>
      <c r="AA113" s="388">
        <f>IFERROR($E113*SUMIF('Daily Log'!$BJ$18:$BJ$1017,$B113,'Daily Log'!$BK$18:$BK$1017),0)</f>
        <v>0</v>
      </c>
      <c r="AB113" s="388">
        <f>IFERROR($E113*SUMIF('Daily Log'!$BM$18:$BM$1017,$B113,'Daily Log'!$BN$18:$BN$1017),0)</f>
        <v>0</v>
      </c>
      <c r="AC113" s="388">
        <f>IFERROR($E113*SUMIF('Daily Log'!$BP$18:$BP$1017,$B113,'Daily Log'!$BQ$18:$BQ$1017),0)</f>
        <v>0</v>
      </c>
      <c r="AD113" s="388">
        <f>IFERROR($E113*SUMIF('Daily Log'!$BS$18:$BS$1017,$B113,'Daily Log'!$BT$18:$BT$1017),0)</f>
        <v>0</v>
      </c>
      <c r="AE113" s="388">
        <f>IFERROR($E113*SUMIF('Daily Log'!$BV$18:$BV$1017,$B113,'Daily Log'!$BW$18:$BW$1017),0)</f>
        <v>0</v>
      </c>
      <c r="AF113" s="388">
        <f>IFERROR($E113*SUMIF('Daily Log'!$BY$18:$BY$1017,$B113,'Daily Log'!$BZ$18:$BZ$1017),0)</f>
        <v>0</v>
      </c>
      <c r="AG113" s="388">
        <f>IFERROR($E113*SUMIF('Daily Log'!$CB$18:$CB$1017,$B113,'Daily Log'!$CC$18:$CC$1017),0)</f>
        <v>0</v>
      </c>
      <c r="AH113" s="388">
        <f>IFERROR($E113*SUMIF('Daily Log'!$CE$18:$CE$1017,$B113,'Daily Log'!$CF$18:$CF$1017),0)</f>
        <v>0</v>
      </c>
      <c r="AI113" s="388">
        <f>IFERROR($E113*SUMIF('Daily Log'!$CH$18:$CH$1017,$B113,'Daily Log'!$CI$18:$CI$1017),0)</f>
        <v>0</v>
      </c>
      <c r="AJ113" s="388">
        <f>IFERROR($E113*SUMIF('Daily Log'!$CK$18:$CK$1017,$B113,'Daily Log'!$CL$18:$CL$1017),0)</f>
        <v>0</v>
      </c>
      <c r="AK113" s="388">
        <f>IFERROR($E113*SUMIF('Daily Log'!$CN$18:$CN$1017,$B113,'Daily Log'!$CO$18:$CO$1017),0)</f>
        <v>0</v>
      </c>
    </row>
    <row r="114" spans="2:37" ht="33.75" hidden="1" customHeight="1">
      <c r="B114" s="397" t="s">
        <v>460</v>
      </c>
      <c r="C114" s="384"/>
      <c r="D114" s="389"/>
      <c r="E114" s="391"/>
      <c r="F114" s="390">
        <f t="shared" si="2"/>
        <v>0</v>
      </c>
      <c r="G114" s="388">
        <f>IFERROR($E114*SUMIF('Daily Log'!$B$18:$B$1017,$B114,'Daily Log'!$C$18:$C$1017),0)</f>
        <v>0</v>
      </c>
      <c r="H114" s="388">
        <f>IFERROR($E114*SUMIF('Daily Log'!$E$18:$E$1017,$B114,'Daily Log'!$F$18:$F$1017),0)</f>
        <v>0</v>
      </c>
      <c r="I114" s="388">
        <f>IFERROR($E114*SUMIF('Daily Log'!$H$18:$H$1017,$B114,'Daily Log'!$I$18:$I$1017),0)</f>
        <v>0</v>
      </c>
      <c r="J114" s="388">
        <f>IFERROR($E114*SUMIF('Daily Log'!$K$18:$K$1017,$B114,'Daily Log'!$L$18:$L$1017),0)</f>
        <v>0</v>
      </c>
      <c r="K114" s="388">
        <f>IFERROR($E114*SUMIF('Daily Log'!$N$18:$N$1017,$B114,'Daily Log'!$O$18:$O$1017),0)</f>
        <v>0</v>
      </c>
      <c r="L114" s="388">
        <f>IFERROR($E114*SUMIF('Daily Log'!$Q$18:$Q$1017,$B114,'Daily Log'!$R$18:$R$1017),0)</f>
        <v>0</v>
      </c>
      <c r="M114" s="388">
        <f>IFERROR($E114*SUMIF('Daily Log'!$T$18:$T$1017,$B114,'Daily Log'!$U$18:$U$1017),0)</f>
        <v>0</v>
      </c>
      <c r="N114" s="388">
        <f>IFERROR($E114*SUMIF('Daily Log'!$W$18:$W$1017,$B114,'Daily Log'!$X$18:$X$1017),0)</f>
        <v>0</v>
      </c>
      <c r="O114" s="388">
        <f>IFERROR($E114*SUMIF('Daily Log'!$Z$18:$Z$1017,$B114,'Daily Log'!$AA$18:$AA$1017),0)</f>
        <v>0</v>
      </c>
      <c r="P114" s="388">
        <f>IFERROR($E114*SUMIF('Daily Log'!$AC$18:$AC$1017,$B114,'Daily Log'!$AD$18:$AD$1017),0)</f>
        <v>0</v>
      </c>
      <c r="Q114" s="388">
        <f>IFERROR($E114*SUMIF('Daily Log'!$AF$18:$AF$1017,$B114,'Daily Log'!$AG$18:$AG$1017),0)</f>
        <v>0</v>
      </c>
      <c r="R114" s="388">
        <f>IFERROR($E114*SUMIF('Daily Log'!$AI$18:$AI$1017,$B114,'Daily Log'!$AJ$18:$AJ$1017),0)</f>
        <v>0</v>
      </c>
      <c r="S114" s="388">
        <f>IFERROR($E114*SUMIF('Daily Log'!$AL$18:$AL$1017,$B114,'Daily Log'!$AM$18:$AM$1017),0)</f>
        <v>0</v>
      </c>
      <c r="T114" s="388">
        <f>IFERROR($E114*SUMIF('Daily Log'!$AO$18:$AO$1017,$B114,'Daily Log'!$AP$18:$AP$1017),0)</f>
        <v>0</v>
      </c>
      <c r="U114" s="388">
        <f>IFERROR($E114*SUMIF('Daily Log'!$AR$18:$AR$1017,$B114,'Daily Log'!$AS$18:$AS$1017),0)</f>
        <v>0</v>
      </c>
      <c r="V114" s="388">
        <f>IFERROR($E114*SUMIF('Daily Log'!$AU$18:$AU$1017,$B114,'Daily Log'!$AV$18:$AV$1017),0)</f>
        <v>0</v>
      </c>
      <c r="W114" s="388">
        <f>IFERROR($E114*SUMIF('Daily Log'!$AX$18:$AX$1017,$B114,'Daily Log'!$AY$18:$AY$1017),0)</f>
        <v>0</v>
      </c>
      <c r="X114" s="388">
        <f>IFERROR($E114*SUMIF('Daily Log'!$BA$18:$BA$1017,$B114,'Daily Log'!$BB$18:$BB$1017),0)</f>
        <v>0</v>
      </c>
      <c r="Y114" s="388">
        <f>IFERROR($E114*SUMIF('Daily Log'!$BD$18:$BD$1017,$B114,'Daily Log'!$BE$18:$BE$1017),0)</f>
        <v>0</v>
      </c>
      <c r="Z114" s="388">
        <f>IFERROR($E114*SUMIF('Daily Log'!$BG$18:$BG$1017,$B114,'Daily Log'!$BH$18:$BH$1017),0)</f>
        <v>0</v>
      </c>
      <c r="AA114" s="388">
        <f>IFERROR($E114*SUMIF('Daily Log'!$BJ$18:$BJ$1017,$B114,'Daily Log'!$BK$18:$BK$1017),0)</f>
        <v>0</v>
      </c>
      <c r="AB114" s="388">
        <f>IFERROR($E114*SUMIF('Daily Log'!$BM$18:$BM$1017,$B114,'Daily Log'!$BN$18:$BN$1017),0)</f>
        <v>0</v>
      </c>
      <c r="AC114" s="388">
        <f>IFERROR($E114*SUMIF('Daily Log'!$BP$18:$BP$1017,$B114,'Daily Log'!$BQ$18:$BQ$1017),0)</f>
        <v>0</v>
      </c>
      <c r="AD114" s="388">
        <f>IFERROR($E114*SUMIF('Daily Log'!$BS$18:$BS$1017,$B114,'Daily Log'!$BT$18:$BT$1017),0)</f>
        <v>0</v>
      </c>
      <c r="AE114" s="388">
        <f>IFERROR($E114*SUMIF('Daily Log'!$BV$18:$BV$1017,$B114,'Daily Log'!$BW$18:$BW$1017),0)</f>
        <v>0</v>
      </c>
      <c r="AF114" s="388">
        <f>IFERROR($E114*SUMIF('Daily Log'!$BY$18:$BY$1017,$B114,'Daily Log'!$BZ$18:$BZ$1017),0)</f>
        <v>0</v>
      </c>
      <c r="AG114" s="388">
        <f>IFERROR($E114*SUMIF('Daily Log'!$CB$18:$CB$1017,$B114,'Daily Log'!$CC$18:$CC$1017),0)</f>
        <v>0</v>
      </c>
      <c r="AH114" s="388">
        <f>IFERROR($E114*SUMIF('Daily Log'!$CE$18:$CE$1017,$B114,'Daily Log'!$CF$18:$CF$1017),0)</f>
        <v>0</v>
      </c>
      <c r="AI114" s="388">
        <f>IFERROR($E114*SUMIF('Daily Log'!$CH$18:$CH$1017,$B114,'Daily Log'!$CI$18:$CI$1017),0)</f>
        <v>0</v>
      </c>
      <c r="AJ114" s="388">
        <f>IFERROR($E114*SUMIF('Daily Log'!$CK$18:$CK$1017,$B114,'Daily Log'!$CL$18:$CL$1017),0)</f>
        <v>0</v>
      </c>
      <c r="AK114" s="388">
        <f>IFERROR($E114*SUMIF('Daily Log'!$CN$18:$CN$1017,$B114,'Daily Log'!$CO$18:$CO$1017),0)</f>
        <v>0</v>
      </c>
    </row>
    <row r="115" spans="2:37" ht="33.75" hidden="1" customHeight="1">
      <c r="B115" s="397" t="s">
        <v>343</v>
      </c>
      <c r="C115" s="384"/>
      <c r="D115" s="389"/>
      <c r="E115" s="391"/>
      <c r="F115" s="390">
        <f t="shared" si="2"/>
        <v>0</v>
      </c>
      <c r="G115" s="388">
        <f>IFERROR($E115*SUMIF('Daily Log'!$B$18:$B$1017,$B115,'Daily Log'!$C$18:$C$1017),0)</f>
        <v>0</v>
      </c>
      <c r="H115" s="388">
        <f>IFERROR($E115*SUMIF('Daily Log'!$E$18:$E$1017,$B115,'Daily Log'!$F$18:$F$1017),0)</f>
        <v>0</v>
      </c>
      <c r="I115" s="388">
        <f>IFERROR($E115*SUMIF('Daily Log'!$H$18:$H$1017,$B115,'Daily Log'!$I$18:$I$1017),0)</f>
        <v>0</v>
      </c>
      <c r="J115" s="388">
        <f>IFERROR($E115*SUMIF('Daily Log'!$K$18:$K$1017,$B115,'Daily Log'!$L$18:$L$1017),0)</f>
        <v>0</v>
      </c>
      <c r="K115" s="388">
        <f>IFERROR($E115*SUMIF('Daily Log'!$N$18:$N$1017,$B115,'Daily Log'!$O$18:$O$1017),0)</f>
        <v>0</v>
      </c>
      <c r="L115" s="388">
        <f>IFERROR($E115*SUMIF('Daily Log'!$Q$18:$Q$1017,$B115,'Daily Log'!$R$18:$R$1017),0)</f>
        <v>0</v>
      </c>
      <c r="M115" s="388">
        <f>IFERROR($E115*SUMIF('Daily Log'!$T$18:$T$1017,$B115,'Daily Log'!$U$18:$U$1017),0)</f>
        <v>0</v>
      </c>
      <c r="N115" s="388">
        <f>IFERROR($E115*SUMIF('Daily Log'!$W$18:$W$1017,$B115,'Daily Log'!$X$18:$X$1017),0)</f>
        <v>0</v>
      </c>
      <c r="O115" s="388">
        <f>IFERROR($E115*SUMIF('Daily Log'!$Z$18:$Z$1017,$B115,'Daily Log'!$AA$18:$AA$1017),0)</f>
        <v>0</v>
      </c>
      <c r="P115" s="388">
        <f>IFERROR($E115*SUMIF('Daily Log'!$AC$18:$AC$1017,$B115,'Daily Log'!$AD$18:$AD$1017),0)</f>
        <v>0</v>
      </c>
      <c r="Q115" s="388">
        <f>IFERROR($E115*SUMIF('Daily Log'!$AF$18:$AF$1017,$B115,'Daily Log'!$AG$18:$AG$1017),0)</f>
        <v>0</v>
      </c>
      <c r="R115" s="388">
        <f>IFERROR($E115*SUMIF('Daily Log'!$AI$18:$AI$1017,$B115,'Daily Log'!$AJ$18:$AJ$1017),0)</f>
        <v>0</v>
      </c>
      <c r="S115" s="388">
        <f>IFERROR($E115*SUMIF('Daily Log'!$AL$18:$AL$1017,$B115,'Daily Log'!$AM$18:$AM$1017),0)</f>
        <v>0</v>
      </c>
      <c r="T115" s="388">
        <f>IFERROR($E115*SUMIF('Daily Log'!$AO$18:$AO$1017,$B115,'Daily Log'!$AP$18:$AP$1017),0)</f>
        <v>0</v>
      </c>
      <c r="U115" s="388">
        <f>IFERROR($E115*SUMIF('Daily Log'!$AR$18:$AR$1017,$B115,'Daily Log'!$AS$18:$AS$1017),0)</f>
        <v>0</v>
      </c>
      <c r="V115" s="388">
        <f>IFERROR($E115*SUMIF('Daily Log'!$AU$18:$AU$1017,$B115,'Daily Log'!$AV$18:$AV$1017),0)</f>
        <v>0</v>
      </c>
      <c r="W115" s="388">
        <f>IFERROR($E115*SUMIF('Daily Log'!$AX$18:$AX$1017,$B115,'Daily Log'!$AY$18:$AY$1017),0)</f>
        <v>0</v>
      </c>
      <c r="X115" s="388">
        <f>IFERROR($E115*SUMIF('Daily Log'!$BA$18:$BA$1017,$B115,'Daily Log'!$BB$18:$BB$1017),0)</f>
        <v>0</v>
      </c>
      <c r="Y115" s="388">
        <f>IFERROR($E115*SUMIF('Daily Log'!$BD$18:$BD$1017,$B115,'Daily Log'!$BE$18:$BE$1017),0)</f>
        <v>0</v>
      </c>
      <c r="Z115" s="388">
        <f>IFERROR($E115*SUMIF('Daily Log'!$BG$18:$BG$1017,$B115,'Daily Log'!$BH$18:$BH$1017),0)</f>
        <v>0</v>
      </c>
      <c r="AA115" s="388">
        <f>IFERROR($E115*SUMIF('Daily Log'!$BJ$18:$BJ$1017,$B115,'Daily Log'!$BK$18:$BK$1017),0)</f>
        <v>0</v>
      </c>
      <c r="AB115" s="388">
        <f>IFERROR($E115*SUMIF('Daily Log'!$BM$18:$BM$1017,$B115,'Daily Log'!$BN$18:$BN$1017),0)</f>
        <v>0</v>
      </c>
      <c r="AC115" s="388">
        <f>IFERROR($E115*SUMIF('Daily Log'!$BP$18:$BP$1017,$B115,'Daily Log'!$BQ$18:$BQ$1017),0)</f>
        <v>0</v>
      </c>
      <c r="AD115" s="388">
        <f>IFERROR($E115*SUMIF('Daily Log'!$BS$18:$BS$1017,$B115,'Daily Log'!$BT$18:$BT$1017),0)</f>
        <v>0</v>
      </c>
      <c r="AE115" s="388">
        <f>IFERROR($E115*SUMIF('Daily Log'!$BV$18:$BV$1017,$B115,'Daily Log'!$BW$18:$BW$1017),0)</f>
        <v>0</v>
      </c>
      <c r="AF115" s="388">
        <f>IFERROR($E115*SUMIF('Daily Log'!$BY$18:$BY$1017,$B115,'Daily Log'!$BZ$18:$BZ$1017),0)</f>
        <v>0</v>
      </c>
      <c r="AG115" s="388">
        <f>IFERROR($E115*SUMIF('Daily Log'!$CB$18:$CB$1017,$B115,'Daily Log'!$CC$18:$CC$1017),0)</f>
        <v>0</v>
      </c>
      <c r="AH115" s="388">
        <f>IFERROR($E115*SUMIF('Daily Log'!$CE$18:$CE$1017,$B115,'Daily Log'!$CF$18:$CF$1017),0)</f>
        <v>0</v>
      </c>
      <c r="AI115" s="388">
        <f>IFERROR($E115*SUMIF('Daily Log'!$CH$18:$CH$1017,$B115,'Daily Log'!$CI$18:$CI$1017),0)</f>
        <v>0</v>
      </c>
      <c r="AJ115" s="388">
        <f>IFERROR($E115*SUMIF('Daily Log'!$CK$18:$CK$1017,$B115,'Daily Log'!$CL$18:$CL$1017),0)</f>
        <v>0</v>
      </c>
      <c r="AK115" s="388">
        <f>IFERROR($E115*SUMIF('Daily Log'!$CN$18:$CN$1017,$B115,'Daily Log'!$CO$18:$CO$1017),0)</f>
        <v>0</v>
      </c>
    </row>
    <row r="116" spans="2:37" ht="33.75" hidden="1" customHeight="1">
      <c r="B116" s="397" t="s">
        <v>461</v>
      </c>
      <c r="C116" s="384"/>
      <c r="D116" s="389"/>
      <c r="E116" s="391"/>
      <c r="F116" s="390">
        <f t="shared" si="2"/>
        <v>0</v>
      </c>
      <c r="G116" s="388">
        <f>IFERROR($E116*SUMIF('Daily Log'!$B$18:$B$1017,$B116,'Daily Log'!$C$18:$C$1017),0)</f>
        <v>0</v>
      </c>
      <c r="H116" s="388">
        <f>IFERROR($E116*SUMIF('Daily Log'!$E$18:$E$1017,$B116,'Daily Log'!$F$18:$F$1017),0)</f>
        <v>0</v>
      </c>
      <c r="I116" s="388">
        <f>IFERROR($E116*SUMIF('Daily Log'!$H$18:$H$1017,$B116,'Daily Log'!$I$18:$I$1017),0)</f>
        <v>0</v>
      </c>
      <c r="J116" s="388">
        <f>IFERROR($E116*SUMIF('Daily Log'!$K$18:$K$1017,$B116,'Daily Log'!$L$18:$L$1017),0)</f>
        <v>0</v>
      </c>
      <c r="K116" s="388">
        <f>IFERROR($E116*SUMIF('Daily Log'!$N$18:$N$1017,$B116,'Daily Log'!$O$18:$O$1017),0)</f>
        <v>0</v>
      </c>
      <c r="L116" s="388">
        <f>IFERROR($E116*SUMIF('Daily Log'!$Q$18:$Q$1017,$B116,'Daily Log'!$R$18:$R$1017),0)</f>
        <v>0</v>
      </c>
      <c r="M116" s="388">
        <f>IFERROR($E116*SUMIF('Daily Log'!$T$18:$T$1017,$B116,'Daily Log'!$U$18:$U$1017),0)</f>
        <v>0</v>
      </c>
      <c r="N116" s="388">
        <f>IFERROR($E116*SUMIF('Daily Log'!$W$18:$W$1017,$B116,'Daily Log'!$X$18:$X$1017),0)</f>
        <v>0</v>
      </c>
      <c r="O116" s="388">
        <f>IFERROR($E116*SUMIF('Daily Log'!$Z$18:$Z$1017,$B116,'Daily Log'!$AA$18:$AA$1017),0)</f>
        <v>0</v>
      </c>
      <c r="P116" s="388">
        <f>IFERROR($E116*SUMIF('Daily Log'!$AC$18:$AC$1017,$B116,'Daily Log'!$AD$18:$AD$1017),0)</f>
        <v>0</v>
      </c>
      <c r="Q116" s="388">
        <f>IFERROR($E116*SUMIF('Daily Log'!$AF$18:$AF$1017,$B116,'Daily Log'!$AG$18:$AG$1017),0)</f>
        <v>0</v>
      </c>
      <c r="R116" s="388">
        <f>IFERROR($E116*SUMIF('Daily Log'!$AI$18:$AI$1017,$B116,'Daily Log'!$AJ$18:$AJ$1017),0)</f>
        <v>0</v>
      </c>
      <c r="S116" s="388">
        <f>IFERROR($E116*SUMIF('Daily Log'!$AL$18:$AL$1017,$B116,'Daily Log'!$AM$18:$AM$1017),0)</f>
        <v>0</v>
      </c>
      <c r="T116" s="388">
        <f>IFERROR($E116*SUMIF('Daily Log'!$AO$18:$AO$1017,$B116,'Daily Log'!$AP$18:$AP$1017),0)</f>
        <v>0</v>
      </c>
      <c r="U116" s="388">
        <f>IFERROR($E116*SUMIF('Daily Log'!$AR$18:$AR$1017,$B116,'Daily Log'!$AS$18:$AS$1017),0)</f>
        <v>0</v>
      </c>
      <c r="V116" s="388">
        <f>IFERROR($E116*SUMIF('Daily Log'!$AU$18:$AU$1017,$B116,'Daily Log'!$AV$18:$AV$1017),0)</f>
        <v>0</v>
      </c>
      <c r="W116" s="388">
        <f>IFERROR($E116*SUMIF('Daily Log'!$AX$18:$AX$1017,$B116,'Daily Log'!$AY$18:$AY$1017),0)</f>
        <v>0</v>
      </c>
      <c r="X116" s="388">
        <f>IFERROR($E116*SUMIF('Daily Log'!$BA$18:$BA$1017,$B116,'Daily Log'!$BB$18:$BB$1017),0)</f>
        <v>0</v>
      </c>
      <c r="Y116" s="388">
        <f>IFERROR($E116*SUMIF('Daily Log'!$BD$18:$BD$1017,$B116,'Daily Log'!$BE$18:$BE$1017),0)</f>
        <v>0</v>
      </c>
      <c r="Z116" s="388">
        <f>IFERROR($E116*SUMIF('Daily Log'!$BG$18:$BG$1017,$B116,'Daily Log'!$BH$18:$BH$1017),0)</f>
        <v>0</v>
      </c>
      <c r="AA116" s="388">
        <f>IFERROR($E116*SUMIF('Daily Log'!$BJ$18:$BJ$1017,$B116,'Daily Log'!$BK$18:$BK$1017),0)</f>
        <v>0</v>
      </c>
      <c r="AB116" s="388">
        <f>IFERROR($E116*SUMIF('Daily Log'!$BM$18:$BM$1017,$B116,'Daily Log'!$BN$18:$BN$1017),0)</f>
        <v>0</v>
      </c>
      <c r="AC116" s="388">
        <f>IFERROR($E116*SUMIF('Daily Log'!$BP$18:$BP$1017,$B116,'Daily Log'!$BQ$18:$BQ$1017),0)</f>
        <v>0</v>
      </c>
      <c r="AD116" s="388">
        <f>IFERROR($E116*SUMIF('Daily Log'!$BS$18:$BS$1017,$B116,'Daily Log'!$BT$18:$BT$1017),0)</f>
        <v>0</v>
      </c>
      <c r="AE116" s="388">
        <f>IFERROR($E116*SUMIF('Daily Log'!$BV$18:$BV$1017,$B116,'Daily Log'!$BW$18:$BW$1017),0)</f>
        <v>0</v>
      </c>
      <c r="AF116" s="388">
        <f>IFERROR($E116*SUMIF('Daily Log'!$BY$18:$BY$1017,$B116,'Daily Log'!$BZ$18:$BZ$1017),0)</f>
        <v>0</v>
      </c>
      <c r="AG116" s="388">
        <f>IFERROR($E116*SUMIF('Daily Log'!$CB$18:$CB$1017,$B116,'Daily Log'!$CC$18:$CC$1017),0)</f>
        <v>0</v>
      </c>
      <c r="AH116" s="388">
        <f>IFERROR($E116*SUMIF('Daily Log'!$CE$18:$CE$1017,$B116,'Daily Log'!$CF$18:$CF$1017),0)</f>
        <v>0</v>
      </c>
      <c r="AI116" s="388">
        <f>IFERROR($E116*SUMIF('Daily Log'!$CH$18:$CH$1017,$B116,'Daily Log'!$CI$18:$CI$1017),0)</f>
        <v>0</v>
      </c>
      <c r="AJ116" s="388">
        <f>IFERROR($E116*SUMIF('Daily Log'!$CK$18:$CK$1017,$B116,'Daily Log'!$CL$18:$CL$1017),0)</f>
        <v>0</v>
      </c>
      <c r="AK116" s="388">
        <f>IFERROR($E116*SUMIF('Daily Log'!$CN$18:$CN$1017,$B116,'Daily Log'!$CO$18:$CO$1017),0)</f>
        <v>0</v>
      </c>
    </row>
    <row r="117" spans="2:37" ht="33.75" hidden="1" customHeight="1">
      <c r="B117" s="397" t="s">
        <v>462</v>
      </c>
      <c r="C117" s="384"/>
      <c r="D117" s="389"/>
      <c r="E117" s="391"/>
      <c r="F117" s="390">
        <f t="shared" si="2"/>
        <v>0</v>
      </c>
      <c r="G117" s="388">
        <f>IFERROR($E117*SUMIF('Daily Log'!$B$18:$B$1017,$B117,'Daily Log'!$C$18:$C$1017),0)</f>
        <v>0</v>
      </c>
      <c r="H117" s="388">
        <f>IFERROR($E117*SUMIF('Daily Log'!$E$18:$E$1017,$B117,'Daily Log'!$F$18:$F$1017),0)</f>
        <v>0</v>
      </c>
      <c r="I117" s="388">
        <f>IFERROR($E117*SUMIF('Daily Log'!$H$18:$H$1017,$B117,'Daily Log'!$I$18:$I$1017),0)</f>
        <v>0</v>
      </c>
      <c r="J117" s="388">
        <f>IFERROR($E117*SUMIF('Daily Log'!$K$18:$K$1017,$B117,'Daily Log'!$L$18:$L$1017),0)</f>
        <v>0</v>
      </c>
      <c r="K117" s="388">
        <f>IFERROR($E117*SUMIF('Daily Log'!$N$18:$N$1017,$B117,'Daily Log'!$O$18:$O$1017),0)</f>
        <v>0</v>
      </c>
      <c r="L117" s="388">
        <f>IFERROR($E117*SUMIF('Daily Log'!$Q$18:$Q$1017,$B117,'Daily Log'!$R$18:$R$1017),0)</f>
        <v>0</v>
      </c>
      <c r="M117" s="388">
        <f>IFERROR($E117*SUMIF('Daily Log'!$T$18:$T$1017,$B117,'Daily Log'!$U$18:$U$1017),0)</f>
        <v>0</v>
      </c>
      <c r="N117" s="388">
        <f>IFERROR($E117*SUMIF('Daily Log'!$W$18:$W$1017,$B117,'Daily Log'!$X$18:$X$1017),0)</f>
        <v>0</v>
      </c>
      <c r="O117" s="388">
        <f>IFERROR($E117*SUMIF('Daily Log'!$Z$18:$Z$1017,$B117,'Daily Log'!$AA$18:$AA$1017),0)</f>
        <v>0</v>
      </c>
      <c r="P117" s="388">
        <f>IFERROR($E117*SUMIF('Daily Log'!$AC$18:$AC$1017,$B117,'Daily Log'!$AD$18:$AD$1017),0)</f>
        <v>0</v>
      </c>
      <c r="Q117" s="388">
        <f>IFERROR($E117*SUMIF('Daily Log'!$AF$18:$AF$1017,$B117,'Daily Log'!$AG$18:$AG$1017),0)</f>
        <v>0</v>
      </c>
      <c r="R117" s="388">
        <f>IFERROR($E117*SUMIF('Daily Log'!$AI$18:$AI$1017,$B117,'Daily Log'!$AJ$18:$AJ$1017),0)</f>
        <v>0</v>
      </c>
      <c r="S117" s="388">
        <f>IFERROR($E117*SUMIF('Daily Log'!$AL$18:$AL$1017,$B117,'Daily Log'!$AM$18:$AM$1017),0)</f>
        <v>0</v>
      </c>
      <c r="T117" s="388">
        <f>IFERROR($E117*SUMIF('Daily Log'!$AO$18:$AO$1017,$B117,'Daily Log'!$AP$18:$AP$1017),0)</f>
        <v>0</v>
      </c>
      <c r="U117" s="388">
        <f>IFERROR($E117*SUMIF('Daily Log'!$AR$18:$AR$1017,$B117,'Daily Log'!$AS$18:$AS$1017),0)</f>
        <v>0</v>
      </c>
      <c r="V117" s="388">
        <f>IFERROR($E117*SUMIF('Daily Log'!$AU$18:$AU$1017,$B117,'Daily Log'!$AV$18:$AV$1017),0)</f>
        <v>0</v>
      </c>
      <c r="W117" s="388">
        <f>IFERROR($E117*SUMIF('Daily Log'!$AX$18:$AX$1017,$B117,'Daily Log'!$AY$18:$AY$1017),0)</f>
        <v>0</v>
      </c>
      <c r="X117" s="388">
        <f>IFERROR($E117*SUMIF('Daily Log'!$BA$18:$BA$1017,$B117,'Daily Log'!$BB$18:$BB$1017),0)</f>
        <v>0</v>
      </c>
      <c r="Y117" s="388">
        <f>IFERROR($E117*SUMIF('Daily Log'!$BD$18:$BD$1017,$B117,'Daily Log'!$BE$18:$BE$1017),0)</f>
        <v>0</v>
      </c>
      <c r="Z117" s="388">
        <f>IFERROR($E117*SUMIF('Daily Log'!$BG$18:$BG$1017,$B117,'Daily Log'!$BH$18:$BH$1017),0)</f>
        <v>0</v>
      </c>
      <c r="AA117" s="388">
        <f>IFERROR($E117*SUMIF('Daily Log'!$BJ$18:$BJ$1017,$B117,'Daily Log'!$BK$18:$BK$1017),0)</f>
        <v>0</v>
      </c>
      <c r="AB117" s="388">
        <f>IFERROR($E117*SUMIF('Daily Log'!$BM$18:$BM$1017,$B117,'Daily Log'!$BN$18:$BN$1017),0)</f>
        <v>0</v>
      </c>
      <c r="AC117" s="388">
        <f>IFERROR($E117*SUMIF('Daily Log'!$BP$18:$BP$1017,$B117,'Daily Log'!$BQ$18:$BQ$1017),0)</f>
        <v>0</v>
      </c>
      <c r="AD117" s="388">
        <f>IFERROR($E117*SUMIF('Daily Log'!$BS$18:$BS$1017,$B117,'Daily Log'!$BT$18:$BT$1017),0)</f>
        <v>0</v>
      </c>
      <c r="AE117" s="388">
        <f>IFERROR($E117*SUMIF('Daily Log'!$BV$18:$BV$1017,$B117,'Daily Log'!$BW$18:$BW$1017),0)</f>
        <v>0</v>
      </c>
      <c r="AF117" s="388">
        <f>IFERROR($E117*SUMIF('Daily Log'!$BY$18:$BY$1017,$B117,'Daily Log'!$BZ$18:$BZ$1017),0)</f>
        <v>0</v>
      </c>
      <c r="AG117" s="388">
        <f>IFERROR($E117*SUMIF('Daily Log'!$CB$18:$CB$1017,$B117,'Daily Log'!$CC$18:$CC$1017),0)</f>
        <v>0</v>
      </c>
      <c r="AH117" s="388">
        <f>IFERROR($E117*SUMIF('Daily Log'!$CE$18:$CE$1017,$B117,'Daily Log'!$CF$18:$CF$1017),0)</f>
        <v>0</v>
      </c>
      <c r="AI117" s="388">
        <f>IFERROR($E117*SUMIF('Daily Log'!$CH$18:$CH$1017,$B117,'Daily Log'!$CI$18:$CI$1017),0)</f>
        <v>0</v>
      </c>
      <c r="AJ117" s="388">
        <f>IFERROR($E117*SUMIF('Daily Log'!$CK$18:$CK$1017,$B117,'Daily Log'!$CL$18:$CL$1017),0)</f>
        <v>0</v>
      </c>
      <c r="AK117" s="388">
        <f>IFERROR($E117*SUMIF('Daily Log'!$CN$18:$CN$1017,$B117,'Daily Log'!$CO$18:$CO$1017),0)</f>
        <v>0</v>
      </c>
    </row>
    <row r="118" spans="2:37" ht="33.75" hidden="1" customHeight="1">
      <c r="B118" s="397" t="s">
        <v>463</v>
      </c>
      <c r="C118" s="384"/>
      <c r="D118" s="389"/>
      <c r="E118" s="391"/>
      <c r="F118" s="390">
        <f t="shared" si="2"/>
        <v>0</v>
      </c>
      <c r="G118" s="388">
        <f>IFERROR($E118*SUMIF('Daily Log'!$B$18:$B$1017,$B118,'Daily Log'!$C$18:$C$1017),0)</f>
        <v>0</v>
      </c>
      <c r="H118" s="388">
        <f>IFERROR($E118*SUMIF('Daily Log'!$E$18:$E$1017,$B118,'Daily Log'!$F$18:$F$1017),0)</f>
        <v>0</v>
      </c>
      <c r="I118" s="388">
        <f>IFERROR($E118*SUMIF('Daily Log'!$H$18:$H$1017,$B118,'Daily Log'!$I$18:$I$1017),0)</f>
        <v>0</v>
      </c>
      <c r="J118" s="388">
        <f>IFERROR($E118*SUMIF('Daily Log'!$K$18:$K$1017,$B118,'Daily Log'!$L$18:$L$1017),0)</f>
        <v>0</v>
      </c>
      <c r="K118" s="388">
        <f>IFERROR($E118*SUMIF('Daily Log'!$N$18:$N$1017,$B118,'Daily Log'!$O$18:$O$1017),0)</f>
        <v>0</v>
      </c>
      <c r="L118" s="388">
        <f>IFERROR($E118*SUMIF('Daily Log'!$Q$18:$Q$1017,$B118,'Daily Log'!$R$18:$R$1017),0)</f>
        <v>0</v>
      </c>
      <c r="M118" s="388">
        <f>IFERROR($E118*SUMIF('Daily Log'!$T$18:$T$1017,$B118,'Daily Log'!$U$18:$U$1017),0)</f>
        <v>0</v>
      </c>
      <c r="N118" s="388">
        <f>IFERROR($E118*SUMIF('Daily Log'!$W$18:$W$1017,$B118,'Daily Log'!$X$18:$X$1017),0)</f>
        <v>0</v>
      </c>
      <c r="O118" s="388">
        <f>IFERROR($E118*SUMIF('Daily Log'!$Z$18:$Z$1017,$B118,'Daily Log'!$AA$18:$AA$1017),0)</f>
        <v>0</v>
      </c>
      <c r="P118" s="388">
        <f>IFERROR($E118*SUMIF('Daily Log'!$AC$18:$AC$1017,$B118,'Daily Log'!$AD$18:$AD$1017),0)</f>
        <v>0</v>
      </c>
      <c r="Q118" s="388">
        <f>IFERROR($E118*SUMIF('Daily Log'!$AF$18:$AF$1017,$B118,'Daily Log'!$AG$18:$AG$1017),0)</f>
        <v>0</v>
      </c>
      <c r="R118" s="388">
        <f>IFERROR($E118*SUMIF('Daily Log'!$AI$18:$AI$1017,$B118,'Daily Log'!$AJ$18:$AJ$1017),0)</f>
        <v>0</v>
      </c>
      <c r="S118" s="388">
        <f>IFERROR($E118*SUMIF('Daily Log'!$AL$18:$AL$1017,$B118,'Daily Log'!$AM$18:$AM$1017),0)</f>
        <v>0</v>
      </c>
      <c r="T118" s="388">
        <f>IFERROR($E118*SUMIF('Daily Log'!$AO$18:$AO$1017,$B118,'Daily Log'!$AP$18:$AP$1017),0)</f>
        <v>0</v>
      </c>
      <c r="U118" s="388">
        <f>IFERROR($E118*SUMIF('Daily Log'!$AR$18:$AR$1017,$B118,'Daily Log'!$AS$18:$AS$1017),0)</f>
        <v>0</v>
      </c>
      <c r="V118" s="388">
        <f>IFERROR($E118*SUMIF('Daily Log'!$AU$18:$AU$1017,$B118,'Daily Log'!$AV$18:$AV$1017),0)</f>
        <v>0</v>
      </c>
      <c r="W118" s="388">
        <f>IFERROR($E118*SUMIF('Daily Log'!$AX$18:$AX$1017,$B118,'Daily Log'!$AY$18:$AY$1017),0)</f>
        <v>0</v>
      </c>
      <c r="X118" s="388">
        <f>IFERROR($E118*SUMIF('Daily Log'!$BA$18:$BA$1017,$B118,'Daily Log'!$BB$18:$BB$1017),0)</f>
        <v>0</v>
      </c>
      <c r="Y118" s="388">
        <f>IFERROR($E118*SUMIF('Daily Log'!$BD$18:$BD$1017,$B118,'Daily Log'!$BE$18:$BE$1017),0)</f>
        <v>0</v>
      </c>
      <c r="Z118" s="388">
        <f>IFERROR($E118*SUMIF('Daily Log'!$BG$18:$BG$1017,$B118,'Daily Log'!$BH$18:$BH$1017),0)</f>
        <v>0</v>
      </c>
      <c r="AA118" s="388">
        <f>IFERROR($E118*SUMIF('Daily Log'!$BJ$18:$BJ$1017,$B118,'Daily Log'!$BK$18:$BK$1017),0)</f>
        <v>0</v>
      </c>
      <c r="AB118" s="388">
        <f>IFERROR($E118*SUMIF('Daily Log'!$BM$18:$BM$1017,$B118,'Daily Log'!$BN$18:$BN$1017),0)</f>
        <v>0</v>
      </c>
      <c r="AC118" s="388">
        <f>IFERROR($E118*SUMIF('Daily Log'!$BP$18:$BP$1017,$B118,'Daily Log'!$BQ$18:$BQ$1017),0)</f>
        <v>0</v>
      </c>
      <c r="AD118" s="388">
        <f>IFERROR($E118*SUMIF('Daily Log'!$BS$18:$BS$1017,$B118,'Daily Log'!$BT$18:$BT$1017),0)</f>
        <v>0</v>
      </c>
      <c r="AE118" s="388">
        <f>IFERROR($E118*SUMIF('Daily Log'!$BV$18:$BV$1017,$B118,'Daily Log'!$BW$18:$BW$1017),0)</f>
        <v>0</v>
      </c>
      <c r="AF118" s="388">
        <f>IFERROR($E118*SUMIF('Daily Log'!$BY$18:$BY$1017,$B118,'Daily Log'!$BZ$18:$BZ$1017),0)</f>
        <v>0</v>
      </c>
      <c r="AG118" s="388">
        <f>IFERROR($E118*SUMIF('Daily Log'!$CB$18:$CB$1017,$B118,'Daily Log'!$CC$18:$CC$1017),0)</f>
        <v>0</v>
      </c>
      <c r="AH118" s="388">
        <f>IFERROR($E118*SUMIF('Daily Log'!$CE$18:$CE$1017,$B118,'Daily Log'!$CF$18:$CF$1017),0)</f>
        <v>0</v>
      </c>
      <c r="AI118" s="388">
        <f>IFERROR($E118*SUMIF('Daily Log'!$CH$18:$CH$1017,$B118,'Daily Log'!$CI$18:$CI$1017),0)</f>
        <v>0</v>
      </c>
      <c r="AJ118" s="388">
        <f>IFERROR($E118*SUMIF('Daily Log'!$CK$18:$CK$1017,$B118,'Daily Log'!$CL$18:$CL$1017),0)</f>
        <v>0</v>
      </c>
      <c r="AK118" s="388">
        <f>IFERROR($E118*SUMIF('Daily Log'!$CN$18:$CN$1017,$B118,'Daily Log'!$CO$18:$CO$1017),0)</f>
        <v>0</v>
      </c>
    </row>
    <row r="119" spans="2:37" ht="33.75" hidden="1" customHeight="1">
      <c r="B119" s="397" t="s">
        <v>464</v>
      </c>
      <c r="C119" s="384"/>
      <c r="D119" s="389"/>
      <c r="E119" s="391"/>
      <c r="F119" s="390">
        <f t="shared" si="2"/>
        <v>0</v>
      </c>
      <c r="G119" s="388">
        <f>IFERROR($E119*SUMIF('Daily Log'!$B$18:$B$1017,$B119,'Daily Log'!$C$18:$C$1017),0)</f>
        <v>0</v>
      </c>
      <c r="H119" s="388">
        <f>IFERROR($E119*SUMIF('Daily Log'!$E$18:$E$1017,$B119,'Daily Log'!$F$18:$F$1017),0)</f>
        <v>0</v>
      </c>
      <c r="I119" s="388">
        <f>IFERROR($E119*SUMIF('Daily Log'!$H$18:$H$1017,$B119,'Daily Log'!$I$18:$I$1017),0)</f>
        <v>0</v>
      </c>
      <c r="J119" s="388">
        <f>IFERROR($E119*SUMIF('Daily Log'!$K$18:$K$1017,$B119,'Daily Log'!$L$18:$L$1017),0)</f>
        <v>0</v>
      </c>
      <c r="K119" s="388">
        <f>IFERROR($E119*SUMIF('Daily Log'!$N$18:$N$1017,$B119,'Daily Log'!$O$18:$O$1017),0)</f>
        <v>0</v>
      </c>
      <c r="L119" s="388">
        <f>IFERROR($E119*SUMIF('Daily Log'!$Q$18:$Q$1017,$B119,'Daily Log'!$R$18:$R$1017),0)</f>
        <v>0</v>
      </c>
      <c r="M119" s="388">
        <f>IFERROR($E119*SUMIF('Daily Log'!$T$18:$T$1017,$B119,'Daily Log'!$U$18:$U$1017),0)</f>
        <v>0</v>
      </c>
      <c r="N119" s="388">
        <f>IFERROR($E119*SUMIF('Daily Log'!$W$18:$W$1017,$B119,'Daily Log'!$X$18:$X$1017),0)</f>
        <v>0</v>
      </c>
      <c r="O119" s="388">
        <f>IFERROR($E119*SUMIF('Daily Log'!$Z$18:$Z$1017,$B119,'Daily Log'!$AA$18:$AA$1017),0)</f>
        <v>0</v>
      </c>
      <c r="P119" s="388">
        <f>IFERROR($E119*SUMIF('Daily Log'!$AC$18:$AC$1017,$B119,'Daily Log'!$AD$18:$AD$1017),0)</f>
        <v>0</v>
      </c>
      <c r="Q119" s="388">
        <f>IFERROR($E119*SUMIF('Daily Log'!$AF$18:$AF$1017,$B119,'Daily Log'!$AG$18:$AG$1017),0)</f>
        <v>0</v>
      </c>
      <c r="R119" s="388">
        <f>IFERROR($E119*SUMIF('Daily Log'!$AI$18:$AI$1017,$B119,'Daily Log'!$AJ$18:$AJ$1017),0)</f>
        <v>0</v>
      </c>
      <c r="S119" s="388">
        <f>IFERROR($E119*SUMIF('Daily Log'!$AL$18:$AL$1017,$B119,'Daily Log'!$AM$18:$AM$1017),0)</f>
        <v>0</v>
      </c>
      <c r="T119" s="388">
        <f>IFERROR($E119*SUMIF('Daily Log'!$AO$18:$AO$1017,$B119,'Daily Log'!$AP$18:$AP$1017),0)</f>
        <v>0</v>
      </c>
      <c r="U119" s="388">
        <f>IFERROR($E119*SUMIF('Daily Log'!$AR$18:$AR$1017,$B119,'Daily Log'!$AS$18:$AS$1017),0)</f>
        <v>0</v>
      </c>
      <c r="V119" s="388">
        <f>IFERROR($E119*SUMIF('Daily Log'!$AU$18:$AU$1017,$B119,'Daily Log'!$AV$18:$AV$1017),0)</f>
        <v>0</v>
      </c>
      <c r="W119" s="388">
        <f>IFERROR($E119*SUMIF('Daily Log'!$AX$18:$AX$1017,$B119,'Daily Log'!$AY$18:$AY$1017),0)</f>
        <v>0</v>
      </c>
      <c r="X119" s="388">
        <f>IFERROR($E119*SUMIF('Daily Log'!$BA$18:$BA$1017,$B119,'Daily Log'!$BB$18:$BB$1017),0)</f>
        <v>0</v>
      </c>
      <c r="Y119" s="388">
        <f>IFERROR($E119*SUMIF('Daily Log'!$BD$18:$BD$1017,$B119,'Daily Log'!$BE$18:$BE$1017),0)</f>
        <v>0</v>
      </c>
      <c r="Z119" s="388">
        <f>IFERROR($E119*SUMIF('Daily Log'!$BG$18:$BG$1017,$B119,'Daily Log'!$BH$18:$BH$1017),0)</f>
        <v>0</v>
      </c>
      <c r="AA119" s="388">
        <f>IFERROR($E119*SUMIF('Daily Log'!$BJ$18:$BJ$1017,$B119,'Daily Log'!$BK$18:$BK$1017),0)</f>
        <v>0</v>
      </c>
      <c r="AB119" s="388">
        <f>IFERROR($E119*SUMIF('Daily Log'!$BM$18:$BM$1017,$B119,'Daily Log'!$BN$18:$BN$1017),0)</f>
        <v>0</v>
      </c>
      <c r="AC119" s="388">
        <f>IFERROR($E119*SUMIF('Daily Log'!$BP$18:$BP$1017,$B119,'Daily Log'!$BQ$18:$BQ$1017),0)</f>
        <v>0</v>
      </c>
      <c r="AD119" s="388">
        <f>IFERROR($E119*SUMIF('Daily Log'!$BS$18:$BS$1017,$B119,'Daily Log'!$BT$18:$BT$1017),0)</f>
        <v>0</v>
      </c>
      <c r="AE119" s="388">
        <f>IFERROR($E119*SUMIF('Daily Log'!$BV$18:$BV$1017,$B119,'Daily Log'!$BW$18:$BW$1017),0)</f>
        <v>0</v>
      </c>
      <c r="AF119" s="388">
        <f>IFERROR($E119*SUMIF('Daily Log'!$BY$18:$BY$1017,$B119,'Daily Log'!$BZ$18:$BZ$1017),0)</f>
        <v>0</v>
      </c>
      <c r="AG119" s="388">
        <f>IFERROR($E119*SUMIF('Daily Log'!$CB$18:$CB$1017,$B119,'Daily Log'!$CC$18:$CC$1017),0)</f>
        <v>0</v>
      </c>
      <c r="AH119" s="388">
        <f>IFERROR($E119*SUMIF('Daily Log'!$CE$18:$CE$1017,$B119,'Daily Log'!$CF$18:$CF$1017),0)</f>
        <v>0</v>
      </c>
      <c r="AI119" s="388">
        <f>IFERROR($E119*SUMIF('Daily Log'!$CH$18:$CH$1017,$B119,'Daily Log'!$CI$18:$CI$1017),0)</f>
        <v>0</v>
      </c>
      <c r="AJ119" s="388">
        <f>IFERROR($E119*SUMIF('Daily Log'!$CK$18:$CK$1017,$B119,'Daily Log'!$CL$18:$CL$1017),0)</f>
        <v>0</v>
      </c>
      <c r="AK119" s="388">
        <f>IFERROR($E119*SUMIF('Daily Log'!$CN$18:$CN$1017,$B119,'Daily Log'!$CO$18:$CO$1017),0)</f>
        <v>0</v>
      </c>
    </row>
    <row r="120" spans="2:37" ht="33.75" hidden="1" customHeight="1">
      <c r="B120" s="397" t="s">
        <v>412</v>
      </c>
      <c r="C120" s="384"/>
      <c r="D120" s="389"/>
      <c r="E120" s="391"/>
      <c r="F120" s="390">
        <f t="shared" si="2"/>
        <v>0</v>
      </c>
      <c r="G120" s="388">
        <f>IFERROR($E120*SUMIF('Daily Log'!$B$18:$B$1017,$B120,'Daily Log'!$C$18:$C$1017),0)</f>
        <v>0</v>
      </c>
      <c r="H120" s="388">
        <f>IFERROR($E120*SUMIF('Daily Log'!$E$18:$E$1017,$B120,'Daily Log'!$F$18:$F$1017),0)</f>
        <v>0</v>
      </c>
      <c r="I120" s="388">
        <f>IFERROR($E120*SUMIF('Daily Log'!$H$18:$H$1017,$B120,'Daily Log'!$I$18:$I$1017),0)</f>
        <v>0</v>
      </c>
      <c r="J120" s="388">
        <f>IFERROR($E120*SUMIF('Daily Log'!$K$18:$K$1017,$B120,'Daily Log'!$L$18:$L$1017),0)</f>
        <v>0</v>
      </c>
      <c r="K120" s="388">
        <f>IFERROR($E120*SUMIF('Daily Log'!$N$18:$N$1017,$B120,'Daily Log'!$O$18:$O$1017),0)</f>
        <v>0</v>
      </c>
      <c r="L120" s="388">
        <f>IFERROR($E120*SUMIF('Daily Log'!$Q$18:$Q$1017,$B120,'Daily Log'!$R$18:$R$1017),0)</f>
        <v>0</v>
      </c>
      <c r="M120" s="388">
        <f>IFERROR($E120*SUMIF('Daily Log'!$T$18:$T$1017,$B120,'Daily Log'!$U$18:$U$1017),0)</f>
        <v>0</v>
      </c>
      <c r="N120" s="388">
        <f>IFERROR($E120*SUMIF('Daily Log'!$W$18:$W$1017,$B120,'Daily Log'!$X$18:$X$1017),0)</f>
        <v>0</v>
      </c>
      <c r="O120" s="388">
        <f>IFERROR($E120*SUMIF('Daily Log'!$Z$18:$Z$1017,$B120,'Daily Log'!$AA$18:$AA$1017),0)</f>
        <v>0</v>
      </c>
      <c r="P120" s="388">
        <f>IFERROR($E120*SUMIF('Daily Log'!$AC$18:$AC$1017,$B120,'Daily Log'!$AD$18:$AD$1017),0)</f>
        <v>0</v>
      </c>
      <c r="Q120" s="388">
        <f>IFERROR($E120*SUMIF('Daily Log'!$AF$18:$AF$1017,$B120,'Daily Log'!$AG$18:$AG$1017),0)</f>
        <v>0</v>
      </c>
      <c r="R120" s="388">
        <f>IFERROR($E120*SUMIF('Daily Log'!$AI$18:$AI$1017,$B120,'Daily Log'!$AJ$18:$AJ$1017),0)</f>
        <v>0</v>
      </c>
      <c r="S120" s="388">
        <f>IFERROR($E120*SUMIF('Daily Log'!$AL$18:$AL$1017,$B120,'Daily Log'!$AM$18:$AM$1017),0)</f>
        <v>0</v>
      </c>
      <c r="T120" s="388">
        <f>IFERROR($E120*SUMIF('Daily Log'!$AO$18:$AO$1017,$B120,'Daily Log'!$AP$18:$AP$1017),0)</f>
        <v>0</v>
      </c>
      <c r="U120" s="388">
        <f>IFERROR($E120*SUMIF('Daily Log'!$AR$18:$AR$1017,$B120,'Daily Log'!$AS$18:$AS$1017),0)</f>
        <v>0</v>
      </c>
      <c r="V120" s="388">
        <f>IFERROR($E120*SUMIF('Daily Log'!$AU$18:$AU$1017,$B120,'Daily Log'!$AV$18:$AV$1017),0)</f>
        <v>0</v>
      </c>
      <c r="W120" s="388">
        <f>IFERROR($E120*SUMIF('Daily Log'!$AX$18:$AX$1017,$B120,'Daily Log'!$AY$18:$AY$1017),0)</f>
        <v>0</v>
      </c>
      <c r="X120" s="388">
        <f>IFERROR($E120*SUMIF('Daily Log'!$BA$18:$BA$1017,$B120,'Daily Log'!$BB$18:$BB$1017),0)</f>
        <v>0</v>
      </c>
      <c r="Y120" s="388">
        <f>IFERROR($E120*SUMIF('Daily Log'!$BD$18:$BD$1017,$B120,'Daily Log'!$BE$18:$BE$1017),0)</f>
        <v>0</v>
      </c>
      <c r="Z120" s="388">
        <f>IFERROR($E120*SUMIF('Daily Log'!$BG$18:$BG$1017,$B120,'Daily Log'!$BH$18:$BH$1017),0)</f>
        <v>0</v>
      </c>
      <c r="AA120" s="388">
        <f>IFERROR($E120*SUMIF('Daily Log'!$BJ$18:$BJ$1017,$B120,'Daily Log'!$BK$18:$BK$1017),0)</f>
        <v>0</v>
      </c>
      <c r="AB120" s="388">
        <f>IFERROR($E120*SUMIF('Daily Log'!$BM$18:$BM$1017,$B120,'Daily Log'!$BN$18:$BN$1017),0)</f>
        <v>0</v>
      </c>
      <c r="AC120" s="388">
        <f>IFERROR($E120*SUMIF('Daily Log'!$BP$18:$BP$1017,$B120,'Daily Log'!$BQ$18:$BQ$1017),0)</f>
        <v>0</v>
      </c>
      <c r="AD120" s="388">
        <f>IFERROR($E120*SUMIF('Daily Log'!$BS$18:$BS$1017,$B120,'Daily Log'!$BT$18:$BT$1017),0)</f>
        <v>0</v>
      </c>
      <c r="AE120" s="388">
        <f>IFERROR($E120*SUMIF('Daily Log'!$BV$18:$BV$1017,$B120,'Daily Log'!$BW$18:$BW$1017),0)</f>
        <v>0</v>
      </c>
      <c r="AF120" s="388">
        <f>IFERROR($E120*SUMIF('Daily Log'!$BY$18:$BY$1017,$B120,'Daily Log'!$BZ$18:$BZ$1017),0)</f>
        <v>0</v>
      </c>
      <c r="AG120" s="388">
        <f>IFERROR($E120*SUMIF('Daily Log'!$CB$18:$CB$1017,$B120,'Daily Log'!$CC$18:$CC$1017),0)</f>
        <v>0</v>
      </c>
      <c r="AH120" s="388">
        <f>IFERROR($E120*SUMIF('Daily Log'!$CE$18:$CE$1017,$B120,'Daily Log'!$CF$18:$CF$1017),0)</f>
        <v>0</v>
      </c>
      <c r="AI120" s="388">
        <f>IFERROR($E120*SUMIF('Daily Log'!$CH$18:$CH$1017,$B120,'Daily Log'!$CI$18:$CI$1017),0)</f>
        <v>0</v>
      </c>
      <c r="AJ120" s="388">
        <f>IFERROR($E120*SUMIF('Daily Log'!$CK$18:$CK$1017,$B120,'Daily Log'!$CL$18:$CL$1017),0)</f>
        <v>0</v>
      </c>
      <c r="AK120" s="388">
        <f>IFERROR($E120*SUMIF('Daily Log'!$CN$18:$CN$1017,$B120,'Daily Log'!$CO$18:$CO$1017),0)</f>
        <v>0</v>
      </c>
    </row>
    <row r="121" spans="2:37" ht="33.75" hidden="1" customHeight="1">
      <c r="B121" s="397" t="s">
        <v>344</v>
      </c>
      <c r="C121" s="384"/>
      <c r="D121" s="389"/>
      <c r="E121" s="391"/>
      <c r="F121" s="390">
        <f t="shared" si="2"/>
        <v>0</v>
      </c>
      <c r="G121" s="388">
        <f>IFERROR($E121*SUMIF('Daily Log'!$B$18:$B$1017,$B121,'Daily Log'!$C$18:$C$1017),0)</f>
        <v>0</v>
      </c>
      <c r="H121" s="388">
        <f>IFERROR($E121*SUMIF('Daily Log'!$E$18:$E$1017,$B121,'Daily Log'!$F$18:$F$1017),0)</f>
        <v>0</v>
      </c>
      <c r="I121" s="388">
        <f>IFERROR($E121*SUMIF('Daily Log'!$H$18:$H$1017,$B121,'Daily Log'!$I$18:$I$1017),0)</f>
        <v>0</v>
      </c>
      <c r="J121" s="388">
        <f>IFERROR($E121*SUMIF('Daily Log'!$K$18:$K$1017,$B121,'Daily Log'!$L$18:$L$1017),0)</f>
        <v>0</v>
      </c>
      <c r="K121" s="388">
        <f>IFERROR($E121*SUMIF('Daily Log'!$N$18:$N$1017,$B121,'Daily Log'!$O$18:$O$1017),0)</f>
        <v>0</v>
      </c>
      <c r="L121" s="388">
        <f>IFERROR($E121*SUMIF('Daily Log'!$Q$18:$Q$1017,$B121,'Daily Log'!$R$18:$R$1017),0)</f>
        <v>0</v>
      </c>
      <c r="M121" s="388">
        <f>IFERROR($E121*SUMIF('Daily Log'!$T$18:$T$1017,$B121,'Daily Log'!$U$18:$U$1017),0)</f>
        <v>0</v>
      </c>
      <c r="N121" s="388">
        <f>IFERROR($E121*SUMIF('Daily Log'!$W$18:$W$1017,$B121,'Daily Log'!$X$18:$X$1017),0)</f>
        <v>0</v>
      </c>
      <c r="O121" s="388">
        <f>IFERROR($E121*SUMIF('Daily Log'!$Z$18:$Z$1017,$B121,'Daily Log'!$AA$18:$AA$1017),0)</f>
        <v>0</v>
      </c>
      <c r="P121" s="388">
        <f>IFERROR($E121*SUMIF('Daily Log'!$AC$18:$AC$1017,$B121,'Daily Log'!$AD$18:$AD$1017),0)</f>
        <v>0</v>
      </c>
      <c r="Q121" s="388">
        <f>IFERROR($E121*SUMIF('Daily Log'!$AF$18:$AF$1017,$B121,'Daily Log'!$AG$18:$AG$1017),0)</f>
        <v>0</v>
      </c>
      <c r="R121" s="388">
        <f>IFERROR($E121*SUMIF('Daily Log'!$AI$18:$AI$1017,$B121,'Daily Log'!$AJ$18:$AJ$1017),0)</f>
        <v>0</v>
      </c>
      <c r="S121" s="388">
        <f>IFERROR($E121*SUMIF('Daily Log'!$AL$18:$AL$1017,$B121,'Daily Log'!$AM$18:$AM$1017),0)</f>
        <v>0</v>
      </c>
      <c r="T121" s="388">
        <f>IFERROR($E121*SUMIF('Daily Log'!$AO$18:$AO$1017,$B121,'Daily Log'!$AP$18:$AP$1017),0)</f>
        <v>0</v>
      </c>
      <c r="U121" s="388">
        <f>IFERROR($E121*SUMIF('Daily Log'!$AR$18:$AR$1017,$B121,'Daily Log'!$AS$18:$AS$1017),0)</f>
        <v>0</v>
      </c>
      <c r="V121" s="388">
        <f>IFERROR($E121*SUMIF('Daily Log'!$AU$18:$AU$1017,$B121,'Daily Log'!$AV$18:$AV$1017),0)</f>
        <v>0</v>
      </c>
      <c r="W121" s="388">
        <f>IFERROR($E121*SUMIF('Daily Log'!$AX$18:$AX$1017,$B121,'Daily Log'!$AY$18:$AY$1017),0)</f>
        <v>0</v>
      </c>
      <c r="X121" s="388">
        <f>IFERROR($E121*SUMIF('Daily Log'!$BA$18:$BA$1017,$B121,'Daily Log'!$BB$18:$BB$1017),0)</f>
        <v>0</v>
      </c>
      <c r="Y121" s="388">
        <f>IFERROR($E121*SUMIF('Daily Log'!$BD$18:$BD$1017,$B121,'Daily Log'!$BE$18:$BE$1017),0)</f>
        <v>0</v>
      </c>
      <c r="Z121" s="388">
        <f>IFERROR($E121*SUMIF('Daily Log'!$BG$18:$BG$1017,$B121,'Daily Log'!$BH$18:$BH$1017),0)</f>
        <v>0</v>
      </c>
      <c r="AA121" s="388">
        <f>IFERROR($E121*SUMIF('Daily Log'!$BJ$18:$BJ$1017,$B121,'Daily Log'!$BK$18:$BK$1017),0)</f>
        <v>0</v>
      </c>
      <c r="AB121" s="388">
        <f>IFERROR($E121*SUMIF('Daily Log'!$BM$18:$BM$1017,$B121,'Daily Log'!$BN$18:$BN$1017),0)</f>
        <v>0</v>
      </c>
      <c r="AC121" s="388">
        <f>IFERROR($E121*SUMIF('Daily Log'!$BP$18:$BP$1017,$B121,'Daily Log'!$BQ$18:$BQ$1017),0)</f>
        <v>0</v>
      </c>
      <c r="AD121" s="388">
        <f>IFERROR($E121*SUMIF('Daily Log'!$BS$18:$BS$1017,$B121,'Daily Log'!$BT$18:$BT$1017),0)</f>
        <v>0</v>
      </c>
      <c r="AE121" s="388">
        <f>IFERROR($E121*SUMIF('Daily Log'!$BV$18:$BV$1017,$B121,'Daily Log'!$BW$18:$BW$1017),0)</f>
        <v>0</v>
      </c>
      <c r="AF121" s="388">
        <f>IFERROR($E121*SUMIF('Daily Log'!$BY$18:$BY$1017,$B121,'Daily Log'!$BZ$18:$BZ$1017),0)</f>
        <v>0</v>
      </c>
      <c r="AG121" s="388">
        <f>IFERROR($E121*SUMIF('Daily Log'!$CB$18:$CB$1017,$B121,'Daily Log'!$CC$18:$CC$1017),0)</f>
        <v>0</v>
      </c>
      <c r="AH121" s="388">
        <f>IFERROR($E121*SUMIF('Daily Log'!$CE$18:$CE$1017,$B121,'Daily Log'!$CF$18:$CF$1017),0)</f>
        <v>0</v>
      </c>
      <c r="AI121" s="388">
        <f>IFERROR($E121*SUMIF('Daily Log'!$CH$18:$CH$1017,$B121,'Daily Log'!$CI$18:$CI$1017),0)</f>
        <v>0</v>
      </c>
      <c r="AJ121" s="388">
        <f>IFERROR($E121*SUMIF('Daily Log'!$CK$18:$CK$1017,$B121,'Daily Log'!$CL$18:$CL$1017),0)</f>
        <v>0</v>
      </c>
      <c r="AK121" s="388">
        <f>IFERROR($E121*SUMIF('Daily Log'!$CN$18:$CN$1017,$B121,'Daily Log'!$CO$18:$CO$1017),0)</f>
        <v>0</v>
      </c>
    </row>
    <row r="122" spans="2:37" ht="33.75" hidden="1" customHeight="1">
      <c r="B122" s="397" t="s">
        <v>345</v>
      </c>
      <c r="C122" s="384"/>
      <c r="D122" s="389"/>
      <c r="E122" s="391"/>
      <c r="F122" s="390">
        <f t="shared" si="2"/>
        <v>0</v>
      </c>
      <c r="G122" s="388">
        <f>IFERROR($E122*SUMIF('Daily Log'!$B$18:$B$1017,$B122,'Daily Log'!$C$18:$C$1017),0)</f>
        <v>0</v>
      </c>
      <c r="H122" s="388">
        <f>IFERROR($E122*SUMIF('Daily Log'!$E$18:$E$1017,$B122,'Daily Log'!$F$18:$F$1017),0)</f>
        <v>0</v>
      </c>
      <c r="I122" s="388">
        <f>IFERROR($E122*SUMIF('Daily Log'!$H$18:$H$1017,$B122,'Daily Log'!$I$18:$I$1017),0)</f>
        <v>0</v>
      </c>
      <c r="J122" s="388">
        <f>IFERROR($E122*SUMIF('Daily Log'!$K$18:$K$1017,$B122,'Daily Log'!$L$18:$L$1017),0)</f>
        <v>0</v>
      </c>
      <c r="K122" s="388">
        <f>IFERROR($E122*SUMIF('Daily Log'!$N$18:$N$1017,$B122,'Daily Log'!$O$18:$O$1017),0)</f>
        <v>0</v>
      </c>
      <c r="L122" s="388">
        <f>IFERROR($E122*SUMIF('Daily Log'!$Q$18:$Q$1017,$B122,'Daily Log'!$R$18:$R$1017),0)</f>
        <v>0</v>
      </c>
      <c r="M122" s="388">
        <f>IFERROR($E122*SUMIF('Daily Log'!$T$18:$T$1017,$B122,'Daily Log'!$U$18:$U$1017),0)</f>
        <v>0</v>
      </c>
      <c r="N122" s="388">
        <f>IFERROR($E122*SUMIF('Daily Log'!$W$18:$W$1017,$B122,'Daily Log'!$X$18:$X$1017),0)</f>
        <v>0</v>
      </c>
      <c r="O122" s="388">
        <f>IFERROR($E122*SUMIF('Daily Log'!$Z$18:$Z$1017,$B122,'Daily Log'!$AA$18:$AA$1017),0)</f>
        <v>0</v>
      </c>
      <c r="P122" s="388">
        <f>IFERROR($E122*SUMIF('Daily Log'!$AC$18:$AC$1017,$B122,'Daily Log'!$AD$18:$AD$1017),0)</f>
        <v>0</v>
      </c>
      <c r="Q122" s="388">
        <f>IFERROR($E122*SUMIF('Daily Log'!$AF$18:$AF$1017,$B122,'Daily Log'!$AG$18:$AG$1017),0)</f>
        <v>0</v>
      </c>
      <c r="R122" s="388">
        <f>IFERROR($E122*SUMIF('Daily Log'!$AI$18:$AI$1017,$B122,'Daily Log'!$AJ$18:$AJ$1017),0)</f>
        <v>0</v>
      </c>
      <c r="S122" s="388">
        <f>IFERROR($E122*SUMIF('Daily Log'!$AL$18:$AL$1017,$B122,'Daily Log'!$AM$18:$AM$1017),0)</f>
        <v>0</v>
      </c>
      <c r="T122" s="388">
        <f>IFERROR($E122*SUMIF('Daily Log'!$AO$18:$AO$1017,$B122,'Daily Log'!$AP$18:$AP$1017),0)</f>
        <v>0</v>
      </c>
      <c r="U122" s="388">
        <f>IFERROR($E122*SUMIF('Daily Log'!$AR$18:$AR$1017,$B122,'Daily Log'!$AS$18:$AS$1017),0)</f>
        <v>0</v>
      </c>
      <c r="V122" s="388">
        <f>IFERROR($E122*SUMIF('Daily Log'!$AU$18:$AU$1017,$B122,'Daily Log'!$AV$18:$AV$1017),0)</f>
        <v>0</v>
      </c>
      <c r="W122" s="388">
        <f>IFERROR($E122*SUMIF('Daily Log'!$AX$18:$AX$1017,$B122,'Daily Log'!$AY$18:$AY$1017),0)</f>
        <v>0</v>
      </c>
      <c r="X122" s="388">
        <f>IFERROR($E122*SUMIF('Daily Log'!$BA$18:$BA$1017,$B122,'Daily Log'!$BB$18:$BB$1017),0)</f>
        <v>0</v>
      </c>
      <c r="Y122" s="388">
        <f>IFERROR($E122*SUMIF('Daily Log'!$BD$18:$BD$1017,$B122,'Daily Log'!$BE$18:$BE$1017),0)</f>
        <v>0</v>
      </c>
      <c r="Z122" s="388">
        <f>IFERROR($E122*SUMIF('Daily Log'!$BG$18:$BG$1017,$B122,'Daily Log'!$BH$18:$BH$1017),0)</f>
        <v>0</v>
      </c>
      <c r="AA122" s="388">
        <f>IFERROR($E122*SUMIF('Daily Log'!$BJ$18:$BJ$1017,$B122,'Daily Log'!$BK$18:$BK$1017),0)</f>
        <v>0</v>
      </c>
      <c r="AB122" s="388">
        <f>IFERROR($E122*SUMIF('Daily Log'!$BM$18:$BM$1017,$B122,'Daily Log'!$BN$18:$BN$1017),0)</f>
        <v>0</v>
      </c>
      <c r="AC122" s="388">
        <f>IFERROR($E122*SUMIF('Daily Log'!$BP$18:$BP$1017,$B122,'Daily Log'!$BQ$18:$BQ$1017),0)</f>
        <v>0</v>
      </c>
      <c r="AD122" s="388">
        <f>IFERROR($E122*SUMIF('Daily Log'!$BS$18:$BS$1017,$B122,'Daily Log'!$BT$18:$BT$1017),0)</f>
        <v>0</v>
      </c>
      <c r="AE122" s="388">
        <f>IFERROR($E122*SUMIF('Daily Log'!$BV$18:$BV$1017,$B122,'Daily Log'!$BW$18:$BW$1017),0)</f>
        <v>0</v>
      </c>
      <c r="AF122" s="388">
        <f>IFERROR($E122*SUMIF('Daily Log'!$BY$18:$BY$1017,$B122,'Daily Log'!$BZ$18:$BZ$1017),0)</f>
        <v>0</v>
      </c>
      <c r="AG122" s="388">
        <f>IFERROR($E122*SUMIF('Daily Log'!$CB$18:$CB$1017,$B122,'Daily Log'!$CC$18:$CC$1017),0)</f>
        <v>0</v>
      </c>
      <c r="AH122" s="388">
        <f>IFERROR($E122*SUMIF('Daily Log'!$CE$18:$CE$1017,$B122,'Daily Log'!$CF$18:$CF$1017),0)</f>
        <v>0</v>
      </c>
      <c r="AI122" s="388">
        <f>IFERROR($E122*SUMIF('Daily Log'!$CH$18:$CH$1017,$B122,'Daily Log'!$CI$18:$CI$1017),0)</f>
        <v>0</v>
      </c>
      <c r="AJ122" s="388">
        <f>IFERROR($E122*SUMIF('Daily Log'!$CK$18:$CK$1017,$B122,'Daily Log'!$CL$18:$CL$1017),0)</f>
        <v>0</v>
      </c>
      <c r="AK122" s="388">
        <f>IFERROR($E122*SUMIF('Daily Log'!$CN$18:$CN$1017,$B122,'Daily Log'!$CO$18:$CO$1017),0)</f>
        <v>0</v>
      </c>
    </row>
    <row r="123" spans="2:37" ht="33.75" hidden="1" customHeight="1">
      <c r="B123" s="397" t="s">
        <v>465</v>
      </c>
      <c r="C123" s="384"/>
      <c r="D123" s="389"/>
      <c r="E123" s="391"/>
      <c r="F123" s="390">
        <f t="shared" si="2"/>
        <v>0</v>
      </c>
      <c r="G123" s="388">
        <f>IFERROR($E123*SUMIF('Daily Log'!$B$18:$B$1017,$B123,'Daily Log'!$C$18:$C$1017),0)</f>
        <v>0</v>
      </c>
      <c r="H123" s="388">
        <f>IFERROR($E123*SUMIF('Daily Log'!$E$18:$E$1017,$B123,'Daily Log'!$F$18:$F$1017),0)</f>
        <v>0</v>
      </c>
      <c r="I123" s="388">
        <f>IFERROR($E123*SUMIF('Daily Log'!$H$18:$H$1017,$B123,'Daily Log'!$I$18:$I$1017),0)</f>
        <v>0</v>
      </c>
      <c r="J123" s="388">
        <f>IFERROR($E123*SUMIF('Daily Log'!$K$18:$K$1017,$B123,'Daily Log'!$L$18:$L$1017),0)</f>
        <v>0</v>
      </c>
      <c r="K123" s="388">
        <f>IFERROR($E123*SUMIF('Daily Log'!$N$18:$N$1017,$B123,'Daily Log'!$O$18:$O$1017),0)</f>
        <v>0</v>
      </c>
      <c r="L123" s="388">
        <f>IFERROR($E123*SUMIF('Daily Log'!$Q$18:$Q$1017,$B123,'Daily Log'!$R$18:$R$1017),0)</f>
        <v>0</v>
      </c>
      <c r="M123" s="388">
        <f>IFERROR($E123*SUMIF('Daily Log'!$T$18:$T$1017,$B123,'Daily Log'!$U$18:$U$1017),0)</f>
        <v>0</v>
      </c>
      <c r="N123" s="388">
        <f>IFERROR($E123*SUMIF('Daily Log'!$W$18:$W$1017,$B123,'Daily Log'!$X$18:$X$1017),0)</f>
        <v>0</v>
      </c>
      <c r="O123" s="388">
        <f>IFERROR($E123*SUMIF('Daily Log'!$Z$18:$Z$1017,$B123,'Daily Log'!$AA$18:$AA$1017),0)</f>
        <v>0</v>
      </c>
      <c r="P123" s="388">
        <f>IFERROR($E123*SUMIF('Daily Log'!$AC$18:$AC$1017,$B123,'Daily Log'!$AD$18:$AD$1017),0)</f>
        <v>0</v>
      </c>
      <c r="Q123" s="388">
        <f>IFERROR($E123*SUMIF('Daily Log'!$AF$18:$AF$1017,$B123,'Daily Log'!$AG$18:$AG$1017),0)</f>
        <v>0</v>
      </c>
      <c r="R123" s="388">
        <f>IFERROR($E123*SUMIF('Daily Log'!$AI$18:$AI$1017,$B123,'Daily Log'!$AJ$18:$AJ$1017),0)</f>
        <v>0</v>
      </c>
      <c r="S123" s="388">
        <f>IFERROR($E123*SUMIF('Daily Log'!$AL$18:$AL$1017,$B123,'Daily Log'!$AM$18:$AM$1017),0)</f>
        <v>0</v>
      </c>
      <c r="T123" s="388">
        <f>IFERROR($E123*SUMIF('Daily Log'!$AO$18:$AO$1017,$B123,'Daily Log'!$AP$18:$AP$1017),0)</f>
        <v>0</v>
      </c>
      <c r="U123" s="388">
        <f>IFERROR($E123*SUMIF('Daily Log'!$AR$18:$AR$1017,$B123,'Daily Log'!$AS$18:$AS$1017),0)</f>
        <v>0</v>
      </c>
      <c r="V123" s="388">
        <f>IFERROR($E123*SUMIF('Daily Log'!$AU$18:$AU$1017,$B123,'Daily Log'!$AV$18:$AV$1017),0)</f>
        <v>0</v>
      </c>
      <c r="W123" s="388">
        <f>IFERROR($E123*SUMIF('Daily Log'!$AX$18:$AX$1017,$B123,'Daily Log'!$AY$18:$AY$1017),0)</f>
        <v>0</v>
      </c>
      <c r="X123" s="388">
        <f>IFERROR($E123*SUMIF('Daily Log'!$BA$18:$BA$1017,$B123,'Daily Log'!$BB$18:$BB$1017),0)</f>
        <v>0</v>
      </c>
      <c r="Y123" s="388">
        <f>IFERROR($E123*SUMIF('Daily Log'!$BD$18:$BD$1017,$B123,'Daily Log'!$BE$18:$BE$1017),0)</f>
        <v>0</v>
      </c>
      <c r="Z123" s="388">
        <f>IFERROR($E123*SUMIF('Daily Log'!$BG$18:$BG$1017,$B123,'Daily Log'!$BH$18:$BH$1017),0)</f>
        <v>0</v>
      </c>
      <c r="AA123" s="388">
        <f>IFERROR($E123*SUMIF('Daily Log'!$BJ$18:$BJ$1017,$B123,'Daily Log'!$BK$18:$BK$1017),0)</f>
        <v>0</v>
      </c>
      <c r="AB123" s="388">
        <f>IFERROR($E123*SUMIF('Daily Log'!$BM$18:$BM$1017,$B123,'Daily Log'!$BN$18:$BN$1017),0)</f>
        <v>0</v>
      </c>
      <c r="AC123" s="388">
        <f>IFERROR($E123*SUMIF('Daily Log'!$BP$18:$BP$1017,$B123,'Daily Log'!$BQ$18:$BQ$1017),0)</f>
        <v>0</v>
      </c>
      <c r="AD123" s="388">
        <f>IFERROR($E123*SUMIF('Daily Log'!$BS$18:$BS$1017,$B123,'Daily Log'!$BT$18:$BT$1017),0)</f>
        <v>0</v>
      </c>
      <c r="AE123" s="388">
        <f>IFERROR($E123*SUMIF('Daily Log'!$BV$18:$BV$1017,$B123,'Daily Log'!$BW$18:$BW$1017),0)</f>
        <v>0</v>
      </c>
      <c r="AF123" s="388">
        <f>IFERROR($E123*SUMIF('Daily Log'!$BY$18:$BY$1017,$B123,'Daily Log'!$BZ$18:$BZ$1017),0)</f>
        <v>0</v>
      </c>
      <c r="AG123" s="388">
        <f>IFERROR($E123*SUMIF('Daily Log'!$CB$18:$CB$1017,$B123,'Daily Log'!$CC$18:$CC$1017),0)</f>
        <v>0</v>
      </c>
      <c r="AH123" s="388">
        <f>IFERROR($E123*SUMIF('Daily Log'!$CE$18:$CE$1017,$B123,'Daily Log'!$CF$18:$CF$1017),0)</f>
        <v>0</v>
      </c>
      <c r="AI123" s="388">
        <f>IFERROR($E123*SUMIF('Daily Log'!$CH$18:$CH$1017,$B123,'Daily Log'!$CI$18:$CI$1017),0)</f>
        <v>0</v>
      </c>
      <c r="AJ123" s="388">
        <f>IFERROR($E123*SUMIF('Daily Log'!$CK$18:$CK$1017,$B123,'Daily Log'!$CL$18:$CL$1017),0)</f>
        <v>0</v>
      </c>
      <c r="AK123" s="388">
        <f>IFERROR($E123*SUMIF('Daily Log'!$CN$18:$CN$1017,$B123,'Daily Log'!$CO$18:$CO$1017),0)</f>
        <v>0</v>
      </c>
    </row>
    <row r="124" spans="2:37" ht="33.75" hidden="1" customHeight="1">
      <c r="B124" s="397" t="s">
        <v>466</v>
      </c>
      <c r="C124" s="384"/>
      <c r="D124" s="389"/>
      <c r="E124" s="391"/>
      <c r="F124" s="390">
        <f t="shared" si="2"/>
        <v>0</v>
      </c>
      <c r="G124" s="388">
        <f>IFERROR($E124*SUMIF('Daily Log'!$B$18:$B$1017,$B124,'Daily Log'!$C$18:$C$1017),0)</f>
        <v>0</v>
      </c>
      <c r="H124" s="388">
        <f>IFERROR($E124*SUMIF('Daily Log'!$E$18:$E$1017,$B124,'Daily Log'!$F$18:$F$1017),0)</f>
        <v>0</v>
      </c>
      <c r="I124" s="388">
        <f>IFERROR($E124*SUMIF('Daily Log'!$H$18:$H$1017,$B124,'Daily Log'!$I$18:$I$1017),0)</f>
        <v>0</v>
      </c>
      <c r="J124" s="388">
        <f>IFERROR($E124*SUMIF('Daily Log'!$K$18:$K$1017,$B124,'Daily Log'!$L$18:$L$1017),0)</f>
        <v>0</v>
      </c>
      <c r="K124" s="388">
        <f>IFERROR($E124*SUMIF('Daily Log'!$N$18:$N$1017,$B124,'Daily Log'!$O$18:$O$1017),0)</f>
        <v>0</v>
      </c>
      <c r="L124" s="388">
        <f>IFERROR($E124*SUMIF('Daily Log'!$Q$18:$Q$1017,$B124,'Daily Log'!$R$18:$R$1017),0)</f>
        <v>0</v>
      </c>
      <c r="M124" s="388">
        <f>IFERROR($E124*SUMIF('Daily Log'!$T$18:$T$1017,$B124,'Daily Log'!$U$18:$U$1017),0)</f>
        <v>0</v>
      </c>
      <c r="N124" s="388">
        <f>IFERROR($E124*SUMIF('Daily Log'!$W$18:$W$1017,$B124,'Daily Log'!$X$18:$X$1017),0)</f>
        <v>0</v>
      </c>
      <c r="O124" s="388">
        <f>IFERROR($E124*SUMIF('Daily Log'!$Z$18:$Z$1017,$B124,'Daily Log'!$AA$18:$AA$1017),0)</f>
        <v>0</v>
      </c>
      <c r="P124" s="388">
        <f>IFERROR($E124*SUMIF('Daily Log'!$AC$18:$AC$1017,$B124,'Daily Log'!$AD$18:$AD$1017),0)</f>
        <v>0</v>
      </c>
      <c r="Q124" s="388">
        <f>IFERROR($E124*SUMIF('Daily Log'!$AF$18:$AF$1017,$B124,'Daily Log'!$AG$18:$AG$1017),0)</f>
        <v>0</v>
      </c>
      <c r="R124" s="388">
        <f>IFERROR($E124*SUMIF('Daily Log'!$AI$18:$AI$1017,$B124,'Daily Log'!$AJ$18:$AJ$1017),0)</f>
        <v>0</v>
      </c>
      <c r="S124" s="388">
        <f>IFERROR($E124*SUMIF('Daily Log'!$AL$18:$AL$1017,$B124,'Daily Log'!$AM$18:$AM$1017),0)</f>
        <v>0</v>
      </c>
      <c r="T124" s="388">
        <f>IFERROR($E124*SUMIF('Daily Log'!$AO$18:$AO$1017,$B124,'Daily Log'!$AP$18:$AP$1017),0)</f>
        <v>0</v>
      </c>
      <c r="U124" s="388">
        <f>IFERROR($E124*SUMIF('Daily Log'!$AR$18:$AR$1017,$B124,'Daily Log'!$AS$18:$AS$1017),0)</f>
        <v>0</v>
      </c>
      <c r="V124" s="388">
        <f>IFERROR($E124*SUMIF('Daily Log'!$AU$18:$AU$1017,$B124,'Daily Log'!$AV$18:$AV$1017),0)</f>
        <v>0</v>
      </c>
      <c r="W124" s="388">
        <f>IFERROR($E124*SUMIF('Daily Log'!$AX$18:$AX$1017,$B124,'Daily Log'!$AY$18:$AY$1017),0)</f>
        <v>0</v>
      </c>
      <c r="X124" s="388">
        <f>IFERROR($E124*SUMIF('Daily Log'!$BA$18:$BA$1017,$B124,'Daily Log'!$BB$18:$BB$1017),0)</f>
        <v>0</v>
      </c>
      <c r="Y124" s="388">
        <f>IFERROR($E124*SUMIF('Daily Log'!$BD$18:$BD$1017,$B124,'Daily Log'!$BE$18:$BE$1017),0)</f>
        <v>0</v>
      </c>
      <c r="Z124" s="388">
        <f>IFERROR($E124*SUMIF('Daily Log'!$BG$18:$BG$1017,$B124,'Daily Log'!$BH$18:$BH$1017),0)</f>
        <v>0</v>
      </c>
      <c r="AA124" s="388">
        <f>IFERROR($E124*SUMIF('Daily Log'!$BJ$18:$BJ$1017,$B124,'Daily Log'!$BK$18:$BK$1017),0)</f>
        <v>0</v>
      </c>
      <c r="AB124" s="388">
        <f>IFERROR($E124*SUMIF('Daily Log'!$BM$18:$BM$1017,$B124,'Daily Log'!$BN$18:$BN$1017),0)</f>
        <v>0</v>
      </c>
      <c r="AC124" s="388">
        <f>IFERROR($E124*SUMIF('Daily Log'!$BP$18:$BP$1017,$B124,'Daily Log'!$BQ$18:$BQ$1017),0)</f>
        <v>0</v>
      </c>
      <c r="AD124" s="388">
        <f>IFERROR($E124*SUMIF('Daily Log'!$BS$18:$BS$1017,$B124,'Daily Log'!$BT$18:$BT$1017),0)</f>
        <v>0</v>
      </c>
      <c r="AE124" s="388">
        <f>IFERROR($E124*SUMIF('Daily Log'!$BV$18:$BV$1017,$B124,'Daily Log'!$BW$18:$BW$1017),0)</f>
        <v>0</v>
      </c>
      <c r="AF124" s="388">
        <f>IFERROR($E124*SUMIF('Daily Log'!$BY$18:$BY$1017,$B124,'Daily Log'!$BZ$18:$BZ$1017),0)</f>
        <v>0</v>
      </c>
      <c r="AG124" s="388">
        <f>IFERROR($E124*SUMIF('Daily Log'!$CB$18:$CB$1017,$B124,'Daily Log'!$CC$18:$CC$1017),0)</f>
        <v>0</v>
      </c>
      <c r="AH124" s="388">
        <f>IFERROR($E124*SUMIF('Daily Log'!$CE$18:$CE$1017,$B124,'Daily Log'!$CF$18:$CF$1017),0)</f>
        <v>0</v>
      </c>
      <c r="AI124" s="388">
        <f>IFERROR($E124*SUMIF('Daily Log'!$CH$18:$CH$1017,$B124,'Daily Log'!$CI$18:$CI$1017),0)</f>
        <v>0</v>
      </c>
      <c r="AJ124" s="388">
        <f>IFERROR($E124*SUMIF('Daily Log'!$CK$18:$CK$1017,$B124,'Daily Log'!$CL$18:$CL$1017),0)</f>
        <v>0</v>
      </c>
      <c r="AK124" s="388">
        <f>IFERROR($E124*SUMIF('Daily Log'!$CN$18:$CN$1017,$B124,'Daily Log'!$CO$18:$CO$1017),0)</f>
        <v>0</v>
      </c>
    </row>
    <row r="125" spans="2:37" ht="33.75" hidden="1" customHeight="1">
      <c r="B125" s="397" t="s">
        <v>467</v>
      </c>
      <c r="C125" s="384"/>
      <c r="D125" s="389"/>
      <c r="E125" s="391"/>
      <c r="F125" s="390">
        <f t="shared" si="2"/>
        <v>0</v>
      </c>
      <c r="G125" s="388">
        <f>IFERROR($E125*SUMIF('Daily Log'!$B$18:$B$1017,$B125,'Daily Log'!$C$18:$C$1017),0)</f>
        <v>0</v>
      </c>
      <c r="H125" s="388">
        <f>IFERROR($E125*SUMIF('Daily Log'!$E$18:$E$1017,$B125,'Daily Log'!$F$18:$F$1017),0)</f>
        <v>0</v>
      </c>
      <c r="I125" s="388">
        <f>IFERROR($E125*SUMIF('Daily Log'!$H$18:$H$1017,$B125,'Daily Log'!$I$18:$I$1017),0)</f>
        <v>0</v>
      </c>
      <c r="J125" s="388">
        <f>IFERROR($E125*SUMIF('Daily Log'!$K$18:$K$1017,$B125,'Daily Log'!$L$18:$L$1017),0)</f>
        <v>0</v>
      </c>
      <c r="K125" s="388">
        <f>IFERROR($E125*SUMIF('Daily Log'!$N$18:$N$1017,$B125,'Daily Log'!$O$18:$O$1017),0)</f>
        <v>0</v>
      </c>
      <c r="L125" s="388">
        <f>IFERROR($E125*SUMIF('Daily Log'!$Q$18:$Q$1017,$B125,'Daily Log'!$R$18:$R$1017),0)</f>
        <v>0</v>
      </c>
      <c r="M125" s="388">
        <f>IFERROR($E125*SUMIF('Daily Log'!$T$18:$T$1017,$B125,'Daily Log'!$U$18:$U$1017),0)</f>
        <v>0</v>
      </c>
      <c r="N125" s="388">
        <f>IFERROR($E125*SUMIF('Daily Log'!$W$18:$W$1017,$B125,'Daily Log'!$X$18:$X$1017),0)</f>
        <v>0</v>
      </c>
      <c r="O125" s="388">
        <f>IFERROR($E125*SUMIF('Daily Log'!$Z$18:$Z$1017,$B125,'Daily Log'!$AA$18:$AA$1017),0)</f>
        <v>0</v>
      </c>
      <c r="P125" s="388">
        <f>IFERROR($E125*SUMIF('Daily Log'!$AC$18:$AC$1017,$B125,'Daily Log'!$AD$18:$AD$1017),0)</f>
        <v>0</v>
      </c>
      <c r="Q125" s="388">
        <f>IFERROR($E125*SUMIF('Daily Log'!$AF$18:$AF$1017,$B125,'Daily Log'!$AG$18:$AG$1017),0)</f>
        <v>0</v>
      </c>
      <c r="R125" s="388">
        <f>IFERROR($E125*SUMIF('Daily Log'!$AI$18:$AI$1017,$B125,'Daily Log'!$AJ$18:$AJ$1017),0)</f>
        <v>0</v>
      </c>
      <c r="S125" s="388">
        <f>IFERROR($E125*SUMIF('Daily Log'!$AL$18:$AL$1017,$B125,'Daily Log'!$AM$18:$AM$1017),0)</f>
        <v>0</v>
      </c>
      <c r="T125" s="388">
        <f>IFERROR($E125*SUMIF('Daily Log'!$AO$18:$AO$1017,$B125,'Daily Log'!$AP$18:$AP$1017),0)</f>
        <v>0</v>
      </c>
      <c r="U125" s="388">
        <f>IFERROR($E125*SUMIF('Daily Log'!$AR$18:$AR$1017,$B125,'Daily Log'!$AS$18:$AS$1017),0)</f>
        <v>0</v>
      </c>
      <c r="V125" s="388">
        <f>IFERROR($E125*SUMIF('Daily Log'!$AU$18:$AU$1017,$B125,'Daily Log'!$AV$18:$AV$1017),0)</f>
        <v>0</v>
      </c>
      <c r="W125" s="388">
        <f>IFERROR($E125*SUMIF('Daily Log'!$AX$18:$AX$1017,$B125,'Daily Log'!$AY$18:$AY$1017),0)</f>
        <v>0</v>
      </c>
      <c r="X125" s="388">
        <f>IFERROR($E125*SUMIF('Daily Log'!$BA$18:$BA$1017,$B125,'Daily Log'!$BB$18:$BB$1017),0)</f>
        <v>0</v>
      </c>
      <c r="Y125" s="388">
        <f>IFERROR($E125*SUMIF('Daily Log'!$BD$18:$BD$1017,$B125,'Daily Log'!$BE$18:$BE$1017),0)</f>
        <v>0</v>
      </c>
      <c r="Z125" s="388">
        <f>IFERROR($E125*SUMIF('Daily Log'!$BG$18:$BG$1017,$B125,'Daily Log'!$BH$18:$BH$1017),0)</f>
        <v>0</v>
      </c>
      <c r="AA125" s="388">
        <f>IFERROR($E125*SUMIF('Daily Log'!$BJ$18:$BJ$1017,$B125,'Daily Log'!$BK$18:$BK$1017),0)</f>
        <v>0</v>
      </c>
      <c r="AB125" s="388">
        <f>IFERROR($E125*SUMIF('Daily Log'!$BM$18:$BM$1017,$B125,'Daily Log'!$BN$18:$BN$1017),0)</f>
        <v>0</v>
      </c>
      <c r="AC125" s="388">
        <f>IFERROR($E125*SUMIF('Daily Log'!$BP$18:$BP$1017,$B125,'Daily Log'!$BQ$18:$BQ$1017),0)</f>
        <v>0</v>
      </c>
      <c r="AD125" s="388">
        <f>IFERROR($E125*SUMIF('Daily Log'!$BS$18:$BS$1017,$B125,'Daily Log'!$BT$18:$BT$1017),0)</f>
        <v>0</v>
      </c>
      <c r="AE125" s="388">
        <f>IFERROR($E125*SUMIF('Daily Log'!$BV$18:$BV$1017,$B125,'Daily Log'!$BW$18:$BW$1017),0)</f>
        <v>0</v>
      </c>
      <c r="AF125" s="388">
        <f>IFERROR($E125*SUMIF('Daily Log'!$BY$18:$BY$1017,$B125,'Daily Log'!$BZ$18:$BZ$1017),0)</f>
        <v>0</v>
      </c>
      <c r="AG125" s="388">
        <f>IFERROR($E125*SUMIF('Daily Log'!$CB$18:$CB$1017,$B125,'Daily Log'!$CC$18:$CC$1017),0)</f>
        <v>0</v>
      </c>
      <c r="AH125" s="388">
        <f>IFERROR($E125*SUMIF('Daily Log'!$CE$18:$CE$1017,$B125,'Daily Log'!$CF$18:$CF$1017),0)</f>
        <v>0</v>
      </c>
      <c r="AI125" s="388">
        <f>IFERROR($E125*SUMIF('Daily Log'!$CH$18:$CH$1017,$B125,'Daily Log'!$CI$18:$CI$1017),0)</f>
        <v>0</v>
      </c>
      <c r="AJ125" s="388">
        <f>IFERROR($E125*SUMIF('Daily Log'!$CK$18:$CK$1017,$B125,'Daily Log'!$CL$18:$CL$1017),0)</f>
        <v>0</v>
      </c>
      <c r="AK125" s="388">
        <f>IFERROR($E125*SUMIF('Daily Log'!$CN$18:$CN$1017,$B125,'Daily Log'!$CO$18:$CO$1017),0)</f>
        <v>0</v>
      </c>
    </row>
    <row r="126" spans="2:37" ht="33.75" hidden="1" customHeight="1">
      <c r="B126" s="397" t="s">
        <v>468</v>
      </c>
      <c r="C126" s="384"/>
      <c r="D126" s="389"/>
      <c r="E126" s="391"/>
      <c r="F126" s="390">
        <f t="shared" si="2"/>
        <v>0</v>
      </c>
      <c r="G126" s="388">
        <f>IFERROR($E126*SUMIF('Daily Log'!$B$18:$B$1017,$B126,'Daily Log'!$C$18:$C$1017),0)</f>
        <v>0</v>
      </c>
      <c r="H126" s="388">
        <f>IFERROR($E126*SUMIF('Daily Log'!$E$18:$E$1017,$B126,'Daily Log'!$F$18:$F$1017),0)</f>
        <v>0</v>
      </c>
      <c r="I126" s="388">
        <f>IFERROR($E126*SUMIF('Daily Log'!$H$18:$H$1017,$B126,'Daily Log'!$I$18:$I$1017),0)</f>
        <v>0</v>
      </c>
      <c r="J126" s="388">
        <f>IFERROR($E126*SUMIF('Daily Log'!$K$18:$K$1017,$B126,'Daily Log'!$L$18:$L$1017),0)</f>
        <v>0</v>
      </c>
      <c r="K126" s="388">
        <f>IFERROR($E126*SUMIF('Daily Log'!$N$18:$N$1017,$B126,'Daily Log'!$O$18:$O$1017),0)</f>
        <v>0</v>
      </c>
      <c r="L126" s="388">
        <f>IFERROR($E126*SUMIF('Daily Log'!$Q$18:$Q$1017,$B126,'Daily Log'!$R$18:$R$1017),0)</f>
        <v>0</v>
      </c>
      <c r="M126" s="388">
        <f>IFERROR($E126*SUMIF('Daily Log'!$T$18:$T$1017,$B126,'Daily Log'!$U$18:$U$1017),0)</f>
        <v>0</v>
      </c>
      <c r="N126" s="388">
        <f>IFERROR($E126*SUMIF('Daily Log'!$W$18:$W$1017,$B126,'Daily Log'!$X$18:$X$1017),0)</f>
        <v>0</v>
      </c>
      <c r="O126" s="388">
        <f>IFERROR($E126*SUMIF('Daily Log'!$Z$18:$Z$1017,$B126,'Daily Log'!$AA$18:$AA$1017),0)</f>
        <v>0</v>
      </c>
      <c r="P126" s="388">
        <f>IFERROR($E126*SUMIF('Daily Log'!$AC$18:$AC$1017,$B126,'Daily Log'!$AD$18:$AD$1017),0)</f>
        <v>0</v>
      </c>
      <c r="Q126" s="388">
        <f>IFERROR($E126*SUMIF('Daily Log'!$AF$18:$AF$1017,$B126,'Daily Log'!$AG$18:$AG$1017),0)</f>
        <v>0</v>
      </c>
      <c r="R126" s="388">
        <f>IFERROR($E126*SUMIF('Daily Log'!$AI$18:$AI$1017,$B126,'Daily Log'!$AJ$18:$AJ$1017),0)</f>
        <v>0</v>
      </c>
      <c r="S126" s="388">
        <f>IFERROR($E126*SUMIF('Daily Log'!$AL$18:$AL$1017,$B126,'Daily Log'!$AM$18:$AM$1017),0)</f>
        <v>0</v>
      </c>
      <c r="T126" s="388">
        <f>IFERROR($E126*SUMIF('Daily Log'!$AO$18:$AO$1017,$B126,'Daily Log'!$AP$18:$AP$1017),0)</f>
        <v>0</v>
      </c>
      <c r="U126" s="388">
        <f>IFERROR($E126*SUMIF('Daily Log'!$AR$18:$AR$1017,$B126,'Daily Log'!$AS$18:$AS$1017),0)</f>
        <v>0</v>
      </c>
      <c r="V126" s="388">
        <f>IFERROR($E126*SUMIF('Daily Log'!$AU$18:$AU$1017,$B126,'Daily Log'!$AV$18:$AV$1017),0)</f>
        <v>0</v>
      </c>
      <c r="W126" s="388">
        <f>IFERROR($E126*SUMIF('Daily Log'!$AX$18:$AX$1017,$B126,'Daily Log'!$AY$18:$AY$1017),0)</f>
        <v>0</v>
      </c>
      <c r="X126" s="388">
        <f>IFERROR($E126*SUMIF('Daily Log'!$BA$18:$BA$1017,$B126,'Daily Log'!$BB$18:$BB$1017),0)</f>
        <v>0</v>
      </c>
      <c r="Y126" s="388">
        <f>IFERROR($E126*SUMIF('Daily Log'!$BD$18:$BD$1017,$B126,'Daily Log'!$BE$18:$BE$1017),0)</f>
        <v>0</v>
      </c>
      <c r="Z126" s="388">
        <f>IFERROR($E126*SUMIF('Daily Log'!$BG$18:$BG$1017,$B126,'Daily Log'!$BH$18:$BH$1017),0)</f>
        <v>0</v>
      </c>
      <c r="AA126" s="388">
        <f>IFERROR($E126*SUMIF('Daily Log'!$BJ$18:$BJ$1017,$B126,'Daily Log'!$BK$18:$BK$1017),0)</f>
        <v>0</v>
      </c>
      <c r="AB126" s="388">
        <f>IFERROR($E126*SUMIF('Daily Log'!$BM$18:$BM$1017,$B126,'Daily Log'!$BN$18:$BN$1017),0)</f>
        <v>0</v>
      </c>
      <c r="AC126" s="388">
        <f>IFERROR($E126*SUMIF('Daily Log'!$BP$18:$BP$1017,$B126,'Daily Log'!$BQ$18:$BQ$1017),0)</f>
        <v>0</v>
      </c>
      <c r="AD126" s="388">
        <f>IFERROR($E126*SUMIF('Daily Log'!$BS$18:$BS$1017,$B126,'Daily Log'!$BT$18:$BT$1017),0)</f>
        <v>0</v>
      </c>
      <c r="AE126" s="388">
        <f>IFERROR($E126*SUMIF('Daily Log'!$BV$18:$BV$1017,$B126,'Daily Log'!$BW$18:$BW$1017),0)</f>
        <v>0</v>
      </c>
      <c r="AF126" s="388">
        <f>IFERROR($E126*SUMIF('Daily Log'!$BY$18:$BY$1017,$B126,'Daily Log'!$BZ$18:$BZ$1017),0)</f>
        <v>0</v>
      </c>
      <c r="AG126" s="388">
        <f>IFERROR($E126*SUMIF('Daily Log'!$CB$18:$CB$1017,$B126,'Daily Log'!$CC$18:$CC$1017),0)</f>
        <v>0</v>
      </c>
      <c r="AH126" s="388">
        <f>IFERROR($E126*SUMIF('Daily Log'!$CE$18:$CE$1017,$B126,'Daily Log'!$CF$18:$CF$1017),0)</f>
        <v>0</v>
      </c>
      <c r="AI126" s="388">
        <f>IFERROR($E126*SUMIF('Daily Log'!$CH$18:$CH$1017,$B126,'Daily Log'!$CI$18:$CI$1017),0)</f>
        <v>0</v>
      </c>
      <c r="AJ126" s="388">
        <f>IFERROR($E126*SUMIF('Daily Log'!$CK$18:$CK$1017,$B126,'Daily Log'!$CL$18:$CL$1017),0)</f>
        <v>0</v>
      </c>
      <c r="AK126" s="388">
        <f>IFERROR($E126*SUMIF('Daily Log'!$CN$18:$CN$1017,$B126,'Daily Log'!$CO$18:$CO$1017),0)</f>
        <v>0</v>
      </c>
    </row>
    <row r="127" spans="2:37" ht="33.75" hidden="1" customHeight="1">
      <c r="B127" s="397" t="s">
        <v>413</v>
      </c>
      <c r="C127" s="384"/>
      <c r="D127" s="389"/>
      <c r="E127" s="391"/>
      <c r="F127" s="390">
        <f t="shared" si="2"/>
        <v>0</v>
      </c>
      <c r="G127" s="388">
        <f>IFERROR($E127*SUMIF('Daily Log'!$B$18:$B$1017,$B127,'Daily Log'!$C$18:$C$1017),0)</f>
        <v>0</v>
      </c>
      <c r="H127" s="388">
        <f>IFERROR($E127*SUMIF('Daily Log'!$E$18:$E$1017,$B127,'Daily Log'!$F$18:$F$1017),0)</f>
        <v>0</v>
      </c>
      <c r="I127" s="388">
        <f>IFERROR($E127*SUMIF('Daily Log'!$H$18:$H$1017,$B127,'Daily Log'!$I$18:$I$1017),0)</f>
        <v>0</v>
      </c>
      <c r="J127" s="388">
        <f>IFERROR($E127*SUMIF('Daily Log'!$K$18:$K$1017,$B127,'Daily Log'!$L$18:$L$1017),0)</f>
        <v>0</v>
      </c>
      <c r="K127" s="388">
        <f>IFERROR($E127*SUMIF('Daily Log'!$N$18:$N$1017,$B127,'Daily Log'!$O$18:$O$1017),0)</f>
        <v>0</v>
      </c>
      <c r="L127" s="388">
        <f>IFERROR($E127*SUMIF('Daily Log'!$Q$18:$Q$1017,$B127,'Daily Log'!$R$18:$R$1017),0)</f>
        <v>0</v>
      </c>
      <c r="M127" s="388">
        <f>IFERROR($E127*SUMIF('Daily Log'!$T$18:$T$1017,$B127,'Daily Log'!$U$18:$U$1017),0)</f>
        <v>0</v>
      </c>
      <c r="N127" s="388">
        <f>IFERROR($E127*SUMIF('Daily Log'!$W$18:$W$1017,$B127,'Daily Log'!$X$18:$X$1017),0)</f>
        <v>0</v>
      </c>
      <c r="O127" s="388">
        <f>IFERROR($E127*SUMIF('Daily Log'!$Z$18:$Z$1017,$B127,'Daily Log'!$AA$18:$AA$1017),0)</f>
        <v>0</v>
      </c>
      <c r="P127" s="388">
        <f>IFERROR($E127*SUMIF('Daily Log'!$AC$18:$AC$1017,$B127,'Daily Log'!$AD$18:$AD$1017),0)</f>
        <v>0</v>
      </c>
      <c r="Q127" s="388">
        <f>IFERROR($E127*SUMIF('Daily Log'!$AF$18:$AF$1017,$B127,'Daily Log'!$AG$18:$AG$1017),0)</f>
        <v>0</v>
      </c>
      <c r="R127" s="388">
        <f>IFERROR($E127*SUMIF('Daily Log'!$AI$18:$AI$1017,$B127,'Daily Log'!$AJ$18:$AJ$1017),0)</f>
        <v>0</v>
      </c>
      <c r="S127" s="388">
        <f>IFERROR($E127*SUMIF('Daily Log'!$AL$18:$AL$1017,$B127,'Daily Log'!$AM$18:$AM$1017),0)</f>
        <v>0</v>
      </c>
      <c r="T127" s="388">
        <f>IFERROR($E127*SUMIF('Daily Log'!$AO$18:$AO$1017,$B127,'Daily Log'!$AP$18:$AP$1017),0)</f>
        <v>0</v>
      </c>
      <c r="U127" s="388">
        <f>IFERROR($E127*SUMIF('Daily Log'!$AR$18:$AR$1017,$B127,'Daily Log'!$AS$18:$AS$1017),0)</f>
        <v>0</v>
      </c>
      <c r="V127" s="388">
        <f>IFERROR($E127*SUMIF('Daily Log'!$AU$18:$AU$1017,$B127,'Daily Log'!$AV$18:$AV$1017),0)</f>
        <v>0</v>
      </c>
      <c r="W127" s="388">
        <f>IFERROR($E127*SUMIF('Daily Log'!$AX$18:$AX$1017,$B127,'Daily Log'!$AY$18:$AY$1017),0)</f>
        <v>0</v>
      </c>
      <c r="X127" s="388">
        <f>IFERROR($E127*SUMIF('Daily Log'!$BA$18:$BA$1017,$B127,'Daily Log'!$BB$18:$BB$1017),0)</f>
        <v>0</v>
      </c>
      <c r="Y127" s="388">
        <f>IFERROR($E127*SUMIF('Daily Log'!$BD$18:$BD$1017,$B127,'Daily Log'!$BE$18:$BE$1017),0)</f>
        <v>0</v>
      </c>
      <c r="Z127" s="388">
        <f>IFERROR($E127*SUMIF('Daily Log'!$BG$18:$BG$1017,$B127,'Daily Log'!$BH$18:$BH$1017),0)</f>
        <v>0</v>
      </c>
      <c r="AA127" s="388">
        <f>IFERROR($E127*SUMIF('Daily Log'!$BJ$18:$BJ$1017,$B127,'Daily Log'!$BK$18:$BK$1017),0)</f>
        <v>0</v>
      </c>
      <c r="AB127" s="388">
        <f>IFERROR($E127*SUMIF('Daily Log'!$BM$18:$BM$1017,$B127,'Daily Log'!$BN$18:$BN$1017),0)</f>
        <v>0</v>
      </c>
      <c r="AC127" s="388">
        <f>IFERROR($E127*SUMIF('Daily Log'!$BP$18:$BP$1017,$B127,'Daily Log'!$BQ$18:$BQ$1017),0)</f>
        <v>0</v>
      </c>
      <c r="AD127" s="388">
        <f>IFERROR($E127*SUMIF('Daily Log'!$BS$18:$BS$1017,$B127,'Daily Log'!$BT$18:$BT$1017),0)</f>
        <v>0</v>
      </c>
      <c r="AE127" s="388">
        <f>IFERROR($E127*SUMIF('Daily Log'!$BV$18:$BV$1017,$B127,'Daily Log'!$BW$18:$BW$1017),0)</f>
        <v>0</v>
      </c>
      <c r="AF127" s="388">
        <f>IFERROR($E127*SUMIF('Daily Log'!$BY$18:$BY$1017,$B127,'Daily Log'!$BZ$18:$BZ$1017),0)</f>
        <v>0</v>
      </c>
      <c r="AG127" s="388">
        <f>IFERROR($E127*SUMIF('Daily Log'!$CB$18:$CB$1017,$B127,'Daily Log'!$CC$18:$CC$1017),0)</f>
        <v>0</v>
      </c>
      <c r="AH127" s="388">
        <f>IFERROR($E127*SUMIF('Daily Log'!$CE$18:$CE$1017,$B127,'Daily Log'!$CF$18:$CF$1017),0)</f>
        <v>0</v>
      </c>
      <c r="AI127" s="388">
        <f>IFERROR($E127*SUMIF('Daily Log'!$CH$18:$CH$1017,$B127,'Daily Log'!$CI$18:$CI$1017),0)</f>
        <v>0</v>
      </c>
      <c r="AJ127" s="388">
        <f>IFERROR($E127*SUMIF('Daily Log'!$CK$18:$CK$1017,$B127,'Daily Log'!$CL$18:$CL$1017),0)</f>
        <v>0</v>
      </c>
      <c r="AK127" s="388">
        <f>IFERROR($E127*SUMIF('Daily Log'!$CN$18:$CN$1017,$B127,'Daily Log'!$CO$18:$CO$1017),0)</f>
        <v>0</v>
      </c>
    </row>
    <row r="128" spans="2:37" ht="33.75" hidden="1" customHeight="1">
      <c r="B128" s="397" t="s">
        <v>469</v>
      </c>
      <c r="C128" s="384"/>
      <c r="D128" s="389"/>
      <c r="E128" s="391"/>
      <c r="F128" s="390">
        <f t="shared" si="2"/>
        <v>0</v>
      </c>
      <c r="G128" s="388">
        <f>IFERROR($E128*SUMIF('Daily Log'!$B$18:$B$1017,$B128,'Daily Log'!$C$18:$C$1017),0)</f>
        <v>0</v>
      </c>
      <c r="H128" s="388">
        <f>IFERROR($E128*SUMIF('Daily Log'!$E$18:$E$1017,$B128,'Daily Log'!$F$18:$F$1017),0)</f>
        <v>0</v>
      </c>
      <c r="I128" s="388">
        <f>IFERROR($E128*SUMIF('Daily Log'!$H$18:$H$1017,$B128,'Daily Log'!$I$18:$I$1017),0)</f>
        <v>0</v>
      </c>
      <c r="J128" s="388">
        <f>IFERROR($E128*SUMIF('Daily Log'!$K$18:$K$1017,$B128,'Daily Log'!$L$18:$L$1017),0)</f>
        <v>0</v>
      </c>
      <c r="K128" s="388">
        <f>IFERROR($E128*SUMIF('Daily Log'!$N$18:$N$1017,$B128,'Daily Log'!$O$18:$O$1017),0)</f>
        <v>0</v>
      </c>
      <c r="L128" s="388">
        <f>IFERROR($E128*SUMIF('Daily Log'!$Q$18:$Q$1017,$B128,'Daily Log'!$R$18:$R$1017),0)</f>
        <v>0</v>
      </c>
      <c r="M128" s="388">
        <f>IFERROR($E128*SUMIF('Daily Log'!$T$18:$T$1017,$B128,'Daily Log'!$U$18:$U$1017),0)</f>
        <v>0</v>
      </c>
      <c r="N128" s="388">
        <f>IFERROR($E128*SUMIF('Daily Log'!$W$18:$W$1017,$B128,'Daily Log'!$X$18:$X$1017),0)</f>
        <v>0</v>
      </c>
      <c r="O128" s="388">
        <f>IFERROR($E128*SUMIF('Daily Log'!$Z$18:$Z$1017,$B128,'Daily Log'!$AA$18:$AA$1017),0)</f>
        <v>0</v>
      </c>
      <c r="P128" s="388">
        <f>IFERROR($E128*SUMIF('Daily Log'!$AC$18:$AC$1017,$B128,'Daily Log'!$AD$18:$AD$1017),0)</f>
        <v>0</v>
      </c>
      <c r="Q128" s="388">
        <f>IFERROR($E128*SUMIF('Daily Log'!$AF$18:$AF$1017,$B128,'Daily Log'!$AG$18:$AG$1017),0)</f>
        <v>0</v>
      </c>
      <c r="R128" s="388">
        <f>IFERROR($E128*SUMIF('Daily Log'!$AI$18:$AI$1017,$B128,'Daily Log'!$AJ$18:$AJ$1017),0)</f>
        <v>0</v>
      </c>
      <c r="S128" s="388">
        <f>IFERROR($E128*SUMIF('Daily Log'!$AL$18:$AL$1017,$B128,'Daily Log'!$AM$18:$AM$1017),0)</f>
        <v>0</v>
      </c>
      <c r="T128" s="388">
        <f>IFERROR($E128*SUMIF('Daily Log'!$AO$18:$AO$1017,$B128,'Daily Log'!$AP$18:$AP$1017),0)</f>
        <v>0</v>
      </c>
      <c r="U128" s="388">
        <f>IFERROR($E128*SUMIF('Daily Log'!$AR$18:$AR$1017,$B128,'Daily Log'!$AS$18:$AS$1017),0)</f>
        <v>0</v>
      </c>
      <c r="V128" s="388">
        <f>IFERROR($E128*SUMIF('Daily Log'!$AU$18:$AU$1017,$B128,'Daily Log'!$AV$18:$AV$1017),0)</f>
        <v>0</v>
      </c>
      <c r="W128" s="388">
        <f>IFERROR($E128*SUMIF('Daily Log'!$AX$18:$AX$1017,$B128,'Daily Log'!$AY$18:$AY$1017),0)</f>
        <v>0</v>
      </c>
      <c r="X128" s="388">
        <f>IFERROR($E128*SUMIF('Daily Log'!$BA$18:$BA$1017,$B128,'Daily Log'!$BB$18:$BB$1017),0)</f>
        <v>0</v>
      </c>
      <c r="Y128" s="388">
        <f>IFERROR($E128*SUMIF('Daily Log'!$BD$18:$BD$1017,$B128,'Daily Log'!$BE$18:$BE$1017),0)</f>
        <v>0</v>
      </c>
      <c r="Z128" s="388">
        <f>IFERROR($E128*SUMIF('Daily Log'!$BG$18:$BG$1017,$B128,'Daily Log'!$BH$18:$BH$1017),0)</f>
        <v>0</v>
      </c>
      <c r="AA128" s="388">
        <f>IFERROR($E128*SUMIF('Daily Log'!$BJ$18:$BJ$1017,$B128,'Daily Log'!$BK$18:$BK$1017),0)</f>
        <v>0</v>
      </c>
      <c r="AB128" s="388">
        <f>IFERROR($E128*SUMIF('Daily Log'!$BM$18:$BM$1017,$B128,'Daily Log'!$BN$18:$BN$1017),0)</f>
        <v>0</v>
      </c>
      <c r="AC128" s="388">
        <f>IFERROR($E128*SUMIF('Daily Log'!$BP$18:$BP$1017,$B128,'Daily Log'!$BQ$18:$BQ$1017),0)</f>
        <v>0</v>
      </c>
      <c r="AD128" s="388">
        <f>IFERROR($E128*SUMIF('Daily Log'!$BS$18:$BS$1017,$B128,'Daily Log'!$BT$18:$BT$1017),0)</f>
        <v>0</v>
      </c>
      <c r="AE128" s="388">
        <f>IFERROR($E128*SUMIF('Daily Log'!$BV$18:$BV$1017,$B128,'Daily Log'!$BW$18:$BW$1017),0)</f>
        <v>0</v>
      </c>
      <c r="AF128" s="388">
        <f>IFERROR($E128*SUMIF('Daily Log'!$BY$18:$BY$1017,$B128,'Daily Log'!$BZ$18:$BZ$1017),0)</f>
        <v>0</v>
      </c>
      <c r="AG128" s="388">
        <f>IFERROR($E128*SUMIF('Daily Log'!$CB$18:$CB$1017,$B128,'Daily Log'!$CC$18:$CC$1017),0)</f>
        <v>0</v>
      </c>
      <c r="AH128" s="388">
        <f>IFERROR($E128*SUMIF('Daily Log'!$CE$18:$CE$1017,$B128,'Daily Log'!$CF$18:$CF$1017),0)</f>
        <v>0</v>
      </c>
      <c r="AI128" s="388">
        <f>IFERROR($E128*SUMIF('Daily Log'!$CH$18:$CH$1017,$B128,'Daily Log'!$CI$18:$CI$1017),0)</f>
        <v>0</v>
      </c>
      <c r="AJ128" s="388">
        <f>IFERROR($E128*SUMIF('Daily Log'!$CK$18:$CK$1017,$B128,'Daily Log'!$CL$18:$CL$1017),0)</f>
        <v>0</v>
      </c>
      <c r="AK128" s="388">
        <f>IFERROR($E128*SUMIF('Daily Log'!$CN$18:$CN$1017,$B128,'Daily Log'!$CO$18:$CO$1017),0)</f>
        <v>0</v>
      </c>
    </row>
    <row r="129" spans="2:37" ht="33.75" hidden="1" customHeight="1">
      <c r="B129" s="397" t="s">
        <v>470</v>
      </c>
      <c r="C129" s="384"/>
      <c r="D129" s="389"/>
      <c r="E129" s="391"/>
      <c r="F129" s="390">
        <f t="shared" si="2"/>
        <v>0</v>
      </c>
      <c r="G129" s="388">
        <f>IFERROR($E129*SUMIF('Daily Log'!$B$18:$B$1017,$B129,'Daily Log'!$C$18:$C$1017),0)</f>
        <v>0</v>
      </c>
      <c r="H129" s="388">
        <f>IFERROR($E129*SUMIF('Daily Log'!$E$18:$E$1017,$B129,'Daily Log'!$F$18:$F$1017),0)</f>
        <v>0</v>
      </c>
      <c r="I129" s="388">
        <f>IFERROR($E129*SUMIF('Daily Log'!$H$18:$H$1017,$B129,'Daily Log'!$I$18:$I$1017),0)</f>
        <v>0</v>
      </c>
      <c r="J129" s="388">
        <f>IFERROR($E129*SUMIF('Daily Log'!$K$18:$K$1017,$B129,'Daily Log'!$L$18:$L$1017),0)</f>
        <v>0</v>
      </c>
      <c r="K129" s="388">
        <f>IFERROR($E129*SUMIF('Daily Log'!$N$18:$N$1017,$B129,'Daily Log'!$O$18:$O$1017),0)</f>
        <v>0</v>
      </c>
      <c r="L129" s="388">
        <f>IFERROR($E129*SUMIF('Daily Log'!$Q$18:$Q$1017,$B129,'Daily Log'!$R$18:$R$1017),0)</f>
        <v>0</v>
      </c>
      <c r="M129" s="388">
        <f>IFERROR($E129*SUMIF('Daily Log'!$T$18:$T$1017,$B129,'Daily Log'!$U$18:$U$1017),0)</f>
        <v>0</v>
      </c>
      <c r="N129" s="388">
        <f>IFERROR($E129*SUMIF('Daily Log'!$W$18:$W$1017,$B129,'Daily Log'!$X$18:$X$1017),0)</f>
        <v>0</v>
      </c>
      <c r="O129" s="388">
        <f>IFERROR($E129*SUMIF('Daily Log'!$Z$18:$Z$1017,$B129,'Daily Log'!$AA$18:$AA$1017),0)</f>
        <v>0</v>
      </c>
      <c r="P129" s="388">
        <f>IFERROR($E129*SUMIF('Daily Log'!$AC$18:$AC$1017,$B129,'Daily Log'!$AD$18:$AD$1017),0)</f>
        <v>0</v>
      </c>
      <c r="Q129" s="388">
        <f>IFERROR($E129*SUMIF('Daily Log'!$AF$18:$AF$1017,$B129,'Daily Log'!$AG$18:$AG$1017),0)</f>
        <v>0</v>
      </c>
      <c r="R129" s="388">
        <f>IFERROR($E129*SUMIF('Daily Log'!$AI$18:$AI$1017,$B129,'Daily Log'!$AJ$18:$AJ$1017),0)</f>
        <v>0</v>
      </c>
      <c r="S129" s="388">
        <f>IFERROR($E129*SUMIF('Daily Log'!$AL$18:$AL$1017,$B129,'Daily Log'!$AM$18:$AM$1017),0)</f>
        <v>0</v>
      </c>
      <c r="T129" s="388">
        <f>IFERROR($E129*SUMIF('Daily Log'!$AO$18:$AO$1017,$B129,'Daily Log'!$AP$18:$AP$1017),0)</f>
        <v>0</v>
      </c>
      <c r="U129" s="388">
        <f>IFERROR($E129*SUMIF('Daily Log'!$AR$18:$AR$1017,$B129,'Daily Log'!$AS$18:$AS$1017),0)</f>
        <v>0</v>
      </c>
      <c r="V129" s="388">
        <f>IFERROR($E129*SUMIF('Daily Log'!$AU$18:$AU$1017,$B129,'Daily Log'!$AV$18:$AV$1017),0)</f>
        <v>0</v>
      </c>
      <c r="W129" s="388">
        <f>IFERROR($E129*SUMIF('Daily Log'!$AX$18:$AX$1017,$B129,'Daily Log'!$AY$18:$AY$1017),0)</f>
        <v>0</v>
      </c>
      <c r="X129" s="388">
        <f>IFERROR($E129*SUMIF('Daily Log'!$BA$18:$BA$1017,$B129,'Daily Log'!$BB$18:$BB$1017),0)</f>
        <v>0</v>
      </c>
      <c r="Y129" s="388">
        <f>IFERROR($E129*SUMIF('Daily Log'!$BD$18:$BD$1017,$B129,'Daily Log'!$BE$18:$BE$1017),0)</f>
        <v>0</v>
      </c>
      <c r="Z129" s="388">
        <f>IFERROR($E129*SUMIF('Daily Log'!$BG$18:$BG$1017,$B129,'Daily Log'!$BH$18:$BH$1017),0)</f>
        <v>0</v>
      </c>
      <c r="AA129" s="388">
        <f>IFERROR($E129*SUMIF('Daily Log'!$BJ$18:$BJ$1017,$B129,'Daily Log'!$BK$18:$BK$1017),0)</f>
        <v>0</v>
      </c>
      <c r="AB129" s="388">
        <f>IFERROR($E129*SUMIF('Daily Log'!$BM$18:$BM$1017,$B129,'Daily Log'!$BN$18:$BN$1017),0)</f>
        <v>0</v>
      </c>
      <c r="AC129" s="388">
        <f>IFERROR($E129*SUMIF('Daily Log'!$BP$18:$BP$1017,$B129,'Daily Log'!$BQ$18:$BQ$1017),0)</f>
        <v>0</v>
      </c>
      <c r="AD129" s="388">
        <f>IFERROR($E129*SUMIF('Daily Log'!$BS$18:$BS$1017,$B129,'Daily Log'!$BT$18:$BT$1017),0)</f>
        <v>0</v>
      </c>
      <c r="AE129" s="388">
        <f>IFERROR($E129*SUMIF('Daily Log'!$BV$18:$BV$1017,$B129,'Daily Log'!$BW$18:$BW$1017),0)</f>
        <v>0</v>
      </c>
      <c r="AF129" s="388">
        <f>IFERROR($E129*SUMIF('Daily Log'!$BY$18:$BY$1017,$B129,'Daily Log'!$BZ$18:$BZ$1017),0)</f>
        <v>0</v>
      </c>
      <c r="AG129" s="388">
        <f>IFERROR($E129*SUMIF('Daily Log'!$CB$18:$CB$1017,$B129,'Daily Log'!$CC$18:$CC$1017),0)</f>
        <v>0</v>
      </c>
      <c r="AH129" s="388">
        <f>IFERROR($E129*SUMIF('Daily Log'!$CE$18:$CE$1017,$B129,'Daily Log'!$CF$18:$CF$1017),0)</f>
        <v>0</v>
      </c>
      <c r="AI129" s="388">
        <f>IFERROR($E129*SUMIF('Daily Log'!$CH$18:$CH$1017,$B129,'Daily Log'!$CI$18:$CI$1017),0)</f>
        <v>0</v>
      </c>
      <c r="AJ129" s="388">
        <f>IFERROR($E129*SUMIF('Daily Log'!$CK$18:$CK$1017,$B129,'Daily Log'!$CL$18:$CL$1017),0)</f>
        <v>0</v>
      </c>
      <c r="AK129" s="388">
        <f>IFERROR($E129*SUMIF('Daily Log'!$CN$18:$CN$1017,$B129,'Daily Log'!$CO$18:$CO$1017),0)</f>
        <v>0</v>
      </c>
    </row>
    <row r="130" spans="2:37" ht="33.75" hidden="1" customHeight="1">
      <c r="B130" s="397" t="s">
        <v>471</v>
      </c>
      <c r="C130" s="384"/>
      <c r="D130" s="389"/>
      <c r="E130" s="391"/>
      <c r="F130" s="390">
        <f t="shared" si="2"/>
        <v>0</v>
      </c>
      <c r="G130" s="388">
        <f>IFERROR($E130*SUMIF('Daily Log'!$B$18:$B$1017,$B130,'Daily Log'!$C$18:$C$1017),0)</f>
        <v>0</v>
      </c>
      <c r="H130" s="388">
        <f>IFERROR($E130*SUMIF('Daily Log'!$E$18:$E$1017,$B130,'Daily Log'!$F$18:$F$1017),0)</f>
        <v>0</v>
      </c>
      <c r="I130" s="388">
        <f>IFERROR($E130*SUMIF('Daily Log'!$H$18:$H$1017,$B130,'Daily Log'!$I$18:$I$1017),0)</f>
        <v>0</v>
      </c>
      <c r="J130" s="388">
        <f>IFERROR($E130*SUMIF('Daily Log'!$K$18:$K$1017,$B130,'Daily Log'!$L$18:$L$1017),0)</f>
        <v>0</v>
      </c>
      <c r="K130" s="388">
        <f>IFERROR($E130*SUMIF('Daily Log'!$N$18:$N$1017,$B130,'Daily Log'!$O$18:$O$1017),0)</f>
        <v>0</v>
      </c>
      <c r="L130" s="388">
        <f>IFERROR($E130*SUMIF('Daily Log'!$Q$18:$Q$1017,$B130,'Daily Log'!$R$18:$R$1017),0)</f>
        <v>0</v>
      </c>
      <c r="M130" s="388">
        <f>IFERROR($E130*SUMIF('Daily Log'!$T$18:$T$1017,$B130,'Daily Log'!$U$18:$U$1017),0)</f>
        <v>0</v>
      </c>
      <c r="N130" s="388">
        <f>IFERROR($E130*SUMIF('Daily Log'!$W$18:$W$1017,$B130,'Daily Log'!$X$18:$X$1017),0)</f>
        <v>0</v>
      </c>
      <c r="O130" s="388">
        <f>IFERROR($E130*SUMIF('Daily Log'!$Z$18:$Z$1017,$B130,'Daily Log'!$AA$18:$AA$1017),0)</f>
        <v>0</v>
      </c>
      <c r="P130" s="388">
        <f>IFERROR($E130*SUMIF('Daily Log'!$AC$18:$AC$1017,$B130,'Daily Log'!$AD$18:$AD$1017),0)</f>
        <v>0</v>
      </c>
      <c r="Q130" s="388">
        <f>IFERROR($E130*SUMIF('Daily Log'!$AF$18:$AF$1017,$B130,'Daily Log'!$AG$18:$AG$1017),0)</f>
        <v>0</v>
      </c>
      <c r="R130" s="388">
        <f>IFERROR($E130*SUMIF('Daily Log'!$AI$18:$AI$1017,$B130,'Daily Log'!$AJ$18:$AJ$1017),0)</f>
        <v>0</v>
      </c>
      <c r="S130" s="388">
        <f>IFERROR($E130*SUMIF('Daily Log'!$AL$18:$AL$1017,$B130,'Daily Log'!$AM$18:$AM$1017),0)</f>
        <v>0</v>
      </c>
      <c r="T130" s="388">
        <f>IFERROR($E130*SUMIF('Daily Log'!$AO$18:$AO$1017,$B130,'Daily Log'!$AP$18:$AP$1017),0)</f>
        <v>0</v>
      </c>
      <c r="U130" s="388">
        <f>IFERROR($E130*SUMIF('Daily Log'!$AR$18:$AR$1017,$B130,'Daily Log'!$AS$18:$AS$1017),0)</f>
        <v>0</v>
      </c>
      <c r="V130" s="388">
        <f>IFERROR($E130*SUMIF('Daily Log'!$AU$18:$AU$1017,$B130,'Daily Log'!$AV$18:$AV$1017),0)</f>
        <v>0</v>
      </c>
      <c r="W130" s="388">
        <f>IFERROR($E130*SUMIF('Daily Log'!$AX$18:$AX$1017,$B130,'Daily Log'!$AY$18:$AY$1017),0)</f>
        <v>0</v>
      </c>
      <c r="X130" s="388">
        <f>IFERROR($E130*SUMIF('Daily Log'!$BA$18:$BA$1017,$B130,'Daily Log'!$BB$18:$BB$1017),0)</f>
        <v>0</v>
      </c>
      <c r="Y130" s="388">
        <f>IFERROR($E130*SUMIF('Daily Log'!$BD$18:$BD$1017,$B130,'Daily Log'!$BE$18:$BE$1017),0)</f>
        <v>0</v>
      </c>
      <c r="Z130" s="388">
        <f>IFERROR($E130*SUMIF('Daily Log'!$BG$18:$BG$1017,$B130,'Daily Log'!$BH$18:$BH$1017),0)</f>
        <v>0</v>
      </c>
      <c r="AA130" s="388">
        <f>IFERROR($E130*SUMIF('Daily Log'!$BJ$18:$BJ$1017,$B130,'Daily Log'!$BK$18:$BK$1017),0)</f>
        <v>0</v>
      </c>
      <c r="AB130" s="388">
        <f>IFERROR($E130*SUMIF('Daily Log'!$BM$18:$BM$1017,$B130,'Daily Log'!$BN$18:$BN$1017),0)</f>
        <v>0</v>
      </c>
      <c r="AC130" s="388">
        <f>IFERROR($E130*SUMIF('Daily Log'!$BP$18:$BP$1017,$B130,'Daily Log'!$BQ$18:$BQ$1017),0)</f>
        <v>0</v>
      </c>
      <c r="AD130" s="388">
        <f>IFERROR($E130*SUMIF('Daily Log'!$BS$18:$BS$1017,$B130,'Daily Log'!$BT$18:$BT$1017),0)</f>
        <v>0</v>
      </c>
      <c r="AE130" s="388">
        <f>IFERROR($E130*SUMIF('Daily Log'!$BV$18:$BV$1017,$B130,'Daily Log'!$BW$18:$BW$1017),0)</f>
        <v>0</v>
      </c>
      <c r="AF130" s="388">
        <f>IFERROR($E130*SUMIF('Daily Log'!$BY$18:$BY$1017,$B130,'Daily Log'!$BZ$18:$BZ$1017),0)</f>
        <v>0</v>
      </c>
      <c r="AG130" s="388">
        <f>IFERROR($E130*SUMIF('Daily Log'!$CB$18:$CB$1017,$B130,'Daily Log'!$CC$18:$CC$1017),0)</f>
        <v>0</v>
      </c>
      <c r="AH130" s="388">
        <f>IFERROR($E130*SUMIF('Daily Log'!$CE$18:$CE$1017,$B130,'Daily Log'!$CF$18:$CF$1017),0)</f>
        <v>0</v>
      </c>
      <c r="AI130" s="388">
        <f>IFERROR($E130*SUMIF('Daily Log'!$CH$18:$CH$1017,$B130,'Daily Log'!$CI$18:$CI$1017),0)</f>
        <v>0</v>
      </c>
      <c r="AJ130" s="388">
        <f>IFERROR($E130*SUMIF('Daily Log'!$CK$18:$CK$1017,$B130,'Daily Log'!$CL$18:$CL$1017),0)</f>
        <v>0</v>
      </c>
      <c r="AK130" s="388">
        <f>IFERROR($E130*SUMIF('Daily Log'!$CN$18:$CN$1017,$B130,'Daily Log'!$CO$18:$CO$1017),0)</f>
        <v>0</v>
      </c>
    </row>
    <row r="131" spans="2:37" ht="33.75" hidden="1" customHeight="1">
      <c r="B131" s="397" t="s">
        <v>472</v>
      </c>
      <c r="C131" s="384"/>
      <c r="D131" s="389"/>
      <c r="E131" s="391"/>
      <c r="F131" s="390">
        <f t="shared" si="2"/>
        <v>0</v>
      </c>
      <c r="G131" s="388">
        <f>IFERROR($E131*SUMIF('Daily Log'!$B$18:$B$1017,$B131,'Daily Log'!$C$18:$C$1017),0)</f>
        <v>0</v>
      </c>
      <c r="H131" s="388">
        <f>IFERROR($E131*SUMIF('Daily Log'!$E$18:$E$1017,$B131,'Daily Log'!$F$18:$F$1017),0)</f>
        <v>0</v>
      </c>
      <c r="I131" s="388">
        <f>IFERROR($E131*SUMIF('Daily Log'!$H$18:$H$1017,$B131,'Daily Log'!$I$18:$I$1017),0)</f>
        <v>0</v>
      </c>
      <c r="J131" s="388">
        <f>IFERROR($E131*SUMIF('Daily Log'!$K$18:$K$1017,$B131,'Daily Log'!$L$18:$L$1017),0)</f>
        <v>0</v>
      </c>
      <c r="K131" s="388">
        <f>IFERROR($E131*SUMIF('Daily Log'!$N$18:$N$1017,$B131,'Daily Log'!$O$18:$O$1017),0)</f>
        <v>0</v>
      </c>
      <c r="L131" s="388">
        <f>IFERROR($E131*SUMIF('Daily Log'!$Q$18:$Q$1017,$B131,'Daily Log'!$R$18:$R$1017),0)</f>
        <v>0</v>
      </c>
      <c r="M131" s="388">
        <f>IFERROR($E131*SUMIF('Daily Log'!$T$18:$T$1017,$B131,'Daily Log'!$U$18:$U$1017),0)</f>
        <v>0</v>
      </c>
      <c r="N131" s="388">
        <f>IFERROR($E131*SUMIF('Daily Log'!$W$18:$W$1017,$B131,'Daily Log'!$X$18:$X$1017),0)</f>
        <v>0</v>
      </c>
      <c r="O131" s="388">
        <f>IFERROR($E131*SUMIF('Daily Log'!$Z$18:$Z$1017,$B131,'Daily Log'!$AA$18:$AA$1017),0)</f>
        <v>0</v>
      </c>
      <c r="P131" s="388">
        <f>IFERROR($E131*SUMIF('Daily Log'!$AC$18:$AC$1017,$B131,'Daily Log'!$AD$18:$AD$1017),0)</f>
        <v>0</v>
      </c>
      <c r="Q131" s="388">
        <f>IFERROR($E131*SUMIF('Daily Log'!$AF$18:$AF$1017,$B131,'Daily Log'!$AG$18:$AG$1017),0)</f>
        <v>0</v>
      </c>
      <c r="R131" s="388">
        <f>IFERROR($E131*SUMIF('Daily Log'!$AI$18:$AI$1017,$B131,'Daily Log'!$AJ$18:$AJ$1017),0)</f>
        <v>0</v>
      </c>
      <c r="S131" s="388">
        <f>IFERROR($E131*SUMIF('Daily Log'!$AL$18:$AL$1017,$B131,'Daily Log'!$AM$18:$AM$1017),0)</f>
        <v>0</v>
      </c>
      <c r="T131" s="388">
        <f>IFERROR($E131*SUMIF('Daily Log'!$AO$18:$AO$1017,$B131,'Daily Log'!$AP$18:$AP$1017),0)</f>
        <v>0</v>
      </c>
      <c r="U131" s="388">
        <f>IFERROR($E131*SUMIF('Daily Log'!$AR$18:$AR$1017,$B131,'Daily Log'!$AS$18:$AS$1017),0)</f>
        <v>0</v>
      </c>
      <c r="V131" s="388">
        <f>IFERROR($E131*SUMIF('Daily Log'!$AU$18:$AU$1017,$B131,'Daily Log'!$AV$18:$AV$1017),0)</f>
        <v>0</v>
      </c>
      <c r="W131" s="388">
        <f>IFERROR($E131*SUMIF('Daily Log'!$AX$18:$AX$1017,$B131,'Daily Log'!$AY$18:$AY$1017),0)</f>
        <v>0</v>
      </c>
      <c r="X131" s="388">
        <f>IFERROR($E131*SUMIF('Daily Log'!$BA$18:$BA$1017,$B131,'Daily Log'!$BB$18:$BB$1017),0)</f>
        <v>0</v>
      </c>
      <c r="Y131" s="388">
        <f>IFERROR($E131*SUMIF('Daily Log'!$BD$18:$BD$1017,$B131,'Daily Log'!$BE$18:$BE$1017),0)</f>
        <v>0</v>
      </c>
      <c r="Z131" s="388">
        <f>IFERROR($E131*SUMIF('Daily Log'!$BG$18:$BG$1017,$B131,'Daily Log'!$BH$18:$BH$1017),0)</f>
        <v>0</v>
      </c>
      <c r="AA131" s="388">
        <f>IFERROR($E131*SUMIF('Daily Log'!$BJ$18:$BJ$1017,$B131,'Daily Log'!$BK$18:$BK$1017),0)</f>
        <v>0</v>
      </c>
      <c r="AB131" s="388">
        <f>IFERROR($E131*SUMIF('Daily Log'!$BM$18:$BM$1017,$B131,'Daily Log'!$BN$18:$BN$1017),0)</f>
        <v>0</v>
      </c>
      <c r="AC131" s="388">
        <f>IFERROR($E131*SUMIF('Daily Log'!$BP$18:$BP$1017,$B131,'Daily Log'!$BQ$18:$BQ$1017),0)</f>
        <v>0</v>
      </c>
      <c r="AD131" s="388">
        <f>IFERROR($E131*SUMIF('Daily Log'!$BS$18:$BS$1017,$B131,'Daily Log'!$BT$18:$BT$1017),0)</f>
        <v>0</v>
      </c>
      <c r="AE131" s="388">
        <f>IFERROR($E131*SUMIF('Daily Log'!$BV$18:$BV$1017,$B131,'Daily Log'!$BW$18:$BW$1017),0)</f>
        <v>0</v>
      </c>
      <c r="AF131" s="388">
        <f>IFERROR($E131*SUMIF('Daily Log'!$BY$18:$BY$1017,$B131,'Daily Log'!$BZ$18:$BZ$1017),0)</f>
        <v>0</v>
      </c>
      <c r="AG131" s="388">
        <f>IFERROR($E131*SUMIF('Daily Log'!$CB$18:$CB$1017,$B131,'Daily Log'!$CC$18:$CC$1017),0)</f>
        <v>0</v>
      </c>
      <c r="AH131" s="388">
        <f>IFERROR($E131*SUMIF('Daily Log'!$CE$18:$CE$1017,$B131,'Daily Log'!$CF$18:$CF$1017),0)</f>
        <v>0</v>
      </c>
      <c r="AI131" s="388">
        <f>IFERROR($E131*SUMIF('Daily Log'!$CH$18:$CH$1017,$B131,'Daily Log'!$CI$18:$CI$1017),0)</f>
        <v>0</v>
      </c>
      <c r="AJ131" s="388">
        <f>IFERROR($E131*SUMIF('Daily Log'!$CK$18:$CK$1017,$B131,'Daily Log'!$CL$18:$CL$1017),0)</f>
        <v>0</v>
      </c>
      <c r="AK131" s="388">
        <f>IFERROR($E131*SUMIF('Daily Log'!$CN$18:$CN$1017,$B131,'Daily Log'!$CO$18:$CO$1017),0)</f>
        <v>0</v>
      </c>
    </row>
    <row r="132" spans="2:37" ht="33.75" hidden="1" customHeight="1">
      <c r="B132" s="397" t="s">
        <v>473</v>
      </c>
      <c r="C132" s="384"/>
      <c r="D132" s="389"/>
      <c r="E132" s="391"/>
      <c r="F132" s="390">
        <f t="shared" si="2"/>
        <v>0</v>
      </c>
      <c r="G132" s="388">
        <f>IFERROR($E132*SUMIF('Daily Log'!$B$18:$B$1017,$B132,'Daily Log'!$C$18:$C$1017),0)</f>
        <v>0</v>
      </c>
      <c r="H132" s="388">
        <f>IFERROR($E132*SUMIF('Daily Log'!$E$18:$E$1017,$B132,'Daily Log'!$F$18:$F$1017),0)</f>
        <v>0</v>
      </c>
      <c r="I132" s="388">
        <f>IFERROR($E132*SUMIF('Daily Log'!$H$18:$H$1017,$B132,'Daily Log'!$I$18:$I$1017),0)</f>
        <v>0</v>
      </c>
      <c r="J132" s="388">
        <f>IFERROR($E132*SUMIF('Daily Log'!$K$18:$K$1017,$B132,'Daily Log'!$L$18:$L$1017),0)</f>
        <v>0</v>
      </c>
      <c r="K132" s="388">
        <f>IFERROR($E132*SUMIF('Daily Log'!$N$18:$N$1017,$B132,'Daily Log'!$O$18:$O$1017),0)</f>
        <v>0</v>
      </c>
      <c r="L132" s="388">
        <f>IFERROR($E132*SUMIF('Daily Log'!$Q$18:$Q$1017,$B132,'Daily Log'!$R$18:$R$1017),0)</f>
        <v>0</v>
      </c>
      <c r="M132" s="388">
        <f>IFERROR($E132*SUMIF('Daily Log'!$T$18:$T$1017,$B132,'Daily Log'!$U$18:$U$1017),0)</f>
        <v>0</v>
      </c>
      <c r="N132" s="388">
        <f>IFERROR($E132*SUMIF('Daily Log'!$W$18:$W$1017,$B132,'Daily Log'!$X$18:$X$1017),0)</f>
        <v>0</v>
      </c>
      <c r="O132" s="388">
        <f>IFERROR($E132*SUMIF('Daily Log'!$Z$18:$Z$1017,$B132,'Daily Log'!$AA$18:$AA$1017),0)</f>
        <v>0</v>
      </c>
      <c r="P132" s="388">
        <f>IFERROR($E132*SUMIF('Daily Log'!$AC$18:$AC$1017,$B132,'Daily Log'!$AD$18:$AD$1017),0)</f>
        <v>0</v>
      </c>
      <c r="Q132" s="388">
        <f>IFERROR($E132*SUMIF('Daily Log'!$AF$18:$AF$1017,$B132,'Daily Log'!$AG$18:$AG$1017),0)</f>
        <v>0</v>
      </c>
      <c r="R132" s="388">
        <f>IFERROR($E132*SUMIF('Daily Log'!$AI$18:$AI$1017,$B132,'Daily Log'!$AJ$18:$AJ$1017),0)</f>
        <v>0</v>
      </c>
      <c r="S132" s="388">
        <f>IFERROR($E132*SUMIF('Daily Log'!$AL$18:$AL$1017,$B132,'Daily Log'!$AM$18:$AM$1017),0)</f>
        <v>0</v>
      </c>
      <c r="T132" s="388">
        <f>IFERROR($E132*SUMIF('Daily Log'!$AO$18:$AO$1017,$B132,'Daily Log'!$AP$18:$AP$1017),0)</f>
        <v>0</v>
      </c>
      <c r="U132" s="388">
        <f>IFERROR($E132*SUMIF('Daily Log'!$AR$18:$AR$1017,$B132,'Daily Log'!$AS$18:$AS$1017),0)</f>
        <v>0</v>
      </c>
      <c r="V132" s="388">
        <f>IFERROR($E132*SUMIF('Daily Log'!$AU$18:$AU$1017,$B132,'Daily Log'!$AV$18:$AV$1017),0)</f>
        <v>0</v>
      </c>
      <c r="W132" s="388">
        <f>IFERROR($E132*SUMIF('Daily Log'!$AX$18:$AX$1017,$B132,'Daily Log'!$AY$18:$AY$1017),0)</f>
        <v>0</v>
      </c>
      <c r="X132" s="388">
        <f>IFERROR($E132*SUMIF('Daily Log'!$BA$18:$BA$1017,$B132,'Daily Log'!$BB$18:$BB$1017),0)</f>
        <v>0</v>
      </c>
      <c r="Y132" s="388">
        <f>IFERROR($E132*SUMIF('Daily Log'!$BD$18:$BD$1017,$B132,'Daily Log'!$BE$18:$BE$1017),0)</f>
        <v>0</v>
      </c>
      <c r="Z132" s="388">
        <f>IFERROR($E132*SUMIF('Daily Log'!$BG$18:$BG$1017,$B132,'Daily Log'!$BH$18:$BH$1017),0)</f>
        <v>0</v>
      </c>
      <c r="AA132" s="388">
        <f>IFERROR($E132*SUMIF('Daily Log'!$BJ$18:$BJ$1017,$B132,'Daily Log'!$BK$18:$BK$1017),0)</f>
        <v>0</v>
      </c>
      <c r="AB132" s="388">
        <f>IFERROR($E132*SUMIF('Daily Log'!$BM$18:$BM$1017,$B132,'Daily Log'!$BN$18:$BN$1017),0)</f>
        <v>0</v>
      </c>
      <c r="AC132" s="388">
        <f>IFERROR($E132*SUMIF('Daily Log'!$BP$18:$BP$1017,$B132,'Daily Log'!$BQ$18:$BQ$1017),0)</f>
        <v>0</v>
      </c>
      <c r="AD132" s="388">
        <f>IFERROR($E132*SUMIF('Daily Log'!$BS$18:$BS$1017,$B132,'Daily Log'!$BT$18:$BT$1017),0)</f>
        <v>0</v>
      </c>
      <c r="AE132" s="388">
        <f>IFERROR($E132*SUMIF('Daily Log'!$BV$18:$BV$1017,$B132,'Daily Log'!$BW$18:$BW$1017),0)</f>
        <v>0</v>
      </c>
      <c r="AF132" s="388">
        <f>IFERROR($E132*SUMIF('Daily Log'!$BY$18:$BY$1017,$B132,'Daily Log'!$BZ$18:$BZ$1017),0)</f>
        <v>0</v>
      </c>
      <c r="AG132" s="388">
        <f>IFERROR($E132*SUMIF('Daily Log'!$CB$18:$CB$1017,$B132,'Daily Log'!$CC$18:$CC$1017),0)</f>
        <v>0</v>
      </c>
      <c r="AH132" s="388">
        <f>IFERROR($E132*SUMIF('Daily Log'!$CE$18:$CE$1017,$B132,'Daily Log'!$CF$18:$CF$1017),0)</f>
        <v>0</v>
      </c>
      <c r="AI132" s="388">
        <f>IFERROR($E132*SUMIF('Daily Log'!$CH$18:$CH$1017,$B132,'Daily Log'!$CI$18:$CI$1017),0)</f>
        <v>0</v>
      </c>
      <c r="AJ132" s="388">
        <f>IFERROR($E132*SUMIF('Daily Log'!$CK$18:$CK$1017,$B132,'Daily Log'!$CL$18:$CL$1017),0)</f>
        <v>0</v>
      </c>
      <c r="AK132" s="388">
        <f>IFERROR($E132*SUMIF('Daily Log'!$CN$18:$CN$1017,$B132,'Daily Log'!$CO$18:$CO$1017),0)</f>
        <v>0</v>
      </c>
    </row>
    <row r="133" spans="2:37" ht="33.75" hidden="1" customHeight="1">
      <c r="B133" s="397" t="s">
        <v>474</v>
      </c>
      <c r="C133" s="384"/>
      <c r="D133" s="389"/>
      <c r="E133" s="391"/>
      <c r="F133" s="390">
        <f t="shared" si="2"/>
        <v>0</v>
      </c>
      <c r="G133" s="388">
        <f>IFERROR($E133*SUMIF('Daily Log'!$B$18:$B$1017,$B133,'Daily Log'!$C$18:$C$1017),0)</f>
        <v>0</v>
      </c>
      <c r="H133" s="388">
        <f>IFERROR($E133*SUMIF('Daily Log'!$E$18:$E$1017,$B133,'Daily Log'!$F$18:$F$1017),0)</f>
        <v>0</v>
      </c>
      <c r="I133" s="388">
        <f>IFERROR($E133*SUMIF('Daily Log'!$H$18:$H$1017,$B133,'Daily Log'!$I$18:$I$1017),0)</f>
        <v>0</v>
      </c>
      <c r="J133" s="388">
        <f>IFERROR($E133*SUMIF('Daily Log'!$K$18:$K$1017,$B133,'Daily Log'!$L$18:$L$1017),0)</f>
        <v>0</v>
      </c>
      <c r="K133" s="388">
        <f>IFERROR($E133*SUMIF('Daily Log'!$N$18:$N$1017,$B133,'Daily Log'!$O$18:$O$1017),0)</f>
        <v>0</v>
      </c>
      <c r="L133" s="388">
        <f>IFERROR($E133*SUMIF('Daily Log'!$Q$18:$Q$1017,$B133,'Daily Log'!$R$18:$R$1017),0)</f>
        <v>0</v>
      </c>
      <c r="M133" s="388">
        <f>IFERROR($E133*SUMIF('Daily Log'!$T$18:$T$1017,$B133,'Daily Log'!$U$18:$U$1017),0)</f>
        <v>0</v>
      </c>
      <c r="N133" s="388">
        <f>IFERROR($E133*SUMIF('Daily Log'!$W$18:$W$1017,$B133,'Daily Log'!$X$18:$X$1017),0)</f>
        <v>0</v>
      </c>
      <c r="O133" s="388">
        <f>IFERROR($E133*SUMIF('Daily Log'!$Z$18:$Z$1017,$B133,'Daily Log'!$AA$18:$AA$1017),0)</f>
        <v>0</v>
      </c>
      <c r="P133" s="388">
        <f>IFERROR($E133*SUMIF('Daily Log'!$AC$18:$AC$1017,$B133,'Daily Log'!$AD$18:$AD$1017),0)</f>
        <v>0</v>
      </c>
      <c r="Q133" s="388">
        <f>IFERROR($E133*SUMIF('Daily Log'!$AF$18:$AF$1017,$B133,'Daily Log'!$AG$18:$AG$1017),0)</f>
        <v>0</v>
      </c>
      <c r="R133" s="388">
        <f>IFERROR($E133*SUMIF('Daily Log'!$AI$18:$AI$1017,$B133,'Daily Log'!$AJ$18:$AJ$1017),0)</f>
        <v>0</v>
      </c>
      <c r="S133" s="388">
        <f>IFERROR($E133*SUMIF('Daily Log'!$AL$18:$AL$1017,$B133,'Daily Log'!$AM$18:$AM$1017),0)</f>
        <v>0</v>
      </c>
      <c r="T133" s="388">
        <f>IFERROR($E133*SUMIF('Daily Log'!$AO$18:$AO$1017,$B133,'Daily Log'!$AP$18:$AP$1017),0)</f>
        <v>0</v>
      </c>
      <c r="U133" s="388">
        <f>IFERROR($E133*SUMIF('Daily Log'!$AR$18:$AR$1017,$B133,'Daily Log'!$AS$18:$AS$1017),0)</f>
        <v>0</v>
      </c>
      <c r="V133" s="388">
        <f>IFERROR($E133*SUMIF('Daily Log'!$AU$18:$AU$1017,$B133,'Daily Log'!$AV$18:$AV$1017),0)</f>
        <v>0</v>
      </c>
      <c r="W133" s="388">
        <f>IFERROR($E133*SUMIF('Daily Log'!$AX$18:$AX$1017,$B133,'Daily Log'!$AY$18:$AY$1017),0)</f>
        <v>0</v>
      </c>
      <c r="X133" s="388">
        <f>IFERROR($E133*SUMIF('Daily Log'!$BA$18:$BA$1017,$B133,'Daily Log'!$BB$18:$BB$1017),0)</f>
        <v>0</v>
      </c>
      <c r="Y133" s="388">
        <f>IFERROR($E133*SUMIF('Daily Log'!$BD$18:$BD$1017,$B133,'Daily Log'!$BE$18:$BE$1017),0)</f>
        <v>0</v>
      </c>
      <c r="Z133" s="388">
        <f>IFERROR($E133*SUMIF('Daily Log'!$BG$18:$BG$1017,$B133,'Daily Log'!$BH$18:$BH$1017),0)</f>
        <v>0</v>
      </c>
      <c r="AA133" s="388">
        <f>IFERROR($E133*SUMIF('Daily Log'!$BJ$18:$BJ$1017,$B133,'Daily Log'!$BK$18:$BK$1017),0)</f>
        <v>0</v>
      </c>
      <c r="AB133" s="388">
        <f>IFERROR($E133*SUMIF('Daily Log'!$BM$18:$BM$1017,$B133,'Daily Log'!$BN$18:$BN$1017),0)</f>
        <v>0</v>
      </c>
      <c r="AC133" s="388">
        <f>IFERROR($E133*SUMIF('Daily Log'!$BP$18:$BP$1017,$B133,'Daily Log'!$BQ$18:$BQ$1017),0)</f>
        <v>0</v>
      </c>
      <c r="AD133" s="388">
        <f>IFERROR($E133*SUMIF('Daily Log'!$BS$18:$BS$1017,$B133,'Daily Log'!$BT$18:$BT$1017),0)</f>
        <v>0</v>
      </c>
      <c r="AE133" s="388">
        <f>IFERROR($E133*SUMIF('Daily Log'!$BV$18:$BV$1017,$B133,'Daily Log'!$BW$18:$BW$1017),0)</f>
        <v>0</v>
      </c>
      <c r="AF133" s="388">
        <f>IFERROR($E133*SUMIF('Daily Log'!$BY$18:$BY$1017,$B133,'Daily Log'!$BZ$18:$BZ$1017),0)</f>
        <v>0</v>
      </c>
      <c r="AG133" s="388">
        <f>IFERROR($E133*SUMIF('Daily Log'!$CB$18:$CB$1017,$B133,'Daily Log'!$CC$18:$CC$1017),0)</f>
        <v>0</v>
      </c>
      <c r="AH133" s="388">
        <f>IFERROR($E133*SUMIF('Daily Log'!$CE$18:$CE$1017,$B133,'Daily Log'!$CF$18:$CF$1017),0)</f>
        <v>0</v>
      </c>
      <c r="AI133" s="388">
        <f>IFERROR($E133*SUMIF('Daily Log'!$CH$18:$CH$1017,$B133,'Daily Log'!$CI$18:$CI$1017),0)</f>
        <v>0</v>
      </c>
      <c r="AJ133" s="388">
        <f>IFERROR($E133*SUMIF('Daily Log'!$CK$18:$CK$1017,$B133,'Daily Log'!$CL$18:$CL$1017),0)</f>
        <v>0</v>
      </c>
      <c r="AK133" s="388">
        <f>IFERROR($E133*SUMIF('Daily Log'!$CN$18:$CN$1017,$B133,'Daily Log'!$CO$18:$CO$1017),0)</f>
        <v>0</v>
      </c>
    </row>
    <row r="134" spans="2:37" ht="33.75" hidden="1" customHeight="1">
      <c r="B134" s="397" t="s">
        <v>475</v>
      </c>
      <c r="C134" s="384"/>
      <c r="D134" s="389"/>
      <c r="E134" s="391"/>
      <c r="F134" s="390">
        <f t="shared" si="2"/>
        <v>0</v>
      </c>
      <c r="G134" s="388">
        <f>IFERROR($E134*SUMIF('Daily Log'!$B$18:$B$1017,$B134,'Daily Log'!$C$18:$C$1017),0)</f>
        <v>0</v>
      </c>
      <c r="H134" s="388">
        <f>IFERROR($E134*SUMIF('Daily Log'!$E$18:$E$1017,$B134,'Daily Log'!$F$18:$F$1017),0)</f>
        <v>0</v>
      </c>
      <c r="I134" s="388">
        <f>IFERROR($E134*SUMIF('Daily Log'!$H$18:$H$1017,$B134,'Daily Log'!$I$18:$I$1017),0)</f>
        <v>0</v>
      </c>
      <c r="J134" s="388">
        <f>IFERROR($E134*SUMIF('Daily Log'!$K$18:$K$1017,$B134,'Daily Log'!$L$18:$L$1017),0)</f>
        <v>0</v>
      </c>
      <c r="K134" s="388">
        <f>IFERROR($E134*SUMIF('Daily Log'!$N$18:$N$1017,$B134,'Daily Log'!$O$18:$O$1017),0)</f>
        <v>0</v>
      </c>
      <c r="L134" s="388">
        <f>IFERROR($E134*SUMIF('Daily Log'!$Q$18:$Q$1017,$B134,'Daily Log'!$R$18:$R$1017),0)</f>
        <v>0</v>
      </c>
      <c r="M134" s="388">
        <f>IFERROR($E134*SUMIF('Daily Log'!$T$18:$T$1017,$B134,'Daily Log'!$U$18:$U$1017),0)</f>
        <v>0</v>
      </c>
      <c r="N134" s="388">
        <f>IFERROR($E134*SUMIF('Daily Log'!$W$18:$W$1017,$B134,'Daily Log'!$X$18:$X$1017),0)</f>
        <v>0</v>
      </c>
      <c r="O134" s="388">
        <f>IFERROR($E134*SUMIF('Daily Log'!$Z$18:$Z$1017,$B134,'Daily Log'!$AA$18:$AA$1017),0)</f>
        <v>0</v>
      </c>
      <c r="P134" s="388">
        <f>IFERROR($E134*SUMIF('Daily Log'!$AC$18:$AC$1017,$B134,'Daily Log'!$AD$18:$AD$1017),0)</f>
        <v>0</v>
      </c>
      <c r="Q134" s="388">
        <f>IFERROR($E134*SUMIF('Daily Log'!$AF$18:$AF$1017,$B134,'Daily Log'!$AG$18:$AG$1017),0)</f>
        <v>0</v>
      </c>
      <c r="R134" s="388">
        <f>IFERROR($E134*SUMIF('Daily Log'!$AI$18:$AI$1017,$B134,'Daily Log'!$AJ$18:$AJ$1017),0)</f>
        <v>0</v>
      </c>
      <c r="S134" s="388">
        <f>IFERROR($E134*SUMIF('Daily Log'!$AL$18:$AL$1017,$B134,'Daily Log'!$AM$18:$AM$1017),0)</f>
        <v>0</v>
      </c>
      <c r="T134" s="388">
        <f>IFERROR($E134*SUMIF('Daily Log'!$AO$18:$AO$1017,$B134,'Daily Log'!$AP$18:$AP$1017),0)</f>
        <v>0</v>
      </c>
      <c r="U134" s="388">
        <f>IFERROR($E134*SUMIF('Daily Log'!$AR$18:$AR$1017,$B134,'Daily Log'!$AS$18:$AS$1017),0)</f>
        <v>0</v>
      </c>
      <c r="V134" s="388">
        <f>IFERROR($E134*SUMIF('Daily Log'!$AU$18:$AU$1017,$B134,'Daily Log'!$AV$18:$AV$1017),0)</f>
        <v>0</v>
      </c>
      <c r="W134" s="388">
        <f>IFERROR($E134*SUMIF('Daily Log'!$AX$18:$AX$1017,$B134,'Daily Log'!$AY$18:$AY$1017),0)</f>
        <v>0</v>
      </c>
      <c r="X134" s="388">
        <f>IFERROR($E134*SUMIF('Daily Log'!$BA$18:$BA$1017,$B134,'Daily Log'!$BB$18:$BB$1017),0)</f>
        <v>0</v>
      </c>
      <c r="Y134" s="388">
        <f>IFERROR($E134*SUMIF('Daily Log'!$BD$18:$BD$1017,$B134,'Daily Log'!$BE$18:$BE$1017),0)</f>
        <v>0</v>
      </c>
      <c r="Z134" s="388">
        <f>IFERROR($E134*SUMIF('Daily Log'!$BG$18:$BG$1017,$B134,'Daily Log'!$BH$18:$BH$1017),0)</f>
        <v>0</v>
      </c>
      <c r="AA134" s="388">
        <f>IFERROR($E134*SUMIF('Daily Log'!$BJ$18:$BJ$1017,$B134,'Daily Log'!$BK$18:$BK$1017),0)</f>
        <v>0</v>
      </c>
      <c r="AB134" s="388">
        <f>IFERROR($E134*SUMIF('Daily Log'!$BM$18:$BM$1017,$B134,'Daily Log'!$BN$18:$BN$1017),0)</f>
        <v>0</v>
      </c>
      <c r="AC134" s="388">
        <f>IFERROR($E134*SUMIF('Daily Log'!$BP$18:$BP$1017,$B134,'Daily Log'!$BQ$18:$BQ$1017),0)</f>
        <v>0</v>
      </c>
      <c r="AD134" s="388">
        <f>IFERROR($E134*SUMIF('Daily Log'!$BS$18:$BS$1017,$B134,'Daily Log'!$BT$18:$BT$1017),0)</f>
        <v>0</v>
      </c>
      <c r="AE134" s="388">
        <f>IFERROR($E134*SUMIF('Daily Log'!$BV$18:$BV$1017,$B134,'Daily Log'!$BW$18:$BW$1017),0)</f>
        <v>0</v>
      </c>
      <c r="AF134" s="388">
        <f>IFERROR($E134*SUMIF('Daily Log'!$BY$18:$BY$1017,$B134,'Daily Log'!$BZ$18:$BZ$1017),0)</f>
        <v>0</v>
      </c>
      <c r="AG134" s="388">
        <f>IFERROR($E134*SUMIF('Daily Log'!$CB$18:$CB$1017,$B134,'Daily Log'!$CC$18:$CC$1017),0)</f>
        <v>0</v>
      </c>
      <c r="AH134" s="388">
        <f>IFERROR($E134*SUMIF('Daily Log'!$CE$18:$CE$1017,$B134,'Daily Log'!$CF$18:$CF$1017),0)</f>
        <v>0</v>
      </c>
      <c r="AI134" s="388">
        <f>IFERROR($E134*SUMIF('Daily Log'!$CH$18:$CH$1017,$B134,'Daily Log'!$CI$18:$CI$1017),0)</f>
        <v>0</v>
      </c>
      <c r="AJ134" s="388">
        <f>IFERROR($E134*SUMIF('Daily Log'!$CK$18:$CK$1017,$B134,'Daily Log'!$CL$18:$CL$1017),0)</f>
        <v>0</v>
      </c>
      <c r="AK134" s="388">
        <f>IFERROR($E134*SUMIF('Daily Log'!$CN$18:$CN$1017,$B134,'Daily Log'!$CO$18:$CO$1017),0)</f>
        <v>0</v>
      </c>
    </row>
    <row r="135" spans="2:37" ht="33.75" hidden="1" customHeight="1">
      <c r="B135" s="397" t="s">
        <v>476</v>
      </c>
      <c r="C135" s="384"/>
      <c r="D135" s="389"/>
      <c r="E135" s="391"/>
      <c r="F135" s="390">
        <f t="shared" si="2"/>
        <v>0</v>
      </c>
      <c r="G135" s="388">
        <f>IFERROR($E135*SUMIF('Daily Log'!$B$18:$B$1017,$B135,'Daily Log'!$C$18:$C$1017),0)</f>
        <v>0</v>
      </c>
      <c r="H135" s="388">
        <f>IFERROR($E135*SUMIF('Daily Log'!$E$18:$E$1017,$B135,'Daily Log'!$F$18:$F$1017),0)</f>
        <v>0</v>
      </c>
      <c r="I135" s="388">
        <f>IFERROR($E135*SUMIF('Daily Log'!$H$18:$H$1017,$B135,'Daily Log'!$I$18:$I$1017),0)</f>
        <v>0</v>
      </c>
      <c r="J135" s="388">
        <f>IFERROR($E135*SUMIF('Daily Log'!$K$18:$K$1017,$B135,'Daily Log'!$L$18:$L$1017),0)</f>
        <v>0</v>
      </c>
      <c r="K135" s="388">
        <f>IFERROR($E135*SUMIF('Daily Log'!$N$18:$N$1017,$B135,'Daily Log'!$O$18:$O$1017),0)</f>
        <v>0</v>
      </c>
      <c r="L135" s="388">
        <f>IFERROR($E135*SUMIF('Daily Log'!$Q$18:$Q$1017,$B135,'Daily Log'!$R$18:$R$1017),0)</f>
        <v>0</v>
      </c>
      <c r="M135" s="388">
        <f>IFERROR($E135*SUMIF('Daily Log'!$T$18:$T$1017,$B135,'Daily Log'!$U$18:$U$1017),0)</f>
        <v>0</v>
      </c>
      <c r="N135" s="388">
        <f>IFERROR($E135*SUMIF('Daily Log'!$W$18:$W$1017,$B135,'Daily Log'!$X$18:$X$1017),0)</f>
        <v>0</v>
      </c>
      <c r="O135" s="388">
        <f>IFERROR($E135*SUMIF('Daily Log'!$Z$18:$Z$1017,$B135,'Daily Log'!$AA$18:$AA$1017),0)</f>
        <v>0</v>
      </c>
      <c r="P135" s="388">
        <f>IFERROR($E135*SUMIF('Daily Log'!$AC$18:$AC$1017,$B135,'Daily Log'!$AD$18:$AD$1017),0)</f>
        <v>0</v>
      </c>
      <c r="Q135" s="388">
        <f>IFERROR($E135*SUMIF('Daily Log'!$AF$18:$AF$1017,$B135,'Daily Log'!$AG$18:$AG$1017),0)</f>
        <v>0</v>
      </c>
      <c r="R135" s="388">
        <f>IFERROR($E135*SUMIF('Daily Log'!$AI$18:$AI$1017,$B135,'Daily Log'!$AJ$18:$AJ$1017),0)</f>
        <v>0</v>
      </c>
      <c r="S135" s="388">
        <f>IFERROR($E135*SUMIF('Daily Log'!$AL$18:$AL$1017,$B135,'Daily Log'!$AM$18:$AM$1017),0)</f>
        <v>0</v>
      </c>
      <c r="T135" s="388">
        <f>IFERROR($E135*SUMIF('Daily Log'!$AO$18:$AO$1017,$B135,'Daily Log'!$AP$18:$AP$1017),0)</f>
        <v>0</v>
      </c>
      <c r="U135" s="388">
        <f>IFERROR($E135*SUMIF('Daily Log'!$AR$18:$AR$1017,$B135,'Daily Log'!$AS$18:$AS$1017),0)</f>
        <v>0</v>
      </c>
      <c r="V135" s="388">
        <f>IFERROR($E135*SUMIF('Daily Log'!$AU$18:$AU$1017,$B135,'Daily Log'!$AV$18:$AV$1017),0)</f>
        <v>0</v>
      </c>
      <c r="W135" s="388">
        <f>IFERROR($E135*SUMIF('Daily Log'!$AX$18:$AX$1017,$B135,'Daily Log'!$AY$18:$AY$1017),0)</f>
        <v>0</v>
      </c>
      <c r="X135" s="388">
        <f>IFERROR($E135*SUMIF('Daily Log'!$BA$18:$BA$1017,$B135,'Daily Log'!$BB$18:$BB$1017),0)</f>
        <v>0</v>
      </c>
      <c r="Y135" s="388">
        <f>IFERROR($E135*SUMIF('Daily Log'!$BD$18:$BD$1017,$B135,'Daily Log'!$BE$18:$BE$1017),0)</f>
        <v>0</v>
      </c>
      <c r="Z135" s="388">
        <f>IFERROR($E135*SUMIF('Daily Log'!$BG$18:$BG$1017,$B135,'Daily Log'!$BH$18:$BH$1017),0)</f>
        <v>0</v>
      </c>
      <c r="AA135" s="388">
        <f>IFERROR($E135*SUMIF('Daily Log'!$BJ$18:$BJ$1017,$B135,'Daily Log'!$BK$18:$BK$1017),0)</f>
        <v>0</v>
      </c>
      <c r="AB135" s="388">
        <f>IFERROR($E135*SUMIF('Daily Log'!$BM$18:$BM$1017,$B135,'Daily Log'!$BN$18:$BN$1017),0)</f>
        <v>0</v>
      </c>
      <c r="AC135" s="388">
        <f>IFERROR($E135*SUMIF('Daily Log'!$BP$18:$BP$1017,$B135,'Daily Log'!$BQ$18:$BQ$1017),0)</f>
        <v>0</v>
      </c>
      <c r="AD135" s="388">
        <f>IFERROR($E135*SUMIF('Daily Log'!$BS$18:$BS$1017,$B135,'Daily Log'!$BT$18:$BT$1017),0)</f>
        <v>0</v>
      </c>
      <c r="AE135" s="388">
        <f>IFERROR($E135*SUMIF('Daily Log'!$BV$18:$BV$1017,$B135,'Daily Log'!$BW$18:$BW$1017),0)</f>
        <v>0</v>
      </c>
      <c r="AF135" s="388">
        <f>IFERROR($E135*SUMIF('Daily Log'!$BY$18:$BY$1017,$B135,'Daily Log'!$BZ$18:$BZ$1017),0)</f>
        <v>0</v>
      </c>
      <c r="AG135" s="388">
        <f>IFERROR($E135*SUMIF('Daily Log'!$CB$18:$CB$1017,$B135,'Daily Log'!$CC$18:$CC$1017),0)</f>
        <v>0</v>
      </c>
      <c r="AH135" s="388">
        <f>IFERROR($E135*SUMIF('Daily Log'!$CE$18:$CE$1017,$B135,'Daily Log'!$CF$18:$CF$1017),0)</f>
        <v>0</v>
      </c>
      <c r="AI135" s="388">
        <f>IFERROR($E135*SUMIF('Daily Log'!$CH$18:$CH$1017,$B135,'Daily Log'!$CI$18:$CI$1017),0)</f>
        <v>0</v>
      </c>
      <c r="AJ135" s="388">
        <f>IFERROR($E135*SUMIF('Daily Log'!$CK$18:$CK$1017,$B135,'Daily Log'!$CL$18:$CL$1017),0)</f>
        <v>0</v>
      </c>
      <c r="AK135" s="388">
        <f>IFERROR($E135*SUMIF('Daily Log'!$CN$18:$CN$1017,$B135,'Daily Log'!$CO$18:$CO$1017),0)</f>
        <v>0</v>
      </c>
    </row>
    <row r="136" spans="2:37" ht="33.75" hidden="1" customHeight="1">
      <c r="B136" s="397" t="s">
        <v>477</v>
      </c>
      <c r="C136" s="384"/>
      <c r="D136" s="389"/>
      <c r="E136" s="391"/>
      <c r="F136" s="390">
        <f t="shared" si="2"/>
        <v>0</v>
      </c>
      <c r="G136" s="388">
        <f>IFERROR($E136*SUMIF('Daily Log'!$B$18:$B$1017,$B136,'Daily Log'!$C$18:$C$1017),0)</f>
        <v>0</v>
      </c>
      <c r="H136" s="388">
        <f>IFERROR($E136*SUMIF('Daily Log'!$E$18:$E$1017,$B136,'Daily Log'!$F$18:$F$1017),0)</f>
        <v>0</v>
      </c>
      <c r="I136" s="388">
        <f>IFERROR($E136*SUMIF('Daily Log'!$H$18:$H$1017,$B136,'Daily Log'!$I$18:$I$1017),0)</f>
        <v>0</v>
      </c>
      <c r="J136" s="388">
        <f>IFERROR($E136*SUMIF('Daily Log'!$K$18:$K$1017,$B136,'Daily Log'!$L$18:$L$1017),0)</f>
        <v>0</v>
      </c>
      <c r="K136" s="388">
        <f>IFERROR($E136*SUMIF('Daily Log'!$N$18:$N$1017,$B136,'Daily Log'!$O$18:$O$1017),0)</f>
        <v>0</v>
      </c>
      <c r="L136" s="388">
        <f>IFERROR($E136*SUMIF('Daily Log'!$Q$18:$Q$1017,$B136,'Daily Log'!$R$18:$R$1017),0)</f>
        <v>0</v>
      </c>
      <c r="M136" s="388">
        <f>IFERROR($E136*SUMIF('Daily Log'!$T$18:$T$1017,$B136,'Daily Log'!$U$18:$U$1017),0)</f>
        <v>0</v>
      </c>
      <c r="N136" s="388">
        <f>IFERROR($E136*SUMIF('Daily Log'!$W$18:$W$1017,$B136,'Daily Log'!$X$18:$X$1017),0)</f>
        <v>0</v>
      </c>
      <c r="O136" s="388">
        <f>IFERROR($E136*SUMIF('Daily Log'!$Z$18:$Z$1017,$B136,'Daily Log'!$AA$18:$AA$1017),0)</f>
        <v>0</v>
      </c>
      <c r="P136" s="388">
        <f>IFERROR($E136*SUMIF('Daily Log'!$AC$18:$AC$1017,$B136,'Daily Log'!$AD$18:$AD$1017),0)</f>
        <v>0</v>
      </c>
      <c r="Q136" s="388">
        <f>IFERROR($E136*SUMIF('Daily Log'!$AF$18:$AF$1017,$B136,'Daily Log'!$AG$18:$AG$1017),0)</f>
        <v>0</v>
      </c>
      <c r="R136" s="388">
        <f>IFERROR($E136*SUMIF('Daily Log'!$AI$18:$AI$1017,$B136,'Daily Log'!$AJ$18:$AJ$1017),0)</f>
        <v>0</v>
      </c>
      <c r="S136" s="388">
        <f>IFERROR($E136*SUMIF('Daily Log'!$AL$18:$AL$1017,$B136,'Daily Log'!$AM$18:$AM$1017),0)</f>
        <v>0</v>
      </c>
      <c r="T136" s="388">
        <f>IFERROR($E136*SUMIF('Daily Log'!$AO$18:$AO$1017,$B136,'Daily Log'!$AP$18:$AP$1017),0)</f>
        <v>0</v>
      </c>
      <c r="U136" s="388">
        <f>IFERROR($E136*SUMIF('Daily Log'!$AR$18:$AR$1017,$B136,'Daily Log'!$AS$18:$AS$1017),0)</f>
        <v>0</v>
      </c>
      <c r="V136" s="388">
        <f>IFERROR($E136*SUMIF('Daily Log'!$AU$18:$AU$1017,$B136,'Daily Log'!$AV$18:$AV$1017),0)</f>
        <v>0</v>
      </c>
      <c r="W136" s="388">
        <f>IFERROR($E136*SUMIF('Daily Log'!$AX$18:$AX$1017,$B136,'Daily Log'!$AY$18:$AY$1017),0)</f>
        <v>0</v>
      </c>
      <c r="X136" s="388">
        <f>IFERROR($E136*SUMIF('Daily Log'!$BA$18:$BA$1017,$B136,'Daily Log'!$BB$18:$BB$1017),0)</f>
        <v>0</v>
      </c>
      <c r="Y136" s="388">
        <f>IFERROR($E136*SUMIF('Daily Log'!$BD$18:$BD$1017,$B136,'Daily Log'!$BE$18:$BE$1017),0)</f>
        <v>0</v>
      </c>
      <c r="Z136" s="388">
        <f>IFERROR($E136*SUMIF('Daily Log'!$BG$18:$BG$1017,$B136,'Daily Log'!$BH$18:$BH$1017),0)</f>
        <v>0</v>
      </c>
      <c r="AA136" s="388">
        <f>IFERROR($E136*SUMIF('Daily Log'!$BJ$18:$BJ$1017,$B136,'Daily Log'!$BK$18:$BK$1017),0)</f>
        <v>0</v>
      </c>
      <c r="AB136" s="388">
        <f>IFERROR($E136*SUMIF('Daily Log'!$BM$18:$BM$1017,$B136,'Daily Log'!$BN$18:$BN$1017),0)</f>
        <v>0</v>
      </c>
      <c r="AC136" s="388">
        <f>IFERROR($E136*SUMIF('Daily Log'!$BP$18:$BP$1017,$B136,'Daily Log'!$BQ$18:$BQ$1017),0)</f>
        <v>0</v>
      </c>
      <c r="AD136" s="388">
        <f>IFERROR($E136*SUMIF('Daily Log'!$BS$18:$BS$1017,$B136,'Daily Log'!$BT$18:$BT$1017),0)</f>
        <v>0</v>
      </c>
      <c r="AE136" s="388">
        <f>IFERROR($E136*SUMIF('Daily Log'!$BV$18:$BV$1017,$B136,'Daily Log'!$BW$18:$BW$1017),0)</f>
        <v>0</v>
      </c>
      <c r="AF136" s="388">
        <f>IFERROR($E136*SUMIF('Daily Log'!$BY$18:$BY$1017,$B136,'Daily Log'!$BZ$18:$BZ$1017),0)</f>
        <v>0</v>
      </c>
      <c r="AG136" s="388">
        <f>IFERROR($E136*SUMIF('Daily Log'!$CB$18:$CB$1017,$B136,'Daily Log'!$CC$18:$CC$1017),0)</f>
        <v>0</v>
      </c>
      <c r="AH136" s="388">
        <f>IFERROR($E136*SUMIF('Daily Log'!$CE$18:$CE$1017,$B136,'Daily Log'!$CF$18:$CF$1017),0)</f>
        <v>0</v>
      </c>
      <c r="AI136" s="388">
        <f>IFERROR($E136*SUMIF('Daily Log'!$CH$18:$CH$1017,$B136,'Daily Log'!$CI$18:$CI$1017),0)</f>
        <v>0</v>
      </c>
      <c r="AJ136" s="388">
        <f>IFERROR($E136*SUMIF('Daily Log'!$CK$18:$CK$1017,$B136,'Daily Log'!$CL$18:$CL$1017),0)</f>
        <v>0</v>
      </c>
      <c r="AK136" s="388">
        <f>IFERROR($E136*SUMIF('Daily Log'!$CN$18:$CN$1017,$B136,'Daily Log'!$CO$18:$CO$1017),0)</f>
        <v>0</v>
      </c>
    </row>
    <row r="137" spans="2:37" ht="33.75" hidden="1" customHeight="1">
      <c r="B137" s="397" t="s">
        <v>478</v>
      </c>
      <c r="C137" s="384"/>
      <c r="D137" s="389"/>
      <c r="E137" s="391"/>
      <c r="F137" s="390">
        <f t="shared" si="2"/>
        <v>0</v>
      </c>
      <c r="G137" s="388">
        <f>IFERROR($E137*SUMIF('Daily Log'!$B$18:$B$1017,$B137,'Daily Log'!$C$18:$C$1017),0)</f>
        <v>0</v>
      </c>
      <c r="H137" s="388">
        <f>IFERROR($E137*SUMIF('Daily Log'!$E$18:$E$1017,$B137,'Daily Log'!$F$18:$F$1017),0)</f>
        <v>0</v>
      </c>
      <c r="I137" s="388">
        <f>IFERROR($E137*SUMIF('Daily Log'!$H$18:$H$1017,$B137,'Daily Log'!$I$18:$I$1017),0)</f>
        <v>0</v>
      </c>
      <c r="J137" s="388">
        <f>IFERROR($E137*SUMIF('Daily Log'!$K$18:$K$1017,$B137,'Daily Log'!$L$18:$L$1017),0)</f>
        <v>0</v>
      </c>
      <c r="K137" s="388">
        <f>IFERROR($E137*SUMIF('Daily Log'!$N$18:$N$1017,$B137,'Daily Log'!$O$18:$O$1017),0)</f>
        <v>0</v>
      </c>
      <c r="L137" s="388">
        <f>IFERROR($E137*SUMIF('Daily Log'!$Q$18:$Q$1017,$B137,'Daily Log'!$R$18:$R$1017),0)</f>
        <v>0</v>
      </c>
      <c r="M137" s="388">
        <f>IFERROR($E137*SUMIF('Daily Log'!$T$18:$T$1017,$B137,'Daily Log'!$U$18:$U$1017),0)</f>
        <v>0</v>
      </c>
      <c r="N137" s="388">
        <f>IFERROR($E137*SUMIF('Daily Log'!$W$18:$W$1017,$B137,'Daily Log'!$X$18:$X$1017),0)</f>
        <v>0</v>
      </c>
      <c r="O137" s="388">
        <f>IFERROR($E137*SUMIF('Daily Log'!$Z$18:$Z$1017,$B137,'Daily Log'!$AA$18:$AA$1017),0)</f>
        <v>0</v>
      </c>
      <c r="P137" s="388">
        <f>IFERROR($E137*SUMIF('Daily Log'!$AC$18:$AC$1017,$B137,'Daily Log'!$AD$18:$AD$1017),0)</f>
        <v>0</v>
      </c>
      <c r="Q137" s="388">
        <f>IFERROR($E137*SUMIF('Daily Log'!$AF$18:$AF$1017,$B137,'Daily Log'!$AG$18:$AG$1017),0)</f>
        <v>0</v>
      </c>
      <c r="R137" s="388">
        <f>IFERROR($E137*SUMIF('Daily Log'!$AI$18:$AI$1017,$B137,'Daily Log'!$AJ$18:$AJ$1017),0)</f>
        <v>0</v>
      </c>
      <c r="S137" s="388">
        <f>IFERROR($E137*SUMIF('Daily Log'!$AL$18:$AL$1017,$B137,'Daily Log'!$AM$18:$AM$1017),0)</f>
        <v>0</v>
      </c>
      <c r="T137" s="388">
        <f>IFERROR($E137*SUMIF('Daily Log'!$AO$18:$AO$1017,$B137,'Daily Log'!$AP$18:$AP$1017),0)</f>
        <v>0</v>
      </c>
      <c r="U137" s="388">
        <f>IFERROR($E137*SUMIF('Daily Log'!$AR$18:$AR$1017,$B137,'Daily Log'!$AS$18:$AS$1017),0)</f>
        <v>0</v>
      </c>
      <c r="V137" s="388">
        <f>IFERROR($E137*SUMIF('Daily Log'!$AU$18:$AU$1017,$B137,'Daily Log'!$AV$18:$AV$1017),0)</f>
        <v>0</v>
      </c>
      <c r="W137" s="388">
        <f>IFERROR($E137*SUMIF('Daily Log'!$AX$18:$AX$1017,$B137,'Daily Log'!$AY$18:$AY$1017),0)</f>
        <v>0</v>
      </c>
      <c r="X137" s="388">
        <f>IFERROR($E137*SUMIF('Daily Log'!$BA$18:$BA$1017,$B137,'Daily Log'!$BB$18:$BB$1017),0)</f>
        <v>0</v>
      </c>
      <c r="Y137" s="388">
        <f>IFERROR($E137*SUMIF('Daily Log'!$BD$18:$BD$1017,$B137,'Daily Log'!$BE$18:$BE$1017),0)</f>
        <v>0</v>
      </c>
      <c r="Z137" s="388">
        <f>IFERROR($E137*SUMIF('Daily Log'!$BG$18:$BG$1017,$B137,'Daily Log'!$BH$18:$BH$1017),0)</f>
        <v>0</v>
      </c>
      <c r="AA137" s="388">
        <f>IFERROR($E137*SUMIF('Daily Log'!$BJ$18:$BJ$1017,$B137,'Daily Log'!$BK$18:$BK$1017),0)</f>
        <v>0</v>
      </c>
      <c r="AB137" s="388">
        <f>IFERROR($E137*SUMIF('Daily Log'!$BM$18:$BM$1017,$B137,'Daily Log'!$BN$18:$BN$1017),0)</f>
        <v>0</v>
      </c>
      <c r="AC137" s="388">
        <f>IFERROR($E137*SUMIF('Daily Log'!$BP$18:$BP$1017,$B137,'Daily Log'!$BQ$18:$BQ$1017),0)</f>
        <v>0</v>
      </c>
      <c r="AD137" s="388">
        <f>IFERROR($E137*SUMIF('Daily Log'!$BS$18:$BS$1017,$B137,'Daily Log'!$BT$18:$BT$1017),0)</f>
        <v>0</v>
      </c>
      <c r="AE137" s="388">
        <f>IFERROR($E137*SUMIF('Daily Log'!$BV$18:$BV$1017,$B137,'Daily Log'!$BW$18:$BW$1017),0)</f>
        <v>0</v>
      </c>
      <c r="AF137" s="388">
        <f>IFERROR($E137*SUMIF('Daily Log'!$BY$18:$BY$1017,$B137,'Daily Log'!$BZ$18:$BZ$1017),0)</f>
        <v>0</v>
      </c>
      <c r="AG137" s="388">
        <f>IFERROR($E137*SUMIF('Daily Log'!$CB$18:$CB$1017,$B137,'Daily Log'!$CC$18:$CC$1017),0)</f>
        <v>0</v>
      </c>
      <c r="AH137" s="388">
        <f>IFERROR($E137*SUMIF('Daily Log'!$CE$18:$CE$1017,$B137,'Daily Log'!$CF$18:$CF$1017),0)</f>
        <v>0</v>
      </c>
      <c r="AI137" s="388">
        <f>IFERROR($E137*SUMIF('Daily Log'!$CH$18:$CH$1017,$B137,'Daily Log'!$CI$18:$CI$1017),0)</f>
        <v>0</v>
      </c>
      <c r="AJ137" s="388">
        <f>IFERROR($E137*SUMIF('Daily Log'!$CK$18:$CK$1017,$B137,'Daily Log'!$CL$18:$CL$1017),0)</f>
        <v>0</v>
      </c>
      <c r="AK137" s="388">
        <f>IFERROR($E137*SUMIF('Daily Log'!$CN$18:$CN$1017,$B137,'Daily Log'!$CO$18:$CO$1017),0)</f>
        <v>0</v>
      </c>
    </row>
    <row r="138" spans="2:37" ht="33.75" hidden="1" customHeight="1">
      <c r="B138" s="397" t="s">
        <v>479</v>
      </c>
      <c r="C138" s="384"/>
      <c r="D138" s="389"/>
      <c r="E138" s="391"/>
      <c r="F138" s="390">
        <f t="shared" si="2"/>
        <v>0</v>
      </c>
      <c r="G138" s="388">
        <f>IFERROR($E138*SUMIF('Daily Log'!$B$18:$B$1017,$B138,'Daily Log'!$C$18:$C$1017),0)</f>
        <v>0</v>
      </c>
      <c r="H138" s="388">
        <f>IFERROR($E138*SUMIF('Daily Log'!$E$18:$E$1017,$B138,'Daily Log'!$F$18:$F$1017),0)</f>
        <v>0</v>
      </c>
      <c r="I138" s="388">
        <f>IFERROR($E138*SUMIF('Daily Log'!$H$18:$H$1017,$B138,'Daily Log'!$I$18:$I$1017),0)</f>
        <v>0</v>
      </c>
      <c r="J138" s="388">
        <f>IFERROR($E138*SUMIF('Daily Log'!$K$18:$K$1017,$B138,'Daily Log'!$L$18:$L$1017),0)</f>
        <v>0</v>
      </c>
      <c r="K138" s="388">
        <f>IFERROR($E138*SUMIF('Daily Log'!$N$18:$N$1017,$B138,'Daily Log'!$O$18:$O$1017),0)</f>
        <v>0</v>
      </c>
      <c r="L138" s="388">
        <f>IFERROR($E138*SUMIF('Daily Log'!$Q$18:$Q$1017,$B138,'Daily Log'!$R$18:$R$1017),0)</f>
        <v>0</v>
      </c>
      <c r="M138" s="388">
        <f>IFERROR($E138*SUMIF('Daily Log'!$T$18:$T$1017,$B138,'Daily Log'!$U$18:$U$1017),0)</f>
        <v>0</v>
      </c>
      <c r="N138" s="388">
        <f>IFERROR($E138*SUMIF('Daily Log'!$W$18:$W$1017,$B138,'Daily Log'!$X$18:$X$1017),0)</f>
        <v>0</v>
      </c>
      <c r="O138" s="388">
        <f>IFERROR($E138*SUMIF('Daily Log'!$Z$18:$Z$1017,$B138,'Daily Log'!$AA$18:$AA$1017),0)</f>
        <v>0</v>
      </c>
      <c r="P138" s="388">
        <f>IFERROR($E138*SUMIF('Daily Log'!$AC$18:$AC$1017,$B138,'Daily Log'!$AD$18:$AD$1017),0)</f>
        <v>0</v>
      </c>
      <c r="Q138" s="388">
        <f>IFERROR($E138*SUMIF('Daily Log'!$AF$18:$AF$1017,$B138,'Daily Log'!$AG$18:$AG$1017),0)</f>
        <v>0</v>
      </c>
      <c r="R138" s="388">
        <f>IFERROR($E138*SUMIF('Daily Log'!$AI$18:$AI$1017,$B138,'Daily Log'!$AJ$18:$AJ$1017),0)</f>
        <v>0</v>
      </c>
      <c r="S138" s="388">
        <f>IFERROR($E138*SUMIF('Daily Log'!$AL$18:$AL$1017,$B138,'Daily Log'!$AM$18:$AM$1017),0)</f>
        <v>0</v>
      </c>
      <c r="T138" s="388">
        <f>IFERROR($E138*SUMIF('Daily Log'!$AO$18:$AO$1017,$B138,'Daily Log'!$AP$18:$AP$1017),0)</f>
        <v>0</v>
      </c>
      <c r="U138" s="388">
        <f>IFERROR($E138*SUMIF('Daily Log'!$AR$18:$AR$1017,$B138,'Daily Log'!$AS$18:$AS$1017),0)</f>
        <v>0</v>
      </c>
      <c r="V138" s="388">
        <f>IFERROR($E138*SUMIF('Daily Log'!$AU$18:$AU$1017,$B138,'Daily Log'!$AV$18:$AV$1017),0)</f>
        <v>0</v>
      </c>
      <c r="W138" s="388">
        <f>IFERROR($E138*SUMIF('Daily Log'!$AX$18:$AX$1017,$B138,'Daily Log'!$AY$18:$AY$1017),0)</f>
        <v>0</v>
      </c>
      <c r="X138" s="388">
        <f>IFERROR($E138*SUMIF('Daily Log'!$BA$18:$BA$1017,$B138,'Daily Log'!$BB$18:$BB$1017),0)</f>
        <v>0</v>
      </c>
      <c r="Y138" s="388">
        <f>IFERROR($E138*SUMIF('Daily Log'!$BD$18:$BD$1017,$B138,'Daily Log'!$BE$18:$BE$1017),0)</f>
        <v>0</v>
      </c>
      <c r="Z138" s="388">
        <f>IFERROR($E138*SUMIF('Daily Log'!$BG$18:$BG$1017,$B138,'Daily Log'!$BH$18:$BH$1017),0)</f>
        <v>0</v>
      </c>
      <c r="AA138" s="388">
        <f>IFERROR($E138*SUMIF('Daily Log'!$BJ$18:$BJ$1017,$B138,'Daily Log'!$BK$18:$BK$1017),0)</f>
        <v>0</v>
      </c>
      <c r="AB138" s="388">
        <f>IFERROR($E138*SUMIF('Daily Log'!$BM$18:$BM$1017,$B138,'Daily Log'!$BN$18:$BN$1017),0)</f>
        <v>0</v>
      </c>
      <c r="AC138" s="388">
        <f>IFERROR($E138*SUMIF('Daily Log'!$BP$18:$BP$1017,$B138,'Daily Log'!$BQ$18:$BQ$1017),0)</f>
        <v>0</v>
      </c>
      <c r="AD138" s="388">
        <f>IFERROR($E138*SUMIF('Daily Log'!$BS$18:$BS$1017,$B138,'Daily Log'!$BT$18:$BT$1017),0)</f>
        <v>0</v>
      </c>
      <c r="AE138" s="388">
        <f>IFERROR($E138*SUMIF('Daily Log'!$BV$18:$BV$1017,$B138,'Daily Log'!$BW$18:$BW$1017),0)</f>
        <v>0</v>
      </c>
      <c r="AF138" s="388">
        <f>IFERROR($E138*SUMIF('Daily Log'!$BY$18:$BY$1017,$B138,'Daily Log'!$BZ$18:$BZ$1017),0)</f>
        <v>0</v>
      </c>
      <c r="AG138" s="388">
        <f>IFERROR($E138*SUMIF('Daily Log'!$CB$18:$CB$1017,$B138,'Daily Log'!$CC$18:$CC$1017),0)</f>
        <v>0</v>
      </c>
      <c r="AH138" s="388">
        <f>IFERROR($E138*SUMIF('Daily Log'!$CE$18:$CE$1017,$B138,'Daily Log'!$CF$18:$CF$1017),0)</f>
        <v>0</v>
      </c>
      <c r="AI138" s="388">
        <f>IFERROR($E138*SUMIF('Daily Log'!$CH$18:$CH$1017,$B138,'Daily Log'!$CI$18:$CI$1017),0)</f>
        <v>0</v>
      </c>
      <c r="AJ138" s="388">
        <f>IFERROR($E138*SUMIF('Daily Log'!$CK$18:$CK$1017,$B138,'Daily Log'!$CL$18:$CL$1017),0)</f>
        <v>0</v>
      </c>
      <c r="AK138" s="388">
        <f>IFERROR($E138*SUMIF('Daily Log'!$CN$18:$CN$1017,$B138,'Daily Log'!$CO$18:$CO$1017),0)</f>
        <v>0</v>
      </c>
    </row>
    <row r="139" spans="2:37" ht="33.75" hidden="1" customHeight="1">
      <c r="B139" s="397" t="s">
        <v>480</v>
      </c>
      <c r="C139" s="384"/>
      <c r="D139" s="389"/>
      <c r="E139" s="391"/>
      <c r="F139" s="390">
        <f t="shared" si="2"/>
        <v>0</v>
      </c>
      <c r="G139" s="388">
        <f>IFERROR($E139*SUMIF('Daily Log'!$B$18:$B$1017,$B139,'Daily Log'!$C$18:$C$1017),0)</f>
        <v>0</v>
      </c>
      <c r="H139" s="388">
        <f>IFERROR($E139*SUMIF('Daily Log'!$E$18:$E$1017,$B139,'Daily Log'!$F$18:$F$1017),0)</f>
        <v>0</v>
      </c>
      <c r="I139" s="388">
        <f>IFERROR($E139*SUMIF('Daily Log'!$H$18:$H$1017,$B139,'Daily Log'!$I$18:$I$1017),0)</f>
        <v>0</v>
      </c>
      <c r="J139" s="388">
        <f>IFERROR($E139*SUMIF('Daily Log'!$K$18:$K$1017,$B139,'Daily Log'!$L$18:$L$1017),0)</f>
        <v>0</v>
      </c>
      <c r="K139" s="388">
        <f>IFERROR($E139*SUMIF('Daily Log'!$N$18:$N$1017,$B139,'Daily Log'!$O$18:$O$1017),0)</f>
        <v>0</v>
      </c>
      <c r="L139" s="388">
        <f>IFERROR($E139*SUMIF('Daily Log'!$Q$18:$Q$1017,$B139,'Daily Log'!$R$18:$R$1017),0)</f>
        <v>0</v>
      </c>
      <c r="M139" s="388">
        <f>IFERROR($E139*SUMIF('Daily Log'!$T$18:$T$1017,$B139,'Daily Log'!$U$18:$U$1017),0)</f>
        <v>0</v>
      </c>
      <c r="N139" s="388">
        <f>IFERROR($E139*SUMIF('Daily Log'!$W$18:$W$1017,$B139,'Daily Log'!$X$18:$X$1017),0)</f>
        <v>0</v>
      </c>
      <c r="O139" s="388">
        <f>IFERROR($E139*SUMIF('Daily Log'!$Z$18:$Z$1017,$B139,'Daily Log'!$AA$18:$AA$1017),0)</f>
        <v>0</v>
      </c>
      <c r="P139" s="388">
        <f>IFERROR($E139*SUMIF('Daily Log'!$AC$18:$AC$1017,$B139,'Daily Log'!$AD$18:$AD$1017),0)</f>
        <v>0</v>
      </c>
      <c r="Q139" s="388">
        <f>IFERROR($E139*SUMIF('Daily Log'!$AF$18:$AF$1017,$B139,'Daily Log'!$AG$18:$AG$1017),0)</f>
        <v>0</v>
      </c>
      <c r="R139" s="388">
        <f>IFERROR($E139*SUMIF('Daily Log'!$AI$18:$AI$1017,$B139,'Daily Log'!$AJ$18:$AJ$1017),0)</f>
        <v>0</v>
      </c>
      <c r="S139" s="388">
        <f>IFERROR($E139*SUMIF('Daily Log'!$AL$18:$AL$1017,$B139,'Daily Log'!$AM$18:$AM$1017),0)</f>
        <v>0</v>
      </c>
      <c r="T139" s="388">
        <f>IFERROR($E139*SUMIF('Daily Log'!$AO$18:$AO$1017,$B139,'Daily Log'!$AP$18:$AP$1017),0)</f>
        <v>0</v>
      </c>
      <c r="U139" s="388">
        <f>IFERROR($E139*SUMIF('Daily Log'!$AR$18:$AR$1017,$B139,'Daily Log'!$AS$18:$AS$1017),0)</f>
        <v>0</v>
      </c>
      <c r="V139" s="388">
        <f>IFERROR($E139*SUMIF('Daily Log'!$AU$18:$AU$1017,$B139,'Daily Log'!$AV$18:$AV$1017),0)</f>
        <v>0</v>
      </c>
      <c r="W139" s="388">
        <f>IFERROR($E139*SUMIF('Daily Log'!$AX$18:$AX$1017,$B139,'Daily Log'!$AY$18:$AY$1017),0)</f>
        <v>0</v>
      </c>
      <c r="X139" s="388">
        <f>IFERROR($E139*SUMIF('Daily Log'!$BA$18:$BA$1017,$B139,'Daily Log'!$BB$18:$BB$1017),0)</f>
        <v>0</v>
      </c>
      <c r="Y139" s="388">
        <f>IFERROR($E139*SUMIF('Daily Log'!$BD$18:$BD$1017,$B139,'Daily Log'!$BE$18:$BE$1017),0)</f>
        <v>0</v>
      </c>
      <c r="Z139" s="388">
        <f>IFERROR($E139*SUMIF('Daily Log'!$BG$18:$BG$1017,$B139,'Daily Log'!$BH$18:$BH$1017),0)</f>
        <v>0</v>
      </c>
      <c r="AA139" s="388">
        <f>IFERROR($E139*SUMIF('Daily Log'!$BJ$18:$BJ$1017,$B139,'Daily Log'!$BK$18:$BK$1017),0)</f>
        <v>0</v>
      </c>
      <c r="AB139" s="388">
        <f>IFERROR($E139*SUMIF('Daily Log'!$BM$18:$BM$1017,$B139,'Daily Log'!$BN$18:$BN$1017),0)</f>
        <v>0</v>
      </c>
      <c r="AC139" s="388">
        <f>IFERROR($E139*SUMIF('Daily Log'!$BP$18:$BP$1017,$B139,'Daily Log'!$BQ$18:$BQ$1017),0)</f>
        <v>0</v>
      </c>
      <c r="AD139" s="388">
        <f>IFERROR($E139*SUMIF('Daily Log'!$BS$18:$BS$1017,$B139,'Daily Log'!$BT$18:$BT$1017),0)</f>
        <v>0</v>
      </c>
      <c r="AE139" s="388">
        <f>IFERROR($E139*SUMIF('Daily Log'!$BV$18:$BV$1017,$B139,'Daily Log'!$BW$18:$BW$1017),0)</f>
        <v>0</v>
      </c>
      <c r="AF139" s="388">
        <f>IFERROR($E139*SUMIF('Daily Log'!$BY$18:$BY$1017,$B139,'Daily Log'!$BZ$18:$BZ$1017),0)</f>
        <v>0</v>
      </c>
      <c r="AG139" s="388">
        <f>IFERROR($E139*SUMIF('Daily Log'!$CB$18:$CB$1017,$B139,'Daily Log'!$CC$18:$CC$1017),0)</f>
        <v>0</v>
      </c>
      <c r="AH139" s="388">
        <f>IFERROR($E139*SUMIF('Daily Log'!$CE$18:$CE$1017,$B139,'Daily Log'!$CF$18:$CF$1017),0)</f>
        <v>0</v>
      </c>
      <c r="AI139" s="388">
        <f>IFERROR($E139*SUMIF('Daily Log'!$CH$18:$CH$1017,$B139,'Daily Log'!$CI$18:$CI$1017),0)</f>
        <v>0</v>
      </c>
      <c r="AJ139" s="388">
        <f>IFERROR($E139*SUMIF('Daily Log'!$CK$18:$CK$1017,$B139,'Daily Log'!$CL$18:$CL$1017),0)</f>
        <v>0</v>
      </c>
      <c r="AK139" s="388">
        <f>IFERROR($E139*SUMIF('Daily Log'!$CN$18:$CN$1017,$B139,'Daily Log'!$CO$18:$CO$1017),0)</f>
        <v>0</v>
      </c>
    </row>
    <row r="140" spans="2:37" ht="33.75" hidden="1" customHeight="1">
      <c r="B140" s="397" t="s">
        <v>481</v>
      </c>
      <c r="C140" s="384"/>
      <c r="D140" s="389"/>
      <c r="E140" s="391"/>
      <c r="F140" s="390">
        <f t="shared" si="2"/>
        <v>0</v>
      </c>
      <c r="G140" s="388">
        <f>IFERROR($E140*SUMIF('Daily Log'!$B$18:$B$1017,$B140,'Daily Log'!$C$18:$C$1017),0)</f>
        <v>0</v>
      </c>
      <c r="H140" s="388">
        <f>IFERROR($E140*SUMIF('Daily Log'!$E$18:$E$1017,$B140,'Daily Log'!$F$18:$F$1017),0)</f>
        <v>0</v>
      </c>
      <c r="I140" s="388">
        <f>IFERROR($E140*SUMIF('Daily Log'!$H$18:$H$1017,$B140,'Daily Log'!$I$18:$I$1017),0)</f>
        <v>0</v>
      </c>
      <c r="J140" s="388">
        <f>IFERROR($E140*SUMIF('Daily Log'!$K$18:$K$1017,$B140,'Daily Log'!$L$18:$L$1017),0)</f>
        <v>0</v>
      </c>
      <c r="K140" s="388">
        <f>IFERROR($E140*SUMIF('Daily Log'!$N$18:$N$1017,$B140,'Daily Log'!$O$18:$O$1017),0)</f>
        <v>0</v>
      </c>
      <c r="L140" s="388">
        <f>IFERROR($E140*SUMIF('Daily Log'!$Q$18:$Q$1017,$B140,'Daily Log'!$R$18:$R$1017),0)</f>
        <v>0</v>
      </c>
      <c r="M140" s="388">
        <f>IFERROR($E140*SUMIF('Daily Log'!$T$18:$T$1017,$B140,'Daily Log'!$U$18:$U$1017),0)</f>
        <v>0</v>
      </c>
      <c r="N140" s="388">
        <f>IFERROR($E140*SUMIF('Daily Log'!$W$18:$W$1017,$B140,'Daily Log'!$X$18:$X$1017),0)</f>
        <v>0</v>
      </c>
      <c r="O140" s="388">
        <f>IFERROR($E140*SUMIF('Daily Log'!$Z$18:$Z$1017,$B140,'Daily Log'!$AA$18:$AA$1017),0)</f>
        <v>0</v>
      </c>
      <c r="P140" s="388">
        <f>IFERROR($E140*SUMIF('Daily Log'!$AC$18:$AC$1017,$B140,'Daily Log'!$AD$18:$AD$1017),0)</f>
        <v>0</v>
      </c>
      <c r="Q140" s="388">
        <f>IFERROR($E140*SUMIF('Daily Log'!$AF$18:$AF$1017,$B140,'Daily Log'!$AG$18:$AG$1017),0)</f>
        <v>0</v>
      </c>
      <c r="R140" s="388">
        <f>IFERROR($E140*SUMIF('Daily Log'!$AI$18:$AI$1017,$B140,'Daily Log'!$AJ$18:$AJ$1017),0)</f>
        <v>0</v>
      </c>
      <c r="S140" s="388">
        <f>IFERROR($E140*SUMIF('Daily Log'!$AL$18:$AL$1017,$B140,'Daily Log'!$AM$18:$AM$1017),0)</f>
        <v>0</v>
      </c>
      <c r="T140" s="388">
        <f>IFERROR($E140*SUMIF('Daily Log'!$AO$18:$AO$1017,$B140,'Daily Log'!$AP$18:$AP$1017),0)</f>
        <v>0</v>
      </c>
      <c r="U140" s="388">
        <f>IFERROR($E140*SUMIF('Daily Log'!$AR$18:$AR$1017,$B140,'Daily Log'!$AS$18:$AS$1017),0)</f>
        <v>0</v>
      </c>
      <c r="V140" s="388">
        <f>IFERROR($E140*SUMIF('Daily Log'!$AU$18:$AU$1017,$B140,'Daily Log'!$AV$18:$AV$1017),0)</f>
        <v>0</v>
      </c>
      <c r="W140" s="388">
        <f>IFERROR($E140*SUMIF('Daily Log'!$AX$18:$AX$1017,$B140,'Daily Log'!$AY$18:$AY$1017),0)</f>
        <v>0</v>
      </c>
      <c r="X140" s="388">
        <f>IFERROR($E140*SUMIF('Daily Log'!$BA$18:$BA$1017,$B140,'Daily Log'!$BB$18:$BB$1017),0)</f>
        <v>0</v>
      </c>
      <c r="Y140" s="388">
        <f>IFERROR($E140*SUMIF('Daily Log'!$BD$18:$BD$1017,$B140,'Daily Log'!$BE$18:$BE$1017),0)</f>
        <v>0</v>
      </c>
      <c r="Z140" s="388">
        <f>IFERROR($E140*SUMIF('Daily Log'!$BG$18:$BG$1017,$B140,'Daily Log'!$BH$18:$BH$1017),0)</f>
        <v>0</v>
      </c>
      <c r="AA140" s="388">
        <f>IFERROR($E140*SUMIF('Daily Log'!$BJ$18:$BJ$1017,$B140,'Daily Log'!$BK$18:$BK$1017),0)</f>
        <v>0</v>
      </c>
      <c r="AB140" s="388">
        <f>IFERROR($E140*SUMIF('Daily Log'!$BM$18:$BM$1017,$B140,'Daily Log'!$BN$18:$BN$1017),0)</f>
        <v>0</v>
      </c>
      <c r="AC140" s="388">
        <f>IFERROR($E140*SUMIF('Daily Log'!$BP$18:$BP$1017,$B140,'Daily Log'!$BQ$18:$BQ$1017),0)</f>
        <v>0</v>
      </c>
      <c r="AD140" s="388">
        <f>IFERROR($E140*SUMIF('Daily Log'!$BS$18:$BS$1017,$B140,'Daily Log'!$BT$18:$BT$1017),0)</f>
        <v>0</v>
      </c>
      <c r="AE140" s="388">
        <f>IFERROR($E140*SUMIF('Daily Log'!$BV$18:$BV$1017,$B140,'Daily Log'!$BW$18:$BW$1017),0)</f>
        <v>0</v>
      </c>
      <c r="AF140" s="388">
        <f>IFERROR($E140*SUMIF('Daily Log'!$BY$18:$BY$1017,$B140,'Daily Log'!$BZ$18:$BZ$1017),0)</f>
        <v>0</v>
      </c>
      <c r="AG140" s="388">
        <f>IFERROR($E140*SUMIF('Daily Log'!$CB$18:$CB$1017,$B140,'Daily Log'!$CC$18:$CC$1017),0)</f>
        <v>0</v>
      </c>
      <c r="AH140" s="388">
        <f>IFERROR($E140*SUMIF('Daily Log'!$CE$18:$CE$1017,$B140,'Daily Log'!$CF$18:$CF$1017),0)</f>
        <v>0</v>
      </c>
      <c r="AI140" s="388">
        <f>IFERROR($E140*SUMIF('Daily Log'!$CH$18:$CH$1017,$B140,'Daily Log'!$CI$18:$CI$1017),0)</f>
        <v>0</v>
      </c>
      <c r="AJ140" s="388">
        <f>IFERROR($E140*SUMIF('Daily Log'!$CK$18:$CK$1017,$B140,'Daily Log'!$CL$18:$CL$1017),0)</f>
        <v>0</v>
      </c>
      <c r="AK140" s="388">
        <f>IFERROR($E140*SUMIF('Daily Log'!$CN$18:$CN$1017,$B140,'Daily Log'!$CO$18:$CO$1017),0)</f>
        <v>0</v>
      </c>
    </row>
    <row r="141" spans="2:37" ht="33.75" hidden="1" customHeight="1">
      <c r="B141" s="397" t="s">
        <v>482</v>
      </c>
      <c r="C141" s="384"/>
      <c r="D141" s="389"/>
      <c r="E141" s="391"/>
      <c r="F141" s="390">
        <f t="shared" si="2"/>
        <v>0</v>
      </c>
      <c r="G141" s="388">
        <f>IFERROR($E141*SUMIF('Daily Log'!$B$18:$B$1017,$B141,'Daily Log'!$C$18:$C$1017),0)</f>
        <v>0</v>
      </c>
      <c r="H141" s="388">
        <f>IFERROR($E141*SUMIF('Daily Log'!$E$18:$E$1017,$B141,'Daily Log'!$F$18:$F$1017),0)</f>
        <v>0</v>
      </c>
      <c r="I141" s="388">
        <f>IFERROR($E141*SUMIF('Daily Log'!$H$18:$H$1017,$B141,'Daily Log'!$I$18:$I$1017),0)</f>
        <v>0</v>
      </c>
      <c r="J141" s="388">
        <f>IFERROR($E141*SUMIF('Daily Log'!$K$18:$K$1017,$B141,'Daily Log'!$L$18:$L$1017),0)</f>
        <v>0</v>
      </c>
      <c r="K141" s="388">
        <f>IFERROR($E141*SUMIF('Daily Log'!$N$18:$N$1017,$B141,'Daily Log'!$O$18:$O$1017),0)</f>
        <v>0</v>
      </c>
      <c r="L141" s="388">
        <f>IFERROR($E141*SUMIF('Daily Log'!$Q$18:$Q$1017,$B141,'Daily Log'!$R$18:$R$1017),0)</f>
        <v>0</v>
      </c>
      <c r="M141" s="388">
        <f>IFERROR($E141*SUMIF('Daily Log'!$T$18:$T$1017,$B141,'Daily Log'!$U$18:$U$1017),0)</f>
        <v>0</v>
      </c>
      <c r="N141" s="388">
        <f>IFERROR($E141*SUMIF('Daily Log'!$W$18:$W$1017,$B141,'Daily Log'!$X$18:$X$1017),0)</f>
        <v>0</v>
      </c>
      <c r="O141" s="388">
        <f>IFERROR($E141*SUMIF('Daily Log'!$Z$18:$Z$1017,$B141,'Daily Log'!$AA$18:$AA$1017),0)</f>
        <v>0</v>
      </c>
      <c r="P141" s="388">
        <f>IFERROR($E141*SUMIF('Daily Log'!$AC$18:$AC$1017,$B141,'Daily Log'!$AD$18:$AD$1017),0)</f>
        <v>0</v>
      </c>
      <c r="Q141" s="388">
        <f>IFERROR($E141*SUMIF('Daily Log'!$AF$18:$AF$1017,$B141,'Daily Log'!$AG$18:$AG$1017),0)</f>
        <v>0</v>
      </c>
      <c r="R141" s="388">
        <f>IFERROR($E141*SUMIF('Daily Log'!$AI$18:$AI$1017,$B141,'Daily Log'!$AJ$18:$AJ$1017),0)</f>
        <v>0</v>
      </c>
      <c r="S141" s="388">
        <f>IFERROR($E141*SUMIF('Daily Log'!$AL$18:$AL$1017,$B141,'Daily Log'!$AM$18:$AM$1017),0)</f>
        <v>0</v>
      </c>
      <c r="T141" s="388">
        <f>IFERROR($E141*SUMIF('Daily Log'!$AO$18:$AO$1017,$B141,'Daily Log'!$AP$18:$AP$1017),0)</f>
        <v>0</v>
      </c>
      <c r="U141" s="388">
        <f>IFERROR($E141*SUMIF('Daily Log'!$AR$18:$AR$1017,$B141,'Daily Log'!$AS$18:$AS$1017),0)</f>
        <v>0</v>
      </c>
      <c r="V141" s="388">
        <f>IFERROR($E141*SUMIF('Daily Log'!$AU$18:$AU$1017,$B141,'Daily Log'!$AV$18:$AV$1017),0)</f>
        <v>0</v>
      </c>
      <c r="W141" s="388">
        <f>IFERROR($E141*SUMIF('Daily Log'!$AX$18:$AX$1017,$B141,'Daily Log'!$AY$18:$AY$1017),0)</f>
        <v>0</v>
      </c>
      <c r="X141" s="388">
        <f>IFERROR($E141*SUMIF('Daily Log'!$BA$18:$BA$1017,$B141,'Daily Log'!$BB$18:$BB$1017),0)</f>
        <v>0</v>
      </c>
      <c r="Y141" s="388">
        <f>IFERROR($E141*SUMIF('Daily Log'!$BD$18:$BD$1017,$B141,'Daily Log'!$BE$18:$BE$1017),0)</f>
        <v>0</v>
      </c>
      <c r="Z141" s="388">
        <f>IFERROR($E141*SUMIF('Daily Log'!$BG$18:$BG$1017,$B141,'Daily Log'!$BH$18:$BH$1017),0)</f>
        <v>0</v>
      </c>
      <c r="AA141" s="388">
        <f>IFERROR($E141*SUMIF('Daily Log'!$BJ$18:$BJ$1017,$B141,'Daily Log'!$BK$18:$BK$1017),0)</f>
        <v>0</v>
      </c>
      <c r="AB141" s="388">
        <f>IFERROR($E141*SUMIF('Daily Log'!$BM$18:$BM$1017,$B141,'Daily Log'!$BN$18:$BN$1017),0)</f>
        <v>0</v>
      </c>
      <c r="AC141" s="388">
        <f>IFERROR($E141*SUMIF('Daily Log'!$BP$18:$BP$1017,$B141,'Daily Log'!$BQ$18:$BQ$1017),0)</f>
        <v>0</v>
      </c>
      <c r="AD141" s="388">
        <f>IFERROR($E141*SUMIF('Daily Log'!$BS$18:$BS$1017,$B141,'Daily Log'!$BT$18:$BT$1017),0)</f>
        <v>0</v>
      </c>
      <c r="AE141" s="388">
        <f>IFERROR($E141*SUMIF('Daily Log'!$BV$18:$BV$1017,$B141,'Daily Log'!$BW$18:$BW$1017),0)</f>
        <v>0</v>
      </c>
      <c r="AF141" s="388">
        <f>IFERROR($E141*SUMIF('Daily Log'!$BY$18:$BY$1017,$B141,'Daily Log'!$BZ$18:$BZ$1017),0)</f>
        <v>0</v>
      </c>
      <c r="AG141" s="388">
        <f>IFERROR($E141*SUMIF('Daily Log'!$CB$18:$CB$1017,$B141,'Daily Log'!$CC$18:$CC$1017),0)</f>
        <v>0</v>
      </c>
      <c r="AH141" s="388">
        <f>IFERROR($E141*SUMIF('Daily Log'!$CE$18:$CE$1017,$B141,'Daily Log'!$CF$18:$CF$1017),0)</f>
        <v>0</v>
      </c>
      <c r="AI141" s="388">
        <f>IFERROR($E141*SUMIF('Daily Log'!$CH$18:$CH$1017,$B141,'Daily Log'!$CI$18:$CI$1017),0)</f>
        <v>0</v>
      </c>
      <c r="AJ141" s="388">
        <f>IFERROR($E141*SUMIF('Daily Log'!$CK$18:$CK$1017,$B141,'Daily Log'!$CL$18:$CL$1017),0)</f>
        <v>0</v>
      </c>
      <c r="AK141" s="388">
        <f>IFERROR($E141*SUMIF('Daily Log'!$CN$18:$CN$1017,$B141,'Daily Log'!$CO$18:$CO$1017),0)</f>
        <v>0</v>
      </c>
    </row>
    <row r="142" spans="2:37" ht="33.75" hidden="1" customHeight="1">
      <c r="B142" s="397" t="s">
        <v>483</v>
      </c>
      <c r="C142" s="384"/>
      <c r="D142" s="389"/>
      <c r="E142" s="391"/>
      <c r="F142" s="390">
        <f t="shared" si="2"/>
        <v>0</v>
      </c>
      <c r="G142" s="388">
        <f>IFERROR($E142*SUMIF('Daily Log'!$B$18:$B$1017,$B142,'Daily Log'!$C$18:$C$1017),0)</f>
        <v>0</v>
      </c>
      <c r="H142" s="388">
        <f>IFERROR($E142*SUMIF('Daily Log'!$E$18:$E$1017,$B142,'Daily Log'!$F$18:$F$1017),0)</f>
        <v>0</v>
      </c>
      <c r="I142" s="388">
        <f>IFERROR($E142*SUMIF('Daily Log'!$H$18:$H$1017,$B142,'Daily Log'!$I$18:$I$1017),0)</f>
        <v>0</v>
      </c>
      <c r="J142" s="388">
        <f>IFERROR($E142*SUMIF('Daily Log'!$K$18:$K$1017,$B142,'Daily Log'!$L$18:$L$1017),0)</f>
        <v>0</v>
      </c>
      <c r="K142" s="388">
        <f>IFERROR($E142*SUMIF('Daily Log'!$N$18:$N$1017,$B142,'Daily Log'!$O$18:$O$1017),0)</f>
        <v>0</v>
      </c>
      <c r="L142" s="388">
        <f>IFERROR($E142*SUMIF('Daily Log'!$Q$18:$Q$1017,$B142,'Daily Log'!$R$18:$R$1017),0)</f>
        <v>0</v>
      </c>
      <c r="M142" s="388">
        <f>IFERROR($E142*SUMIF('Daily Log'!$T$18:$T$1017,$B142,'Daily Log'!$U$18:$U$1017),0)</f>
        <v>0</v>
      </c>
      <c r="N142" s="388">
        <f>IFERROR($E142*SUMIF('Daily Log'!$W$18:$W$1017,$B142,'Daily Log'!$X$18:$X$1017),0)</f>
        <v>0</v>
      </c>
      <c r="O142" s="388">
        <f>IFERROR($E142*SUMIF('Daily Log'!$Z$18:$Z$1017,$B142,'Daily Log'!$AA$18:$AA$1017),0)</f>
        <v>0</v>
      </c>
      <c r="P142" s="388">
        <f>IFERROR($E142*SUMIF('Daily Log'!$AC$18:$AC$1017,$B142,'Daily Log'!$AD$18:$AD$1017),0)</f>
        <v>0</v>
      </c>
      <c r="Q142" s="388">
        <f>IFERROR($E142*SUMIF('Daily Log'!$AF$18:$AF$1017,$B142,'Daily Log'!$AG$18:$AG$1017),0)</f>
        <v>0</v>
      </c>
      <c r="R142" s="388">
        <f>IFERROR($E142*SUMIF('Daily Log'!$AI$18:$AI$1017,$B142,'Daily Log'!$AJ$18:$AJ$1017),0)</f>
        <v>0</v>
      </c>
      <c r="S142" s="388">
        <f>IFERROR($E142*SUMIF('Daily Log'!$AL$18:$AL$1017,$B142,'Daily Log'!$AM$18:$AM$1017),0)</f>
        <v>0</v>
      </c>
      <c r="T142" s="388">
        <f>IFERROR($E142*SUMIF('Daily Log'!$AO$18:$AO$1017,$B142,'Daily Log'!$AP$18:$AP$1017),0)</f>
        <v>0</v>
      </c>
      <c r="U142" s="388">
        <f>IFERROR($E142*SUMIF('Daily Log'!$AR$18:$AR$1017,$B142,'Daily Log'!$AS$18:$AS$1017),0)</f>
        <v>0</v>
      </c>
      <c r="V142" s="388">
        <f>IFERROR($E142*SUMIF('Daily Log'!$AU$18:$AU$1017,$B142,'Daily Log'!$AV$18:$AV$1017),0)</f>
        <v>0</v>
      </c>
      <c r="W142" s="388">
        <f>IFERROR($E142*SUMIF('Daily Log'!$AX$18:$AX$1017,$B142,'Daily Log'!$AY$18:$AY$1017),0)</f>
        <v>0</v>
      </c>
      <c r="X142" s="388">
        <f>IFERROR($E142*SUMIF('Daily Log'!$BA$18:$BA$1017,$B142,'Daily Log'!$BB$18:$BB$1017),0)</f>
        <v>0</v>
      </c>
      <c r="Y142" s="388">
        <f>IFERROR($E142*SUMIF('Daily Log'!$BD$18:$BD$1017,$B142,'Daily Log'!$BE$18:$BE$1017),0)</f>
        <v>0</v>
      </c>
      <c r="Z142" s="388">
        <f>IFERROR($E142*SUMIF('Daily Log'!$BG$18:$BG$1017,$B142,'Daily Log'!$BH$18:$BH$1017),0)</f>
        <v>0</v>
      </c>
      <c r="AA142" s="388">
        <f>IFERROR($E142*SUMIF('Daily Log'!$BJ$18:$BJ$1017,$B142,'Daily Log'!$BK$18:$BK$1017),0)</f>
        <v>0</v>
      </c>
      <c r="AB142" s="388">
        <f>IFERROR($E142*SUMIF('Daily Log'!$BM$18:$BM$1017,$B142,'Daily Log'!$BN$18:$BN$1017),0)</f>
        <v>0</v>
      </c>
      <c r="AC142" s="388">
        <f>IFERROR($E142*SUMIF('Daily Log'!$BP$18:$BP$1017,$B142,'Daily Log'!$BQ$18:$BQ$1017),0)</f>
        <v>0</v>
      </c>
      <c r="AD142" s="388">
        <f>IFERROR($E142*SUMIF('Daily Log'!$BS$18:$BS$1017,$B142,'Daily Log'!$BT$18:$BT$1017),0)</f>
        <v>0</v>
      </c>
      <c r="AE142" s="388">
        <f>IFERROR($E142*SUMIF('Daily Log'!$BV$18:$BV$1017,$B142,'Daily Log'!$BW$18:$BW$1017),0)</f>
        <v>0</v>
      </c>
      <c r="AF142" s="388">
        <f>IFERROR($E142*SUMIF('Daily Log'!$BY$18:$BY$1017,$B142,'Daily Log'!$BZ$18:$BZ$1017),0)</f>
        <v>0</v>
      </c>
      <c r="AG142" s="388">
        <f>IFERROR($E142*SUMIF('Daily Log'!$CB$18:$CB$1017,$B142,'Daily Log'!$CC$18:$CC$1017),0)</f>
        <v>0</v>
      </c>
      <c r="AH142" s="388">
        <f>IFERROR($E142*SUMIF('Daily Log'!$CE$18:$CE$1017,$B142,'Daily Log'!$CF$18:$CF$1017),0)</f>
        <v>0</v>
      </c>
      <c r="AI142" s="388">
        <f>IFERROR($E142*SUMIF('Daily Log'!$CH$18:$CH$1017,$B142,'Daily Log'!$CI$18:$CI$1017),0)</f>
        <v>0</v>
      </c>
      <c r="AJ142" s="388">
        <f>IFERROR($E142*SUMIF('Daily Log'!$CK$18:$CK$1017,$B142,'Daily Log'!$CL$18:$CL$1017),0)</f>
        <v>0</v>
      </c>
      <c r="AK142" s="388">
        <f>IFERROR($E142*SUMIF('Daily Log'!$CN$18:$CN$1017,$B142,'Daily Log'!$CO$18:$CO$1017),0)</f>
        <v>0</v>
      </c>
    </row>
    <row r="143" spans="2:37" ht="33.75" hidden="1" customHeight="1">
      <c r="B143" s="397" t="s">
        <v>484</v>
      </c>
      <c r="C143" s="384"/>
      <c r="D143" s="389"/>
      <c r="E143" s="391"/>
      <c r="F143" s="390">
        <f t="shared" si="2"/>
        <v>0</v>
      </c>
      <c r="G143" s="388">
        <f>IFERROR($E143*SUMIF('Daily Log'!$B$18:$B$1017,$B143,'Daily Log'!$C$18:$C$1017),0)</f>
        <v>0</v>
      </c>
      <c r="H143" s="388">
        <f>IFERROR($E143*SUMIF('Daily Log'!$E$18:$E$1017,$B143,'Daily Log'!$F$18:$F$1017),0)</f>
        <v>0</v>
      </c>
      <c r="I143" s="388">
        <f>IFERROR($E143*SUMIF('Daily Log'!$H$18:$H$1017,$B143,'Daily Log'!$I$18:$I$1017),0)</f>
        <v>0</v>
      </c>
      <c r="J143" s="388">
        <f>IFERROR($E143*SUMIF('Daily Log'!$K$18:$K$1017,$B143,'Daily Log'!$L$18:$L$1017),0)</f>
        <v>0</v>
      </c>
      <c r="K143" s="388">
        <f>IFERROR($E143*SUMIF('Daily Log'!$N$18:$N$1017,$B143,'Daily Log'!$O$18:$O$1017),0)</f>
        <v>0</v>
      </c>
      <c r="L143" s="388">
        <f>IFERROR($E143*SUMIF('Daily Log'!$Q$18:$Q$1017,$B143,'Daily Log'!$R$18:$R$1017),0)</f>
        <v>0</v>
      </c>
      <c r="M143" s="388">
        <f>IFERROR($E143*SUMIF('Daily Log'!$T$18:$T$1017,$B143,'Daily Log'!$U$18:$U$1017),0)</f>
        <v>0</v>
      </c>
      <c r="N143" s="388">
        <f>IFERROR($E143*SUMIF('Daily Log'!$W$18:$W$1017,$B143,'Daily Log'!$X$18:$X$1017),0)</f>
        <v>0</v>
      </c>
      <c r="O143" s="388">
        <f>IFERROR($E143*SUMIF('Daily Log'!$Z$18:$Z$1017,$B143,'Daily Log'!$AA$18:$AA$1017),0)</f>
        <v>0</v>
      </c>
      <c r="P143" s="388">
        <f>IFERROR($E143*SUMIF('Daily Log'!$AC$18:$AC$1017,$B143,'Daily Log'!$AD$18:$AD$1017),0)</f>
        <v>0</v>
      </c>
      <c r="Q143" s="388">
        <f>IFERROR($E143*SUMIF('Daily Log'!$AF$18:$AF$1017,$B143,'Daily Log'!$AG$18:$AG$1017),0)</f>
        <v>0</v>
      </c>
      <c r="R143" s="388">
        <f>IFERROR($E143*SUMIF('Daily Log'!$AI$18:$AI$1017,$B143,'Daily Log'!$AJ$18:$AJ$1017),0)</f>
        <v>0</v>
      </c>
      <c r="S143" s="388">
        <f>IFERROR($E143*SUMIF('Daily Log'!$AL$18:$AL$1017,$B143,'Daily Log'!$AM$18:$AM$1017),0)</f>
        <v>0</v>
      </c>
      <c r="T143" s="388">
        <f>IFERROR($E143*SUMIF('Daily Log'!$AO$18:$AO$1017,$B143,'Daily Log'!$AP$18:$AP$1017),0)</f>
        <v>0</v>
      </c>
      <c r="U143" s="388">
        <f>IFERROR($E143*SUMIF('Daily Log'!$AR$18:$AR$1017,$B143,'Daily Log'!$AS$18:$AS$1017),0)</f>
        <v>0</v>
      </c>
      <c r="V143" s="388">
        <f>IFERROR($E143*SUMIF('Daily Log'!$AU$18:$AU$1017,$B143,'Daily Log'!$AV$18:$AV$1017),0)</f>
        <v>0</v>
      </c>
      <c r="W143" s="388">
        <f>IFERROR($E143*SUMIF('Daily Log'!$AX$18:$AX$1017,$B143,'Daily Log'!$AY$18:$AY$1017),0)</f>
        <v>0</v>
      </c>
      <c r="X143" s="388">
        <f>IFERROR($E143*SUMIF('Daily Log'!$BA$18:$BA$1017,$B143,'Daily Log'!$BB$18:$BB$1017),0)</f>
        <v>0</v>
      </c>
      <c r="Y143" s="388">
        <f>IFERROR($E143*SUMIF('Daily Log'!$BD$18:$BD$1017,$B143,'Daily Log'!$BE$18:$BE$1017),0)</f>
        <v>0</v>
      </c>
      <c r="Z143" s="388">
        <f>IFERROR($E143*SUMIF('Daily Log'!$BG$18:$BG$1017,$B143,'Daily Log'!$BH$18:$BH$1017),0)</f>
        <v>0</v>
      </c>
      <c r="AA143" s="388">
        <f>IFERROR($E143*SUMIF('Daily Log'!$BJ$18:$BJ$1017,$B143,'Daily Log'!$BK$18:$BK$1017),0)</f>
        <v>0</v>
      </c>
      <c r="AB143" s="388">
        <f>IFERROR($E143*SUMIF('Daily Log'!$BM$18:$BM$1017,$B143,'Daily Log'!$BN$18:$BN$1017),0)</f>
        <v>0</v>
      </c>
      <c r="AC143" s="388">
        <f>IFERROR($E143*SUMIF('Daily Log'!$BP$18:$BP$1017,$B143,'Daily Log'!$BQ$18:$BQ$1017),0)</f>
        <v>0</v>
      </c>
      <c r="AD143" s="388">
        <f>IFERROR($E143*SUMIF('Daily Log'!$BS$18:$BS$1017,$B143,'Daily Log'!$BT$18:$BT$1017),0)</f>
        <v>0</v>
      </c>
      <c r="AE143" s="388">
        <f>IFERROR($E143*SUMIF('Daily Log'!$BV$18:$BV$1017,$B143,'Daily Log'!$BW$18:$BW$1017),0)</f>
        <v>0</v>
      </c>
      <c r="AF143" s="388">
        <f>IFERROR($E143*SUMIF('Daily Log'!$BY$18:$BY$1017,$B143,'Daily Log'!$BZ$18:$BZ$1017),0)</f>
        <v>0</v>
      </c>
      <c r="AG143" s="388">
        <f>IFERROR($E143*SUMIF('Daily Log'!$CB$18:$CB$1017,$B143,'Daily Log'!$CC$18:$CC$1017),0)</f>
        <v>0</v>
      </c>
      <c r="AH143" s="388">
        <f>IFERROR($E143*SUMIF('Daily Log'!$CE$18:$CE$1017,$B143,'Daily Log'!$CF$18:$CF$1017),0)</f>
        <v>0</v>
      </c>
      <c r="AI143" s="388">
        <f>IFERROR($E143*SUMIF('Daily Log'!$CH$18:$CH$1017,$B143,'Daily Log'!$CI$18:$CI$1017),0)</f>
        <v>0</v>
      </c>
      <c r="AJ143" s="388">
        <f>IFERROR($E143*SUMIF('Daily Log'!$CK$18:$CK$1017,$B143,'Daily Log'!$CL$18:$CL$1017),0)</f>
        <v>0</v>
      </c>
      <c r="AK143" s="388">
        <f>IFERROR($E143*SUMIF('Daily Log'!$CN$18:$CN$1017,$B143,'Daily Log'!$CO$18:$CO$1017),0)</f>
        <v>0</v>
      </c>
    </row>
    <row r="144" spans="2:37" ht="33.75" hidden="1" customHeight="1">
      <c r="B144" s="397" t="s">
        <v>485</v>
      </c>
      <c r="C144" s="384"/>
      <c r="D144" s="389"/>
      <c r="E144" s="391"/>
      <c r="F144" s="390">
        <f t="shared" si="2"/>
        <v>0</v>
      </c>
      <c r="G144" s="388">
        <f>IFERROR($E144*SUMIF('Daily Log'!$B$18:$B$1017,$B144,'Daily Log'!$C$18:$C$1017),0)</f>
        <v>0</v>
      </c>
      <c r="H144" s="388">
        <f>IFERROR($E144*SUMIF('Daily Log'!$E$18:$E$1017,$B144,'Daily Log'!$F$18:$F$1017),0)</f>
        <v>0</v>
      </c>
      <c r="I144" s="388">
        <f>IFERROR($E144*SUMIF('Daily Log'!$H$18:$H$1017,$B144,'Daily Log'!$I$18:$I$1017),0)</f>
        <v>0</v>
      </c>
      <c r="J144" s="388">
        <f>IFERROR($E144*SUMIF('Daily Log'!$K$18:$K$1017,$B144,'Daily Log'!$L$18:$L$1017),0)</f>
        <v>0</v>
      </c>
      <c r="K144" s="388">
        <f>IFERROR($E144*SUMIF('Daily Log'!$N$18:$N$1017,$B144,'Daily Log'!$O$18:$O$1017),0)</f>
        <v>0</v>
      </c>
      <c r="L144" s="388">
        <f>IFERROR($E144*SUMIF('Daily Log'!$Q$18:$Q$1017,$B144,'Daily Log'!$R$18:$R$1017),0)</f>
        <v>0</v>
      </c>
      <c r="M144" s="388">
        <f>IFERROR($E144*SUMIF('Daily Log'!$T$18:$T$1017,$B144,'Daily Log'!$U$18:$U$1017),0)</f>
        <v>0</v>
      </c>
      <c r="N144" s="388">
        <f>IFERROR($E144*SUMIF('Daily Log'!$W$18:$W$1017,$B144,'Daily Log'!$X$18:$X$1017),0)</f>
        <v>0</v>
      </c>
      <c r="O144" s="388">
        <f>IFERROR($E144*SUMIF('Daily Log'!$Z$18:$Z$1017,$B144,'Daily Log'!$AA$18:$AA$1017),0)</f>
        <v>0</v>
      </c>
      <c r="P144" s="388">
        <f>IFERROR($E144*SUMIF('Daily Log'!$AC$18:$AC$1017,$B144,'Daily Log'!$AD$18:$AD$1017),0)</f>
        <v>0</v>
      </c>
      <c r="Q144" s="388">
        <f>IFERROR($E144*SUMIF('Daily Log'!$AF$18:$AF$1017,$B144,'Daily Log'!$AG$18:$AG$1017),0)</f>
        <v>0</v>
      </c>
      <c r="R144" s="388">
        <f>IFERROR($E144*SUMIF('Daily Log'!$AI$18:$AI$1017,$B144,'Daily Log'!$AJ$18:$AJ$1017),0)</f>
        <v>0</v>
      </c>
      <c r="S144" s="388">
        <f>IFERROR($E144*SUMIF('Daily Log'!$AL$18:$AL$1017,$B144,'Daily Log'!$AM$18:$AM$1017),0)</f>
        <v>0</v>
      </c>
      <c r="T144" s="388">
        <f>IFERROR($E144*SUMIF('Daily Log'!$AO$18:$AO$1017,$B144,'Daily Log'!$AP$18:$AP$1017),0)</f>
        <v>0</v>
      </c>
      <c r="U144" s="388">
        <f>IFERROR($E144*SUMIF('Daily Log'!$AR$18:$AR$1017,$B144,'Daily Log'!$AS$18:$AS$1017),0)</f>
        <v>0</v>
      </c>
      <c r="V144" s="388">
        <f>IFERROR($E144*SUMIF('Daily Log'!$AU$18:$AU$1017,$B144,'Daily Log'!$AV$18:$AV$1017),0)</f>
        <v>0</v>
      </c>
      <c r="W144" s="388">
        <f>IFERROR($E144*SUMIF('Daily Log'!$AX$18:$AX$1017,$B144,'Daily Log'!$AY$18:$AY$1017),0)</f>
        <v>0</v>
      </c>
      <c r="X144" s="388">
        <f>IFERROR($E144*SUMIF('Daily Log'!$BA$18:$BA$1017,$B144,'Daily Log'!$BB$18:$BB$1017),0)</f>
        <v>0</v>
      </c>
      <c r="Y144" s="388">
        <f>IFERROR($E144*SUMIF('Daily Log'!$BD$18:$BD$1017,$B144,'Daily Log'!$BE$18:$BE$1017),0)</f>
        <v>0</v>
      </c>
      <c r="Z144" s="388">
        <f>IFERROR($E144*SUMIF('Daily Log'!$BG$18:$BG$1017,$B144,'Daily Log'!$BH$18:$BH$1017),0)</f>
        <v>0</v>
      </c>
      <c r="AA144" s="388">
        <f>IFERROR($E144*SUMIF('Daily Log'!$BJ$18:$BJ$1017,$B144,'Daily Log'!$BK$18:$BK$1017),0)</f>
        <v>0</v>
      </c>
      <c r="AB144" s="388">
        <f>IFERROR($E144*SUMIF('Daily Log'!$BM$18:$BM$1017,$B144,'Daily Log'!$BN$18:$BN$1017),0)</f>
        <v>0</v>
      </c>
      <c r="AC144" s="388">
        <f>IFERROR($E144*SUMIF('Daily Log'!$BP$18:$BP$1017,$B144,'Daily Log'!$BQ$18:$BQ$1017),0)</f>
        <v>0</v>
      </c>
      <c r="AD144" s="388">
        <f>IFERROR($E144*SUMIF('Daily Log'!$BS$18:$BS$1017,$B144,'Daily Log'!$BT$18:$BT$1017),0)</f>
        <v>0</v>
      </c>
      <c r="AE144" s="388">
        <f>IFERROR($E144*SUMIF('Daily Log'!$BV$18:$BV$1017,$B144,'Daily Log'!$BW$18:$BW$1017),0)</f>
        <v>0</v>
      </c>
      <c r="AF144" s="388">
        <f>IFERROR($E144*SUMIF('Daily Log'!$BY$18:$BY$1017,$B144,'Daily Log'!$BZ$18:$BZ$1017),0)</f>
        <v>0</v>
      </c>
      <c r="AG144" s="388">
        <f>IFERROR($E144*SUMIF('Daily Log'!$CB$18:$CB$1017,$B144,'Daily Log'!$CC$18:$CC$1017),0)</f>
        <v>0</v>
      </c>
      <c r="AH144" s="388">
        <f>IFERROR($E144*SUMIF('Daily Log'!$CE$18:$CE$1017,$B144,'Daily Log'!$CF$18:$CF$1017),0)</f>
        <v>0</v>
      </c>
      <c r="AI144" s="388">
        <f>IFERROR($E144*SUMIF('Daily Log'!$CH$18:$CH$1017,$B144,'Daily Log'!$CI$18:$CI$1017),0)</f>
        <v>0</v>
      </c>
      <c r="AJ144" s="388">
        <f>IFERROR($E144*SUMIF('Daily Log'!$CK$18:$CK$1017,$B144,'Daily Log'!$CL$18:$CL$1017),0)</f>
        <v>0</v>
      </c>
      <c r="AK144" s="388">
        <f>IFERROR($E144*SUMIF('Daily Log'!$CN$18:$CN$1017,$B144,'Daily Log'!$CO$18:$CO$1017),0)</f>
        <v>0</v>
      </c>
    </row>
    <row r="145" spans="1:37" ht="33.75" hidden="1" customHeight="1">
      <c r="A145" s="392" t="s">
        <v>38</v>
      </c>
      <c r="B145" s="397" t="s">
        <v>486</v>
      </c>
      <c r="C145" s="384"/>
      <c r="D145" s="389"/>
      <c r="E145" s="391"/>
      <c r="F145" s="390">
        <f t="shared" si="2"/>
        <v>0</v>
      </c>
      <c r="G145" s="388">
        <f>IFERROR($E145*SUMIF('Daily Log'!$B$18:$B$1017,$B145,'Daily Log'!$C$18:$C$1017),0)</f>
        <v>0</v>
      </c>
      <c r="H145" s="388">
        <f>IFERROR($E145*SUMIF('Daily Log'!$E$18:$E$1017,$B145,'Daily Log'!$F$18:$F$1017),0)</f>
        <v>0</v>
      </c>
      <c r="I145" s="388">
        <f>IFERROR($E145*SUMIF('Daily Log'!$H$18:$H$1017,$B145,'Daily Log'!$I$18:$I$1017),0)</f>
        <v>0</v>
      </c>
      <c r="J145" s="388">
        <f>IFERROR($E145*SUMIF('Daily Log'!$K$18:$K$1017,$B145,'Daily Log'!$L$18:$L$1017),0)</f>
        <v>0</v>
      </c>
      <c r="K145" s="388">
        <f>IFERROR($E145*SUMIF('Daily Log'!$N$18:$N$1017,$B145,'Daily Log'!$O$18:$O$1017),0)</f>
        <v>0</v>
      </c>
      <c r="L145" s="388">
        <f>IFERROR($E145*SUMIF('Daily Log'!$Q$18:$Q$1017,$B145,'Daily Log'!$R$18:$R$1017),0)</f>
        <v>0</v>
      </c>
      <c r="M145" s="388">
        <f>IFERROR($E145*SUMIF('Daily Log'!$T$18:$T$1017,$B145,'Daily Log'!$U$18:$U$1017),0)</f>
        <v>0</v>
      </c>
      <c r="N145" s="388">
        <f>IFERROR($E145*SUMIF('Daily Log'!$W$18:$W$1017,$B145,'Daily Log'!$X$18:$X$1017),0)</f>
        <v>0</v>
      </c>
      <c r="O145" s="388">
        <f>IFERROR($E145*SUMIF('Daily Log'!$Z$18:$Z$1017,$B145,'Daily Log'!$AA$18:$AA$1017),0)</f>
        <v>0</v>
      </c>
      <c r="P145" s="388">
        <f>IFERROR($E145*SUMIF('Daily Log'!$AC$18:$AC$1017,$B145,'Daily Log'!$AD$18:$AD$1017),0)</f>
        <v>0</v>
      </c>
      <c r="Q145" s="388">
        <f>IFERROR($E145*SUMIF('Daily Log'!$AF$18:$AF$1017,$B145,'Daily Log'!$AG$18:$AG$1017),0)</f>
        <v>0</v>
      </c>
      <c r="R145" s="388">
        <f>IFERROR($E145*SUMIF('Daily Log'!$AI$18:$AI$1017,$B145,'Daily Log'!$AJ$18:$AJ$1017),0)</f>
        <v>0</v>
      </c>
      <c r="S145" s="388">
        <f>IFERROR($E145*SUMIF('Daily Log'!$AL$18:$AL$1017,$B145,'Daily Log'!$AM$18:$AM$1017),0)</f>
        <v>0</v>
      </c>
      <c r="T145" s="388">
        <f>IFERROR($E145*SUMIF('Daily Log'!$AO$18:$AO$1017,$B145,'Daily Log'!$AP$18:$AP$1017),0)</f>
        <v>0</v>
      </c>
      <c r="U145" s="388">
        <f>IFERROR($E145*SUMIF('Daily Log'!$AR$18:$AR$1017,$B145,'Daily Log'!$AS$18:$AS$1017),0)</f>
        <v>0</v>
      </c>
      <c r="V145" s="388">
        <f>IFERROR($E145*SUMIF('Daily Log'!$AU$18:$AU$1017,$B145,'Daily Log'!$AV$18:$AV$1017),0)</f>
        <v>0</v>
      </c>
      <c r="W145" s="388">
        <f>IFERROR($E145*SUMIF('Daily Log'!$AX$18:$AX$1017,$B145,'Daily Log'!$AY$18:$AY$1017),0)</f>
        <v>0</v>
      </c>
      <c r="X145" s="388">
        <f>IFERROR($E145*SUMIF('Daily Log'!$BA$18:$BA$1017,$B145,'Daily Log'!$BB$18:$BB$1017),0)</f>
        <v>0</v>
      </c>
      <c r="Y145" s="388">
        <f>IFERROR($E145*SUMIF('Daily Log'!$BD$18:$BD$1017,$B145,'Daily Log'!$BE$18:$BE$1017),0)</f>
        <v>0</v>
      </c>
      <c r="Z145" s="388">
        <f>IFERROR($E145*SUMIF('Daily Log'!$BG$18:$BG$1017,$B145,'Daily Log'!$BH$18:$BH$1017),0)</f>
        <v>0</v>
      </c>
      <c r="AA145" s="388">
        <f>IFERROR($E145*SUMIF('Daily Log'!$BJ$18:$BJ$1017,$B145,'Daily Log'!$BK$18:$BK$1017),0)</f>
        <v>0</v>
      </c>
      <c r="AB145" s="388">
        <f>IFERROR($E145*SUMIF('Daily Log'!$BM$18:$BM$1017,$B145,'Daily Log'!$BN$18:$BN$1017),0)</f>
        <v>0</v>
      </c>
      <c r="AC145" s="388">
        <f>IFERROR($E145*SUMIF('Daily Log'!$BP$18:$BP$1017,$B145,'Daily Log'!$BQ$18:$BQ$1017),0)</f>
        <v>0</v>
      </c>
      <c r="AD145" s="388">
        <f>IFERROR($E145*SUMIF('Daily Log'!$BS$18:$BS$1017,$B145,'Daily Log'!$BT$18:$BT$1017),0)</f>
        <v>0</v>
      </c>
      <c r="AE145" s="388">
        <f>IFERROR($E145*SUMIF('Daily Log'!$BV$18:$BV$1017,$B145,'Daily Log'!$BW$18:$BW$1017),0)</f>
        <v>0</v>
      </c>
      <c r="AF145" s="388">
        <f>IFERROR($E145*SUMIF('Daily Log'!$BY$18:$BY$1017,$B145,'Daily Log'!$BZ$18:$BZ$1017),0)</f>
        <v>0</v>
      </c>
      <c r="AG145" s="388">
        <f>IFERROR($E145*SUMIF('Daily Log'!$CB$18:$CB$1017,$B145,'Daily Log'!$CC$18:$CC$1017),0)</f>
        <v>0</v>
      </c>
      <c r="AH145" s="388">
        <f>IFERROR($E145*SUMIF('Daily Log'!$CE$18:$CE$1017,$B145,'Daily Log'!$CF$18:$CF$1017),0)</f>
        <v>0</v>
      </c>
      <c r="AI145" s="388">
        <f>IFERROR($E145*SUMIF('Daily Log'!$CH$18:$CH$1017,$B145,'Daily Log'!$CI$18:$CI$1017),0)</f>
        <v>0</v>
      </c>
      <c r="AJ145" s="388">
        <f>IFERROR($E145*SUMIF('Daily Log'!$CK$18:$CK$1017,$B145,'Daily Log'!$CL$18:$CL$1017),0)</f>
        <v>0</v>
      </c>
      <c r="AK145" s="388">
        <f>IFERROR($E145*SUMIF('Daily Log'!$CN$18:$CN$1017,$B145,'Daily Log'!$CO$18:$CO$1017),0)</f>
        <v>0</v>
      </c>
    </row>
    <row r="146" spans="1:37" ht="33.75" hidden="1" customHeight="1">
      <c r="B146" s="397" t="s">
        <v>487</v>
      </c>
      <c r="C146" s="384"/>
      <c r="D146" s="389"/>
      <c r="E146" s="391"/>
      <c r="F146" s="390">
        <f t="shared" si="2"/>
        <v>0</v>
      </c>
      <c r="G146" s="388">
        <f>IFERROR($E146*SUMIF('Daily Log'!$B$18:$B$1017,$B146,'Daily Log'!$C$18:$C$1017),0)</f>
        <v>0</v>
      </c>
      <c r="H146" s="388">
        <f>IFERROR($E146*SUMIF('Daily Log'!$E$18:$E$1017,$B146,'Daily Log'!$F$18:$F$1017),0)</f>
        <v>0</v>
      </c>
      <c r="I146" s="388">
        <f>IFERROR($E146*SUMIF('Daily Log'!$H$18:$H$1017,$B146,'Daily Log'!$I$18:$I$1017),0)</f>
        <v>0</v>
      </c>
      <c r="J146" s="388">
        <f>IFERROR($E146*SUMIF('Daily Log'!$K$18:$K$1017,$B146,'Daily Log'!$L$18:$L$1017),0)</f>
        <v>0</v>
      </c>
      <c r="K146" s="388">
        <f>IFERROR($E146*SUMIF('Daily Log'!$N$18:$N$1017,$B146,'Daily Log'!$O$18:$O$1017),0)</f>
        <v>0</v>
      </c>
      <c r="L146" s="388">
        <f>IFERROR($E146*SUMIF('Daily Log'!$Q$18:$Q$1017,$B146,'Daily Log'!$R$18:$R$1017),0)</f>
        <v>0</v>
      </c>
      <c r="M146" s="388">
        <f>IFERROR($E146*SUMIF('Daily Log'!$T$18:$T$1017,$B146,'Daily Log'!$U$18:$U$1017),0)</f>
        <v>0</v>
      </c>
      <c r="N146" s="388">
        <f>IFERROR($E146*SUMIF('Daily Log'!$W$18:$W$1017,$B146,'Daily Log'!$X$18:$X$1017),0)</f>
        <v>0</v>
      </c>
      <c r="O146" s="388">
        <f>IFERROR($E146*SUMIF('Daily Log'!$Z$18:$Z$1017,$B146,'Daily Log'!$AA$18:$AA$1017),0)</f>
        <v>0</v>
      </c>
      <c r="P146" s="388">
        <f>IFERROR($E146*SUMIF('Daily Log'!$AC$18:$AC$1017,$B146,'Daily Log'!$AD$18:$AD$1017),0)</f>
        <v>0</v>
      </c>
      <c r="Q146" s="388">
        <f>IFERROR($E146*SUMIF('Daily Log'!$AF$18:$AF$1017,$B146,'Daily Log'!$AG$18:$AG$1017),0)</f>
        <v>0</v>
      </c>
      <c r="R146" s="388">
        <f>IFERROR($E146*SUMIF('Daily Log'!$AI$18:$AI$1017,$B146,'Daily Log'!$AJ$18:$AJ$1017),0)</f>
        <v>0</v>
      </c>
      <c r="S146" s="388">
        <f>IFERROR($E146*SUMIF('Daily Log'!$AL$18:$AL$1017,$B146,'Daily Log'!$AM$18:$AM$1017),0)</f>
        <v>0</v>
      </c>
      <c r="T146" s="388">
        <f>IFERROR($E146*SUMIF('Daily Log'!$AO$18:$AO$1017,$B146,'Daily Log'!$AP$18:$AP$1017),0)</f>
        <v>0</v>
      </c>
      <c r="U146" s="388">
        <f>IFERROR($E146*SUMIF('Daily Log'!$AR$18:$AR$1017,$B146,'Daily Log'!$AS$18:$AS$1017),0)</f>
        <v>0</v>
      </c>
      <c r="V146" s="388">
        <f>IFERROR($E146*SUMIF('Daily Log'!$AU$18:$AU$1017,$B146,'Daily Log'!$AV$18:$AV$1017),0)</f>
        <v>0</v>
      </c>
      <c r="W146" s="388">
        <f>IFERROR($E146*SUMIF('Daily Log'!$AX$18:$AX$1017,$B146,'Daily Log'!$AY$18:$AY$1017),0)</f>
        <v>0</v>
      </c>
      <c r="X146" s="388">
        <f>IFERROR($E146*SUMIF('Daily Log'!$BA$18:$BA$1017,$B146,'Daily Log'!$BB$18:$BB$1017),0)</f>
        <v>0</v>
      </c>
      <c r="Y146" s="388">
        <f>IFERROR($E146*SUMIF('Daily Log'!$BD$18:$BD$1017,$B146,'Daily Log'!$BE$18:$BE$1017),0)</f>
        <v>0</v>
      </c>
      <c r="Z146" s="388">
        <f>IFERROR($E146*SUMIF('Daily Log'!$BG$18:$BG$1017,$B146,'Daily Log'!$BH$18:$BH$1017),0)</f>
        <v>0</v>
      </c>
      <c r="AA146" s="388">
        <f>IFERROR($E146*SUMIF('Daily Log'!$BJ$18:$BJ$1017,$B146,'Daily Log'!$BK$18:$BK$1017),0)</f>
        <v>0</v>
      </c>
      <c r="AB146" s="388">
        <f>IFERROR($E146*SUMIF('Daily Log'!$BM$18:$BM$1017,$B146,'Daily Log'!$BN$18:$BN$1017),0)</f>
        <v>0</v>
      </c>
      <c r="AC146" s="388">
        <f>IFERROR($E146*SUMIF('Daily Log'!$BP$18:$BP$1017,$B146,'Daily Log'!$BQ$18:$BQ$1017),0)</f>
        <v>0</v>
      </c>
      <c r="AD146" s="388">
        <f>IFERROR($E146*SUMIF('Daily Log'!$BS$18:$BS$1017,$B146,'Daily Log'!$BT$18:$BT$1017),0)</f>
        <v>0</v>
      </c>
      <c r="AE146" s="388">
        <f>IFERROR($E146*SUMIF('Daily Log'!$BV$18:$BV$1017,$B146,'Daily Log'!$BW$18:$BW$1017),0)</f>
        <v>0</v>
      </c>
      <c r="AF146" s="388">
        <f>IFERROR($E146*SUMIF('Daily Log'!$BY$18:$BY$1017,$B146,'Daily Log'!$BZ$18:$BZ$1017),0)</f>
        <v>0</v>
      </c>
      <c r="AG146" s="388">
        <f>IFERROR($E146*SUMIF('Daily Log'!$CB$18:$CB$1017,$B146,'Daily Log'!$CC$18:$CC$1017),0)</f>
        <v>0</v>
      </c>
      <c r="AH146" s="388">
        <f>IFERROR($E146*SUMIF('Daily Log'!$CE$18:$CE$1017,$B146,'Daily Log'!$CF$18:$CF$1017),0)</f>
        <v>0</v>
      </c>
      <c r="AI146" s="388">
        <f>IFERROR($E146*SUMIF('Daily Log'!$CH$18:$CH$1017,$B146,'Daily Log'!$CI$18:$CI$1017),0)</f>
        <v>0</v>
      </c>
      <c r="AJ146" s="388">
        <f>IFERROR($E146*SUMIF('Daily Log'!$CK$18:$CK$1017,$B146,'Daily Log'!$CL$18:$CL$1017),0)</f>
        <v>0</v>
      </c>
      <c r="AK146" s="388">
        <f>IFERROR($E146*SUMIF('Daily Log'!$CN$18:$CN$1017,$B146,'Daily Log'!$CO$18:$CO$1017),0)</f>
        <v>0</v>
      </c>
    </row>
    <row r="147" spans="1:37" ht="33.75" hidden="1" customHeight="1">
      <c r="B147" s="397" t="s">
        <v>488</v>
      </c>
      <c r="C147" s="384"/>
      <c r="D147" s="389"/>
      <c r="E147" s="391"/>
      <c r="F147" s="390">
        <f t="shared" si="2"/>
        <v>0</v>
      </c>
      <c r="G147" s="388">
        <f>IFERROR($E147*SUMIF('Daily Log'!$B$18:$B$1017,$B147,'Daily Log'!$C$18:$C$1017),0)</f>
        <v>0</v>
      </c>
      <c r="H147" s="388">
        <f>IFERROR($E147*SUMIF('Daily Log'!$E$18:$E$1017,$B147,'Daily Log'!$F$18:$F$1017),0)</f>
        <v>0</v>
      </c>
      <c r="I147" s="388">
        <f>IFERROR($E147*SUMIF('Daily Log'!$H$18:$H$1017,$B147,'Daily Log'!$I$18:$I$1017),0)</f>
        <v>0</v>
      </c>
      <c r="J147" s="388">
        <f>IFERROR($E147*SUMIF('Daily Log'!$K$18:$K$1017,$B147,'Daily Log'!$L$18:$L$1017),0)</f>
        <v>0</v>
      </c>
      <c r="K147" s="388">
        <f>IFERROR($E147*SUMIF('Daily Log'!$N$18:$N$1017,$B147,'Daily Log'!$O$18:$O$1017),0)</f>
        <v>0</v>
      </c>
      <c r="L147" s="388">
        <f>IFERROR($E147*SUMIF('Daily Log'!$Q$18:$Q$1017,$B147,'Daily Log'!$R$18:$R$1017),0)</f>
        <v>0</v>
      </c>
      <c r="M147" s="388">
        <f>IFERROR($E147*SUMIF('Daily Log'!$T$18:$T$1017,$B147,'Daily Log'!$U$18:$U$1017),0)</f>
        <v>0</v>
      </c>
      <c r="N147" s="388">
        <f>IFERROR($E147*SUMIF('Daily Log'!$W$18:$W$1017,$B147,'Daily Log'!$X$18:$X$1017),0)</f>
        <v>0</v>
      </c>
      <c r="O147" s="388">
        <f>IFERROR($E147*SUMIF('Daily Log'!$Z$18:$Z$1017,$B147,'Daily Log'!$AA$18:$AA$1017),0)</f>
        <v>0</v>
      </c>
      <c r="P147" s="388">
        <f>IFERROR($E147*SUMIF('Daily Log'!$AC$18:$AC$1017,$B147,'Daily Log'!$AD$18:$AD$1017),0)</f>
        <v>0</v>
      </c>
      <c r="Q147" s="388">
        <f>IFERROR($E147*SUMIF('Daily Log'!$AF$18:$AF$1017,$B147,'Daily Log'!$AG$18:$AG$1017),0)</f>
        <v>0</v>
      </c>
      <c r="R147" s="388">
        <f>IFERROR($E147*SUMIF('Daily Log'!$AI$18:$AI$1017,$B147,'Daily Log'!$AJ$18:$AJ$1017),0)</f>
        <v>0</v>
      </c>
      <c r="S147" s="388">
        <f>IFERROR($E147*SUMIF('Daily Log'!$AL$18:$AL$1017,$B147,'Daily Log'!$AM$18:$AM$1017),0)</f>
        <v>0</v>
      </c>
      <c r="T147" s="388">
        <f>IFERROR($E147*SUMIF('Daily Log'!$AO$18:$AO$1017,$B147,'Daily Log'!$AP$18:$AP$1017),0)</f>
        <v>0</v>
      </c>
      <c r="U147" s="388">
        <f>IFERROR($E147*SUMIF('Daily Log'!$AR$18:$AR$1017,$B147,'Daily Log'!$AS$18:$AS$1017),0)</f>
        <v>0</v>
      </c>
      <c r="V147" s="388">
        <f>IFERROR($E147*SUMIF('Daily Log'!$AU$18:$AU$1017,$B147,'Daily Log'!$AV$18:$AV$1017),0)</f>
        <v>0</v>
      </c>
      <c r="W147" s="388">
        <f>IFERROR($E147*SUMIF('Daily Log'!$AX$18:$AX$1017,$B147,'Daily Log'!$AY$18:$AY$1017),0)</f>
        <v>0</v>
      </c>
      <c r="X147" s="388">
        <f>IFERROR($E147*SUMIF('Daily Log'!$BA$18:$BA$1017,$B147,'Daily Log'!$BB$18:$BB$1017),0)</f>
        <v>0</v>
      </c>
      <c r="Y147" s="388">
        <f>IFERROR($E147*SUMIF('Daily Log'!$BD$18:$BD$1017,$B147,'Daily Log'!$BE$18:$BE$1017),0)</f>
        <v>0</v>
      </c>
      <c r="Z147" s="388">
        <f>IFERROR($E147*SUMIF('Daily Log'!$BG$18:$BG$1017,$B147,'Daily Log'!$BH$18:$BH$1017),0)</f>
        <v>0</v>
      </c>
      <c r="AA147" s="388">
        <f>IFERROR($E147*SUMIF('Daily Log'!$BJ$18:$BJ$1017,$B147,'Daily Log'!$BK$18:$BK$1017),0)</f>
        <v>0</v>
      </c>
      <c r="AB147" s="388">
        <f>IFERROR($E147*SUMIF('Daily Log'!$BM$18:$BM$1017,$B147,'Daily Log'!$BN$18:$BN$1017),0)</f>
        <v>0</v>
      </c>
      <c r="AC147" s="388">
        <f>IFERROR($E147*SUMIF('Daily Log'!$BP$18:$BP$1017,$B147,'Daily Log'!$BQ$18:$BQ$1017),0)</f>
        <v>0</v>
      </c>
      <c r="AD147" s="388">
        <f>IFERROR($E147*SUMIF('Daily Log'!$BS$18:$BS$1017,$B147,'Daily Log'!$BT$18:$BT$1017),0)</f>
        <v>0</v>
      </c>
      <c r="AE147" s="388">
        <f>IFERROR($E147*SUMIF('Daily Log'!$BV$18:$BV$1017,$B147,'Daily Log'!$BW$18:$BW$1017),0)</f>
        <v>0</v>
      </c>
      <c r="AF147" s="388">
        <f>IFERROR($E147*SUMIF('Daily Log'!$BY$18:$BY$1017,$B147,'Daily Log'!$BZ$18:$BZ$1017),0)</f>
        <v>0</v>
      </c>
      <c r="AG147" s="388">
        <f>IFERROR($E147*SUMIF('Daily Log'!$CB$18:$CB$1017,$B147,'Daily Log'!$CC$18:$CC$1017),0)</f>
        <v>0</v>
      </c>
      <c r="AH147" s="388">
        <f>IFERROR($E147*SUMIF('Daily Log'!$CE$18:$CE$1017,$B147,'Daily Log'!$CF$18:$CF$1017),0)</f>
        <v>0</v>
      </c>
      <c r="AI147" s="388">
        <f>IFERROR($E147*SUMIF('Daily Log'!$CH$18:$CH$1017,$B147,'Daily Log'!$CI$18:$CI$1017),0)</f>
        <v>0</v>
      </c>
      <c r="AJ147" s="388">
        <f>IFERROR($E147*SUMIF('Daily Log'!$CK$18:$CK$1017,$B147,'Daily Log'!$CL$18:$CL$1017),0)</f>
        <v>0</v>
      </c>
      <c r="AK147" s="388">
        <f>IFERROR($E147*SUMIF('Daily Log'!$CN$18:$CN$1017,$B147,'Daily Log'!$CO$18:$CO$1017),0)</f>
        <v>0</v>
      </c>
    </row>
    <row r="148" spans="1:37" ht="33.75" hidden="1" customHeight="1">
      <c r="B148" s="397" t="s">
        <v>489</v>
      </c>
      <c r="C148" s="384"/>
      <c r="D148" s="389"/>
      <c r="E148" s="391"/>
      <c r="F148" s="390">
        <f t="shared" si="2"/>
        <v>0</v>
      </c>
      <c r="G148" s="388">
        <f>IFERROR($E148*SUMIF('Daily Log'!$B$18:$B$1017,$B148,'Daily Log'!$C$18:$C$1017),0)</f>
        <v>0</v>
      </c>
      <c r="H148" s="388">
        <f>IFERROR($E148*SUMIF('Daily Log'!$E$18:$E$1017,$B148,'Daily Log'!$F$18:$F$1017),0)</f>
        <v>0</v>
      </c>
      <c r="I148" s="388">
        <f>IFERROR($E148*SUMIF('Daily Log'!$H$18:$H$1017,$B148,'Daily Log'!$I$18:$I$1017),0)</f>
        <v>0</v>
      </c>
      <c r="J148" s="388">
        <f>IFERROR($E148*SUMIF('Daily Log'!$K$18:$K$1017,$B148,'Daily Log'!$L$18:$L$1017),0)</f>
        <v>0</v>
      </c>
      <c r="K148" s="388">
        <f>IFERROR($E148*SUMIF('Daily Log'!$N$18:$N$1017,$B148,'Daily Log'!$O$18:$O$1017),0)</f>
        <v>0</v>
      </c>
      <c r="L148" s="388">
        <f>IFERROR($E148*SUMIF('Daily Log'!$Q$18:$Q$1017,$B148,'Daily Log'!$R$18:$R$1017),0)</f>
        <v>0</v>
      </c>
      <c r="M148" s="388">
        <f>IFERROR($E148*SUMIF('Daily Log'!$T$18:$T$1017,$B148,'Daily Log'!$U$18:$U$1017),0)</f>
        <v>0</v>
      </c>
      <c r="N148" s="388">
        <f>IFERROR($E148*SUMIF('Daily Log'!$W$18:$W$1017,$B148,'Daily Log'!$X$18:$X$1017),0)</f>
        <v>0</v>
      </c>
      <c r="O148" s="388">
        <f>IFERROR($E148*SUMIF('Daily Log'!$Z$18:$Z$1017,$B148,'Daily Log'!$AA$18:$AA$1017),0)</f>
        <v>0</v>
      </c>
      <c r="P148" s="388">
        <f>IFERROR($E148*SUMIF('Daily Log'!$AC$18:$AC$1017,$B148,'Daily Log'!$AD$18:$AD$1017),0)</f>
        <v>0</v>
      </c>
      <c r="Q148" s="388">
        <f>IFERROR($E148*SUMIF('Daily Log'!$AF$18:$AF$1017,$B148,'Daily Log'!$AG$18:$AG$1017),0)</f>
        <v>0</v>
      </c>
      <c r="R148" s="388">
        <f>IFERROR($E148*SUMIF('Daily Log'!$AI$18:$AI$1017,$B148,'Daily Log'!$AJ$18:$AJ$1017),0)</f>
        <v>0</v>
      </c>
      <c r="S148" s="388">
        <f>IFERROR($E148*SUMIF('Daily Log'!$AL$18:$AL$1017,$B148,'Daily Log'!$AM$18:$AM$1017),0)</f>
        <v>0</v>
      </c>
      <c r="T148" s="388">
        <f>IFERROR($E148*SUMIF('Daily Log'!$AO$18:$AO$1017,$B148,'Daily Log'!$AP$18:$AP$1017),0)</f>
        <v>0</v>
      </c>
      <c r="U148" s="388">
        <f>IFERROR($E148*SUMIF('Daily Log'!$AR$18:$AR$1017,$B148,'Daily Log'!$AS$18:$AS$1017),0)</f>
        <v>0</v>
      </c>
      <c r="V148" s="388">
        <f>IFERROR($E148*SUMIF('Daily Log'!$AU$18:$AU$1017,$B148,'Daily Log'!$AV$18:$AV$1017),0)</f>
        <v>0</v>
      </c>
      <c r="W148" s="388">
        <f>IFERROR($E148*SUMIF('Daily Log'!$AX$18:$AX$1017,$B148,'Daily Log'!$AY$18:$AY$1017),0)</f>
        <v>0</v>
      </c>
      <c r="X148" s="388">
        <f>IFERROR($E148*SUMIF('Daily Log'!$BA$18:$BA$1017,$B148,'Daily Log'!$BB$18:$BB$1017),0)</f>
        <v>0</v>
      </c>
      <c r="Y148" s="388">
        <f>IFERROR($E148*SUMIF('Daily Log'!$BD$18:$BD$1017,$B148,'Daily Log'!$BE$18:$BE$1017),0)</f>
        <v>0</v>
      </c>
      <c r="Z148" s="388">
        <f>IFERROR($E148*SUMIF('Daily Log'!$BG$18:$BG$1017,$B148,'Daily Log'!$BH$18:$BH$1017),0)</f>
        <v>0</v>
      </c>
      <c r="AA148" s="388">
        <f>IFERROR($E148*SUMIF('Daily Log'!$BJ$18:$BJ$1017,$B148,'Daily Log'!$BK$18:$BK$1017),0)</f>
        <v>0</v>
      </c>
      <c r="AB148" s="388">
        <f>IFERROR($E148*SUMIF('Daily Log'!$BM$18:$BM$1017,$B148,'Daily Log'!$BN$18:$BN$1017),0)</f>
        <v>0</v>
      </c>
      <c r="AC148" s="388">
        <f>IFERROR($E148*SUMIF('Daily Log'!$BP$18:$BP$1017,$B148,'Daily Log'!$BQ$18:$BQ$1017),0)</f>
        <v>0</v>
      </c>
      <c r="AD148" s="388">
        <f>IFERROR($E148*SUMIF('Daily Log'!$BS$18:$BS$1017,$B148,'Daily Log'!$BT$18:$BT$1017),0)</f>
        <v>0</v>
      </c>
      <c r="AE148" s="388">
        <f>IFERROR($E148*SUMIF('Daily Log'!$BV$18:$BV$1017,$B148,'Daily Log'!$BW$18:$BW$1017),0)</f>
        <v>0</v>
      </c>
      <c r="AF148" s="388">
        <f>IFERROR($E148*SUMIF('Daily Log'!$BY$18:$BY$1017,$B148,'Daily Log'!$BZ$18:$BZ$1017),0)</f>
        <v>0</v>
      </c>
      <c r="AG148" s="388">
        <f>IFERROR($E148*SUMIF('Daily Log'!$CB$18:$CB$1017,$B148,'Daily Log'!$CC$18:$CC$1017),0)</f>
        <v>0</v>
      </c>
      <c r="AH148" s="388">
        <f>IFERROR($E148*SUMIF('Daily Log'!$CE$18:$CE$1017,$B148,'Daily Log'!$CF$18:$CF$1017),0)</f>
        <v>0</v>
      </c>
      <c r="AI148" s="388">
        <f>IFERROR($E148*SUMIF('Daily Log'!$CH$18:$CH$1017,$B148,'Daily Log'!$CI$18:$CI$1017),0)</f>
        <v>0</v>
      </c>
      <c r="AJ148" s="388">
        <f>IFERROR($E148*SUMIF('Daily Log'!$CK$18:$CK$1017,$B148,'Daily Log'!$CL$18:$CL$1017),0)</f>
        <v>0</v>
      </c>
      <c r="AK148" s="388">
        <f>IFERROR($E148*SUMIF('Daily Log'!$CN$18:$CN$1017,$B148,'Daily Log'!$CO$18:$CO$1017),0)</f>
        <v>0</v>
      </c>
    </row>
    <row r="149" spans="1:37" ht="33.75" hidden="1" customHeight="1">
      <c r="B149" s="397" t="s">
        <v>490</v>
      </c>
      <c r="C149" s="384"/>
      <c r="D149" s="389"/>
      <c r="E149" s="391"/>
      <c r="F149" s="390">
        <f t="shared" si="2"/>
        <v>0</v>
      </c>
      <c r="G149" s="388">
        <f>IFERROR($E149*SUMIF('Daily Log'!$B$18:$B$1017,$B149,'Daily Log'!$C$18:$C$1017),0)</f>
        <v>0</v>
      </c>
      <c r="H149" s="388">
        <f>IFERROR($E149*SUMIF('Daily Log'!$E$18:$E$1017,$B149,'Daily Log'!$F$18:$F$1017),0)</f>
        <v>0</v>
      </c>
      <c r="I149" s="388">
        <f>IFERROR($E149*SUMIF('Daily Log'!$H$18:$H$1017,$B149,'Daily Log'!$I$18:$I$1017),0)</f>
        <v>0</v>
      </c>
      <c r="J149" s="388">
        <f>IFERROR($E149*SUMIF('Daily Log'!$K$18:$K$1017,$B149,'Daily Log'!$L$18:$L$1017),0)</f>
        <v>0</v>
      </c>
      <c r="K149" s="388">
        <f>IFERROR($E149*SUMIF('Daily Log'!$N$18:$N$1017,$B149,'Daily Log'!$O$18:$O$1017),0)</f>
        <v>0</v>
      </c>
      <c r="L149" s="388">
        <f>IFERROR($E149*SUMIF('Daily Log'!$Q$18:$Q$1017,$B149,'Daily Log'!$R$18:$R$1017),0)</f>
        <v>0</v>
      </c>
      <c r="M149" s="388">
        <f>IFERROR($E149*SUMIF('Daily Log'!$T$18:$T$1017,$B149,'Daily Log'!$U$18:$U$1017),0)</f>
        <v>0</v>
      </c>
      <c r="N149" s="388">
        <f>IFERROR($E149*SUMIF('Daily Log'!$W$18:$W$1017,$B149,'Daily Log'!$X$18:$X$1017),0)</f>
        <v>0</v>
      </c>
      <c r="O149" s="388">
        <f>IFERROR($E149*SUMIF('Daily Log'!$Z$18:$Z$1017,$B149,'Daily Log'!$AA$18:$AA$1017),0)</f>
        <v>0</v>
      </c>
      <c r="P149" s="388">
        <f>IFERROR($E149*SUMIF('Daily Log'!$AC$18:$AC$1017,$B149,'Daily Log'!$AD$18:$AD$1017),0)</f>
        <v>0</v>
      </c>
      <c r="Q149" s="388">
        <f>IFERROR($E149*SUMIF('Daily Log'!$AF$18:$AF$1017,$B149,'Daily Log'!$AG$18:$AG$1017),0)</f>
        <v>0</v>
      </c>
      <c r="R149" s="388">
        <f>IFERROR($E149*SUMIF('Daily Log'!$AI$18:$AI$1017,$B149,'Daily Log'!$AJ$18:$AJ$1017),0)</f>
        <v>0</v>
      </c>
      <c r="S149" s="388">
        <f>IFERROR($E149*SUMIF('Daily Log'!$AL$18:$AL$1017,$B149,'Daily Log'!$AM$18:$AM$1017),0)</f>
        <v>0</v>
      </c>
      <c r="T149" s="388">
        <f>IFERROR($E149*SUMIF('Daily Log'!$AO$18:$AO$1017,$B149,'Daily Log'!$AP$18:$AP$1017),0)</f>
        <v>0</v>
      </c>
      <c r="U149" s="388">
        <f>IFERROR($E149*SUMIF('Daily Log'!$AR$18:$AR$1017,$B149,'Daily Log'!$AS$18:$AS$1017),0)</f>
        <v>0</v>
      </c>
      <c r="V149" s="388">
        <f>IFERROR($E149*SUMIF('Daily Log'!$AU$18:$AU$1017,$B149,'Daily Log'!$AV$18:$AV$1017),0)</f>
        <v>0</v>
      </c>
      <c r="W149" s="388">
        <f>IFERROR($E149*SUMIF('Daily Log'!$AX$18:$AX$1017,$B149,'Daily Log'!$AY$18:$AY$1017),0)</f>
        <v>0</v>
      </c>
      <c r="X149" s="388">
        <f>IFERROR($E149*SUMIF('Daily Log'!$BA$18:$BA$1017,$B149,'Daily Log'!$BB$18:$BB$1017),0)</f>
        <v>0</v>
      </c>
      <c r="Y149" s="388">
        <f>IFERROR($E149*SUMIF('Daily Log'!$BD$18:$BD$1017,$B149,'Daily Log'!$BE$18:$BE$1017),0)</f>
        <v>0</v>
      </c>
      <c r="Z149" s="388">
        <f>IFERROR($E149*SUMIF('Daily Log'!$BG$18:$BG$1017,$B149,'Daily Log'!$BH$18:$BH$1017),0)</f>
        <v>0</v>
      </c>
      <c r="AA149" s="388">
        <f>IFERROR($E149*SUMIF('Daily Log'!$BJ$18:$BJ$1017,$B149,'Daily Log'!$BK$18:$BK$1017),0)</f>
        <v>0</v>
      </c>
      <c r="AB149" s="388">
        <f>IFERROR($E149*SUMIF('Daily Log'!$BM$18:$BM$1017,$B149,'Daily Log'!$BN$18:$BN$1017),0)</f>
        <v>0</v>
      </c>
      <c r="AC149" s="388">
        <f>IFERROR($E149*SUMIF('Daily Log'!$BP$18:$BP$1017,$B149,'Daily Log'!$BQ$18:$BQ$1017),0)</f>
        <v>0</v>
      </c>
      <c r="AD149" s="388">
        <f>IFERROR($E149*SUMIF('Daily Log'!$BS$18:$BS$1017,$B149,'Daily Log'!$BT$18:$BT$1017),0)</f>
        <v>0</v>
      </c>
      <c r="AE149" s="388">
        <f>IFERROR($E149*SUMIF('Daily Log'!$BV$18:$BV$1017,$B149,'Daily Log'!$BW$18:$BW$1017),0)</f>
        <v>0</v>
      </c>
      <c r="AF149" s="388">
        <f>IFERROR($E149*SUMIF('Daily Log'!$BY$18:$BY$1017,$B149,'Daily Log'!$BZ$18:$BZ$1017),0)</f>
        <v>0</v>
      </c>
      <c r="AG149" s="388">
        <f>IFERROR($E149*SUMIF('Daily Log'!$CB$18:$CB$1017,$B149,'Daily Log'!$CC$18:$CC$1017),0)</f>
        <v>0</v>
      </c>
      <c r="AH149" s="388">
        <f>IFERROR($E149*SUMIF('Daily Log'!$CE$18:$CE$1017,$B149,'Daily Log'!$CF$18:$CF$1017),0)</f>
        <v>0</v>
      </c>
      <c r="AI149" s="388">
        <f>IFERROR($E149*SUMIF('Daily Log'!$CH$18:$CH$1017,$B149,'Daily Log'!$CI$18:$CI$1017),0)</f>
        <v>0</v>
      </c>
      <c r="AJ149" s="388">
        <f>IFERROR($E149*SUMIF('Daily Log'!$CK$18:$CK$1017,$B149,'Daily Log'!$CL$18:$CL$1017),0)</f>
        <v>0</v>
      </c>
      <c r="AK149" s="388">
        <f>IFERROR($E149*SUMIF('Daily Log'!$CN$18:$CN$1017,$B149,'Daily Log'!$CO$18:$CO$1017),0)</f>
        <v>0</v>
      </c>
    </row>
    <row r="150" spans="1:37" ht="33.75" hidden="1" customHeight="1">
      <c r="B150" s="397" t="s">
        <v>491</v>
      </c>
      <c r="C150" s="384"/>
      <c r="D150" s="389"/>
      <c r="E150" s="391"/>
      <c r="F150" s="390">
        <f t="shared" si="2"/>
        <v>0</v>
      </c>
      <c r="G150" s="388">
        <f>IFERROR($E150*SUMIF('Daily Log'!$B$18:$B$1017,$B150,'Daily Log'!$C$18:$C$1017),0)</f>
        <v>0</v>
      </c>
      <c r="H150" s="388">
        <f>IFERROR($E150*SUMIF('Daily Log'!$E$18:$E$1017,$B150,'Daily Log'!$F$18:$F$1017),0)</f>
        <v>0</v>
      </c>
      <c r="I150" s="388">
        <f>IFERROR($E150*SUMIF('Daily Log'!$H$18:$H$1017,$B150,'Daily Log'!$I$18:$I$1017),0)</f>
        <v>0</v>
      </c>
      <c r="J150" s="388">
        <f>IFERROR($E150*SUMIF('Daily Log'!$K$18:$K$1017,$B150,'Daily Log'!$L$18:$L$1017),0)</f>
        <v>0</v>
      </c>
      <c r="K150" s="388">
        <f>IFERROR($E150*SUMIF('Daily Log'!$N$18:$N$1017,$B150,'Daily Log'!$O$18:$O$1017),0)</f>
        <v>0</v>
      </c>
      <c r="L150" s="388">
        <f>IFERROR($E150*SUMIF('Daily Log'!$Q$18:$Q$1017,$B150,'Daily Log'!$R$18:$R$1017),0)</f>
        <v>0</v>
      </c>
      <c r="M150" s="388">
        <f>IFERROR($E150*SUMIF('Daily Log'!$T$18:$T$1017,$B150,'Daily Log'!$U$18:$U$1017),0)</f>
        <v>0</v>
      </c>
      <c r="N150" s="388">
        <f>IFERROR($E150*SUMIF('Daily Log'!$W$18:$W$1017,$B150,'Daily Log'!$X$18:$X$1017),0)</f>
        <v>0</v>
      </c>
      <c r="O150" s="388">
        <f>IFERROR($E150*SUMIF('Daily Log'!$Z$18:$Z$1017,$B150,'Daily Log'!$AA$18:$AA$1017),0)</f>
        <v>0</v>
      </c>
      <c r="P150" s="388">
        <f>IFERROR($E150*SUMIF('Daily Log'!$AC$18:$AC$1017,$B150,'Daily Log'!$AD$18:$AD$1017),0)</f>
        <v>0</v>
      </c>
      <c r="Q150" s="388">
        <f>IFERROR($E150*SUMIF('Daily Log'!$AF$18:$AF$1017,$B150,'Daily Log'!$AG$18:$AG$1017),0)</f>
        <v>0</v>
      </c>
      <c r="R150" s="388">
        <f>IFERROR($E150*SUMIF('Daily Log'!$AI$18:$AI$1017,$B150,'Daily Log'!$AJ$18:$AJ$1017),0)</f>
        <v>0</v>
      </c>
      <c r="S150" s="388">
        <f>IFERROR($E150*SUMIF('Daily Log'!$AL$18:$AL$1017,$B150,'Daily Log'!$AM$18:$AM$1017),0)</f>
        <v>0</v>
      </c>
      <c r="T150" s="388">
        <f>IFERROR($E150*SUMIF('Daily Log'!$AO$18:$AO$1017,$B150,'Daily Log'!$AP$18:$AP$1017),0)</f>
        <v>0</v>
      </c>
      <c r="U150" s="388">
        <f>IFERROR($E150*SUMIF('Daily Log'!$AR$18:$AR$1017,$B150,'Daily Log'!$AS$18:$AS$1017),0)</f>
        <v>0</v>
      </c>
      <c r="V150" s="388">
        <f>IFERROR($E150*SUMIF('Daily Log'!$AU$18:$AU$1017,$B150,'Daily Log'!$AV$18:$AV$1017),0)</f>
        <v>0</v>
      </c>
      <c r="W150" s="388">
        <f>IFERROR($E150*SUMIF('Daily Log'!$AX$18:$AX$1017,$B150,'Daily Log'!$AY$18:$AY$1017),0)</f>
        <v>0</v>
      </c>
      <c r="X150" s="388">
        <f>IFERROR($E150*SUMIF('Daily Log'!$BA$18:$BA$1017,$B150,'Daily Log'!$BB$18:$BB$1017),0)</f>
        <v>0</v>
      </c>
      <c r="Y150" s="388">
        <f>IFERROR($E150*SUMIF('Daily Log'!$BD$18:$BD$1017,$B150,'Daily Log'!$BE$18:$BE$1017),0)</f>
        <v>0</v>
      </c>
      <c r="Z150" s="388">
        <f>IFERROR($E150*SUMIF('Daily Log'!$BG$18:$BG$1017,$B150,'Daily Log'!$BH$18:$BH$1017),0)</f>
        <v>0</v>
      </c>
      <c r="AA150" s="388">
        <f>IFERROR($E150*SUMIF('Daily Log'!$BJ$18:$BJ$1017,$B150,'Daily Log'!$BK$18:$BK$1017),0)</f>
        <v>0</v>
      </c>
      <c r="AB150" s="388">
        <f>IFERROR($E150*SUMIF('Daily Log'!$BM$18:$BM$1017,$B150,'Daily Log'!$BN$18:$BN$1017),0)</f>
        <v>0</v>
      </c>
      <c r="AC150" s="388">
        <f>IFERROR($E150*SUMIF('Daily Log'!$BP$18:$BP$1017,$B150,'Daily Log'!$BQ$18:$BQ$1017),0)</f>
        <v>0</v>
      </c>
      <c r="AD150" s="388">
        <f>IFERROR($E150*SUMIF('Daily Log'!$BS$18:$BS$1017,$B150,'Daily Log'!$BT$18:$BT$1017),0)</f>
        <v>0</v>
      </c>
      <c r="AE150" s="388">
        <f>IFERROR($E150*SUMIF('Daily Log'!$BV$18:$BV$1017,$B150,'Daily Log'!$BW$18:$BW$1017),0)</f>
        <v>0</v>
      </c>
      <c r="AF150" s="388">
        <f>IFERROR($E150*SUMIF('Daily Log'!$BY$18:$BY$1017,$B150,'Daily Log'!$BZ$18:$BZ$1017),0)</f>
        <v>0</v>
      </c>
      <c r="AG150" s="388">
        <f>IFERROR($E150*SUMIF('Daily Log'!$CB$18:$CB$1017,$B150,'Daily Log'!$CC$18:$CC$1017),0)</f>
        <v>0</v>
      </c>
      <c r="AH150" s="388">
        <f>IFERROR($E150*SUMIF('Daily Log'!$CE$18:$CE$1017,$B150,'Daily Log'!$CF$18:$CF$1017),0)</f>
        <v>0</v>
      </c>
      <c r="AI150" s="388">
        <f>IFERROR($E150*SUMIF('Daily Log'!$CH$18:$CH$1017,$B150,'Daily Log'!$CI$18:$CI$1017),0)</f>
        <v>0</v>
      </c>
      <c r="AJ150" s="388">
        <f>IFERROR($E150*SUMIF('Daily Log'!$CK$18:$CK$1017,$B150,'Daily Log'!$CL$18:$CL$1017),0)</f>
        <v>0</v>
      </c>
      <c r="AK150" s="388">
        <f>IFERROR($E150*SUMIF('Daily Log'!$CN$18:$CN$1017,$B150,'Daily Log'!$CO$18:$CO$1017),0)</f>
        <v>0</v>
      </c>
    </row>
    <row r="151" spans="1:37" ht="33.75" hidden="1" customHeight="1">
      <c r="B151" s="397" t="s">
        <v>492</v>
      </c>
      <c r="C151" s="384"/>
      <c r="D151" s="389"/>
      <c r="E151" s="391"/>
      <c r="F151" s="390">
        <f t="shared" si="2"/>
        <v>0</v>
      </c>
      <c r="G151" s="388">
        <f>IFERROR($E151*SUMIF('Daily Log'!$B$18:$B$1017,$B151,'Daily Log'!$C$18:$C$1017),0)</f>
        <v>0</v>
      </c>
      <c r="H151" s="388">
        <f>IFERROR($E151*SUMIF('Daily Log'!$E$18:$E$1017,$B151,'Daily Log'!$F$18:$F$1017),0)</f>
        <v>0</v>
      </c>
      <c r="I151" s="388">
        <f>IFERROR($E151*SUMIF('Daily Log'!$H$18:$H$1017,$B151,'Daily Log'!$I$18:$I$1017),0)</f>
        <v>0</v>
      </c>
      <c r="J151" s="388">
        <f>IFERROR($E151*SUMIF('Daily Log'!$K$18:$K$1017,$B151,'Daily Log'!$L$18:$L$1017),0)</f>
        <v>0</v>
      </c>
      <c r="K151" s="388">
        <f>IFERROR($E151*SUMIF('Daily Log'!$N$18:$N$1017,$B151,'Daily Log'!$O$18:$O$1017),0)</f>
        <v>0</v>
      </c>
      <c r="L151" s="388">
        <f>IFERROR($E151*SUMIF('Daily Log'!$Q$18:$Q$1017,$B151,'Daily Log'!$R$18:$R$1017),0)</f>
        <v>0</v>
      </c>
      <c r="M151" s="388">
        <f>IFERROR($E151*SUMIF('Daily Log'!$T$18:$T$1017,$B151,'Daily Log'!$U$18:$U$1017),0)</f>
        <v>0</v>
      </c>
      <c r="N151" s="388">
        <f>IFERROR($E151*SUMIF('Daily Log'!$W$18:$W$1017,$B151,'Daily Log'!$X$18:$X$1017),0)</f>
        <v>0</v>
      </c>
      <c r="O151" s="388">
        <f>IFERROR($E151*SUMIF('Daily Log'!$Z$18:$Z$1017,$B151,'Daily Log'!$AA$18:$AA$1017),0)</f>
        <v>0</v>
      </c>
      <c r="P151" s="388">
        <f>IFERROR($E151*SUMIF('Daily Log'!$AC$18:$AC$1017,$B151,'Daily Log'!$AD$18:$AD$1017),0)</f>
        <v>0</v>
      </c>
      <c r="Q151" s="388">
        <f>IFERROR($E151*SUMIF('Daily Log'!$AF$18:$AF$1017,$B151,'Daily Log'!$AG$18:$AG$1017),0)</f>
        <v>0</v>
      </c>
      <c r="R151" s="388">
        <f>IFERROR($E151*SUMIF('Daily Log'!$AI$18:$AI$1017,$B151,'Daily Log'!$AJ$18:$AJ$1017),0)</f>
        <v>0</v>
      </c>
      <c r="S151" s="388">
        <f>IFERROR($E151*SUMIF('Daily Log'!$AL$18:$AL$1017,$B151,'Daily Log'!$AM$18:$AM$1017),0)</f>
        <v>0</v>
      </c>
      <c r="T151" s="388">
        <f>IFERROR($E151*SUMIF('Daily Log'!$AO$18:$AO$1017,$B151,'Daily Log'!$AP$18:$AP$1017),0)</f>
        <v>0</v>
      </c>
      <c r="U151" s="388">
        <f>IFERROR($E151*SUMIF('Daily Log'!$AR$18:$AR$1017,$B151,'Daily Log'!$AS$18:$AS$1017),0)</f>
        <v>0</v>
      </c>
      <c r="V151" s="388">
        <f>IFERROR($E151*SUMIF('Daily Log'!$AU$18:$AU$1017,$B151,'Daily Log'!$AV$18:$AV$1017),0)</f>
        <v>0</v>
      </c>
      <c r="W151" s="388">
        <f>IFERROR($E151*SUMIF('Daily Log'!$AX$18:$AX$1017,$B151,'Daily Log'!$AY$18:$AY$1017),0)</f>
        <v>0</v>
      </c>
      <c r="X151" s="388">
        <f>IFERROR($E151*SUMIF('Daily Log'!$BA$18:$BA$1017,$B151,'Daily Log'!$BB$18:$BB$1017),0)</f>
        <v>0</v>
      </c>
      <c r="Y151" s="388">
        <f>IFERROR($E151*SUMIF('Daily Log'!$BD$18:$BD$1017,$B151,'Daily Log'!$BE$18:$BE$1017),0)</f>
        <v>0</v>
      </c>
      <c r="Z151" s="388">
        <f>IFERROR($E151*SUMIF('Daily Log'!$BG$18:$BG$1017,$B151,'Daily Log'!$BH$18:$BH$1017),0)</f>
        <v>0</v>
      </c>
      <c r="AA151" s="388">
        <f>IFERROR($E151*SUMIF('Daily Log'!$BJ$18:$BJ$1017,$B151,'Daily Log'!$BK$18:$BK$1017),0)</f>
        <v>0</v>
      </c>
      <c r="AB151" s="388">
        <f>IFERROR($E151*SUMIF('Daily Log'!$BM$18:$BM$1017,$B151,'Daily Log'!$BN$18:$BN$1017),0)</f>
        <v>0</v>
      </c>
      <c r="AC151" s="388">
        <f>IFERROR($E151*SUMIF('Daily Log'!$BP$18:$BP$1017,$B151,'Daily Log'!$BQ$18:$BQ$1017),0)</f>
        <v>0</v>
      </c>
      <c r="AD151" s="388">
        <f>IFERROR($E151*SUMIF('Daily Log'!$BS$18:$BS$1017,$B151,'Daily Log'!$BT$18:$BT$1017),0)</f>
        <v>0</v>
      </c>
      <c r="AE151" s="388">
        <f>IFERROR($E151*SUMIF('Daily Log'!$BV$18:$BV$1017,$B151,'Daily Log'!$BW$18:$BW$1017),0)</f>
        <v>0</v>
      </c>
      <c r="AF151" s="388">
        <f>IFERROR($E151*SUMIF('Daily Log'!$BY$18:$BY$1017,$B151,'Daily Log'!$BZ$18:$BZ$1017),0)</f>
        <v>0</v>
      </c>
      <c r="AG151" s="388">
        <f>IFERROR($E151*SUMIF('Daily Log'!$CB$18:$CB$1017,$B151,'Daily Log'!$CC$18:$CC$1017),0)</f>
        <v>0</v>
      </c>
      <c r="AH151" s="388">
        <f>IFERROR($E151*SUMIF('Daily Log'!$CE$18:$CE$1017,$B151,'Daily Log'!$CF$18:$CF$1017),0)</f>
        <v>0</v>
      </c>
      <c r="AI151" s="388">
        <f>IFERROR($E151*SUMIF('Daily Log'!$CH$18:$CH$1017,$B151,'Daily Log'!$CI$18:$CI$1017),0)</f>
        <v>0</v>
      </c>
      <c r="AJ151" s="388">
        <f>IFERROR($E151*SUMIF('Daily Log'!$CK$18:$CK$1017,$B151,'Daily Log'!$CL$18:$CL$1017),0)</f>
        <v>0</v>
      </c>
      <c r="AK151" s="388">
        <f>IFERROR($E151*SUMIF('Daily Log'!$CN$18:$CN$1017,$B151,'Daily Log'!$CO$18:$CO$1017),0)</f>
        <v>0</v>
      </c>
    </row>
    <row r="152" spans="1:37" ht="33.75" hidden="1" customHeight="1">
      <c r="B152" s="397" t="s">
        <v>493</v>
      </c>
      <c r="C152" s="384"/>
      <c r="D152" s="389"/>
      <c r="E152" s="391"/>
      <c r="F152" s="390">
        <f t="shared" si="2"/>
        <v>0</v>
      </c>
      <c r="G152" s="388">
        <f>IFERROR($E152*SUMIF('Daily Log'!$B$18:$B$1017,$B152,'Daily Log'!$C$18:$C$1017),0)</f>
        <v>0</v>
      </c>
      <c r="H152" s="388">
        <f>IFERROR($E152*SUMIF('Daily Log'!$E$18:$E$1017,$B152,'Daily Log'!$F$18:$F$1017),0)</f>
        <v>0</v>
      </c>
      <c r="I152" s="388">
        <f>IFERROR($E152*SUMIF('Daily Log'!$H$18:$H$1017,$B152,'Daily Log'!$I$18:$I$1017),0)</f>
        <v>0</v>
      </c>
      <c r="J152" s="388">
        <f>IFERROR($E152*SUMIF('Daily Log'!$K$18:$K$1017,$B152,'Daily Log'!$L$18:$L$1017),0)</f>
        <v>0</v>
      </c>
      <c r="K152" s="388">
        <f>IFERROR($E152*SUMIF('Daily Log'!$N$18:$N$1017,$B152,'Daily Log'!$O$18:$O$1017),0)</f>
        <v>0</v>
      </c>
      <c r="L152" s="388">
        <f>IFERROR($E152*SUMIF('Daily Log'!$Q$18:$Q$1017,$B152,'Daily Log'!$R$18:$R$1017),0)</f>
        <v>0</v>
      </c>
      <c r="M152" s="388">
        <f>IFERROR($E152*SUMIF('Daily Log'!$T$18:$T$1017,$B152,'Daily Log'!$U$18:$U$1017),0)</f>
        <v>0</v>
      </c>
      <c r="N152" s="388">
        <f>IFERROR($E152*SUMIF('Daily Log'!$W$18:$W$1017,$B152,'Daily Log'!$X$18:$X$1017),0)</f>
        <v>0</v>
      </c>
      <c r="O152" s="388">
        <f>IFERROR($E152*SUMIF('Daily Log'!$Z$18:$Z$1017,$B152,'Daily Log'!$AA$18:$AA$1017),0)</f>
        <v>0</v>
      </c>
      <c r="P152" s="388">
        <f>IFERROR($E152*SUMIF('Daily Log'!$AC$18:$AC$1017,$B152,'Daily Log'!$AD$18:$AD$1017),0)</f>
        <v>0</v>
      </c>
      <c r="Q152" s="388">
        <f>IFERROR($E152*SUMIF('Daily Log'!$AF$18:$AF$1017,$B152,'Daily Log'!$AG$18:$AG$1017),0)</f>
        <v>0</v>
      </c>
      <c r="R152" s="388">
        <f>IFERROR($E152*SUMIF('Daily Log'!$AI$18:$AI$1017,$B152,'Daily Log'!$AJ$18:$AJ$1017),0)</f>
        <v>0</v>
      </c>
      <c r="S152" s="388">
        <f>IFERROR($E152*SUMIF('Daily Log'!$AL$18:$AL$1017,$B152,'Daily Log'!$AM$18:$AM$1017),0)</f>
        <v>0</v>
      </c>
      <c r="T152" s="388">
        <f>IFERROR($E152*SUMIF('Daily Log'!$AO$18:$AO$1017,$B152,'Daily Log'!$AP$18:$AP$1017),0)</f>
        <v>0</v>
      </c>
      <c r="U152" s="388">
        <f>IFERROR($E152*SUMIF('Daily Log'!$AR$18:$AR$1017,$B152,'Daily Log'!$AS$18:$AS$1017),0)</f>
        <v>0</v>
      </c>
      <c r="V152" s="388">
        <f>IFERROR($E152*SUMIF('Daily Log'!$AU$18:$AU$1017,$B152,'Daily Log'!$AV$18:$AV$1017),0)</f>
        <v>0</v>
      </c>
      <c r="W152" s="388">
        <f>IFERROR($E152*SUMIF('Daily Log'!$AX$18:$AX$1017,$B152,'Daily Log'!$AY$18:$AY$1017),0)</f>
        <v>0</v>
      </c>
      <c r="X152" s="388">
        <f>IFERROR($E152*SUMIF('Daily Log'!$BA$18:$BA$1017,$B152,'Daily Log'!$BB$18:$BB$1017),0)</f>
        <v>0</v>
      </c>
      <c r="Y152" s="388">
        <f>IFERROR($E152*SUMIF('Daily Log'!$BD$18:$BD$1017,$B152,'Daily Log'!$BE$18:$BE$1017),0)</f>
        <v>0</v>
      </c>
      <c r="Z152" s="388">
        <f>IFERROR($E152*SUMIF('Daily Log'!$BG$18:$BG$1017,$B152,'Daily Log'!$BH$18:$BH$1017),0)</f>
        <v>0</v>
      </c>
      <c r="AA152" s="388">
        <f>IFERROR($E152*SUMIF('Daily Log'!$BJ$18:$BJ$1017,$B152,'Daily Log'!$BK$18:$BK$1017),0)</f>
        <v>0</v>
      </c>
      <c r="AB152" s="388">
        <f>IFERROR($E152*SUMIF('Daily Log'!$BM$18:$BM$1017,$B152,'Daily Log'!$BN$18:$BN$1017),0)</f>
        <v>0</v>
      </c>
      <c r="AC152" s="388">
        <f>IFERROR($E152*SUMIF('Daily Log'!$BP$18:$BP$1017,$B152,'Daily Log'!$BQ$18:$BQ$1017),0)</f>
        <v>0</v>
      </c>
      <c r="AD152" s="388">
        <f>IFERROR($E152*SUMIF('Daily Log'!$BS$18:$BS$1017,$B152,'Daily Log'!$BT$18:$BT$1017),0)</f>
        <v>0</v>
      </c>
      <c r="AE152" s="388">
        <f>IFERROR($E152*SUMIF('Daily Log'!$BV$18:$BV$1017,$B152,'Daily Log'!$BW$18:$BW$1017),0)</f>
        <v>0</v>
      </c>
      <c r="AF152" s="388">
        <f>IFERROR($E152*SUMIF('Daily Log'!$BY$18:$BY$1017,$B152,'Daily Log'!$BZ$18:$BZ$1017),0)</f>
        <v>0</v>
      </c>
      <c r="AG152" s="388">
        <f>IFERROR($E152*SUMIF('Daily Log'!$CB$18:$CB$1017,$B152,'Daily Log'!$CC$18:$CC$1017),0)</f>
        <v>0</v>
      </c>
      <c r="AH152" s="388">
        <f>IFERROR($E152*SUMIF('Daily Log'!$CE$18:$CE$1017,$B152,'Daily Log'!$CF$18:$CF$1017),0)</f>
        <v>0</v>
      </c>
      <c r="AI152" s="388">
        <f>IFERROR($E152*SUMIF('Daily Log'!$CH$18:$CH$1017,$B152,'Daily Log'!$CI$18:$CI$1017),0)</f>
        <v>0</v>
      </c>
      <c r="AJ152" s="388">
        <f>IFERROR($E152*SUMIF('Daily Log'!$CK$18:$CK$1017,$B152,'Daily Log'!$CL$18:$CL$1017),0)</f>
        <v>0</v>
      </c>
      <c r="AK152" s="388">
        <f>IFERROR($E152*SUMIF('Daily Log'!$CN$18:$CN$1017,$B152,'Daily Log'!$CO$18:$CO$1017),0)</f>
        <v>0</v>
      </c>
    </row>
    <row r="153" spans="1:37" ht="33.75" hidden="1" customHeight="1">
      <c r="B153" s="397" t="s">
        <v>494</v>
      </c>
      <c r="C153" s="384"/>
      <c r="D153" s="389"/>
      <c r="E153" s="391"/>
      <c r="F153" s="390">
        <f t="shared" si="2"/>
        <v>0</v>
      </c>
      <c r="G153" s="388">
        <f>IFERROR($E153*SUMIF('Daily Log'!$B$18:$B$1017,$B153,'Daily Log'!$C$18:$C$1017),0)</f>
        <v>0</v>
      </c>
      <c r="H153" s="388">
        <f>IFERROR($E153*SUMIF('Daily Log'!$E$18:$E$1017,$B153,'Daily Log'!$F$18:$F$1017),0)</f>
        <v>0</v>
      </c>
      <c r="I153" s="388">
        <f>IFERROR($E153*SUMIF('Daily Log'!$H$18:$H$1017,$B153,'Daily Log'!$I$18:$I$1017),0)</f>
        <v>0</v>
      </c>
      <c r="J153" s="388">
        <f>IFERROR($E153*SUMIF('Daily Log'!$K$18:$K$1017,$B153,'Daily Log'!$L$18:$L$1017),0)</f>
        <v>0</v>
      </c>
      <c r="K153" s="388">
        <f>IFERROR($E153*SUMIF('Daily Log'!$N$18:$N$1017,$B153,'Daily Log'!$O$18:$O$1017),0)</f>
        <v>0</v>
      </c>
      <c r="L153" s="388">
        <f>IFERROR($E153*SUMIF('Daily Log'!$Q$18:$Q$1017,$B153,'Daily Log'!$R$18:$R$1017),0)</f>
        <v>0</v>
      </c>
      <c r="M153" s="388">
        <f>IFERROR($E153*SUMIF('Daily Log'!$T$18:$T$1017,$B153,'Daily Log'!$U$18:$U$1017),0)</f>
        <v>0</v>
      </c>
      <c r="N153" s="388">
        <f>IFERROR($E153*SUMIF('Daily Log'!$W$18:$W$1017,$B153,'Daily Log'!$X$18:$X$1017),0)</f>
        <v>0</v>
      </c>
      <c r="O153" s="388">
        <f>IFERROR($E153*SUMIF('Daily Log'!$Z$18:$Z$1017,$B153,'Daily Log'!$AA$18:$AA$1017),0)</f>
        <v>0</v>
      </c>
      <c r="P153" s="388">
        <f>IFERROR($E153*SUMIF('Daily Log'!$AC$18:$AC$1017,$B153,'Daily Log'!$AD$18:$AD$1017),0)</f>
        <v>0</v>
      </c>
      <c r="Q153" s="388">
        <f>IFERROR($E153*SUMIF('Daily Log'!$AF$18:$AF$1017,$B153,'Daily Log'!$AG$18:$AG$1017),0)</f>
        <v>0</v>
      </c>
      <c r="R153" s="388">
        <f>IFERROR($E153*SUMIF('Daily Log'!$AI$18:$AI$1017,$B153,'Daily Log'!$AJ$18:$AJ$1017),0)</f>
        <v>0</v>
      </c>
      <c r="S153" s="388">
        <f>IFERROR($E153*SUMIF('Daily Log'!$AL$18:$AL$1017,$B153,'Daily Log'!$AM$18:$AM$1017),0)</f>
        <v>0</v>
      </c>
      <c r="T153" s="388">
        <f>IFERROR($E153*SUMIF('Daily Log'!$AO$18:$AO$1017,$B153,'Daily Log'!$AP$18:$AP$1017),0)</f>
        <v>0</v>
      </c>
      <c r="U153" s="388">
        <f>IFERROR($E153*SUMIF('Daily Log'!$AR$18:$AR$1017,$B153,'Daily Log'!$AS$18:$AS$1017),0)</f>
        <v>0</v>
      </c>
      <c r="V153" s="388">
        <f>IFERROR($E153*SUMIF('Daily Log'!$AU$18:$AU$1017,$B153,'Daily Log'!$AV$18:$AV$1017),0)</f>
        <v>0</v>
      </c>
      <c r="W153" s="388">
        <f>IFERROR($E153*SUMIF('Daily Log'!$AX$18:$AX$1017,$B153,'Daily Log'!$AY$18:$AY$1017),0)</f>
        <v>0</v>
      </c>
      <c r="X153" s="388">
        <f>IFERROR($E153*SUMIF('Daily Log'!$BA$18:$BA$1017,$B153,'Daily Log'!$BB$18:$BB$1017),0)</f>
        <v>0</v>
      </c>
      <c r="Y153" s="388">
        <f>IFERROR($E153*SUMIF('Daily Log'!$BD$18:$BD$1017,$B153,'Daily Log'!$BE$18:$BE$1017),0)</f>
        <v>0</v>
      </c>
      <c r="Z153" s="388">
        <f>IFERROR($E153*SUMIF('Daily Log'!$BG$18:$BG$1017,$B153,'Daily Log'!$BH$18:$BH$1017),0)</f>
        <v>0</v>
      </c>
      <c r="AA153" s="388">
        <f>IFERROR($E153*SUMIF('Daily Log'!$BJ$18:$BJ$1017,$B153,'Daily Log'!$BK$18:$BK$1017),0)</f>
        <v>0</v>
      </c>
      <c r="AB153" s="388">
        <f>IFERROR($E153*SUMIF('Daily Log'!$BM$18:$BM$1017,$B153,'Daily Log'!$BN$18:$BN$1017),0)</f>
        <v>0</v>
      </c>
      <c r="AC153" s="388">
        <f>IFERROR($E153*SUMIF('Daily Log'!$BP$18:$BP$1017,$B153,'Daily Log'!$BQ$18:$BQ$1017),0)</f>
        <v>0</v>
      </c>
      <c r="AD153" s="388">
        <f>IFERROR($E153*SUMIF('Daily Log'!$BS$18:$BS$1017,$B153,'Daily Log'!$BT$18:$BT$1017),0)</f>
        <v>0</v>
      </c>
      <c r="AE153" s="388">
        <f>IFERROR($E153*SUMIF('Daily Log'!$BV$18:$BV$1017,$B153,'Daily Log'!$BW$18:$BW$1017),0)</f>
        <v>0</v>
      </c>
      <c r="AF153" s="388">
        <f>IFERROR($E153*SUMIF('Daily Log'!$BY$18:$BY$1017,$B153,'Daily Log'!$BZ$18:$BZ$1017),0)</f>
        <v>0</v>
      </c>
      <c r="AG153" s="388">
        <f>IFERROR($E153*SUMIF('Daily Log'!$CB$18:$CB$1017,$B153,'Daily Log'!$CC$18:$CC$1017),0)</f>
        <v>0</v>
      </c>
      <c r="AH153" s="388">
        <f>IFERROR($E153*SUMIF('Daily Log'!$CE$18:$CE$1017,$B153,'Daily Log'!$CF$18:$CF$1017),0)</f>
        <v>0</v>
      </c>
      <c r="AI153" s="388">
        <f>IFERROR($E153*SUMIF('Daily Log'!$CH$18:$CH$1017,$B153,'Daily Log'!$CI$18:$CI$1017),0)</f>
        <v>0</v>
      </c>
      <c r="AJ153" s="388">
        <f>IFERROR($E153*SUMIF('Daily Log'!$CK$18:$CK$1017,$B153,'Daily Log'!$CL$18:$CL$1017),0)</f>
        <v>0</v>
      </c>
      <c r="AK153" s="388">
        <f>IFERROR($E153*SUMIF('Daily Log'!$CN$18:$CN$1017,$B153,'Daily Log'!$CO$18:$CO$1017),0)</f>
        <v>0</v>
      </c>
    </row>
    <row r="154" spans="1:37" ht="33.75" hidden="1" customHeight="1">
      <c r="B154" s="397" t="s">
        <v>414</v>
      </c>
      <c r="C154" s="384"/>
      <c r="D154" s="389"/>
      <c r="E154" s="391"/>
      <c r="F154" s="390">
        <f t="shared" si="2"/>
        <v>0</v>
      </c>
      <c r="G154" s="388">
        <f>IFERROR($E154*SUMIF('Daily Log'!$B$18:$B$1017,$B154,'Daily Log'!$C$18:$C$1017),0)</f>
        <v>0</v>
      </c>
      <c r="H154" s="388">
        <f>IFERROR($E154*SUMIF('Daily Log'!$E$18:$E$1017,$B154,'Daily Log'!$F$18:$F$1017),0)</f>
        <v>0</v>
      </c>
      <c r="I154" s="388">
        <f>IFERROR($E154*SUMIF('Daily Log'!$H$18:$H$1017,$B154,'Daily Log'!$I$18:$I$1017),0)</f>
        <v>0</v>
      </c>
      <c r="J154" s="388">
        <f>IFERROR($E154*SUMIF('Daily Log'!$K$18:$K$1017,$B154,'Daily Log'!$L$18:$L$1017),0)</f>
        <v>0</v>
      </c>
      <c r="K154" s="388">
        <f>IFERROR($E154*SUMIF('Daily Log'!$N$18:$N$1017,$B154,'Daily Log'!$O$18:$O$1017),0)</f>
        <v>0</v>
      </c>
      <c r="L154" s="388">
        <f>IFERROR($E154*SUMIF('Daily Log'!$Q$18:$Q$1017,$B154,'Daily Log'!$R$18:$R$1017),0)</f>
        <v>0</v>
      </c>
      <c r="M154" s="388">
        <f>IFERROR($E154*SUMIF('Daily Log'!$T$18:$T$1017,$B154,'Daily Log'!$U$18:$U$1017),0)</f>
        <v>0</v>
      </c>
      <c r="N154" s="388">
        <f>IFERROR($E154*SUMIF('Daily Log'!$W$18:$W$1017,$B154,'Daily Log'!$X$18:$X$1017),0)</f>
        <v>0</v>
      </c>
      <c r="O154" s="388">
        <f>IFERROR($E154*SUMIF('Daily Log'!$Z$18:$Z$1017,$B154,'Daily Log'!$AA$18:$AA$1017),0)</f>
        <v>0</v>
      </c>
      <c r="P154" s="388">
        <f>IFERROR($E154*SUMIF('Daily Log'!$AC$18:$AC$1017,$B154,'Daily Log'!$AD$18:$AD$1017),0)</f>
        <v>0</v>
      </c>
      <c r="Q154" s="388">
        <f>IFERROR($E154*SUMIF('Daily Log'!$AF$18:$AF$1017,$B154,'Daily Log'!$AG$18:$AG$1017),0)</f>
        <v>0</v>
      </c>
      <c r="R154" s="388">
        <f>IFERROR($E154*SUMIF('Daily Log'!$AI$18:$AI$1017,$B154,'Daily Log'!$AJ$18:$AJ$1017),0)</f>
        <v>0</v>
      </c>
      <c r="S154" s="388">
        <f>IFERROR($E154*SUMIF('Daily Log'!$AL$18:$AL$1017,$B154,'Daily Log'!$AM$18:$AM$1017),0)</f>
        <v>0</v>
      </c>
      <c r="T154" s="388">
        <f>IFERROR($E154*SUMIF('Daily Log'!$AO$18:$AO$1017,$B154,'Daily Log'!$AP$18:$AP$1017),0)</f>
        <v>0</v>
      </c>
      <c r="U154" s="388">
        <f>IFERROR($E154*SUMIF('Daily Log'!$AR$18:$AR$1017,$B154,'Daily Log'!$AS$18:$AS$1017),0)</f>
        <v>0</v>
      </c>
      <c r="V154" s="388">
        <f>IFERROR($E154*SUMIF('Daily Log'!$AU$18:$AU$1017,$B154,'Daily Log'!$AV$18:$AV$1017),0)</f>
        <v>0</v>
      </c>
      <c r="W154" s="388">
        <f>IFERROR($E154*SUMIF('Daily Log'!$AX$18:$AX$1017,$B154,'Daily Log'!$AY$18:$AY$1017),0)</f>
        <v>0</v>
      </c>
      <c r="X154" s="388">
        <f>IFERROR($E154*SUMIF('Daily Log'!$BA$18:$BA$1017,$B154,'Daily Log'!$BB$18:$BB$1017),0)</f>
        <v>0</v>
      </c>
      <c r="Y154" s="388">
        <f>IFERROR($E154*SUMIF('Daily Log'!$BD$18:$BD$1017,$B154,'Daily Log'!$BE$18:$BE$1017),0)</f>
        <v>0</v>
      </c>
      <c r="Z154" s="388">
        <f>IFERROR($E154*SUMIF('Daily Log'!$BG$18:$BG$1017,$B154,'Daily Log'!$BH$18:$BH$1017),0)</f>
        <v>0</v>
      </c>
      <c r="AA154" s="388">
        <f>IFERROR($E154*SUMIF('Daily Log'!$BJ$18:$BJ$1017,$B154,'Daily Log'!$BK$18:$BK$1017),0)</f>
        <v>0</v>
      </c>
      <c r="AB154" s="388">
        <f>IFERROR($E154*SUMIF('Daily Log'!$BM$18:$BM$1017,$B154,'Daily Log'!$BN$18:$BN$1017),0)</f>
        <v>0</v>
      </c>
      <c r="AC154" s="388">
        <f>IFERROR($E154*SUMIF('Daily Log'!$BP$18:$BP$1017,$B154,'Daily Log'!$BQ$18:$BQ$1017),0)</f>
        <v>0</v>
      </c>
      <c r="AD154" s="388">
        <f>IFERROR($E154*SUMIF('Daily Log'!$BS$18:$BS$1017,$B154,'Daily Log'!$BT$18:$BT$1017),0)</f>
        <v>0</v>
      </c>
      <c r="AE154" s="388">
        <f>IFERROR($E154*SUMIF('Daily Log'!$BV$18:$BV$1017,$B154,'Daily Log'!$BW$18:$BW$1017),0)</f>
        <v>0</v>
      </c>
      <c r="AF154" s="388">
        <f>IFERROR($E154*SUMIF('Daily Log'!$BY$18:$BY$1017,$B154,'Daily Log'!$BZ$18:$BZ$1017),0)</f>
        <v>0</v>
      </c>
      <c r="AG154" s="388">
        <f>IFERROR($E154*SUMIF('Daily Log'!$CB$18:$CB$1017,$B154,'Daily Log'!$CC$18:$CC$1017),0)</f>
        <v>0</v>
      </c>
      <c r="AH154" s="388">
        <f>IFERROR($E154*SUMIF('Daily Log'!$CE$18:$CE$1017,$B154,'Daily Log'!$CF$18:$CF$1017),0)</f>
        <v>0</v>
      </c>
      <c r="AI154" s="388">
        <f>IFERROR($E154*SUMIF('Daily Log'!$CH$18:$CH$1017,$B154,'Daily Log'!$CI$18:$CI$1017),0)</f>
        <v>0</v>
      </c>
      <c r="AJ154" s="388">
        <f>IFERROR($E154*SUMIF('Daily Log'!$CK$18:$CK$1017,$B154,'Daily Log'!$CL$18:$CL$1017),0)</f>
        <v>0</v>
      </c>
      <c r="AK154" s="388">
        <f>IFERROR($E154*SUMIF('Daily Log'!$CN$18:$CN$1017,$B154,'Daily Log'!$CO$18:$CO$1017),0)</f>
        <v>0</v>
      </c>
    </row>
    <row r="155" spans="1:37" ht="33.75" hidden="1" customHeight="1">
      <c r="B155" s="397" t="s">
        <v>495</v>
      </c>
      <c r="C155" s="384"/>
      <c r="D155" s="389"/>
      <c r="E155" s="391"/>
      <c r="F155" s="390">
        <f t="shared" si="2"/>
        <v>0</v>
      </c>
      <c r="G155" s="388">
        <f>IFERROR($E155*SUMIF('Daily Log'!$B$18:$B$1017,$B155,'Daily Log'!$C$18:$C$1017),0)</f>
        <v>0</v>
      </c>
      <c r="H155" s="388">
        <f>IFERROR($E155*SUMIF('Daily Log'!$E$18:$E$1017,$B155,'Daily Log'!$F$18:$F$1017),0)</f>
        <v>0</v>
      </c>
      <c r="I155" s="388">
        <f>IFERROR($E155*SUMIF('Daily Log'!$H$18:$H$1017,$B155,'Daily Log'!$I$18:$I$1017),0)</f>
        <v>0</v>
      </c>
      <c r="J155" s="388">
        <f>IFERROR($E155*SUMIF('Daily Log'!$K$18:$K$1017,$B155,'Daily Log'!$L$18:$L$1017),0)</f>
        <v>0</v>
      </c>
      <c r="K155" s="388">
        <f>IFERROR($E155*SUMIF('Daily Log'!$N$18:$N$1017,$B155,'Daily Log'!$O$18:$O$1017),0)</f>
        <v>0</v>
      </c>
      <c r="L155" s="388">
        <f>IFERROR($E155*SUMIF('Daily Log'!$Q$18:$Q$1017,$B155,'Daily Log'!$R$18:$R$1017),0)</f>
        <v>0</v>
      </c>
      <c r="M155" s="388">
        <f>IFERROR($E155*SUMIF('Daily Log'!$T$18:$T$1017,$B155,'Daily Log'!$U$18:$U$1017),0)</f>
        <v>0</v>
      </c>
      <c r="N155" s="388">
        <f>IFERROR($E155*SUMIF('Daily Log'!$W$18:$W$1017,$B155,'Daily Log'!$X$18:$X$1017),0)</f>
        <v>0</v>
      </c>
      <c r="O155" s="388">
        <f>IFERROR($E155*SUMIF('Daily Log'!$Z$18:$Z$1017,$B155,'Daily Log'!$AA$18:$AA$1017),0)</f>
        <v>0</v>
      </c>
      <c r="P155" s="388">
        <f>IFERROR($E155*SUMIF('Daily Log'!$AC$18:$AC$1017,$B155,'Daily Log'!$AD$18:$AD$1017),0)</f>
        <v>0</v>
      </c>
      <c r="Q155" s="388">
        <f>IFERROR($E155*SUMIF('Daily Log'!$AF$18:$AF$1017,$B155,'Daily Log'!$AG$18:$AG$1017),0)</f>
        <v>0</v>
      </c>
      <c r="R155" s="388">
        <f>IFERROR($E155*SUMIF('Daily Log'!$AI$18:$AI$1017,$B155,'Daily Log'!$AJ$18:$AJ$1017),0)</f>
        <v>0</v>
      </c>
      <c r="S155" s="388">
        <f>IFERROR($E155*SUMIF('Daily Log'!$AL$18:$AL$1017,$B155,'Daily Log'!$AM$18:$AM$1017),0)</f>
        <v>0</v>
      </c>
      <c r="T155" s="388">
        <f>IFERROR($E155*SUMIF('Daily Log'!$AO$18:$AO$1017,$B155,'Daily Log'!$AP$18:$AP$1017),0)</f>
        <v>0</v>
      </c>
      <c r="U155" s="388">
        <f>IFERROR($E155*SUMIF('Daily Log'!$AR$18:$AR$1017,$B155,'Daily Log'!$AS$18:$AS$1017),0)</f>
        <v>0</v>
      </c>
      <c r="V155" s="388">
        <f>IFERROR($E155*SUMIF('Daily Log'!$AU$18:$AU$1017,$B155,'Daily Log'!$AV$18:$AV$1017),0)</f>
        <v>0</v>
      </c>
      <c r="W155" s="388">
        <f>IFERROR($E155*SUMIF('Daily Log'!$AX$18:$AX$1017,$B155,'Daily Log'!$AY$18:$AY$1017),0)</f>
        <v>0</v>
      </c>
      <c r="X155" s="388">
        <f>IFERROR($E155*SUMIF('Daily Log'!$BA$18:$BA$1017,$B155,'Daily Log'!$BB$18:$BB$1017),0)</f>
        <v>0</v>
      </c>
      <c r="Y155" s="388">
        <f>IFERROR($E155*SUMIF('Daily Log'!$BD$18:$BD$1017,$B155,'Daily Log'!$BE$18:$BE$1017),0)</f>
        <v>0</v>
      </c>
      <c r="Z155" s="388">
        <f>IFERROR($E155*SUMIF('Daily Log'!$BG$18:$BG$1017,$B155,'Daily Log'!$BH$18:$BH$1017),0)</f>
        <v>0</v>
      </c>
      <c r="AA155" s="388">
        <f>IFERROR($E155*SUMIF('Daily Log'!$BJ$18:$BJ$1017,$B155,'Daily Log'!$BK$18:$BK$1017),0)</f>
        <v>0</v>
      </c>
      <c r="AB155" s="388">
        <f>IFERROR($E155*SUMIF('Daily Log'!$BM$18:$BM$1017,$B155,'Daily Log'!$BN$18:$BN$1017),0)</f>
        <v>0</v>
      </c>
      <c r="AC155" s="388">
        <f>IFERROR($E155*SUMIF('Daily Log'!$BP$18:$BP$1017,$B155,'Daily Log'!$BQ$18:$BQ$1017),0)</f>
        <v>0</v>
      </c>
      <c r="AD155" s="388">
        <f>IFERROR($E155*SUMIF('Daily Log'!$BS$18:$BS$1017,$B155,'Daily Log'!$BT$18:$BT$1017),0)</f>
        <v>0</v>
      </c>
      <c r="AE155" s="388">
        <f>IFERROR($E155*SUMIF('Daily Log'!$BV$18:$BV$1017,$B155,'Daily Log'!$BW$18:$BW$1017),0)</f>
        <v>0</v>
      </c>
      <c r="AF155" s="388">
        <f>IFERROR($E155*SUMIF('Daily Log'!$BY$18:$BY$1017,$B155,'Daily Log'!$BZ$18:$BZ$1017),0)</f>
        <v>0</v>
      </c>
      <c r="AG155" s="388">
        <f>IFERROR($E155*SUMIF('Daily Log'!$CB$18:$CB$1017,$B155,'Daily Log'!$CC$18:$CC$1017),0)</f>
        <v>0</v>
      </c>
      <c r="AH155" s="388">
        <f>IFERROR($E155*SUMIF('Daily Log'!$CE$18:$CE$1017,$B155,'Daily Log'!$CF$18:$CF$1017),0)</f>
        <v>0</v>
      </c>
      <c r="AI155" s="388">
        <f>IFERROR($E155*SUMIF('Daily Log'!$CH$18:$CH$1017,$B155,'Daily Log'!$CI$18:$CI$1017),0)</f>
        <v>0</v>
      </c>
      <c r="AJ155" s="388">
        <f>IFERROR($E155*SUMIF('Daily Log'!$CK$18:$CK$1017,$B155,'Daily Log'!$CL$18:$CL$1017),0)</f>
        <v>0</v>
      </c>
      <c r="AK155" s="388">
        <f>IFERROR($E155*SUMIF('Daily Log'!$CN$18:$CN$1017,$B155,'Daily Log'!$CO$18:$CO$1017),0)</f>
        <v>0</v>
      </c>
    </row>
    <row r="156" spans="1:37" ht="33.75" hidden="1" customHeight="1">
      <c r="B156" s="397" t="s">
        <v>496</v>
      </c>
      <c r="C156" s="384"/>
      <c r="D156" s="389"/>
      <c r="E156" s="391"/>
      <c r="F156" s="390">
        <f t="shared" si="2"/>
        <v>0</v>
      </c>
      <c r="G156" s="388">
        <f>IFERROR($E156*SUMIF('Daily Log'!$B$18:$B$1017,$B156,'Daily Log'!$C$18:$C$1017),0)</f>
        <v>0</v>
      </c>
      <c r="H156" s="388">
        <f>IFERROR($E156*SUMIF('Daily Log'!$E$18:$E$1017,$B156,'Daily Log'!$F$18:$F$1017),0)</f>
        <v>0</v>
      </c>
      <c r="I156" s="388">
        <f>IFERROR($E156*SUMIF('Daily Log'!$H$18:$H$1017,$B156,'Daily Log'!$I$18:$I$1017),0)</f>
        <v>0</v>
      </c>
      <c r="J156" s="388">
        <f>IFERROR($E156*SUMIF('Daily Log'!$K$18:$K$1017,$B156,'Daily Log'!$L$18:$L$1017),0)</f>
        <v>0</v>
      </c>
      <c r="K156" s="388">
        <f>IFERROR($E156*SUMIF('Daily Log'!$N$18:$N$1017,$B156,'Daily Log'!$O$18:$O$1017),0)</f>
        <v>0</v>
      </c>
      <c r="L156" s="388">
        <f>IFERROR($E156*SUMIF('Daily Log'!$Q$18:$Q$1017,$B156,'Daily Log'!$R$18:$R$1017),0)</f>
        <v>0</v>
      </c>
      <c r="M156" s="388">
        <f>IFERROR($E156*SUMIF('Daily Log'!$T$18:$T$1017,$B156,'Daily Log'!$U$18:$U$1017),0)</f>
        <v>0</v>
      </c>
      <c r="N156" s="388">
        <f>IFERROR($E156*SUMIF('Daily Log'!$W$18:$W$1017,$B156,'Daily Log'!$X$18:$X$1017),0)</f>
        <v>0</v>
      </c>
      <c r="O156" s="388">
        <f>IFERROR($E156*SUMIF('Daily Log'!$Z$18:$Z$1017,$B156,'Daily Log'!$AA$18:$AA$1017),0)</f>
        <v>0</v>
      </c>
      <c r="P156" s="388">
        <f>IFERROR($E156*SUMIF('Daily Log'!$AC$18:$AC$1017,$B156,'Daily Log'!$AD$18:$AD$1017),0)</f>
        <v>0</v>
      </c>
      <c r="Q156" s="388">
        <f>IFERROR($E156*SUMIF('Daily Log'!$AF$18:$AF$1017,$B156,'Daily Log'!$AG$18:$AG$1017),0)</f>
        <v>0</v>
      </c>
      <c r="R156" s="388">
        <f>IFERROR($E156*SUMIF('Daily Log'!$AI$18:$AI$1017,$B156,'Daily Log'!$AJ$18:$AJ$1017),0)</f>
        <v>0</v>
      </c>
      <c r="S156" s="388">
        <f>IFERROR($E156*SUMIF('Daily Log'!$AL$18:$AL$1017,$B156,'Daily Log'!$AM$18:$AM$1017),0)</f>
        <v>0</v>
      </c>
      <c r="T156" s="388">
        <f>IFERROR($E156*SUMIF('Daily Log'!$AO$18:$AO$1017,$B156,'Daily Log'!$AP$18:$AP$1017),0)</f>
        <v>0</v>
      </c>
      <c r="U156" s="388">
        <f>IFERROR($E156*SUMIF('Daily Log'!$AR$18:$AR$1017,$B156,'Daily Log'!$AS$18:$AS$1017),0)</f>
        <v>0</v>
      </c>
      <c r="V156" s="388">
        <f>IFERROR($E156*SUMIF('Daily Log'!$AU$18:$AU$1017,$B156,'Daily Log'!$AV$18:$AV$1017),0)</f>
        <v>0</v>
      </c>
      <c r="W156" s="388">
        <f>IFERROR($E156*SUMIF('Daily Log'!$AX$18:$AX$1017,$B156,'Daily Log'!$AY$18:$AY$1017),0)</f>
        <v>0</v>
      </c>
      <c r="X156" s="388">
        <f>IFERROR($E156*SUMIF('Daily Log'!$BA$18:$BA$1017,$B156,'Daily Log'!$BB$18:$BB$1017),0)</f>
        <v>0</v>
      </c>
      <c r="Y156" s="388">
        <f>IFERROR($E156*SUMIF('Daily Log'!$BD$18:$BD$1017,$B156,'Daily Log'!$BE$18:$BE$1017),0)</f>
        <v>0</v>
      </c>
      <c r="Z156" s="388">
        <f>IFERROR($E156*SUMIF('Daily Log'!$BG$18:$BG$1017,$B156,'Daily Log'!$BH$18:$BH$1017),0)</f>
        <v>0</v>
      </c>
      <c r="AA156" s="388">
        <f>IFERROR($E156*SUMIF('Daily Log'!$BJ$18:$BJ$1017,$B156,'Daily Log'!$BK$18:$BK$1017),0)</f>
        <v>0</v>
      </c>
      <c r="AB156" s="388">
        <f>IFERROR($E156*SUMIF('Daily Log'!$BM$18:$BM$1017,$B156,'Daily Log'!$BN$18:$BN$1017),0)</f>
        <v>0</v>
      </c>
      <c r="AC156" s="388">
        <f>IFERROR($E156*SUMIF('Daily Log'!$BP$18:$BP$1017,$B156,'Daily Log'!$BQ$18:$BQ$1017),0)</f>
        <v>0</v>
      </c>
      <c r="AD156" s="388">
        <f>IFERROR($E156*SUMIF('Daily Log'!$BS$18:$BS$1017,$B156,'Daily Log'!$BT$18:$BT$1017),0)</f>
        <v>0</v>
      </c>
      <c r="AE156" s="388">
        <f>IFERROR($E156*SUMIF('Daily Log'!$BV$18:$BV$1017,$B156,'Daily Log'!$BW$18:$BW$1017),0)</f>
        <v>0</v>
      </c>
      <c r="AF156" s="388">
        <f>IFERROR($E156*SUMIF('Daily Log'!$BY$18:$BY$1017,$B156,'Daily Log'!$BZ$18:$BZ$1017),0)</f>
        <v>0</v>
      </c>
      <c r="AG156" s="388">
        <f>IFERROR($E156*SUMIF('Daily Log'!$CB$18:$CB$1017,$B156,'Daily Log'!$CC$18:$CC$1017),0)</f>
        <v>0</v>
      </c>
      <c r="AH156" s="388">
        <f>IFERROR($E156*SUMIF('Daily Log'!$CE$18:$CE$1017,$B156,'Daily Log'!$CF$18:$CF$1017),0)</f>
        <v>0</v>
      </c>
      <c r="AI156" s="388">
        <f>IFERROR($E156*SUMIF('Daily Log'!$CH$18:$CH$1017,$B156,'Daily Log'!$CI$18:$CI$1017),0)</f>
        <v>0</v>
      </c>
      <c r="AJ156" s="388">
        <f>IFERROR($E156*SUMIF('Daily Log'!$CK$18:$CK$1017,$B156,'Daily Log'!$CL$18:$CL$1017),0)</f>
        <v>0</v>
      </c>
      <c r="AK156" s="388">
        <f>IFERROR($E156*SUMIF('Daily Log'!$CN$18:$CN$1017,$B156,'Daily Log'!$CO$18:$CO$1017),0)</f>
        <v>0</v>
      </c>
    </row>
    <row r="157" spans="1:37" ht="33.75" hidden="1" customHeight="1">
      <c r="B157" s="397" t="s">
        <v>497</v>
      </c>
      <c r="C157" s="384"/>
      <c r="D157" s="389"/>
      <c r="E157" s="391"/>
      <c r="F157" s="390">
        <f t="shared" si="2"/>
        <v>0</v>
      </c>
      <c r="G157" s="388">
        <f>IFERROR($E157*SUMIF('Daily Log'!$B$18:$B$1017,$B157,'Daily Log'!$C$18:$C$1017),0)</f>
        <v>0</v>
      </c>
      <c r="H157" s="388">
        <f>IFERROR($E157*SUMIF('Daily Log'!$E$18:$E$1017,$B157,'Daily Log'!$F$18:$F$1017),0)</f>
        <v>0</v>
      </c>
      <c r="I157" s="388">
        <f>IFERROR($E157*SUMIF('Daily Log'!$H$18:$H$1017,$B157,'Daily Log'!$I$18:$I$1017),0)</f>
        <v>0</v>
      </c>
      <c r="J157" s="388">
        <f>IFERROR($E157*SUMIF('Daily Log'!$K$18:$K$1017,$B157,'Daily Log'!$L$18:$L$1017),0)</f>
        <v>0</v>
      </c>
      <c r="K157" s="388">
        <f>IFERROR($E157*SUMIF('Daily Log'!$N$18:$N$1017,$B157,'Daily Log'!$O$18:$O$1017),0)</f>
        <v>0</v>
      </c>
      <c r="L157" s="388">
        <f>IFERROR($E157*SUMIF('Daily Log'!$Q$18:$Q$1017,$B157,'Daily Log'!$R$18:$R$1017),0)</f>
        <v>0</v>
      </c>
      <c r="M157" s="388">
        <f>IFERROR($E157*SUMIF('Daily Log'!$T$18:$T$1017,$B157,'Daily Log'!$U$18:$U$1017),0)</f>
        <v>0</v>
      </c>
      <c r="N157" s="388">
        <f>IFERROR($E157*SUMIF('Daily Log'!$W$18:$W$1017,$B157,'Daily Log'!$X$18:$X$1017),0)</f>
        <v>0</v>
      </c>
      <c r="O157" s="388">
        <f>IFERROR($E157*SUMIF('Daily Log'!$Z$18:$Z$1017,$B157,'Daily Log'!$AA$18:$AA$1017),0)</f>
        <v>0</v>
      </c>
      <c r="P157" s="388">
        <f>IFERROR($E157*SUMIF('Daily Log'!$AC$18:$AC$1017,$B157,'Daily Log'!$AD$18:$AD$1017),0)</f>
        <v>0</v>
      </c>
      <c r="Q157" s="388">
        <f>IFERROR($E157*SUMIF('Daily Log'!$AF$18:$AF$1017,$B157,'Daily Log'!$AG$18:$AG$1017),0)</f>
        <v>0</v>
      </c>
      <c r="R157" s="388">
        <f>IFERROR($E157*SUMIF('Daily Log'!$AI$18:$AI$1017,$B157,'Daily Log'!$AJ$18:$AJ$1017),0)</f>
        <v>0</v>
      </c>
      <c r="S157" s="388">
        <f>IFERROR($E157*SUMIF('Daily Log'!$AL$18:$AL$1017,$B157,'Daily Log'!$AM$18:$AM$1017),0)</f>
        <v>0</v>
      </c>
      <c r="T157" s="388">
        <f>IFERROR($E157*SUMIF('Daily Log'!$AO$18:$AO$1017,$B157,'Daily Log'!$AP$18:$AP$1017),0)</f>
        <v>0</v>
      </c>
      <c r="U157" s="388">
        <f>IFERROR($E157*SUMIF('Daily Log'!$AR$18:$AR$1017,$B157,'Daily Log'!$AS$18:$AS$1017),0)</f>
        <v>0</v>
      </c>
      <c r="V157" s="388">
        <f>IFERROR($E157*SUMIF('Daily Log'!$AU$18:$AU$1017,$B157,'Daily Log'!$AV$18:$AV$1017),0)</f>
        <v>0</v>
      </c>
      <c r="W157" s="388">
        <f>IFERROR($E157*SUMIF('Daily Log'!$AX$18:$AX$1017,$B157,'Daily Log'!$AY$18:$AY$1017),0)</f>
        <v>0</v>
      </c>
      <c r="X157" s="388">
        <f>IFERROR($E157*SUMIF('Daily Log'!$BA$18:$BA$1017,$B157,'Daily Log'!$BB$18:$BB$1017),0)</f>
        <v>0</v>
      </c>
      <c r="Y157" s="388">
        <f>IFERROR($E157*SUMIF('Daily Log'!$BD$18:$BD$1017,$B157,'Daily Log'!$BE$18:$BE$1017),0)</f>
        <v>0</v>
      </c>
      <c r="Z157" s="388">
        <f>IFERROR($E157*SUMIF('Daily Log'!$BG$18:$BG$1017,$B157,'Daily Log'!$BH$18:$BH$1017),0)</f>
        <v>0</v>
      </c>
      <c r="AA157" s="388">
        <f>IFERROR($E157*SUMIF('Daily Log'!$BJ$18:$BJ$1017,$B157,'Daily Log'!$BK$18:$BK$1017),0)</f>
        <v>0</v>
      </c>
      <c r="AB157" s="388">
        <f>IFERROR($E157*SUMIF('Daily Log'!$BM$18:$BM$1017,$B157,'Daily Log'!$BN$18:$BN$1017),0)</f>
        <v>0</v>
      </c>
      <c r="AC157" s="388">
        <f>IFERROR($E157*SUMIF('Daily Log'!$BP$18:$BP$1017,$B157,'Daily Log'!$BQ$18:$BQ$1017),0)</f>
        <v>0</v>
      </c>
      <c r="AD157" s="388">
        <f>IFERROR($E157*SUMIF('Daily Log'!$BS$18:$BS$1017,$B157,'Daily Log'!$BT$18:$BT$1017),0)</f>
        <v>0</v>
      </c>
      <c r="AE157" s="388">
        <f>IFERROR($E157*SUMIF('Daily Log'!$BV$18:$BV$1017,$B157,'Daily Log'!$BW$18:$BW$1017),0)</f>
        <v>0</v>
      </c>
      <c r="AF157" s="388">
        <f>IFERROR($E157*SUMIF('Daily Log'!$BY$18:$BY$1017,$B157,'Daily Log'!$BZ$18:$BZ$1017),0)</f>
        <v>0</v>
      </c>
      <c r="AG157" s="388">
        <f>IFERROR($E157*SUMIF('Daily Log'!$CB$18:$CB$1017,$B157,'Daily Log'!$CC$18:$CC$1017),0)</f>
        <v>0</v>
      </c>
      <c r="AH157" s="388">
        <f>IFERROR($E157*SUMIF('Daily Log'!$CE$18:$CE$1017,$B157,'Daily Log'!$CF$18:$CF$1017),0)</f>
        <v>0</v>
      </c>
      <c r="AI157" s="388">
        <f>IFERROR($E157*SUMIF('Daily Log'!$CH$18:$CH$1017,$B157,'Daily Log'!$CI$18:$CI$1017),0)</f>
        <v>0</v>
      </c>
      <c r="AJ157" s="388">
        <f>IFERROR($E157*SUMIF('Daily Log'!$CK$18:$CK$1017,$B157,'Daily Log'!$CL$18:$CL$1017),0)</f>
        <v>0</v>
      </c>
      <c r="AK157" s="388">
        <f>IFERROR($E157*SUMIF('Daily Log'!$CN$18:$CN$1017,$B157,'Daily Log'!$CO$18:$CO$1017),0)</f>
        <v>0</v>
      </c>
    </row>
    <row r="158" spans="1:37" ht="33.75" hidden="1" customHeight="1">
      <c r="B158" s="397" t="s">
        <v>498</v>
      </c>
      <c r="C158" s="384"/>
      <c r="D158" s="389"/>
      <c r="E158" s="391"/>
      <c r="F158" s="390">
        <f t="shared" ref="F158:F205" si="3">SUM($G158:$AK158)</f>
        <v>0</v>
      </c>
      <c r="G158" s="388">
        <f>IFERROR($E158*SUMIF('Daily Log'!$B$18:$B$1017,$B158,'Daily Log'!$C$18:$C$1017),0)</f>
        <v>0</v>
      </c>
      <c r="H158" s="388">
        <f>IFERROR($E158*SUMIF('Daily Log'!$E$18:$E$1017,$B158,'Daily Log'!$F$18:$F$1017),0)</f>
        <v>0</v>
      </c>
      <c r="I158" s="388">
        <f>IFERROR($E158*SUMIF('Daily Log'!$H$18:$H$1017,$B158,'Daily Log'!$I$18:$I$1017),0)</f>
        <v>0</v>
      </c>
      <c r="J158" s="388">
        <f>IFERROR($E158*SUMIF('Daily Log'!$K$18:$K$1017,$B158,'Daily Log'!$L$18:$L$1017),0)</f>
        <v>0</v>
      </c>
      <c r="K158" s="388">
        <f>IFERROR($E158*SUMIF('Daily Log'!$N$18:$N$1017,$B158,'Daily Log'!$O$18:$O$1017),0)</f>
        <v>0</v>
      </c>
      <c r="L158" s="388">
        <f>IFERROR($E158*SUMIF('Daily Log'!$Q$18:$Q$1017,$B158,'Daily Log'!$R$18:$R$1017),0)</f>
        <v>0</v>
      </c>
      <c r="M158" s="388">
        <f>IFERROR($E158*SUMIF('Daily Log'!$T$18:$T$1017,$B158,'Daily Log'!$U$18:$U$1017),0)</f>
        <v>0</v>
      </c>
      <c r="N158" s="388">
        <f>IFERROR($E158*SUMIF('Daily Log'!$W$18:$W$1017,$B158,'Daily Log'!$X$18:$X$1017),0)</f>
        <v>0</v>
      </c>
      <c r="O158" s="388">
        <f>IFERROR($E158*SUMIF('Daily Log'!$Z$18:$Z$1017,$B158,'Daily Log'!$AA$18:$AA$1017),0)</f>
        <v>0</v>
      </c>
      <c r="P158" s="388">
        <f>IFERROR($E158*SUMIF('Daily Log'!$AC$18:$AC$1017,$B158,'Daily Log'!$AD$18:$AD$1017),0)</f>
        <v>0</v>
      </c>
      <c r="Q158" s="388">
        <f>IFERROR($E158*SUMIF('Daily Log'!$AF$18:$AF$1017,$B158,'Daily Log'!$AG$18:$AG$1017),0)</f>
        <v>0</v>
      </c>
      <c r="R158" s="388">
        <f>IFERROR($E158*SUMIF('Daily Log'!$AI$18:$AI$1017,$B158,'Daily Log'!$AJ$18:$AJ$1017),0)</f>
        <v>0</v>
      </c>
      <c r="S158" s="388">
        <f>IFERROR($E158*SUMIF('Daily Log'!$AL$18:$AL$1017,$B158,'Daily Log'!$AM$18:$AM$1017),0)</f>
        <v>0</v>
      </c>
      <c r="T158" s="388">
        <f>IFERROR($E158*SUMIF('Daily Log'!$AO$18:$AO$1017,$B158,'Daily Log'!$AP$18:$AP$1017),0)</f>
        <v>0</v>
      </c>
      <c r="U158" s="388">
        <f>IFERROR($E158*SUMIF('Daily Log'!$AR$18:$AR$1017,$B158,'Daily Log'!$AS$18:$AS$1017),0)</f>
        <v>0</v>
      </c>
      <c r="V158" s="388">
        <f>IFERROR($E158*SUMIF('Daily Log'!$AU$18:$AU$1017,$B158,'Daily Log'!$AV$18:$AV$1017),0)</f>
        <v>0</v>
      </c>
      <c r="W158" s="388">
        <f>IFERROR($E158*SUMIF('Daily Log'!$AX$18:$AX$1017,$B158,'Daily Log'!$AY$18:$AY$1017),0)</f>
        <v>0</v>
      </c>
      <c r="X158" s="388">
        <f>IFERROR($E158*SUMIF('Daily Log'!$BA$18:$BA$1017,$B158,'Daily Log'!$BB$18:$BB$1017),0)</f>
        <v>0</v>
      </c>
      <c r="Y158" s="388">
        <f>IFERROR($E158*SUMIF('Daily Log'!$BD$18:$BD$1017,$B158,'Daily Log'!$BE$18:$BE$1017),0)</f>
        <v>0</v>
      </c>
      <c r="Z158" s="388">
        <f>IFERROR($E158*SUMIF('Daily Log'!$BG$18:$BG$1017,$B158,'Daily Log'!$BH$18:$BH$1017),0)</f>
        <v>0</v>
      </c>
      <c r="AA158" s="388">
        <f>IFERROR($E158*SUMIF('Daily Log'!$BJ$18:$BJ$1017,$B158,'Daily Log'!$BK$18:$BK$1017),0)</f>
        <v>0</v>
      </c>
      <c r="AB158" s="388">
        <f>IFERROR($E158*SUMIF('Daily Log'!$BM$18:$BM$1017,$B158,'Daily Log'!$BN$18:$BN$1017),0)</f>
        <v>0</v>
      </c>
      <c r="AC158" s="388">
        <f>IFERROR($E158*SUMIF('Daily Log'!$BP$18:$BP$1017,$B158,'Daily Log'!$BQ$18:$BQ$1017),0)</f>
        <v>0</v>
      </c>
      <c r="AD158" s="388">
        <f>IFERROR($E158*SUMIF('Daily Log'!$BS$18:$BS$1017,$B158,'Daily Log'!$BT$18:$BT$1017),0)</f>
        <v>0</v>
      </c>
      <c r="AE158" s="388">
        <f>IFERROR($E158*SUMIF('Daily Log'!$BV$18:$BV$1017,$B158,'Daily Log'!$BW$18:$BW$1017),0)</f>
        <v>0</v>
      </c>
      <c r="AF158" s="388">
        <f>IFERROR($E158*SUMIF('Daily Log'!$BY$18:$BY$1017,$B158,'Daily Log'!$BZ$18:$BZ$1017),0)</f>
        <v>0</v>
      </c>
      <c r="AG158" s="388">
        <f>IFERROR($E158*SUMIF('Daily Log'!$CB$18:$CB$1017,$B158,'Daily Log'!$CC$18:$CC$1017),0)</f>
        <v>0</v>
      </c>
      <c r="AH158" s="388">
        <f>IFERROR($E158*SUMIF('Daily Log'!$CE$18:$CE$1017,$B158,'Daily Log'!$CF$18:$CF$1017),0)</f>
        <v>0</v>
      </c>
      <c r="AI158" s="388">
        <f>IFERROR($E158*SUMIF('Daily Log'!$CH$18:$CH$1017,$B158,'Daily Log'!$CI$18:$CI$1017),0)</f>
        <v>0</v>
      </c>
      <c r="AJ158" s="388">
        <f>IFERROR($E158*SUMIF('Daily Log'!$CK$18:$CK$1017,$B158,'Daily Log'!$CL$18:$CL$1017),0)</f>
        <v>0</v>
      </c>
      <c r="AK158" s="388">
        <f>IFERROR($E158*SUMIF('Daily Log'!$CN$18:$CN$1017,$B158,'Daily Log'!$CO$18:$CO$1017),0)</f>
        <v>0</v>
      </c>
    </row>
    <row r="159" spans="1:37" ht="33.75" hidden="1" customHeight="1">
      <c r="B159" s="397" t="s">
        <v>499</v>
      </c>
      <c r="C159" s="384"/>
      <c r="D159" s="389"/>
      <c r="E159" s="391"/>
      <c r="F159" s="390">
        <f t="shared" si="3"/>
        <v>0</v>
      </c>
      <c r="G159" s="388">
        <f>IFERROR($E159*SUMIF('Daily Log'!$B$18:$B$1017,$B159,'Daily Log'!$C$18:$C$1017),0)</f>
        <v>0</v>
      </c>
      <c r="H159" s="388">
        <f>IFERROR($E159*SUMIF('Daily Log'!$E$18:$E$1017,$B159,'Daily Log'!$F$18:$F$1017),0)</f>
        <v>0</v>
      </c>
      <c r="I159" s="388">
        <f>IFERROR($E159*SUMIF('Daily Log'!$H$18:$H$1017,$B159,'Daily Log'!$I$18:$I$1017),0)</f>
        <v>0</v>
      </c>
      <c r="J159" s="388">
        <f>IFERROR($E159*SUMIF('Daily Log'!$K$18:$K$1017,$B159,'Daily Log'!$L$18:$L$1017),0)</f>
        <v>0</v>
      </c>
      <c r="K159" s="388">
        <f>IFERROR($E159*SUMIF('Daily Log'!$N$18:$N$1017,$B159,'Daily Log'!$O$18:$O$1017),0)</f>
        <v>0</v>
      </c>
      <c r="L159" s="388">
        <f>IFERROR($E159*SUMIF('Daily Log'!$Q$18:$Q$1017,$B159,'Daily Log'!$R$18:$R$1017),0)</f>
        <v>0</v>
      </c>
      <c r="M159" s="388">
        <f>IFERROR($E159*SUMIF('Daily Log'!$T$18:$T$1017,$B159,'Daily Log'!$U$18:$U$1017),0)</f>
        <v>0</v>
      </c>
      <c r="N159" s="388">
        <f>IFERROR($E159*SUMIF('Daily Log'!$W$18:$W$1017,$B159,'Daily Log'!$X$18:$X$1017),0)</f>
        <v>0</v>
      </c>
      <c r="O159" s="388">
        <f>IFERROR($E159*SUMIF('Daily Log'!$Z$18:$Z$1017,$B159,'Daily Log'!$AA$18:$AA$1017),0)</f>
        <v>0</v>
      </c>
      <c r="P159" s="388">
        <f>IFERROR($E159*SUMIF('Daily Log'!$AC$18:$AC$1017,$B159,'Daily Log'!$AD$18:$AD$1017),0)</f>
        <v>0</v>
      </c>
      <c r="Q159" s="388">
        <f>IFERROR($E159*SUMIF('Daily Log'!$AF$18:$AF$1017,$B159,'Daily Log'!$AG$18:$AG$1017),0)</f>
        <v>0</v>
      </c>
      <c r="R159" s="388">
        <f>IFERROR($E159*SUMIF('Daily Log'!$AI$18:$AI$1017,$B159,'Daily Log'!$AJ$18:$AJ$1017),0)</f>
        <v>0</v>
      </c>
      <c r="S159" s="388">
        <f>IFERROR($E159*SUMIF('Daily Log'!$AL$18:$AL$1017,$B159,'Daily Log'!$AM$18:$AM$1017),0)</f>
        <v>0</v>
      </c>
      <c r="T159" s="388">
        <f>IFERROR($E159*SUMIF('Daily Log'!$AO$18:$AO$1017,$B159,'Daily Log'!$AP$18:$AP$1017),0)</f>
        <v>0</v>
      </c>
      <c r="U159" s="388">
        <f>IFERROR($E159*SUMIF('Daily Log'!$AR$18:$AR$1017,$B159,'Daily Log'!$AS$18:$AS$1017),0)</f>
        <v>0</v>
      </c>
      <c r="V159" s="388">
        <f>IFERROR($E159*SUMIF('Daily Log'!$AU$18:$AU$1017,$B159,'Daily Log'!$AV$18:$AV$1017),0)</f>
        <v>0</v>
      </c>
      <c r="W159" s="388">
        <f>IFERROR($E159*SUMIF('Daily Log'!$AX$18:$AX$1017,$B159,'Daily Log'!$AY$18:$AY$1017),0)</f>
        <v>0</v>
      </c>
      <c r="X159" s="388">
        <f>IFERROR($E159*SUMIF('Daily Log'!$BA$18:$BA$1017,$B159,'Daily Log'!$BB$18:$BB$1017),0)</f>
        <v>0</v>
      </c>
      <c r="Y159" s="388">
        <f>IFERROR($E159*SUMIF('Daily Log'!$BD$18:$BD$1017,$B159,'Daily Log'!$BE$18:$BE$1017),0)</f>
        <v>0</v>
      </c>
      <c r="Z159" s="388">
        <f>IFERROR($E159*SUMIF('Daily Log'!$BG$18:$BG$1017,$B159,'Daily Log'!$BH$18:$BH$1017),0)</f>
        <v>0</v>
      </c>
      <c r="AA159" s="388">
        <f>IFERROR($E159*SUMIF('Daily Log'!$BJ$18:$BJ$1017,$B159,'Daily Log'!$BK$18:$BK$1017),0)</f>
        <v>0</v>
      </c>
      <c r="AB159" s="388">
        <f>IFERROR($E159*SUMIF('Daily Log'!$BM$18:$BM$1017,$B159,'Daily Log'!$BN$18:$BN$1017),0)</f>
        <v>0</v>
      </c>
      <c r="AC159" s="388">
        <f>IFERROR($E159*SUMIF('Daily Log'!$BP$18:$BP$1017,$B159,'Daily Log'!$BQ$18:$BQ$1017),0)</f>
        <v>0</v>
      </c>
      <c r="AD159" s="388">
        <f>IFERROR($E159*SUMIF('Daily Log'!$BS$18:$BS$1017,$B159,'Daily Log'!$BT$18:$BT$1017),0)</f>
        <v>0</v>
      </c>
      <c r="AE159" s="388">
        <f>IFERROR($E159*SUMIF('Daily Log'!$BV$18:$BV$1017,$B159,'Daily Log'!$BW$18:$BW$1017),0)</f>
        <v>0</v>
      </c>
      <c r="AF159" s="388">
        <f>IFERROR($E159*SUMIF('Daily Log'!$BY$18:$BY$1017,$B159,'Daily Log'!$BZ$18:$BZ$1017),0)</f>
        <v>0</v>
      </c>
      <c r="AG159" s="388">
        <f>IFERROR($E159*SUMIF('Daily Log'!$CB$18:$CB$1017,$B159,'Daily Log'!$CC$18:$CC$1017),0)</f>
        <v>0</v>
      </c>
      <c r="AH159" s="388">
        <f>IFERROR($E159*SUMIF('Daily Log'!$CE$18:$CE$1017,$B159,'Daily Log'!$CF$18:$CF$1017),0)</f>
        <v>0</v>
      </c>
      <c r="AI159" s="388">
        <f>IFERROR($E159*SUMIF('Daily Log'!$CH$18:$CH$1017,$B159,'Daily Log'!$CI$18:$CI$1017),0)</f>
        <v>0</v>
      </c>
      <c r="AJ159" s="388">
        <f>IFERROR($E159*SUMIF('Daily Log'!$CK$18:$CK$1017,$B159,'Daily Log'!$CL$18:$CL$1017),0)</f>
        <v>0</v>
      </c>
      <c r="AK159" s="388">
        <f>IFERROR($E159*SUMIF('Daily Log'!$CN$18:$CN$1017,$B159,'Daily Log'!$CO$18:$CO$1017),0)</f>
        <v>0</v>
      </c>
    </row>
    <row r="160" spans="1:37" ht="33.75" hidden="1" customHeight="1">
      <c r="B160" s="397" t="s">
        <v>415</v>
      </c>
      <c r="C160" s="384"/>
      <c r="D160" s="389" t="s">
        <v>556</v>
      </c>
      <c r="E160" s="391">
        <v>12</v>
      </c>
      <c r="F160" s="390">
        <f t="shared" si="3"/>
        <v>0</v>
      </c>
      <c r="G160" s="388">
        <f>IFERROR($E160*SUMIF('Daily Log'!$B$18:$B$1017,$B160,'Daily Log'!$C$18:$C$1017),0)</f>
        <v>0</v>
      </c>
      <c r="H160" s="388">
        <f>IFERROR($E160*SUMIF('Daily Log'!$E$18:$E$1017,$B160,'Daily Log'!$F$18:$F$1017),0)</f>
        <v>0</v>
      </c>
      <c r="I160" s="388">
        <f>IFERROR($E160*SUMIF('Daily Log'!$H$18:$H$1017,$B160,'Daily Log'!$I$18:$I$1017),0)</f>
        <v>0</v>
      </c>
      <c r="J160" s="388">
        <f>IFERROR($E160*SUMIF('Daily Log'!$K$18:$K$1017,$B160,'Daily Log'!$L$18:$L$1017),0)</f>
        <v>0</v>
      </c>
      <c r="K160" s="388">
        <f>IFERROR($E160*SUMIF('Daily Log'!$N$18:$N$1017,$B160,'Daily Log'!$O$18:$O$1017),0)</f>
        <v>0</v>
      </c>
      <c r="L160" s="388">
        <f>IFERROR($E160*SUMIF('Daily Log'!$Q$18:$Q$1017,$B160,'Daily Log'!$R$18:$R$1017),0)</f>
        <v>0</v>
      </c>
      <c r="M160" s="388">
        <f>IFERROR($E160*SUMIF('Daily Log'!$T$18:$T$1017,$B160,'Daily Log'!$U$18:$U$1017),0)</f>
        <v>0</v>
      </c>
      <c r="N160" s="388">
        <f>IFERROR($E160*SUMIF('Daily Log'!$W$18:$W$1017,$B160,'Daily Log'!$X$18:$X$1017),0)</f>
        <v>0</v>
      </c>
      <c r="O160" s="388">
        <f>IFERROR($E160*SUMIF('Daily Log'!$Z$18:$Z$1017,$B160,'Daily Log'!$AA$18:$AA$1017),0)</f>
        <v>0</v>
      </c>
      <c r="P160" s="388">
        <f>IFERROR($E160*SUMIF('Daily Log'!$AC$18:$AC$1017,$B160,'Daily Log'!$AD$18:$AD$1017),0)</f>
        <v>0</v>
      </c>
      <c r="Q160" s="388">
        <f>IFERROR($E160*SUMIF('Daily Log'!$AF$18:$AF$1017,$B160,'Daily Log'!$AG$18:$AG$1017),0)</f>
        <v>0</v>
      </c>
      <c r="R160" s="388">
        <f>IFERROR($E160*SUMIF('Daily Log'!$AI$18:$AI$1017,$B160,'Daily Log'!$AJ$18:$AJ$1017),0)</f>
        <v>0</v>
      </c>
      <c r="S160" s="388">
        <f>IFERROR($E160*SUMIF('Daily Log'!$AL$18:$AL$1017,$B160,'Daily Log'!$AM$18:$AM$1017),0)</f>
        <v>0</v>
      </c>
      <c r="T160" s="388">
        <f>IFERROR($E160*SUMIF('Daily Log'!$AO$18:$AO$1017,$B160,'Daily Log'!$AP$18:$AP$1017),0)</f>
        <v>0</v>
      </c>
      <c r="U160" s="388">
        <f>IFERROR($E160*SUMIF('Daily Log'!$AR$18:$AR$1017,$B160,'Daily Log'!$AS$18:$AS$1017),0)</f>
        <v>0</v>
      </c>
      <c r="V160" s="388">
        <f>IFERROR($E160*SUMIF('Daily Log'!$AU$18:$AU$1017,$B160,'Daily Log'!$AV$18:$AV$1017),0)</f>
        <v>0</v>
      </c>
      <c r="W160" s="388">
        <f>IFERROR($E160*SUMIF('Daily Log'!$AX$18:$AX$1017,$B160,'Daily Log'!$AY$18:$AY$1017),0)</f>
        <v>0</v>
      </c>
      <c r="X160" s="388">
        <f>IFERROR($E160*SUMIF('Daily Log'!$BA$18:$BA$1017,$B160,'Daily Log'!$BB$18:$BB$1017),0)</f>
        <v>0</v>
      </c>
      <c r="Y160" s="388">
        <f>IFERROR($E160*SUMIF('Daily Log'!$BD$18:$BD$1017,$B160,'Daily Log'!$BE$18:$BE$1017),0)</f>
        <v>0</v>
      </c>
      <c r="Z160" s="388">
        <f>IFERROR($E160*SUMIF('Daily Log'!$BG$18:$BG$1017,$B160,'Daily Log'!$BH$18:$BH$1017),0)</f>
        <v>0</v>
      </c>
      <c r="AA160" s="388">
        <f>IFERROR($E160*SUMIF('Daily Log'!$BJ$18:$BJ$1017,$B160,'Daily Log'!$BK$18:$BK$1017),0)</f>
        <v>0</v>
      </c>
      <c r="AB160" s="388">
        <f>IFERROR($E160*SUMIF('Daily Log'!$BM$18:$BM$1017,$B160,'Daily Log'!$BN$18:$BN$1017),0)</f>
        <v>0</v>
      </c>
      <c r="AC160" s="388">
        <f>IFERROR($E160*SUMIF('Daily Log'!$BP$18:$BP$1017,$B160,'Daily Log'!$BQ$18:$BQ$1017),0)</f>
        <v>0</v>
      </c>
      <c r="AD160" s="388">
        <f>IFERROR($E160*SUMIF('Daily Log'!$BS$18:$BS$1017,$B160,'Daily Log'!$BT$18:$BT$1017),0)</f>
        <v>0</v>
      </c>
      <c r="AE160" s="388">
        <f>IFERROR($E160*SUMIF('Daily Log'!$BV$18:$BV$1017,$B160,'Daily Log'!$BW$18:$BW$1017),0)</f>
        <v>0</v>
      </c>
      <c r="AF160" s="388">
        <f>IFERROR($E160*SUMIF('Daily Log'!$BY$18:$BY$1017,$B160,'Daily Log'!$BZ$18:$BZ$1017),0)</f>
        <v>0</v>
      </c>
      <c r="AG160" s="388">
        <f>IFERROR($E160*SUMIF('Daily Log'!$CB$18:$CB$1017,$B160,'Daily Log'!$CC$18:$CC$1017),0)</f>
        <v>0</v>
      </c>
      <c r="AH160" s="388">
        <f>IFERROR($E160*SUMIF('Daily Log'!$CE$18:$CE$1017,$B160,'Daily Log'!$CF$18:$CF$1017),0)</f>
        <v>0</v>
      </c>
      <c r="AI160" s="388">
        <f>IFERROR($E160*SUMIF('Daily Log'!$CH$18:$CH$1017,$B160,'Daily Log'!$CI$18:$CI$1017),0)</f>
        <v>0</v>
      </c>
      <c r="AJ160" s="388">
        <f>IFERROR($E160*SUMIF('Daily Log'!$CK$18:$CK$1017,$B160,'Daily Log'!$CL$18:$CL$1017),0)</f>
        <v>0</v>
      </c>
      <c r="AK160" s="388">
        <f>IFERROR($E160*SUMIF('Daily Log'!$CN$18:$CN$1017,$B160,'Daily Log'!$CO$18:$CO$1017),0)</f>
        <v>0</v>
      </c>
    </row>
    <row r="161" spans="2:37" ht="33.75" hidden="1" customHeight="1">
      <c r="B161" s="397" t="s">
        <v>68</v>
      </c>
      <c r="C161" s="384"/>
      <c r="D161" s="389" t="s">
        <v>556</v>
      </c>
      <c r="E161" s="391">
        <v>12</v>
      </c>
      <c r="F161" s="390">
        <f t="shared" si="3"/>
        <v>12</v>
      </c>
      <c r="G161" s="388">
        <f>IFERROR($E161*SUMIF('Daily Log'!$B$18:$B$1017,$B161,'Daily Log'!$C$18:$C$1017),0)</f>
        <v>0</v>
      </c>
      <c r="H161" s="388">
        <f>IFERROR($E161*SUMIF('Daily Log'!$E$18:$E$1017,$B161,'Daily Log'!$F$18:$F$1017),0)</f>
        <v>0</v>
      </c>
      <c r="I161" s="388">
        <f>IFERROR($E161*SUMIF('Daily Log'!$H$18:$H$1017,$B161,'Daily Log'!$I$18:$I$1017),0)</f>
        <v>0</v>
      </c>
      <c r="J161" s="388">
        <f>IFERROR($E161*SUMIF('Daily Log'!$K$18:$K$1017,$B161,'Daily Log'!$L$18:$L$1017),0)</f>
        <v>0</v>
      </c>
      <c r="K161" s="388">
        <f>IFERROR($E161*SUMIF('Daily Log'!$N$18:$N$1017,$B161,'Daily Log'!$O$18:$O$1017),0)</f>
        <v>0</v>
      </c>
      <c r="L161" s="388">
        <f>IFERROR($E161*SUMIF('Daily Log'!$Q$18:$Q$1017,$B161,'Daily Log'!$R$18:$R$1017),0)</f>
        <v>0</v>
      </c>
      <c r="M161" s="388">
        <f>IFERROR($E161*SUMIF('Daily Log'!$T$18:$T$1017,$B161,'Daily Log'!$U$18:$U$1017),0)</f>
        <v>0</v>
      </c>
      <c r="N161" s="388">
        <f>IFERROR($E161*SUMIF('Daily Log'!$W$18:$W$1017,$B161,'Daily Log'!$X$18:$X$1017),0)</f>
        <v>0</v>
      </c>
      <c r="O161" s="388">
        <f>IFERROR($E161*SUMIF('Daily Log'!$Z$18:$Z$1017,$B161,'Daily Log'!$AA$18:$AA$1017),0)</f>
        <v>0</v>
      </c>
      <c r="P161" s="388">
        <f>IFERROR($E161*SUMIF('Daily Log'!$AC$18:$AC$1017,$B161,'Daily Log'!$AD$18:$AD$1017),0)</f>
        <v>0</v>
      </c>
      <c r="Q161" s="388">
        <f>IFERROR($E161*SUMIF('Daily Log'!$AF$18:$AF$1017,$B161,'Daily Log'!$AG$18:$AG$1017),0)</f>
        <v>0</v>
      </c>
      <c r="R161" s="388">
        <f>IFERROR($E161*SUMIF('Daily Log'!$AI$18:$AI$1017,$B161,'Daily Log'!$AJ$18:$AJ$1017),0)</f>
        <v>0</v>
      </c>
      <c r="S161" s="388">
        <f>IFERROR($E161*SUMIF('Daily Log'!$AL$18:$AL$1017,$B161,'Daily Log'!$AM$18:$AM$1017),0)</f>
        <v>0</v>
      </c>
      <c r="T161" s="388">
        <f>IFERROR($E161*SUMIF('Daily Log'!$AO$18:$AO$1017,$B161,'Daily Log'!$AP$18:$AP$1017),0)</f>
        <v>0</v>
      </c>
      <c r="U161" s="388">
        <f>IFERROR($E161*SUMIF('Daily Log'!$AR$18:$AR$1017,$B161,'Daily Log'!$AS$18:$AS$1017),0)</f>
        <v>0</v>
      </c>
      <c r="V161" s="388">
        <f>IFERROR($E161*SUMIF('Daily Log'!$AU$18:$AU$1017,$B161,'Daily Log'!$AV$18:$AV$1017),0)</f>
        <v>0</v>
      </c>
      <c r="W161" s="388">
        <f>IFERROR($E161*SUMIF('Daily Log'!$AX$18:$AX$1017,$B161,'Daily Log'!$AY$18:$AY$1017),0)</f>
        <v>0</v>
      </c>
      <c r="X161" s="388">
        <f>IFERROR($E161*SUMIF('Daily Log'!$BA$18:$BA$1017,$B161,'Daily Log'!$BB$18:$BB$1017),0)</f>
        <v>0</v>
      </c>
      <c r="Y161" s="388">
        <f>IFERROR($E161*SUMIF('Daily Log'!$BD$18:$BD$1017,$B161,'Daily Log'!$BE$18:$BE$1017),0)</f>
        <v>0</v>
      </c>
      <c r="Z161" s="388">
        <f>IFERROR($E161*SUMIF('Daily Log'!$BG$18:$BG$1017,$B161,'Daily Log'!$BH$18:$BH$1017),0)</f>
        <v>0</v>
      </c>
      <c r="AA161" s="388">
        <f>IFERROR($E161*SUMIF('Daily Log'!$BJ$18:$BJ$1017,$B161,'Daily Log'!$BK$18:$BK$1017),0)</f>
        <v>0</v>
      </c>
      <c r="AB161" s="388">
        <f>IFERROR($E161*SUMIF('Daily Log'!$BM$18:$BM$1017,$B161,'Daily Log'!$BN$18:$BN$1017),0)</f>
        <v>0</v>
      </c>
      <c r="AC161" s="388">
        <f>IFERROR($E161*SUMIF('Daily Log'!$BP$18:$BP$1017,$B161,'Daily Log'!$BQ$18:$BQ$1017),0)</f>
        <v>0</v>
      </c>
      <c r="AD161" s="388">
        <f>IFERROR($E161*SUMIF('Daily Log'!$BS$18:$BS$1017,$B161,'Daily Log'!$BT$18:$BT$1017),0)</f>
        <v>12</v>
      </c>
      <c r="AE161" s="388">
        <f>IFERROR($E161*SUMIF('Daily Log'!$BV$18:$BV$1017,$B161,'Daily Log'!$BW$18:$BW$1017),0)</f>
        <v>0</v>
      </c>
      <c r="AF161" s="388">
        <f>IFERROR($E161*SUMIF('Daily Log'!$BY$18:$BY$1017,$B161,'Daily Log'!$BZ$18:$BZ$1017),0)</f>
        <v>0</v>
      </c>
      <c r="AG161" s="388">
        <f>IFERROR($E161*SUMIF('Daily Log'!$CB$18:$CB$1017,$B161,'Daily Log'!$CC$18:$CC$1017),0)</f>
        <v>0</v>
      </c>
      <c r="AH161" s="388">
        <f>IFERROR($E161*SUMIF('Daily Log'!$CE$18:$CE$1017,$B161,'Daily Log'!$CF$18:$CF$1017),0)</f>
        <v>0</v>
      </c>
      <c r="AI161" s="388">
        <f>IFERROR($E161*SUMIF('Daily Log'!$CH$18:$CH$1017,$B161,'Daily Log'!$CI$18:$CI$1017),0)</f>
        <v>0</v>
      </c>
      <c r="AJ161" s="388">
        <f>IFERROR($E161*SUMIF('Daily Log'!$CK$18:$CK$1017,$B161,'Daily Log'!$CL$18:$CL$1017),0)</f>
        <v>0</v>
      </c>
      <c r="AK161" s="388">
        <f>IFERROR($E161*SUMIF('Daily Log'!$CN$18:$CN$1017,$B161,'Daily Log'!$CO$18:$CO$1017),0)</f>
        <v>0</v>
      </c>
    </row>
    <row r="162" spans="2:37" ht="33.75" hidden="1" customHeight="1">
      <c r="B162" s="397" t="s">
        <v>69</v>
      </c>
      <c r="C162" s="384"/>
      <c r="D162" s="389" t="s">
        <v>556</v>
      </c>
      <c r="E162" s="391">
        <v>12</v>
      </c>
      <c r="F162" s="390">
        <f t="shared" si="3"/>
        <v>0</v>
      </c>
      <c r="G162" s="388">
        <f>IFERROR($E162*SUMIF('Daily Log'!$B$18:$B$1017,$B162,'Daily Log'!$C$18:$C$1017),0)</f>
        <v>0</v>
      </c>
      <c r="H162" s="388">
        <f>IFERROR($E162*SUMIF('Daily Log'!$E$18:$E$1017,$B162,'Daily Log'!$F$18:$F$1017),0)</f>
        <v>0</v>
      </c>
      <c r="I162" s="388">
        <f>IFERROR($E162*SUMIF('Daily Log'!$H$18:$H$1017,$B162,'Daily Log'!$I$18:$I$1017),0)</f>
        <v>0</v>
      </c>
      <c r="J162" s="388">
        <f>IFERROR($E162*SUMIF('Daily Log'!$K$18:$K$1017,$B162,'Daily Log'!$L$18:$L$1017),0)</f>
        <v>0</v>
      </c>
      <c r="K162" s="388">
        <f>IFERROR($E162*SUMIF('Daily Log'!$N$18:$N$1017,$B162,'Daily Log'!$O$18:$O$1017),0)</f>
        <v>0</v>
      </c>
      <c r="L162" s="388">
        <f>IFERROR($E162*SUMIF('Daily Log'!$Q$18:$Q$1017,$B162,'Daily Log'!$R$18:$R$1017),0)</f>
        <v>0</v>
      </c>
      <c r="M162" s="388">
        <f>IFERROR($E162*SUMIF('Daily Log'!$T$18:$T$1017,$B162,'Daily Log'!$U$18:$U$1017),0)</f>
        <v>0</v>
      </c>
      <c r="N162" s="388">
        <f>IFERROR($E162*SUMIF('Daily Log'!$W$18:$W$1017,$B162,'Daily Log'!$X$18:$X$1017),0)</f>
        <v>0</v>
      </c>
      <c r="O162" s="388">
        <f>IFERROR($E162*SUMIF('Daily Log'!$Z$18:$Z$1017,$B162,'Daily Log'!$AA$18:$AA$1017),0)</f>
        <v>0</v>
      </c>
      <c r="P162" s="388">
        <f>IFERROR($E162*SUMIF('Daily Log'!$AC$18:$AC$1017,$B162,'Daily Log'!$AD$18:$AD$1017),0)</f>
        <v>0</v>
      </c>
      <c r="Q162" s="388">
        <f>IFERROR($E162*SUMIF('Daily Log'!$AF$18:$AF$1017,$B162,'Daily Log'!$AG$18:$AG$1017),0)</f>
        <v>0</v>
      </c>
      <c r="R162" s="388">
        <f>IFERROR($E162*SUMIF('Daily Log'!$AI$18:$AI$1017,$B162,'Daily Log'!$AJ$18:$AJ$1017),0)</f>
        <v>0</v>
      </c>
      <c r="S162" s="388">
        <f>IFERROR($E162*SUMIF('Daily Log'!$AL$18:$AL$1017,$B162,'Daily Log'!$AM$18:$AM$1017),0)</f>
        <v>0</v>
      </c>
      <c r="T162" s="388">
        <f>IFERROR($E162*SUMIF('Daily Log'!$AO$18:$AO$1017,$B162,'Daily Log'!$AP$18:$AP$1017),0)</f>
        <v>0</v>
      </c>
      <c r="U162" s="388">
        <f>IFERROR($E162*SUMIF('Daily Log'!$AR$18:$AR$1017,$B162,'Daily Log'!$AS$18:$AS$1017),0)</f>
        <v>0</v>
      </c>
      <c r="V162" s="388">
        <f>IFERROR($E162*SUMIF('Daily Log'!$AU$18:$AU$1017,$B162,'Daily Log'!$AV$18:$AV$1017),0)</f>
        <v>0</v>
      </c>
      <c r="W162" s="388">
        <f>IFERROR($E162*SUMIF('Daily Log'!$AX$18:$AX$1017,$B162,'Daily Log'!$AY$18:$AY$1017),0)</f>
        <v>0</v>
      </c>
      <c r="X162" s="388">
        <f>IFERROR($E162*SUMIF('Daily Log'!$BA$18:$BA$1017,$B162,'Daily Log'!$BB$18:$BB$1017),0)</f>
        <v>0</v>
      </c>
      <c r="Y162" s="388">
        <f>IFERROR($E162*SUMIF('Daily Log'!$BD$18:$BD$1017,$B162,'Daily Log'!$BE$18:$BE$1017),0)</f>
        <v>0</v>
      </c>
      <c r="Z162" s="388">
        <f>IFERROR($E162*SUMIF('Daily Log'!$BG$18:$BG$1017,$B162,'Daily Log'!$BH$18:$BH$1017),0)</f>
        <v>0</v>
      </c>
      <c r="AA162" s="388">
        <f>IFERROR($E162*SUMIF('Daily Log'!$BJ$18:$BJ$1017,$B162,'Daily Log'!$BK$18:$BK$1017),0)</f>
        <v>0</v>
      </c>
      <c r="AB162" s="388">
        <f>IFERROR($E162*SUMIF('Daily Log'!$BM$18:$BM$1017,$B162,'Daily Log'!$BN$18:$BN$1017),0)</f>
        <v>0</v>
      </c>
      <c r="AC162" s="388">
        <f>IFERROR($E162*SUMIF('Daily Log'!$BP$18:$BP$1017,$B162,'Daily Log'!$BQ$18:$BQ$1017),0)</f>
        <v>0</v>
      </c>
      <c r="AD162" s="388">
        <f>IFERROR($E162*SUMIF('Daily Log'!$BS$18:$BS$1017,$B162,'Daily Log'!$BT$18:$BT$1017),0)</f>
        <v>0</v>
      </c>
      <c r="AE162" s="388">
        <f>IFERROR($E162*SUMIF('Daily Log'!$BV$18:$BV$1017,$B162,'Daily Log'!$BW$18:$BW$1017),0)</f>
        <v>0</v>
      </c>
      <c r="AF162" s="388">
        <f>IFERROR($E162*SUMIF('Daily Log'!$BY$18:$BY$1017,$B162,'Daily Log'!$BZ$18:$BZ$1017),0)</f>
        <v>0</v>
      </c>
      <c r="AG162" s="388">
        <f>IFERROR($E162*SUMIF('Daily Log'!$CB$18:$CB$1017,$B162,'Daily Log'!$CC$18:$CC$1017),0)</f>
        <v>0</v>
      </c>
      <c r="AH162" s="388">
        <f>IFERROR($E162*SUMIF('Daily Log'!$CE$18:$CE$1017,$B162,'Daily Log'!$CF$18:$CF$1017),0)</f>
        <v>0</v>
      </c>
      <c r="AI162" s="388">
        <f>IFERROR($E162*SUMIF('Daily Log'!$CH$18:$CH$1017,$B162,'Daily Log'!$CI$18:$CI$1017),0)</f>
        <v>0</v>
      </c>
      <c r="AJ162" s="388">
        <f>IFERROR($E162*SUMIF('Daily Log'!$CK$18:$CK$1017,$B162,'Daily Log'!$CL$18:$CL$1017),0)</f>
        <v>0</v>
      </c>
      <c r="AK162" s="388">
        <f>IFERROR($E162*SUMIF('Daily Log'!$CN$18:$CN$1017,$B162,'Daily Log'!$CO$18:$CO$1017),0)</f>
        <v>0</v>
      </c>
    </row>
    <row r="163" spans="2:37" ht="33.75" hidden="1" customHeight="1">
      <c r="B163" s="397" t="s">
        <v>70</v>
      </c>
      <c r="C163" s="384"/>
      <c r="D163" s="389" t="s">
        <v>556</v>
      </c>
      <c r="E163" s="391">
        <v>12</v>
      </c>
      <c r="F163" s="390">
        <f t="shared" si="3"/>
        <v>276</v>
      </c>
      <c r="G163" s="388">
        <f>IFERROR($E163*SUMIF('Daily Log'!$B$18:$B$1017,$B163,'Daily Log'!$C$18:$C$1017),0)</f>
        <v>0</v>
      </c>
      <c r="H163" s="388">
        <f>IFERROR($E163*SUMIF('Daily Log'!$E$18:$E$1017,$B163,'Daily Log'!$F$18:$F$1017),0)</f>
        <v>0</v>
      </c>
      <c r="I163" s="388">
        <f>IFERROR($E163*SUMIF('Daily Log'!$H$18:$H$1017,$B163,'Daily Log'!$I$18:$I$1017),0)</f>
        <v>0</v>
      </c>
      <c r="J163" s="388">
        <f>IFERROR($E163*SUMIF('Daily Log'!$K$18:$K$1017,$B163,'Daily Log'!$L$18:$L$1017),0)</f>
        <v>0</v>
      </c>
      <c r="K163" s="388">
        <f>IFERROR($E163*SUMIF('Daily Log'!$N$18:$N$1017,$B163,'Daily Log'!$O$18:$O$1017),0)</f>
        <v>0</v>
      </c>
      <c r="L163" s="388">
        <f>IFERROR($E163*SUMIF('Daily Log'!$Q$18:$Q$1017,$B163,'Daily Log'!$R$18:$R$1017),0)</f>
        <v>0</v>
      </c>
      <c r="M163" s="388">
        <f>IFERROR($E163*SUMIF('Daily Log'!$T$18:$T$1017,$B163,'Daily Log'!$U$18:$U$1017),0)</f>
        <v>0</v>
      </c>
      <c r="N163" s="388">
        <f>IFERROR($E163*SUMIF('Daily Log'!$W$18:$W$1017,$B163,'Daily Log'!$X$18:$X$1017),0)</f>
        <v>0</v>
      </c>
      <c r="O163" s="388">
        <f>IFERROR($E163*SUMIF('Daily Log'!$Z$18:$Z$1017,$B163,'Daily Log'!$AA$18:$AA$1017),0)</f>
        <v>0</v>
      </c>
      <c r="P163" s="388">
        <f>IFERROR($E163*SUMIF('Daily Log'!$AC$18:$AC$1017,$B163,'Daily Log'!$AD$18:$AD$1017),0)</f>
        <v>0</v>
      </c>
      <c r="Q163" s="388">
        <f>IFERROR($E163*SUMIF('Daily Log'!$AF$18:$AF$1017,$B163,'Daily Log'!$AG$18:$AG$1017),0)</f>
        <v>0</v>
      </c>
      <c r="R163" s="388">
        <f>IFERROR($E163*SUMIF('Daily Log'!$AI$18:$AI$1017,$B163,'Daily Log'!$AJ$18:$AJ$1017),0)</f>
        <v>0</v>
      </c>
      <c r="S163" s="388">
        <f>IFERROR($E163*SUMIF('Daily Log'!$AL$18:$AL$1017,$B163,'Daily Log'!$AM$18:$AM$1017),0)</f>
        <v>0</v>
      </c>
      <c r="T163" s="388">
        <f>IFERROR($E163*SUMIF('Daily Log'!$AO$18:$AO$1017,$B163,'Daily Log'!$AP$18:$AP$1017),0)</f>
        <v>0</v>
      </c>
      <c r="U163" s="388">
        <f>IFERROR($E163*SUMIF('Daily Log'!$AR$18:$AR$1017,$B163,'Daily Log'!$AS$18:$AS$1017),0)</f>
        <v>0</v>
      </c>
      <c r="V163" s="388">
        <f>IFERROR($E163*SUMIF('Daily Log'!$AU$18:$AU$1017,$B163,'Daily Log'!$AV$18:$AV$1017),0)</f>
        <v>0</v>
      </c>
      <c r="W163" s="388">
        <f>IFERROR($E163*SUMIF('Daily Log'!$AX$18:$AX$1017,$B163,'Daily Log'!$AY$18:$AY$1017),0)</f>
        <v>0</v>
      </c>
      <c r="X163" s="388">
        <f>IFERROR($E163*SUMIF('Daily Log'!$BA$18:$BA$1017,$B163,'Daily Log'!$BB$18:$BB$1017),0)</f>
        <v>0</v>
      </c>
      <c r="Y163" s="388">
        <f>IFERROR($E163*SUMIF('Daily Log'!$BD$18:$BD$1017,$B163,'Daily Log'!$BE$18:$BE$1017),0)</f>
        <v>0</v>
      </c>
      <c r="Z163" s="388">
        <f>IFERROR($E163*SUMIF('Daily Log'!$BG$18:$BG$1017,$B163,'Daily Log'!$BH$18:$BH$1017),0)</f>
        <v>0</v>
      </c>
      <c r="AA163" s="388">
        <f>IFERROR($E163*SUMIF('Daily Log'!$BJ$18:$BJ$1017,$B163,'Daily Log'!$BK$18:$BK$1017),0)</f>
        <v>12</v>
      </c>
      <c r="AB163" s="388">
        <f>IFERROR($E163*SUMIF('Daily Log'!$BM$18:$BM$1017,$B163,'Daily Log'!$BN$18:$BN$1017),0)</f>
        <v>48</v>
      </c>
      <c r="AC163" s="388">
        <f>IFERROR($E163*SUMIF('Daily Log'!$BP$18:$BP$1017,$B163,'Daily Log'!$BQ$18:$BQ$1017),0)</f>
        <v>204</v>
      </c>
      <c r="AD163" s="388">
        <f>IFERROR($E163*SUMIF('Daily Log'!$BS$18:$BS$1017,$B163,'Daily Log'!$BT$18:$BT$1017),0)</f>
        <v>12</v>
      </c>
      <c r="AE163" s="388">
        <f>IFERROR($E163*SUMIF('Daily Log'!$BV$18:$BV$1017,$B163,'Daily Log'!$BW$18:$BW$1017),0)</f>
        <v>0</v>
      </c>
      <c r="AF163" s="388">
        <f>IFERROR($E163*SUMIF('Daily Log'!$BY$18:$BY$1017,$B163,'Daily Log'!$BZ$18:$BZ$1017),0)</f>
        <v>0</v>
      </c>
      <c r="AG163" s="388">
        <f>IFERROR($E163*SUMIF('Daily Log'!$CB$18:$CB$1017,$B163,'Daily Log'!$CC$18:$CC$1017),0)</f>
        <v>0</v>
      </c>
      <c r="AH163" s="388">
        <f>IFERROR($E163*SUMIF('Daily Log'!$CE$18:$CE$1017,$B163,'Daily Log'!$CF$18:$CF$1017),0)</f>
        <v>0</v>
      </c>
      <c r="AI163" s="388">
        <f>IFERROR($E163*SUMIF('Daily Log'!$CH$18:$CH$1017,$B163,'Daily Log'!$CI$18:$CI$1017),0)</f>
        <v>0</v>
      </c>
      <c r="AJ163" s="388">
        <f>IFERROR($E163*SUMIF('Daily Log'!$CK$18:$CK$1017,$B163,'Daily Log'!$CL$18:$CL$1017),0)</f>
        <v>0</v>
      </c>
      <c r="AK163" s="388">
        <f>IFERROR($E163*SUMIF('Daily Log'!$CN$18:$CN$1017,$B163,'Daily Log'!$CO$18:$CO$1017),0)</f>
        <v>0</v>
      </c>
    </row>
    <row r="164" spans="2:37" ht="33.75" hidden="1" customHeight="1">
      <c r="B164" s="397" t="s">
        <v>71</v>
      </c>
      <c r="C164" s="384"/>
      <c r="D164" s="389" t="s">
        <v>556</v>
      </c>
      <c r="E164" s="391">
        <v>12</v>
      </c>
      <c r="F164" s="390">
        <f t="shared" si="3"/>
        <v>0</v>
      </c>
      <c r="G164" s="388">
        <f>IFERROR($E164*SUMIF('Daily Log'!$B$18:$B$1017,$B164,'Daily Log'!$C$18:$C$1017),0)</f>
        <v>0</v>
      </c>
      <c r="H164" s="388">
        <f>IFERROR($E164*SUMIF('Daily Log'!$E$18:$E$1017,$B164,'Daily Log'!$F$18:$F$1017),0)</f>
        <v>0</v>
      </c>
      <c r="I164" s="388">
        <f>IFERROR($E164*SUMIF('Daily Log'!$H$18:$H$1017,$B164,'Daily Log'!$I$18:$I$1017),0)</f>
        <v>0</v>
      </c>
      <c r="J164" s="388">
        <f>IFERROR($E164*SUMIF('Daily Log'!$K$18:$K$1017,$B164,'Daily Log'!$L$18:$L$1017),0)</f>
        <v>0</v>
      </c>
      <c r="K164" s="388">
        <f>IFERROR($E164*SUMIF('Daily Log'!$N$18:$N$1017,$B164,'Daily Log'!$O$18:$O$1017),0)</f>
        <v>0</v>
      </c>
      <c r="L164" s="388">
        <f>IFERROR($E164*SUMIF('Daily Log'!$Q$18:$Q$1017,$B164,'Daily Log'!$R$18:$R$1017),0)</f>
        <v>0</v>
      </c>
      <c r="M164" s="388">
        <f>IFERROR($E164*SUMIF('Daily Log'!$T$18:$T$1017,$B164,'Daily Log'!$U$18:$U$1017),0)</f>
        <v>0</v>
      </c>
      <c r="N164" s="388">
        <f>IFERROR($E164*SUMIF('Daily Log'!$W$18:$W$1017,$B164,'Daily Log'!$X$18:$X$1017),0)</f>
        <v>0</v>
      </c>
      <c r="O164" s="388">
        <f>IFERROR($E164*SUMIF('Daily Log'!$Z$18:$Z$1017,$B164,'Daily Log'!$AA$18:$AA$1017),0)</f>
        <v>0</v>
      </c>
      <c r="P164" s="388">
        <f>IFERROR($E164*SUMIF('Daily Log'!$AC$18:$AC$1017,$B164,'Daily Log'!$AD$18:$AD$1017),0)</f>
        <v>0</v>
      </c>
      <c r="Q164" s="388">
        <f>IFERROR($E164*SUMIF('Daily Log'!$AF$18:$AF$1017,$B164,'Daily Log'!$AG$18:$AG$1017),0)</f>
        <v>0</v>
      </c>
      <c r="R164" s="388">
        <f>IFERROR($E164*SUMIF('Daily Log'!$AI$18:$AI$1017,$B164,'Daily Log'!$AJ$18:$AJ$1017),0)</f>
        <v>0</v>
      </c>
      <c r="S164" s="388">
        <f>IFERROR($E164*SUMIF('Daily Log'!$AL$18:$AL$1017,$B164,'Daily Log'!$AM$18:$AM$1017),0)</f>
        <v>0</v>
      </c>
      <c r="T164" s="388">
        <f>IFERROR($E164*SUMIF('Daily Log'!$AO$18:$AO$1017,$B164,'Daily Log'!$AP$18:$AP$1017),0)</f>
        <v>0</v>
      </c>
      <c r="U164" s="388">
        <f>IFERROR($E164*SUMIF('Daily Log'!$AR$18:$AR$1017,$B164,'Daily Log'!$AS$18:$AS$1017),0)</f>
        <v>0</v>
      </c>
      <c r="V164" s="388">
        <f>IFERROR($E164*SUMIF('Daily Log'!$AU$18:$AU$1017,$B164,'Daily Log'!$AV$18:$AV$1017),0)</f>
        <v>0</v>
      </c>
      <c r="W164" s="388">
        <f>IFERROR($E164*SUMIF('Daily Log'!$AX$18:$AX$1017,$B164,'Daily Log'!$AY$18:$AY$1017),0)</f>
        <v>0</v>
      </c>
      <c r="X164" s="388">
        <f>IFERROR($E164*SUMIF('Daily Log'!$BA$18:$BA$1017,$B164,'Daily Log'!$BB$18:$BB$1017),0)</f>
        <v>0</v>
      </c>
      <c r="Y164" s="388">
        <f>IFERROR($E164*SUMIF('Daily Log'!$BD$18:$BD$1017,$B164,'Daily Log'!$BE$18:$BE$1017),0)</f>
        <v>0</v>
      </c>
      <c r="Z164" s="388">
        <f>IFERROR($E164*SUMIF('Daily Log'!$BG$18:$BG$1017,$B164,'Daily Log'!$BH$18:$BH$1017),0)</f>
        <v>0</v>
      </c>
      <c r="AA164" s="388">
        <f>IFERROR($E164*SUMIF('Daily Log'!$BJ$18:$BJ$1017,$B164,'Daily Log'!$BK$18:$BK$1017),0)</f>
        <v>0</v>
      </c>
      <c r="AB164" s="388">
        <f>IFERROR($E164*SUMIF('Daily Log'!$BM$18:$BM$1017,$B164,'Daily Log'!$BN$18:$BN$1017),0)</f>
        <v>0</v>
      </c>
      <c r="AC164" s="388">
        <f>IFERROR($E164*SUMIF('Daily Log'!$BP$18:$BP$1017,$B164,'Daily Log'!$BQ$18:$BQ$1017),0)</f>
        <v>0</v>
      </c>
      <c r="AD164" s="388">
        <f>IFERROR($E164*SUMIF('Daily Log'!$BS$18:$BS$1017,$B164,'Daily Log'!$BT$18:$BT$1017),0)</f>
        <v>0</v>
      </c>
      <c r="AE164" s="388">
        <f>IFERROR($E164*SUMIF('Daily Log'!$BV$18:$BV$1017,$B164,'Daily Log'!$BW$18:$BW$1017),0)</f>
        <v>0</v>
      </c>
      <c r="AF164" s="388">
        <f>IFERROR($E164*SUMIF('Daily Log'!$BY$18:$BY$1017,$B164,'Daily Log'!$BZ$18:$BZ$1017),0)</f>
        <v>0</v>
      </c>
      <c r="AG164" s="388">
        <f>IFERROR($E164*SUMIF('Daily Log'!$CB$18:$CB$1017,$B164,'Daily Log'!$CC$18:$CC$1017),0)</f>
        <v>0</v>
      </c>
      <c r="AH164" s="388">
        <f>IFERROR($E164*SUMIF('Daily Log'!$CE$18:$CE$1017,$B164,'Daily Log'!$CF$18:$CF$1017),0)</f>
        <v>0</v>
      </c>
      <c r="AI164" s="388">
        <f>IFERROR($E164*SUMIF('Daily Log'!$CH$18:$CH$1017,$B164,'Daily Log'!$CI$18:$CI$1017),0)</f>
        <v>0</v>
      </c>
      <c r="AJ164" s="388">
        <f>IFERROR($E164*SUMIF('Daily Log'!$CK$18:$CK$1017,$B164,'Daily Log'!$CL$18:$CL$1017),0)</f>
        <v>0</v>
      </c>
      <c r="AK164" s="388">
        <f>IFERROR($E164*SUMIF('Daily Log'!$CN$18:$CN$1017,$B164,'Daily Log'!$CO$18:$CO$1017),0)</f>
        <v>0</v>
      </c>
    </row>
    <row r="165" spans="2:37" ht="33.75" hidden="1" customHeight="1">
      <c r="B165" s="397" t="s">
        <v>72</v>
      </c>
      <c r="C165" s="384"/>
      <c r="D165" s="389" t="s">
        <v>556</v>
      </c>
      <c r="E165" s="391">
        <v>12</v>
      </c>
      <c r="F165" s="390">
        <f t="shared" si="3"/>
        <v>36</v>
      </c>
      <c r="G165" s="388">
        <f>IFERROR($E165*SUMIF('Daily Log'!$B$18:$B$1017,$B165,'Daily Log'!$C$18:$C$1017),0)</f>
        <v>0</v>
      </c>
      <c r="H165" s="388">
        <f>IFERROR($E165*SUMIF('Daily Log'!$E$18:$E$1017,$B165,'Daily Log'!$F$18:$F$1017),0)</f>
        <v>0</v>
      </c>
      <c r="I165" s="388">
        <f>IFERROR($E165*SUMIF('Daily Log'!$H$18:$H$1017,$B165,'Daily Log'!$I$18:$I$1017),0)</f>
        <v>0</v>
      </c>
      <c r="J165" s="388">
        <f>IFERROR($E165*SUMIF('Daily Log'!$K$18:$K$1017,$B165,'Daily Log'!$L$18:$L$1017),0)</f>
        <v>0</v>
      </c>
      <c r="K165" s="388">
        <f>IFERROR($E165*SUMIF('Daily Log'!$N$18:$N$1017,$B165,'Daily Log'!$O$18:$O$1017),0)</f>
        <v>0</v>
      </c>
      <c r="L165" s="388">
        <f>IFERROR($E165*SUMIF('Daily Log'!$Q$18:$Q$1017,$B165,'Daily Log'!$R$18:$R$1017),0)</f>
        <v>0</v>
      </c>
      <c r="M165" s="388">
        <f>IFERROR($E165*SUMIF('Daily Log'!$T$18:$T$1017,$B165,'Daily Log'!$U$18:$U$1017),0)</f>
        <v>0</v>
      </c>
      <c r="N165" s="388">
        <f>IFERROR($E165*SUMIF('Daily Log'!$W$18:$W$1017,$B165,'Daily Log'!$X$18:$X$1017),0)</f>
        <v>0</v>
      </c>
      <c r="O165" s="388">
        <f>IFERROR($E165*SUMIF('Daily Log'!$Z$18:$Z$1017,$B165,'Daily Log'!$AA$18:$AA$1017),0)</f>
        <v>0</v>
      </c>
      <c r="P165" s="388">
        <f>IFERROR($E165*SUMIF('Daily Log'!$AC$18:$AC$1017,$B165,'Daily Log'!$AD$18:$AD$1017),0)</f>
        <v>0</v>
      </c>
      <c r="Q165" s="388">
        <f>IFERROR($E165*SUMIF('Daily Log'!$AF$18:$AF$1017,$B165,'Daily Log'!$AG$18:$AG$1017),0)</f>
        <v>0</v>
      </c>
      <c r="R165" s="388">
        <f>IFERROR($E165*SUMIF('Daily Log'!$AI$18:$AI$1017,$B165,'Daily Log'!$AJ$18:$AJ$1017),0)</f>
        <v>0</v>
      </c>
      <c r="S165" s="388">
        <f>IFERROR($E165*SUMIF('Daily Log'!$AL$18:$AL$1017,$B165,'Daily Log'!$AM$18:$AM$1017),0)</f>
        <v>0</v>
      </c>
      <c r="T165" s="388">
        <f>IFERROR($E165*SUMIF('Daily Log'!$AO$18:$AO$1017,$B165,'Daily Log'!$AP$18:$AP$1017),0)</f>
        <v>0</v>
      </c>
      <c r="U165" s="388">
        <f>IFERROR($E165*SUMIF('Daily Log'!$AR$18:$AR$1017,$B165,'Daily Log'!$AS$18:$AS$1017),0)</f>
        <v>0</v>
      </c>
      <c r="V165" s="388">
        <f>IFERROR($E165*SUMIF('Daily Log'!$AU$18:$AU$1017,$B165,'Daily Log'!$AV$18:$AV$1017),0)</f>
        <v>0</v>
      </c>
      <c r="W165" s="388">
        <f>IFERROR($E165*SUMIF('Daily Log'!$AX$18:$AX$1017,$B165,'Daily Log'!$AY$18:$AY$1017),0)</f>
        <v>0</v>
      </c>
      <c r="X165" s="388">
        <f>IFERROR($E165*SUMIF('Daily Log'!$BA$18:$BA$1017,$B165,'Daily Log'!$BB$18:$BB$1017),0)</f>
        <v>0</v>
      </c>
      <c r="Y165" s="388">
        <f>IFERROR($E165*SUMIF('Daily Log'!$BD$18:$BD$1017,$B165,'Daily Log'!$BE$18:$BE$1017),0)</f>
        <v>0</v>
      </c>
      <c r="Z165" s="388">
        <f>IFERROR($E165*SUMIF('Daily Log'!$BG$18:$BG$1017,$B165,'Daily Log'!$BH$18:$BH$1017),0)</f>
        <v>0</v>
      </c>
      <c r="AA165" s="388">
        <f>IFERROR($E165*SUMIF('Daily Log'!$BJ$18:$BJ$1017,$B165,'Daily Log'!$BK$18:$BK$1017),0)</f>
        <v>0</v>
      </c>
      <c r="AB165" s="388">
        <f>IFERROR($E165*SUMIF('Daily Log'!$BM$18:$BM$1017,$B165,'Daily Log'!$BN$18:$BN$1017),0)</f>
        <v>12</v>
      </c>
      <c r="AC165" s="388">
        <f>IFERROR($E165*SUMIF('Daily Log'!$BP$18:$BP$1017,$B165,'Daily Log'!$BQ$18:$BQ$1017),0)</f>
        <v>24</v>
      </c>
      <c r="AD165" s="388">
        <f>IFERROR($E165*SUMIF('Daily Log'!$BS$18:$BS$1017,$B165,'Daily Log'!$BT$18:$BT$1017),0)</f>
        <v>0</v>
      </c>
      <c r="AE165" s="388">
        <f>IFERROR($E165*SUMIF('Daily Log'!$BV$18:$BV$1017,$B165,'Daily Log'!$BW$18:$BW$1017),0)</f>
        <v>0</v>
      </c>
      <c r="AF165" s="388">
        <f>IFERROR($E165*SUMIF('Daily Log'!$BY$18:$BY$1017,$B165,'Daily Log'!$BZ$18:$BZ$1017),0)</f>
        <v>0</v>
      </c>
      <c r="AG165" s="388">
        <f>IFERROR($E165*SUMIF('Daily Log'!$CB$18:$CB$1017,$B165,'Daily Log'!$CC$18:$CC$1017),0)</f>
        <v>0</v>
      </c>
      <c r="AH165" s="388">
        <f>IFERROR($E165*SUMIF('Daily Log'!$CE$18:$CE$1017,$B165,'Daily Log'!$CF$18:$CF$1017),0)</f>
        <v>0</v>
      </c>
      <c r="AI165" s="388">
        <f>IFERROR($E165*SUMIF('Daily Log'!$CH$18:$CH$1017,$B165,'Daily Log'!$CI$18:$CI$1017),0)</f>
        <v>0</v>
      </c>
      <c r="AJ165" s="388">
        <f>IFERROR($E165*SUMIF('Daily Log'!$CK$18:$CK$1017,$B165,'Daily Log'!$CL$18:$CL$1017),0)</f>
        <v>0</v>
      </c>
      <c r="AK165" s="388">
        <f>IFERROR($E165*SUMIF('Daily Log'!$CN$18:$CN$1017,$B165,'Daily Log'!$CO$18:$CO$1017),0)</f>
        <v>0</v>
      </c>
    </row>
    <row r="166" spans="2:37" ht="33.75" hidden="1" customHeight="1">
      <c r="B166" s="397" t="s">
        <v>73</v>
      </c>
      <c r="C166" s="384"/>
      <c r="D166" s="389" t="s">
        <v>556</v>
      </c>
      <c r="E166" s="391">
        <v>12</v>
      </c>
      <c r="F166" s="390">
        <f t="shared" si="3"/>
        <v>0</v>
      </c>
      <c r="G166" s="388">
        <f>IFERROR($E166*SUMIF('Daily Log'!$B$18:$B$1017,$B166,'Daily Log'!$C$18:$C$1017),0)</f>
        <v>0</v>
      </c>
      <c r="H166" s="388">
        <f>IFERROR($E166*SUMIF('Daily Log'!$E$18:$E$1017,$B166,'Daily Log'!$F$18:$F$1017),0)</f>
        <v>0</v>
      </c>
      <c r="I166" s="388">
        <f>IFERROR($E166*SUMIF('Daily Log'!$H$18:$H$1017,$B166,'Daily Log'!$I$18:$I$1017),0)</f>
        <v>0</v>
      </c>
      <c r="J166" s="388">
        <f>IFERROR($E166*SUMIF('Daily Log'!$K$18:$K$1017,$B166,'Daily Log'!$L$18:$L$1017),0)</f>
        <v>0</v>
      </c>
      <c r="K166" s="388">
        <f>IFERROR($E166*SUMIF('Daily Log'!$N$18:$N$1017,$B166,'Daily Log'!$O$18:$O$1017),0)</f>
        <v>0</v>
      </c>
      <c r="L166" s="388">
        <f>IFERROR($E166*SUMIF('Daily Log'!$Q$18:$Q$1017,$B166,'Daily Log'!$R$18:$R$1017),0)</f>
        <v>0</v>
      </c>
      <c r="M166" s="388">
        <f>IFERROR($E166*SUMIF('Daily Log'!$T$18:$T$1017,$B166,'Daily Log'!$U$18:$U$1017),0)</f>
        <v>0</v>
      </c>
      <c r="N166" s="388">
        <f>IFERROR($E166*SUMIF('Daily Log'!$W$18:$W$1017,$B166,'Daily Log'!$X$18:$X$1017),0)</f>
        <v>0</v>
      </c>
      <c r="O166" s="388">
        <f>IFERROR($E166*SUMIF('Daily Log'!$Z$18:$Z$1017,$B166,'Daily Log'!$AA$18:$AA$1017),0)</f>
        <v>0</v>
      </c>
      <c r="P166" s="388">
        <f>IFERROR($E166*SUMIF('Daily Log'!$AC$18:$AC$1017,$B166,'Daily Log'!$AD$18:$AD$1017),0)</f>
        <v>0</v>
      </c>
      <c r="Q166" s="388">
        <f>IFERROR($E166*SUMIF('Daily Log'!$AF$18:$AF$1017,$B166,'Daily Log'!$AG$18:$AG$1017),0)</f>
        <v>0</v>
      </c>
      <c r="R166" s="388">
        <f>IFERROR($E166*SUMIF('Daily Log'!$AI$18:$AI$1017,$B166,'Daily Log'!$AJ$18:$AJ$1017),0)</f>
        <v>0</v>
      </c>
      <c r="S166" s="388">
        <f>IFERROR($E166*SUMIF('Daily Log'!$AL$18:$AL$1017,$B166,'Daily Log'!$AM$18:$AM$1017),0)</f>
        <v>0</v>
      </c>
      <c r="T166" s="388">
        <f>IFERROR($E166*SUMIF('Daily Log'!$AO$18:$AO$1017,$B166,'Daily Log'!$AP$18:$AP$1017),0)</f>
        <v>0</v>
      </c>
      <c r="U166" s="388">
        <f>IFERROR($E166*SUMIF('Daily Log'!$AR$18:$AR$1017,$B166,'Daily Log'!$AS$18:$AS$1017),0)</f>
        <v>0</v>
      </c>
      <c r="V166" s="388">
        <f>IFERROR($E166*SUMIF('Daily Log'!$AU$18:$AU$1017,$B166,'Daily Log'!$AV$18:$AV$1017),0)</f>
        <v>0</v>
      </c>
      <c r="W166" s="388">
        <f>IFERROR($E166*SUMIF('Daily Log'!$AX$18:$AX$1017,$B166,'Daily Log'!$AY$18:$AY$1017),0)</f>
        <v>0</v>
      </c>
      <c r="X166" s="388">
        <f>IFERROR($E166*SUMIF('Daily Log'!$BA$18:$BA$1017,$B166,'Daily Log'!$BB$18:$BB$1017),0)</f>
        <v>0</v>
      </c>
      <c r="Y166" s="388">
        <f>IFERROR($E166*SUMIF('Daily Log'!$BD$18:$BD$1017,$B166,'Daily Log'!$BE$18:$BE$1017),0)</f>
        <v>0</v>
      </c>
      <c r="Z166" s="388">
        <f>IFERROR($E166*SUMIF('Daily Log'!$BG$18:$BG$1017,$B166,'Daily Log'!$BH$18:$BH$1017),0)</f>
        <v>0</v>
      </c>
      <c r="AA166" s="388">
        <f>IFERROR($E166*SUMIF('Daily Log'!$BJ$18:$BJ$1017,$B166,'Daily Log'!$BK$18:$BK$1017),0)</f>
        <v>0</v>
      </c>
      <c r="AB166" s="388">
        <f>IFERROR($E166*SUMIF('Daily Log'!$BM$18:$BM$1017,$B166,'Daily Log'!$BN$18:$BN$1017),0)</f>
        <v>0</v>
      </c>
      <c r="AC166" s="388">
        <f>IFERROR($E166*SUMIF('Daily Log'!$BP$18:$BP$1017,$B166,'Daily Log'!$BQ$18:$BQ$1017),0)</f>
        <v>0</v>
      </c>
      <c r="AD166" s="388">
        <f>IFERROR($E166*SUMIF('Daily Log'!$BS$18:$BS$1017,$B166,'Daily Log'!$BT$18:$BT$1017),0)</f>
        <v>0</v>
      </c>
      <c r="AE166" s="388">
        <f>IFERROR($E166*SUMIF('Daily Log'!$BV$18:$BV$1017,$B166,'Daily Log'!$BW$18:$BW$1017),0)</f>
        <v>0</v>
      </c>
      <c r="AF166" s="388">
        <f>IFERROR($E166*SUMIF('Daily Log'!$BY$18:$BY$1017,$B166,'Daily Log'!$BZ$18:$BZ$1017),0)</f>
        <v>0</v>
      </c>
      <c r="AG166" s="388">
        <f>IFERROR($E166*SUMIF('Daily Log'!$CB$18:$CB$1017,$B166,'Daily Log'!$CC$18:$CC$1017),0)</f>
        <v>0</v>
      </c>
      <c r="AH166" s="388">
        <f>IFERROR($E166*SUMIF('Daily Log'!$CE$18:$CE$1017,$B166,'Daily Log'!$CF$18:$CF$1017),0)</f>
        <v>0</v>
      </c>
      <c r="AI166" s="388">
        <f>IFERROR($E166*SUMIF('Daily Log'!$CH$18:$CH$1017,$B166,'Daily Log'!$CI$18:$CI$1017),0)</f>
        <v>0</v>
      </c>
      <c r="AJ166" s="388">
        <f>IFERROR($E166*SUMIF('Daily Log'!$CK$18:$CK$1017,$B166,'Daily Log'!$CL$18:$CL$1017),0)</f>
        <v>0</v>
      </c>
      <c r="AK166" s="388">
        <f>IFERROR($E166*SUMIF('Daily Log'!$CN$18:$CN$1017,$B166,'Daily Log'!$CO$18:$CO$1017),0)</f>
        <v>0</v>
      </c>
    </row>
    <row r="167" spans="2:37" ht="33.75" hidden="1" customHeight="1">
      <c r="B167" s="397" t="s">
        <v>74</v>
      </c>
      <c r="C167" s="384"/>
      <c r="D167" s="389" t="s">
        <v>419</v>
      </c>
      <c r="E167" s="391">
        <v>1</v>
      </c>
      <c r="F167" s="390">
        <f t="shared" si="3"/>
        <v>9</v>
      </c>
      <c r="G167" s="388">
        <f>IFERROR($E167*SUMIF('Daily Log'!$B$18:$B$1017,$B167,'Daily Log'!$C$18:$C$1017),0)</f>
        <v>0</v>
      </c>
      <c r="H167" s="388">
        <f>IFERROR($E167*SUMIF('Daily Log'!$E$18:$E$1017,$B167,'Daily Log'!$F$18:$F$1017),0)</f>
        <v>0</v>
      </c>
      <c r="I167" s="388">
        <f>IFERROR($E167*SUMIF('Daily Log'!$H$18:$H$1017,$B167,'Daily Log'!$I$18:$I$1017),0)</f>
        <v>0</v>
      </c>
      <c r="J167" s="388">
        <f>IFERROR($E167*SUMIF('Daily Log'!$K$18:$K$1017,$B167,'Daily Log'!$L$18:$L$1017),0)</f>
        <v>0</v>
      </c>
      <c r="K167" s="388">
        <f>IFERROR($E167*SUMIF('Daily Log'!$N$18:$N$1017,$B167,'Daily Log'!$O$18:$O$1017),0)</f>
        <v>0</v>
      </c>
      <c r="L167" s="388">
        <f>IFERROR($E167*SUMIF('Daily Log'!$Q$18:$Q$1017,$B167,'Daily Log'!$R$18:$R$1017),0)</f>
        <v>0</v>
      </c>
      <c r="M167" s="388">
        <f>IFERROR($E167*SUMIF('Daily Log'!$T$18:$T$1017,$B167,'Daily Log'!$U$18:$U$1017),0)</f>
        <v>0</v>
      </c>
      <c r="N167" s="388">
        <f>IFERROR($E167*SUMIF('Daily Log'!$W$18:$W$1017,$B167,'Daily Log'!$X$18:$X$1017),0)</f>
        <v>0</v>
      </c>
      <c r="O167" s="388">
        <f>IFERROR($E167*SUMIF('Daily Log'!$Z$18:$Z$1017,$B167,'Daily Log'!$AA$18:$AA$1017),0)</f>
        <v>0</v>
      </c>
      <c r="P167" s="388">
        <f>IFERROR($E167*SUMIF('Daily Log'!$AC$18:$AC$1017,$B167,'Daily Log'!$AD$18:$AD$1017),0)</f>
        <v>0</v>
      </c>
      <c r="Q167" s="388">
        <f>IFERROR($E167*SUMIF('Daily Log'!$AF$18:$AF$1017,$B167,'Daily Log'!$AG$18:$AG$1017),0)</f>
        <v>0</v>
      </c>
      <c r="R167" s="388">
        <f>IFERROR($E167*SUMIF('Daily Log'!$AI$18:$AI$1017,$B167,'Daily Log'!$AJ$18:$AJ$1017),0)</f>
        <v>0</v>
      </c>
      <c r="S167" s="388">
        <f>IFERROR($E167*SUMIF('Daily Log'!$AL$18:$AL$1017,$B167,'Daily Log'!$AM$18:$AM$1017),0)</f>
        <v>0</v>
      </c>
      <c r="T167" s="388">
        <f>IFERROR($E167*SUMIF('Daily Log'!$AO$18:$AO$1017,$B167,'Daily Log'!$AP$18:$AP$1017),0)</f>
        <v>0</v>
      </c>
      <c r="U167" s="388">
        <f>IFERROR($E167*SUMIF('Daily Log'!$AR$18:$AR$1017,$B167,'Daily Log'!$AS$18:$AS$1017),0)</f>
        <v>0</v>
      </c>
      <c r="V167" s="388">
        <f>IFERROR($E167*SUMIF('Daily Log'!$AU$18:$AU$1017,$B167,'Daily Log'!$AV$18:$AV$1017),0)</f>
        <v>0</v>
      </c>
      <c r="W167" s="388">
        <f>IFERROR($E167*SUMIF('Daily Log'!$AX$18:$AX$1017,$B167,'Daily Log'!$AY$18:$AY$1017),0)</f>
        <v>0</v>
      </c>
      <c r="X167" s="388">
        <f>IFERROR($E167*SUMIF('Daily Log'!$BA$18:$BA$1017,$B167,'Daily Log'!$BB$18:$BB$1017),0)</f>
        <v>1</v>
      </c>
      <c r="Y167" s="388">
        <f>IFERROR($E167*SUMIF('Daily Log'!$BD$18:$BD$1017,$B167,'Daily Log'!$BE$18:$BE$1017),0)</f>
        <v>5</v>
      </c>
      <c r="Z167" s="388">
        <f>IFERROR($E167*SUMIF('Daily Log'!$BG$18:$BG$1017,$B167,'Daily Log'!$BH$18:$BH$1017),0)</f>
        <v>0</v>
      </c>
      <c r="AA167" s="388">
        <f>IFERROR($E167*SUMIF('Daily Log'!$BJ$18:$BJ$1017,$B167,'Daily Log'!$BK$18:$BK$1017),0)</f>
        <v>0</v>
      </c>
      <c r="AB167" s="388">
        <f>IFERROR($E167*SUMIF('Daily Log'!$BM$18:$BM$1017,$B167,'Daily Log'!$BN$18:$BN$1017),0)</f>
        <v>1</v>
      </c>
      <c r="AC167" s="388">
        <f>IFERROR($E167*SUMIF('Daily Log'!$BP$18:$BP$1017,$B167,'Daily Log'!$BQ$18:$BQ$1017),0)</f>
        <v>0</v>
      </c>
      <c r="AD167" s="388">
        <f>IFERROR($E167*SUMIF('Daily Log'!$BS$18:$BS$1017,$B167,'Daily Log'!$BT$18:$BT$1017),0)</f>
        <v>2</v>
      </c>
      <c r="AE167" s="388">
        <f>IFERROR($E167*SUMIF('Daily Log'!$BV$18:$BV$1017,$B167,'Daily Log'!$BW$18:$BW$1017),0)</f>
        <v>0</v>
      </c>
      <c r="AF167" s="388">
        <f>IFERROR($E167*SUMIF('Daily Log'!$BY$18:$BY$1017,$B167,'Daily Log'!$BZ$18:$BZ$1017),0)</f>
        <v>0</v>
      </c>
      <c r="AG167" s="388">
        <f>IFERROR($E167*SUMIF('Daily Log'!$CB$18:$CB$1017,$B167,'Daily Log'!$CC$18:$CC$1017),0)</f>
        <v>0</v>
      </c>
      <c r="AH167" s="388">
        <f>IFERROR($E167*SUMIF('Daily Log'!$CE$18:$CE$1017,$B167,'Daily Log'!$CF$18:$CF$1017),0)</f>
        <v>0</v>
      </c>
      <c r="AI167" s="388">
        <f>IFERROR($E167*SUMIF('Daily Log'!$CH$18:$CH$1017,$B167,'Daily Log'!$CI$18:$CI$1017),0)</f>
        <v>0</v>
      </c>
      <c r="AJ167" s="388">
        <f>IFERROR($E167*SUMIF('Daily Log'!$CK$18:$CK$1017,$B167,'Daily Log'!$CL$18:$CL$1017),0)</f>
        <v>0</v>
      </c>
      <c r="AK167" s="388">
        <f>IFERROR($E167*SUMIF('Daily Log'!$CN$18:$CN$1017,$B167,'Daily Log'!$CO$18:$CO$1017),0)</f>
        <v>0</v>
      </c>
    </row>
    <row r="168" spans="2:37" ht="33.75" hidden="1" customHeight="1">
      <c r="B168" s="397" t="s">
        <v>75</v>
      </c>
      <c r="C168" s="384"/>
      <c r="D168" s="389" t="s">
        <v>419</v>
      </c>
      <c r="E168" s="391">
        <v>4</v>
      </c>
      <c r="F168" s="390">
        <f t="shared" si="3"/>
        <v>20</v>
      </c>
      <c r="G168" s="388">
        <f>IFERROR($E168*SUMIF('Daily Log'!$B$18:$B$1017,$B168,'Daily Log'!$C$18:$C$1017),0)</f>
        <v>0</v>
      </c>
      <c r="H168" s="388">
        <f>IFERROR($E168*SUMIF('Daily Log'!$E$18:$E$1017,$B168,'Daily Log'!$F$18:$F$1017),0)</f>
        <v>0</v>
      </c>
      <c r="I168" s="388">
        <f>IFERROR($E168*SUMIF('Daily Log'!$H$18:$H$1017,$B168,'Daily Log'!$I$18:$I$1017),0)</f>
        <v>0</v>
      </c>
      <c r="J168" s="388">
        <f>IFERROR($E168*SUMIF('Daily Log'!$K$18:$K$1017,$B168,'Daily Log'!$L$18:$L$1017),0)</f>
        <v>0</v>
      </c>
      <c r="K168" s="388">
        <f>IFERROR($E168*SUMIF('Daily Log'!$N$18:$N$1017,$B168,'Daily Log'!$O$18:$O$1017),0)</f>
        <v>0</v>
      </c>
      <c r="L168" s="388">
        <f>IFERROR($E168*SUMIF('Daily Log'!$Q$18:$Q$1017,$B168,'Daily Log'!$R$18:$R$1017),0)</f>
        <v>0</v>
      </c>
      <c r="M168" s="388">
        <f>IFERROR($E168*SUMIF('Daily Log'!$T$18:$T$1017,$B168,'Daily Log'!$U$18:$U$1017),0)</f>
        <v>0</v>
      </c>
      <c r="N168" s="388">
        <f>IFERROR($E168*SUMIF('Daily Log'!$W$18:$W$1017,$B168,'Daily Log'!$X$18:$X$1017),0)</f>
        <v>0</v>
      </c>
      <c r="O168" s="388">
        <f>IFERROR($E168*SUMIF('Daily Log'!$Z$18:$Z$1017,$B168,'Daily Log'!$AA$18:$AA$1017),0)</f>
        <v>0</v>
      </c>
      <c r="P168" s="388">
        <f>IFERROR($E168*SUMIF('Daily Log'!$AC$18:$AC$1017,$B168,'Daily Log'!$AD$18:$AD$1017),0)</f>
        <v>0</v>
      </c>
      <c r="Q168" s="388">
        <f>IFERROR($E168*SUMIF('Daily Log'!$AF$18:$AF$1017,$B168,'Daily Log'!$AG$18:$AG$1017),0)</f>
        <v>0</v>
      </c>
      <c r="R168" s="388">
        <f>IFERROR($E168*SUMIF('Daily Log'!$AI$18:$AI$1017,$B168,'Daily Log'!$AJ$18:$AJ$1017),0)</f>
        <v>0</v>
      </c>
      <c r="S168" s="388">
        <f>IFERROR($E168*SUMIF('Daily Log'!$AL$18:$AL$1017,$B168,'Daily Log'!$AM$18:$AM$1017),0)</f>
        <v>0</v>
      </c>
      <c r="T168" s="388">
        <f>IFERROR($E168*SUMIF('Daily Log'!$AO$18:$AO$1017,$B168,'Daily Log'!$AP$18:$AP$1017),0)</f>
        <v>0</v>
      </c>
      <c r="U168" s="388">
        <f>IFERROR($E168*SUMIF('Daily Log'!$AR$18:$AR$1017,$B168,'Daily Log'!$AS$18:$AS$1017),0)</f>
        <v>0</v>
      </c>
      <c r="V168" s="388">
        <f>IFERROR($E168*SUMIF('Daily Log'!$AU$18:$AU$1017,$B168,'Daily Log'!$AV$18:$AV$1017),0)</f>
        <v>0</v>
      </c>
      <c r="W168" s="388">
        <f>IFERROR($E168*SUMIF('Daily Log'!$AX$18:$AX$1017,$B168,'Daily Log'!$AY$18:$AY$1017),0)</f>
        <v>0</v>
      </c>
      <c r="X168" s="388">
        <f>IFERROR($E168*SUMIF('Daily Log'!$BA$18:$BA$1017,$B168,'Daily Log'!$BB$18:$BB$1017),0)</f>
        <v>0</v>
      </c>
      <c r="Y168" s="388">
        <f>IFERROR($E168*SUMIF('Daily Log'!$BD$18:$BD$1017,$B168,'Daily Log'!$BE$18:$BE$1017),0)</f>
        <v>4</v>
      </c>
      <c r="Z168" s="388">
        <f>IFERROR($E168*SUMIF('Daily Log'!$BG$18:$BG$1017,$B168,'Daily Log'!$BH$18:$BH$1017),0)</f>
        <v>4</v>
      </c>
      <c r="AA168" s="388">
        <f>IFERROR($E168*SUMIF('Daily Log'!$BJ$18:$BJ$1017,$B168,'Daily Log'!$BK$18:$BK$1017),0)</f>
        <v>0</v>
      </c>
      <c r="AB168" s="388">
        <f>IFERROR($E168*SUMIF('Daily Log'!$BM$18:$BM$1017,$B168,'Daily Log'!$BN$18:$BN$1017),0)</f>
        <v>12</v>
      </c>
      <c r="AC168" s="388">
        <f>IFERROR($E168*SUMIF('Daily Log'!$BP$18:$BP$1017,$B168,'Daily Log'!$BQ$18:$BQ$1017),0)</f>
        <v>0</v>
      </c>
      <c r="AD168" s="388">
        <f>IFERROR($E168*SUMIF('Daily Log'!$BS$18:$BS$1017,$B168,'Daily Log'!$BT$18:$BT$1017),0)</f>
        <v>0</v>
      </c>
      <c r="AE168" s="388">
        <f>IFERROR($E168*SUMIF('Daily Log'!$BV$18:$BV$1017,$B168,'Daily Log'!$BW$18:$BW$1017),0)</f>
        <v>0</v>
      </c>
      <c r="AF168" s="388">
        <f>IFERROR($E168*SUMIF('Daily Log'!$BY$18:$BY$1017,$B168,'Daily Log'!$BZ$18:$BZ$1017),0)</f>
        <v>0</v>
      </c>
      <c r="AG168" s="388">
        <f>IFERROR($E168*SUMIF('Daily Log'!$CB$18:$CB$1017,$B168,'Daily Log'!$CC$18:$CC$1017),0)</f>
        <v>0</v>
      </c>
      <c r="AH168" s="388">
        <f>IFERROR($E168*SUMIF('Daily Log'!$CE$18:$CE$1017,$B168,'Daily Log'!$CF$18:$CF$1017),0)</f>
        <v>0</v>
      </c>
      <c r="AI168" s="388">
        <f>IFERROR($E168*SUMIF('Daily Log'!$CH$18:$CH$1017,$B168,'Daily Log'!$CI$18:$CI$1017),0)</f>
        <v>0</v>
      </c>
      <c r="AJ168" s="388">
        <f>IFERROR($E168*SUMIF('Daily Log'!$CK$18:$CK$1017,$B168,'Daily Log'!$CL$18:$CL$1017),0)</f>
        <v>0</v>
      </c>
      <c r="AK168" s="388">
        <f>IFERROR($E168*SUMIF('Daily Log'!$CN$18:$CN$1017,$B168,'Daily Log'!$CO$18:$CO$1017),0)</f>
        <v>0</v>
      </c>
    </row>
    <row r="169" spans="2:37" ht="33.75" hidden="1" customHeight="1">
      <c r="B169" s="397" t="s">
        <v>76</v>
      </c>
      <c r="C169" s="384"/>
      <c r="D169" s="389" t="s">
        <v>419</v>
      </c>
      <c r="E169" s="391">
        <v>12</v>
      </c>
      <c r="F169" s="390">
        <f t="shared" si="3"/>
        <v>36</v>
      </c>
      <c r="G169" s="388">
        <f>IFERROR($E169*SUMIF('Daily Log'!$B$18:$B$1017,$B169,'Daily Log'!$C$18:$C$1017),0)</f>
        <v>0</v>
      </c>
      <c r="H169" s="388">
        <f>IFERROR($E169*SUMIF('Daily Log'!$E$18:$E$1017,$B169,'Daily Log'!$F$18:$F$1017),0)</f>
        <v>0</v>
      </c>
      <c r="I169" s="388">
        <f>IFERROR($E169*SUMIF('Daily Log'!$H$18:$H$1017,$B169,'Daily Log'!$I$18:$I$1017),0)</f>
        <v>0</v>
      </c>
      <c r="J169" s="388">
        <f>IFERROR($E169*SUMIF('Daily Log'!$K$18:$K$1017,$B169,'Daily Log'!$L$18:$L$1017),0)</f>
        <v>0</v>
      </c>
      <c r="K169" s="388">
        <f>IFERROR($E169*SUMIF('Daily Log'!$N$18:$N$1017,$B169,'Daily Log'!$O$18:$O$1017),0)</f>
        <v>0</v>
      </c>
      <c r="L169" s="388">
        <f>IFERROR($E169*SUMIF('Daily Log'!$Q$18:$Q$1017,$B169,'Daily Log'!$R$18:$R$1017),0)</f>
        <v>0</v>
      </c>
      <c r="M169" s="388">
        <f>IFERROR($E169*SUMIF('Daily Log'!$T$18:$T$1017,$B169,'Daily Log'!$U$18:$U$1017),0)</f>
        <v>0</v>
      </c>
      <c r="N169" s="388">
        <f>IFERROR($E169*SUMIF('Daily Log'!$W$18:$W$1017,$B169,'Daily Log'!$X$18:$X$1017),0)</f>
        <v>0</v>
      </c>
      <c r="O169" s="388">
        <f>IFERROR($E169*SUMIF('Daily Log'!$Z$18:$Z$1017,$B169,'Daily Log'!$AA$18:$AA$1017),0)</f>
        <v>0</v>
      </c>
      <c r="P169" s="388">
        <f>IFERROR($E169*SUMIF('Daily Log'!$AC$18:$AC$1017,$B169,'Daily Log'!$AD$18:$AD$1017),0)</f>
        <v>0</v>
      </c>
      <c r="Q169" s="388">
        <f>IFERROR($E169*SUMIF('Daily Log'!$AF$18:$AF$1017,$B169,'Daily Log'!$AG$18:$AG$1017),0)</f>
        <v>0</v>
      </c>
      <c r="R169" s="388">
        <f>IFERROR($E169*SUMIF('Daily Log'!$AI$18:$AI$1017,$B169,'Daily Log'!$AJ$18:$AJ$1017),0)</f>
        <v>0</v>
      </c>
      <c r="S169" s="388">
        <f>IFERROR($E169*SUMIF('Daily Log'!$AL$18:$AL$1017,$B169,'Daily Log'!$AM$18:$AM$1017),0)</f>
        <v>0</v>
      </c>
      <c r="T169" s="388">
        <f>IFERROR($E169*SUMIF('Daily Log'!$AO$18:$AO$1017,$B169,'Daily Log'!$AP$18:$AP$1017),0)</f>
        <v>0</v>
      </c>
      <c r="U169" s="388">
        <f>IFERROR($E169*SUMIF('Daily Log'!$AR$18:$AR$1017,$B169,'Daily Log'!$AS$18:$AS$1017),0)</f>
        <v>0</v>
      </c>
      <c r="V169" s="388">
        <f>IFERROR($E169*SUMIF('Daily Log'!$AU$18:$AU$1017,$B169,'Daily Log'!$AV$18:$AV$1017),0)</f>
        <v>0</v>
      </c>
      <c r="W169" s="388">
        <f>IFERROR($E169*SUMIF('Daily Log'!$AX$18:$AX$1017,$B169,'Daily Log'!$AY$18:$AY$1017),0)</f>
        <v>0</v>
      </c>
      <c r="X169" s="388">
        <f>IFERROR($E169*SUMIF('Daily Log'!$BA$18:$BA$1017,$B169,'Daily Log'!$BB$18:$BB$1017),0)</f>
        <v>0</v>
      </c>
      <c r="Y169" s="388">
        <f>IFERROR($E169*SUMIF('Daily Log'!$BD$18:$BD$1017,$B169,'Daily Log'!$BE$18:$BE$1017),0)</f>
        <v>0</v>
      </c>
      <c r="Z169" s="388">
        <f>IFERROR($E169*SUMIF('Daily Log'!$BG$18:$BG$1017,$B169,'Daily Log'!$BH$18:$BH$1017),0)</f>
        <v>0</v>
      </c>
      <c r="AA169" s="388">
        <f>IFERROR($E169*SUMIF('Daily Log'!$BJ$18:$BJ$1017,$B169,'Daily Log'!$BK$18:$BK$1017),0)</f>
        <v>0</v>
      </c>
      <c r="AB169" s="388">
        <f>IFERROR($E169*SUMIF('Daily Log'!$BM$18:$BM$1017,$B169,'Daily Log'!$BN$18:$BN$1017),0)</f>
        <v>12</v>
      </c>
      <c r="AC169" s="388">
        <f>IFERROR($E169*SUMIF('Daily Log'!$BP$18:$BP$1017,$B169,'Daily Log'!$BQ$18:$BQ$1017),0)</f>
        <v>24</v>
      </c>
      <c r="AD169" s="388">
        <f>IFERROR($E169*SUMIF('Daily Log'!$BS$18:$BS$1017,$B169,'Daily Log'!$BT$18:$BT$1017),0)</f>
        <v>0</v>
      </c>
      <c r="AE169" s="388">
        <f>IFERROR($E169*SUMIF('Daily Log'!$BV$18:$BV$1017,$B169,'Daily Log'!$BW$18:$BW$1017),0)</f>
        <v>0</v>
      </c>
      <c r="AF169" s="388">
        <f>IFERROR($E169*SUMIF('Daily Log'!$BY$18:$BY$1017,$B169,'Daily Log'!$BZ$18:$BZ$1017),0)</f>
        <v>0</v>
      </c>
      <c r="AG169" s="388">
        <f>IFERROR($E169*SUMIF('Daily Log'!$CB$18:$CB$1017,$B169,'Daily Log'!$CC$18:$CC$1017),0)</f>
        <v>0</v>
      </c>
      <c r="AH169" s="388">
        <f>IFERROR($E169*SUMIF('Daily Log'!$CE$18:$CE$1017,$B169,'Daily Log'!$CF$18:$CF$1017),0)</f>
        <v>0</v>
      </c>
      <c r="AI169" s="388">
        <f>IFERROR($E169*SUMIF('Daily Log'!$CH$18:$CH$1017,$B169,'Daily Log'!$CI$18:$CI$1017),0)</f>
        <v>0</v>
      </c>
      <c r="AJ169" s="388">
        <f>IFERROR($E169*SUMIF('Daily Log'!$CK$18:$CK$1017,$B169,'Daily Log'!$CL$18:$CL$1017),0)</f>
        <v>0</v>
      </c>
      <c r="AK169" s="388">
        <f>IFERROR($E169*SUMIF('Daily Log'!$CN$18:$CN$1017,$B169,'Daily Log'!$CO$18:$CO$1017),0)</f>
        <v>0</v>
      </c>
    </row>
    <row r="170" spans="2:37" ht="33.75" hidden="1" customHeight="1">
      <c r="B170" s="397" t="s">
        <v>77</v>
      </c>
      <c r="C170" s="384"/>
      <c r="D170" s="389" t="s">
        <v>419</v>
      </c>
      <c r="E170" s="391">
        <v>1</v>
      </c>
      <c r="F170" s="390">
        <f t="shared" si="3"/>
        <v>7</v>
      </c>
      <c r="G170" s="388">
        <f>IFERROR($E170*SUMIF('Daily Log'!$B$18:$B$1017,$B170,'Daily Log'!$C$18:$C$1017),0)</f>
        <v>0</v>
      </c>
      <c r="H170" s="388">
        <f>IFERROR($E170*SUMIF('Daily Log'!$E$18:$E$1017,$B170,'Daily Log'!$F$18:$F$1017),0)</f>
        <v>0</v>
      </c>
      <c r="I170" s="388">
        <f>IFERROR($E170*SUMIF('Daily Log'!$H$18:$H$1017,$B170,'Daily Log'!$I$18:$I$1017),0)</f>
        <v>0</v>
      </c>
      <c r="J170" s="388">
        <f>IFERROR($E170*SUMIF('Daily Log'!$K$18:$K$1017,$B170,'Daily Log'!$L$18:$L$1017),0)</f>
        <v>0</v>
      </c>
      <c r="K170" s="388">
        <f>IFERROR($E170*SUMIF('Daily Log'!$N$18:$N$1017,$B170,'Daily Log'!$O$18:$O$1017),0)</f>
        <v>0</v>
      </c>
      <c r="L170" s="388">
        <f>IFERROR($E170*SUMIF('Daily Log'!$Q$18:$Q$1017,$B170,'Daily Log'!$R$18:$R$1017),0)</f>
        <v>0</v>
      </c>
      <c r="M170" s="388">
        <f>IFERROR($E170*SUMIF('Daily Log'!$T$18:$T$1017,$B170,'Daily Log'!$U$18:$U$1017),0)</f>
        <v>0</v>
      </c>
      <c r="N170" s="388">
        <f>IFERROR($E170*SUMIF('Daily Log'!$W$18:$W$1017,$B170,'Daily Log'!$X$18:$X$1017),0)</f>
        <v>0</v>
      </c>
      <c r="O170" s="388">
        <f>IFERROR($E170*SUMIF('Daily Log'!$Z$18:$Z$1017,$B170,'Daily Log'!$AA$18:$AA$1017),0)</f>
        <v>0</v>
      </c>
      <c r="P170" s="388">
        <f>IFERROR($E170*SUMIF('Daily Log'!$AC$18:$AC$1017,$B170,'Daily Log'!$AD$18:$AD$1017),0)</f>
        <v>0</v>
      </c>
      <c r="Q170" s="388">
        <f>IFERROR($E170*SUMIF('Daily Log'!$AF$18:$AF$1017,$B170,'Daily Log'!$AG$18:$AG$1017),0)</f>
        <v>0</v>
      </c>
      <c r="R170" s="388">
        <f>IFERROR($E170*SUMIF('Daily Log'!$AI$18:$AI$1017,$B170,'Daily Log'!$AJ$18:$AJ$1017),0)</f>
        <v>0</v>
      </c>
      <c r="S170" s="388">
        <f>IFERROR($E170*SUMIF('Daily Log'!$AL$18:$AL$1017,$B170,'Daily Log'!$AM$18:$AM$1017),0)</f>
        <v>0</v>
      </c>
      <c r="T170" s="388">
        <f>IFERROR($E170*SUMIF('Daily Log'!$AO$18:$AO$1017,$B170,'Daily Log'!$AP$18:$AP$1017),0)</f>
        <v>0</v>
      </c>
      <c r="U170" s="388">
        <f>IFERROR($E170*SUMIF('Daily Log'!$AR$18:$AR$1017,$B170,'Daily Log'!$AS$18:$AS$1017),0)</f>
        <v>0</v>
      </c>
      <c r="V170" s="388">
        <f>IFERROR($E170*SUMIF('Daily Log'!$AU$18:$AU$1017,$B170,'Daily Log'!$AV$18:$AV$1017),0)</f>
        <v>0</v>
      </c>
      <c r="W170" s="388">
        <f>IFERROR($E170*SUMIF('Daily Log'!$AX$18:$AX$1017,$B170,'Daily Log'!$AY$18:$AY$1017),0)</f>
        <v>0</v>
      </c>
      <c r="X170" s="388">
        <f>IFERROR($E170*SUMIF('Daily Log'!$BA$18:$BA$1017,$B170,'Daily Log'!$BB$18:$BB$1017),0)</f>
        <v>0</v>
      </c>
      <c r="Y170" s="388">
        <f>IFERROR($E170*SUMIF('Daily Log'!$BD$18:$BD$1017,$B170,'Daily Log'!$BE$18:$BE$1017),0)</f>
        <v>0</v>
      </c>
      <c r="Z170" s="388">
        <f>IFERROR($E170*SUMIF('Daily Log'!$BG$18:$BG$1017,$B170,'Daily Log'!$BH$18:$BH$1017),0)</f>
        <v>0</v>
      </c>
      <c r="AA170" s="388">
        <f>IFERROR($E170*SUMIF('Daily Log'!$BJ$18:$BJ$1017,$B170,'Daily Log'!$BK$18:$BK$1017),0)</f>
        <v>2</v>
      </c>
      <c r="AB170" s="388">
        <f>IFERROR($E170*SUMIF('Daily Log'!$BM$18:$BM$1017,$B170,'Daily Log'!$BN$18:$BN$1017),0)</f>
        <v>0</v>
      </c>
      <c r="AC170" s="388">
        <f>IFERROR($E170*SUMIF('Daily Log'!$BP$18:$BP$1017,$B170,'Daily Log'!$BQ$18:$BQ$1017),0)</f>
        <v>4</v>
      </c>
      <c r="AD170" s="388">
        <f>IFERROR($E170*SUMIF('Daily Log'!$BS$18:$BS$1017,$B170,'Daily Log'!$BT$18:$BT$1017),0)</f>
        <v>1</v>
      </c>
      <c r="AE170" s="388">
        <f>IFERROR($E170*SUMIF('Daily Log'!$BV$18:$BV$1017,$B170,'Daily Log'!$BW$18:$BW$1017),0)</f>
        <v>0</v>
      </c>
      <c r="AF170" s="388">
        <f>IFERROR($E170*SUMIF('Daily Log'!$BY$18:$BY$1017,$B170,'Daily Log'!$BZ$18:$BZ$1017),0)</f>
        <v>0</v>
      </c>
      <c r="AG170" s="388">
        <f>IFERROR($E170*SUMIF('Daily Log'!$CB$18:$CB$1017,$B170,'Daily Log'!$CC$18:$CC$1017),0)</f>
        <v>0</v>
      </c>
      <c r="AH170" s="388">
        <f>IFERROR($E170*SUMIF('Daily Log'!$CE$18:$CE$1017,$B170,'Daily Log'!$CF$18:$CF$1017),0)</f>
        <v>0</v>
      </c>
      <c r="AI170" s="388">
        <f>IFERROR($E170*SUMIF('Daily Log'!$CH$18:$CH$1017,$B170,'Daily Log'!$CI$18:$CI$1017),0)</f>
        <v>0</v>
      </c>
      <c r="AJ170" s="388">
        <f>IFERROR($E170*SUMIF('Daily Log'!$CK$18:$CK$1017,$B170,'Daily Log'!$CL$18:$CL$1017),0)</f>
        <v>0</v>
      </c>
      <c r="AK170" s="388">
        <f>IFERROR($E170*SUMIF('Daily Log'!$CN$18:$CN$1017,$B170,'Daily Log'!$CO$18:$CO$1017),0)</f>
        <v>0</v>
      </c>
    </row>
    <row r="171" spans="2:37" ht="33.75" hidden="1" customHeight="1">
      <c r="B171" s="397" t="s">
        <v>78</v>
      </c>
      <c r="C171" s="384"/>
      <c r="D171" s="389" t="s">
        <v>419</v>
      </c>
      <c r="E171" s="391">
        <v>4</v>
      </c>
      <c r="F171" s="390">
        <f t="shared" si="3"/>
        <v>32</v>
      </c>
      <c r="G171" s="388">
        <f>IFERROR($E171*SUMIF('Daily Log'!$B$18:$B$1017,$B171,'Daily Log'!$C$18:$C$1017),0)</f>
        <v>0</v>
      </c>
      <c r="H171" s="388">
        <f>IFERROR($E171*SUMIF('Daily Log'!$E$18:$E$1017,$B171,'Daily Log'!$F$18:$F$1017),0)</f>
        <v>0</v>
      </c>
      <c r="I171" s="388">
        <f>IFERROR($E171*SUMIF('Daily Log'!$H$18:$H$1017,$B171,'Daily Log'!$I$18:$I$1017),0)</f>
        <v>0</v>
      </c>
      <c r="J171" s="388">
        <f>IFERROR($E171*SUMIF('Daily Log'!$K$18:$K$1017,$B171,'Daily Log'!$L$18:$L$1017),0)</f>
        <v>0</v>
      </c>
      <c r="K171" s="388">
        <f>IFERROR($E171*SUMIF('Daily Log'!$N$18:$N$1017,$B171,'Daily Log'!$O$18:$O$1017),0)</f>
        <v>0</v>
      </c>
      <c r="L171" s="388">
        <f>IFERROR($E171*SUMIF('Daily Log'!$Q$18:$Q$1017,$B171,'Daily Log'!$R$18:$R$1017),0)</f>
        <v>0</v>
      </c>
      <c r="M171" s="388">
        <f>IFERROR($E171*SUMIF('Daily Log'!$T$18:$T$1017,$B171,'Daily Log'!$U$18:$U$1017),0)</f>
        <v>0</v>
      </c>
      <c r="N171" s="388">
        <f>IFERROR($E171*SUMIF('Daily Log'!$W$18:$W$1017,$B171,'Daily Log'!$X$18:$X$1017),0)</f>
        <v>0</v>
      </c>
      <c r="O171" s="388">
        <f>IFERROR($E171*SUMIF('Daily Log'!$Z$18:$Z$1017,$B171,'Daily Log'!$AA$18:$AA$1017),0)</f>
        <v>0</v>
      </c>
      <c r="P171" s="388">
        <f>IFERROR($E171*SUMIF('Daily Log'!$AC$18:$AC$1017,$B171,'Daily Log'!$AD$18:$AD$1017),0)</f>
        <v>0</v>
      </c>
      <c r="Q171" s="388">
        <f>IFERROR($E171*SUMIF('Daily Log'!$AF$18:$AF$1017,$B171,'Daily Log'!$AG$18:$AG$1017),0)</f>
        <v>0</v>
      </c>
      <c r="R171" s="388">
        <f>IFERROR($E171*SUMIF('Daily Log'!$AI$18:$AI$1017,$B171,'Daily Log'!$AJ$18:$AJ$1017),0)</f>
        <v>0</v>
      </c>
      <c r="S171" s="388">
        <f>IFERROR($E171*SUMIF('Daily Log'!$AL$18:$AL$1017,$B171,'Daily Log'!$AM$18:$AM$1017),0)</f>
        <v>0</v>
      </c>
      <c r="T171" s="388">
        <f>IFERROR($E171*SUMIF('Daily Log'!$AO$18:$AO$1017,$B171,'Daily Log'!$AP$18:$AP$1017),0)</f>
        <v>0</v>
      </c>
      <c r="U171" s="388">
        <f>IFERROR($E171*SUMIF('Daily Log'!$AR$18:$AR$1017,$B171,'Daily Log'!$AS$18:$AS$1017),0)</f>
        <v>0</v>
      </c>
      <c r="V171" s="388">
        <f>IFERROR($E171*SUMIF('Daily Log'!$AU$18:$AU$1017,$B171,'Daily Log'!$AV$18:$AV$1017),0)</f>
        <v>0</v>
      </c>
      <c r="W171" s="388">
        <f>IFERROR($E171*SUMIF('Daily Log'!$AX$18:$AX$1017,$B171,'Daily Log'!$AY$18:$AY$1017),0)</f>
        <v>0</v>
      </c>
      <c r="X171" s="388">
        <f>IFERROR($E171*SUMIF('Daily Log'!$BA$18:$BA$1017,$B171,'Daily Log'!$BB$18:$BB$1017),0)</f>
        <v>16</v>
      </c>
      <c r="Y171" s="388">
        <f>IFERROR($E171*SUMIF('Daily Log'!$BD$18:$BD$1017,$B171,'Daily Log'!$BE$18:$BE$1017),0)</f>
        <v>8</v>
      </c>
      <c r="Z171" s="388">
        <f>IFERROR($E171*SUMIF('Daily Log'!$BG$18:$BG$1017,$B171,'Daily Log'!$BH$18:$BH$1017),0)</f>
        <v>4</v>
      </c>
      <c r="AA171" s="388">
        <f>IFERROR($E171*SUMIF('Daily Log'!$BJ$18:$BJ$1017,$B171,'Daily Log'!$BK$18:$BK$1017),0)</f>
        <v>0</v>
      </c>
      <c r="AB171" s="388">
        <f>IFERROR($E171*SUMIF('Daily Log'!$BM$18:$BM$1017,$B171,'Daily Log'!$BN$18:$BN$1017),0)</f>
        <v>4</v>
      </c>
      <c r="AC171" s="388">
        <f>IFERROR($E171*SUMIF('Daily Log'!$BP$18:$BP$1017,$B171,'Daily Log'!$BQ$18:$BQ$1017),0)</f>
        <v>0</v>
      </c>
      <c r="AD171" s="388">
        <f>IFERROR($E171*SUMIF('Daily Log'!$BS$18:$BS$1017,$B171,'Daily Log'!$BT$18:$BT$1017),0)</f>
        <v>0</v>
      </c>
      <c r="AE171" s="388">
        <f>IFERROR($E171*SUMIF('Daily Log'!$BV$18:$BV$1017,$B171,'Daily Log'!$BW$18:$BW$1017),0)</f>
        <v>0</v>
      </c>
      <c r="AF171" s="388">
        <f>IFERROR($E171*SUMIF('Daily Log'!$BY$18:$BY$1017,$B171,'Daily Log'!$BZ$18:$BZ$1017),0)</f>
        <v>0</v>
      </c>
      <c r="AG171" s="388">
        <f>IFERROR($E171*SUMIF('Daily Log'!$CB$18:$CB$1017,$B171,'Daily Log'!$CC$18:$CC$1017),0)</f>
        <v>0</v>
      </c>
      <c r="AH171" s="388">
        <f>IFERROR($E171*SUMIF('Daily Log'!$CE$18:$CE$1017,$B171,'Daily Log'!$CF$18:$CF$1017),0)</f>
        <v>0</v>
      </c>
      <c r="AI171" s="388">
        <f>IFERROR($E171*SUMIF('Daily Log'!$CH$18:$CH$1017,$B171,'Daily Log'!$CI$18:$CI$1017),0)</f>
        <v>0</v>
      </c>
      <c r="AJ171" s="388">
        <f>IFERROR($E171*SUMIF('Daily Log'!$CK$18:$CK$1017,$B171,'Daily Log'!$CL$18:$CL$1017),0)</f>
        <v>0</v>
      </c>
      <c r="AK171" s="388">
        <f>IFERROR($E171*SUMIF('Daily Log'!$CN$18:$CN$1017,$B171,'Daily Log'!$CO$18:$CO$1017),0)</f>
        <v>0</v>
      </c>
    </row>
    <row r="172" spans="2:37" ht="33.75" hidden="1" customHeight="1">
      <c r="B172" s="397" t="s">
        <v>79</v>
      </c>
      <c r="C172" s="384"/>
      <c r="D172" s="389" t="s">
        <v>419</v>
      </c>
      <c r="E172" s="391">
        <v>12</v>
      </c>
      <c r="F172" s="390">
        <f t="shared" si="3"/>
        <v>48</v>
      </c>
      <c r="G172" s="388">
        <f>IFERROR($E172*SUMIF('Daily Log'!$B$18:$B$1017,$B172,'Daily Log'!$C$18:$C$1017),0)</f>
        <v>0</v>
      </c>
      <c r="H172" s="388">
        <f>IFERROR($E172*SUMIF('Daily Log'!$E$18:$E$1017,$B172,'Daily Log'!$F$18:$F$1017),0)</f>
        <v>0</v>
      </c>
      <c r="I172" s="388">
        <f>IFERROR($E172*SUMIF('Daily Log'!$H$18:$H$1017,$B172,'Daily Log'!$I$18:$I$1017),0)</f>
        <v>0</v>
      </c>
      <c r="J172" s="388">
        <f>IFERROR($E172*SUMIF('Daily Log'!$K$18:$K$1017,$B172,'Daily Log'!$L$18:$L$1017),0)</f>
        <v>0</v>
      </c>
      <c r="K172" s="388">
        <f>IFERROR($E172*SUMIF('Daily Log'!$N$18:$N$1017,$B172,'Daily Log'!$O$18:$O$1017),0)</f>
        <v>0</v>
      </c>
      <c r="L172" s="388">
        <f>IFERROR($E172*SUMIF('Daily Log'!$Q$18:$Q$1017,$B172,'Daily Log'!$R$18:$R$1017),0)</f>
        <v>0</v>
      </c>
      <c r="M172" s="388">
        <f>IFERROR($E172*SUMIF('Daily Log'!$T$18:$T$1017,$B172,'Daily Log'!$U$18:$U$1017),0)</f>
        <v>0</v>
      </c>
      <c r="N172" s="388">
        <f>IFERROR($E172*SUMIF('Daily Log'!$W$18:$W$1017,$B172,'Daily Log'!$X$18:$X$1017),0)</f>
        <v>0</v>
      </c>
      <c r="O172" s="388">
        <f>IFERROR($E172*SUMIF('Daily Log'!$Z$18:$Z$1017,$B172,'Daily Log'!$AA$18:$AA$1017),0)</f>
        <v>0</v>
      </c>
      <c r="P172" s="388">
        <f>IFERROR($E172*SUMIF('Daily Log'!$AC$18:$AC$1017,$B172,'Daily Log'!$AD$18:$AD$1017),0)</f>
        <v>0</v>
      </c>
      <c r="Q172" s="388">
        <f>IFERROR($E172*SUMIF('Daily Log'!$AF$18:$AF$1017,$B172,'Daily Log'!$AG$18:$AG$1017),0)</f>
        <v>0</v>
      </c>
      <c r="R172" s="388">
        <f>IFERROR($E172*SUMIF('Daily Log'!$AI$18:$AI$1017,$B172,'Daily Log'!$AJ$18:$AJ$1017),0)</f>
        <v>0</v>
      </c>
      <c r="S172" s="388">
        <f>IFERROR($E172*SUMIF('Daily Log'!$AL$18:$AL$1017,$B172,'Daily Log'!$AM$18:$AM$1017),0)</f>
        <v>0</v>
      </c>
      <c r="T172" s="388">
        <f>IFERROR($E172*SUMIF('Daily Log'!$AO$18:$AO$1017,$B172,'Daily Log'!$AP$18:$AP$1017),0)</f>
        <v>0</v>
      </c>
      <c r="U172" s="388">
        <f>IFERROR($E172*SUMIF('Daily Log'!$AR$18:$AR$1017,$B172,'Daily Log'!$AS$18:$AS$1017),0)</f>
        <v>0</v>
      </c>
      <c r="V172" s="388">
        <f>IFERROR($E172*SUMIF('Daily Log'!$AU$18:$AU$1017,$B172,'Daily Log'!$AV$18:$AV$1017),0)</f>
        <v>0</v>
      </c>
      <c r="W172" s="388">
        <f>IFERROR($E172*SUMIF('Daily Log'!$AX$18:$AX$1017,$B172,'Daily Log'!$AY$18:$AY$1017),0)</f>
        <v>0</v>
      </c>
      <c r="X172" s="388">
        <f>IFERROR($E172*SUMIF('Daily Log'!$BA$18:$BA$1017,$B172,'Daily Log'!$BB$18:$BB$1017),0)</f>
        <v>0</v>
      </c>
      <c r="Y172" s="388">
        <f>IFERROR($E172*SUMIF('Daily Log'!$BD$18:$BD$1017,$B172,'Daily Log'!$BE$18:$BE$1017),0)</f>
        <v>0</v>
      </c>
      <c r="Z172" s="388">
        <f>IFERROR($E172*SUMIF('Daily Log'!$BG$18:$BG$1017,$B172,'Daily Log'!$BH$18:$BH$1017),0)</f>
        <v>0</v>
      </c>
      <c r="AA172" s="388">
        <f>IFERROR($E172*SUMIF('Daily Log'!$BJ$18:$BJ$1017,$B172,'Daily Log'!$BK$18:$BK$1017),0)</f>
        <v>0</v>
      </c>
      <c r="AB172" s="388">
        <f>IFERROR($E172*SUMIF('Daily Log'!$BM$18:$BM$1017,$B172,'Daily Log'!$BN$18:$BN$1017),0)</f>
        <v>48</v>
      </c>
      <c r="AC172" s="388">
        <f>IFERROR($E172*SUMIF('Daily Log'!$BP$18:$BP$1017,$B172,'Daily Log'!$BQ$18:$BQ$1017),0)</f>
        <v>0</v>
      </c>
      <c r="AD172" s="388">
        <f>IFERROR($E172*SUMIF('Daily Log'!$BS$18:$BS$1017,$B172,'Daily Log'!$BT$18:$BT$1017),0)</f>
        <v>0</v>
      </c>
      <c r="AE172" s="388">
        <f>IFERROR($E172*SUMIF('Daily Log'!$BV$18:$BV$1017,$B172,'Daily Log'!$BW$18:$BW$1017),0)</f>
        <v>0</v>
      </c>
      <c r="AF172" s="388">
        <f>IFERROR($E172*SUMIF('Daily Log'!$BY$18:$BY$1017,$B172,'Daily Log'!$BZ$18:$BZ$1017),0)</f>
        <v>0</v>
      </c>
      <c r="AG172" s="388">
        <f>IFERROR($E172*SUMIF('Daily Log'!$CB$18:$CB$1017,$B172,'Daily Log'!$CC$18:$CC$1017),0)</f>
        <v>0</v>
      </c>
      <c r="AH172" s="388">
        <f>IFERROR($E172*SUMIF('Daily Log'!$CE$18:$CE$1017,$B172,'Daily Log'!$CF$18:$CF$1017),0)</f>
        <v>0</v>
      </c>
      <c r="AI172" s="388">
        <f>IFERROR($E172*SUMIF('Daily Log'!$CH$18:$CH$1017,$B172,'Daily Log'!$CI$18:$CI$1017),0)</f>
        <v>0</v>
      </c>
      <c r="AJ172" s="388">
        <f>IFERROR($E172*SUMIF('Daily Log'!$CK$18:$CK$1017,$B172,'Daily Log'!$CL$18:$CL$1017),0)</f>
        <v>0</v>
      </c>
      <c r="AK172" s="388">
        <f>IFERROR($E172*SUMIF('Daily Log'!$CN$18:$CN$1017,$B172,'Daily Log'!$CO$18:$CO$1017),0)</f>
        <v>0</v>
      </c>
    </row>
    <row r="173" spans="2:37" ht="33.75" hidden="1" customHeight="1">
      <c r="B173" s="397" t="s">
        <v>80</v>
      </c>
      <c r="C173" s="384"/>
      <c r="D173" s="389" t="s">
        <v>419</v>
      </c>
      <c r="E173" s="391">
        <v>1</v>
      </c>
      <c r="F173" s="390">
        <f t="shared" si="3"/>
        <v>7</v>
      </c>
      <c r="G173" s="388">
        <f>IFERROR($E173*SUMIF('Daily Log'!$B$18:$B$1017,$B173,'Daily Log'!$C$18:$C$1017),0)</f>
        <v>0</v>
      </c>
      <c r="H173" s="388">
        <f>IFERROR($E173*SUMIF('Daily Log'!$E$18:$E$1017,$B173,'Daily Log'!$F$18:$F$1017),0)</f>
        <v>0</v>
      </c>
      <c r="I173" s="388">
        <f>IFERROR($E173*SUMIF('Daily Log'!$H$18:$H$1017,$B173,'Daily Log'!$I$18:$I$1017),0)</f>
        <v>0</v>
      </c>
      <c r="J173" s="388">
        <f>IFERROR($E173*SUMIF('Daily Log'!$K$18:$K$1017,$B173,'Daily Log'!$L$18:$L$1017),0)</f>
        <v>0</v>
      </c>
      <c r="K173" s="388">
        <f>IFERROR($E173*SUMIF('Daily Log'!$N$18:$N$1017,$B173,'Daily Log'!$O$18:$O$1017),0)</f>
        <v>0</v>
      </c>
      <c r="L173" s="388">
        <f>IFERROR($E173*SUMIF('Daily Log'!$Q$18:$Q$1017,$B173,'Daily Log'!$R$18:$R$1017),0)</f>
        <v>0</v>
      </c>
      <c r="M173" s="388">
        <f>IFERROR($E173*SUMIF('Daily Log'!$T$18:$T$1017,$B173,'Daily Log'!$U$18:$U$1017),0)</f>
        <v>0</v>
      </c>
      <c r="N173" s="388">
        <f>IFERROR($E173*SUMIF('Daily Log'!$W$18:$W$1017,$B173,'Daily Log'!$X$18:$X$1017),0)</f>
        <v>0</v>
      </c>
      <c r="O173" s="388">
        <f>IFERROR($E173*SUMIF('Daily Log'!$Z$18:$Z$1017,$B173,'Daily Log'!$AA$18:$AA$1017),0)</f>
        <v>0</v>
      </c>
      <c r="P173" s="388">
        <f>IFERROR($E173*SUMIF('Daily Log'!$AC$18:$AC$1017,$B173,'Daily Log'!$AD$18:$AD$1017),0)</f>
        <v>0</v>
      </c>
      <c r="Q173" s="388">
        <f>IFERROR($E173*SUMIF('Daily Log'!$AF$18:$AF$1017,$B173,'Daily Log'!$AG$18:$AG$1017),0)</f>
        <v>0</v>
      </c>
      <c r="R173" s="388">
        <f>IFERROR($E173*SUMIF('Daily Log'!$AI$18:$AI$1017,$B173,'Daily Log'!$AJ$18:$AJ$1017),0)</f>
        <v>0</v>
      </c>
      <c r="S173" s="388">
        <f>IFERROR($E173*SUMIF('Daily Log'!$AL$18:$AL$1017,$B173,'Daily Log'!$AM$18:$AM$1017),0)</f>
        <v>0</v>
      </c>
      <c r="T173" s="388">
        <f>IFERROR($E173*SUMIF('Daily Log'!$AO$18:$AO$1017,$B173,'Daily Log'!$AP$18:$AP$1017),0)</f>
        <v>0</v>
      </c>
      <c r="U173" s="388">
        <f>IFERROR($E173*SUMIF('Daily Log'!$AR$18:$AR$1017,$B173,'Daily Log'!$AS$18:$AS$1017),0)</f>
        <v>0</v>
      </c>
      <c r="V173" s="388">
        <f>IFERROR($E173*SUMIF('Daily Log'!$AU$18:$AU$1017,$B173,'Daily Log'!$AV$18:$AV$1017),0)</f>
        <v>0</v>
      </c>
      <c r="W173" s="388">
        <f>IFERROR($E173*SUMIF('Daily Log'!$AX$18:$AX$1017,$B173,'Daily Log'!$AY$18:$AY$1017),0)</f>
        <v>0</v>
      </c>
      <c r="X173" s="388">
        <f>IFERROR($E173*SUMIF('Daily Log'!$BA$18:$BA$1017,$B173,'Daily Log'!$BB$18:$BB$1017),0)</f>
        <v>0</v>
      </c>
      <c r="Y173" s="388">
        <f>IFERROR($E173*SUMIF('Daily Log'!$BD$18:$BD$1017,$B173,'Daily Log'!$BE$18:$BE$1017),0)</f>
        <v>5</v>
      </c>
      <c r="Z173" s="388">
        <f>IFERROR($E173*SUMIF('Daily Log'!$BG$18:$BG$1017,$B173,'Daily Log'!$BH$18:$BH$1017),0)</f>
        <v>0</v>
      </c>
      <c r="AA173" s="388">
        <f>IFERROR($E173*SUMIF('Daily Log'!$BJ$18:$BJ$1017,$B173,'Daily Log'!$BK$18:$BK$1017),0)</f>
        <v>0</v>
      </c>
      <c r="AB173" s="388">
        <f>IFERROR($E173*SUMIF('Daily Log'!$BM$18:$BM$1017,$B173,'Daily Log'!$BN$18:$BN$1017),0)</f>
        <v>0</v>
      </c>
      <c r="AC173" s="388">
        <f>IFERROR($E173*SUMIF('Daily Log'!$BP$18:$BP$1017,$B173,'Daily Log'!$BQ$18:$BQ$1017),0)</f>
        <v>0</v>
      </c>
      <c r="AD173" s="388">
        <f>IFERROR($E173*SUMIF('Daily Log'!$BS$18:$BS$1017,$B173,'Daily Log'!$BT$18:$BT$1017),0)</f>
        <v>2</v>
      </c>
      <c r="AE173" s="388">
        <f>IFERROR($E173*SUMIF('Daily Log'!$BV$18:$BV$1017,$B173,'Daily Log'!$BW$18:$BW$1017),0)</f>
        <v>0</v>
      </c>
      <c r="AF173" s="388">
        <f>IFERROR($E173*SUMIF('Daily Log'!$BY$18:$BY$1017,$B173,'Daily Log'!$BZ$18:$BZ$1017),0)</f>
        <v>0</v>
      </c>
      <c r="AG173" s="388">
        <f>IFERROR($E173*SUMIF('Daily Log'!$CB$18:$CB$1017,$B173,'Daily Log'!$CC$18:$CC$1017),0)</f>
        <v>0</v>
      </c>
      <c r="AH173" s="388">
        <f>IFERROR($E173*SUMIF('Daily Log'!$CE$18:$CE$1017,$B173,'Daily Log'!$CF$18:$CF$1017),0)</f>
        <v>0</v>
      </c>
      <c r="AI173" s="388">
        <f>IFERROR($E173*SUMIF('Daily Log'!$CH$18:$CH$1017,$B173,'Daily Log'!$CI$18:$CI$1017),0)</f>
        <v>0</v>
      </c>
      <c r="AJ173" s="388">
        <f>IFERROR($E173*SUMIF('Daily Log'!$CK$18:$CK$1017,$B173,'Daily Log'!$CL$18:$CL$1017),0)</f>
        <v>0</v>
      </c>
      <c r="AK173" s="388">
        <f>IFERROR($E173*SUMIF('Daily Log'!$CN$18:$CN$1017,$B173,'Daily Log'!$CO$18:$CO$1017),0)</f>
        <v>0</v>
      </c>
    </row>
    <row r="174" spans="2:37" ht="33.75" hidden="1" customHeight="1">
      <c r="B174" s="397" t="s">
        <v>81</v>
      </c>
      <c r="C174" s="384"/>
      <c r="D174" s="389" t="s">
        <v>419</v>
      </c>
      <c r="E174" s="391">
        <v>4</v>
      </c>
      <c r="F174" s="390">
        <f t="shared" si="3"/>
        <v>72</v>
      </c>
      <c r="G174" s="388">
        <f>IFERROR($E174*SUMIF('Daily Log'!$B$18:$B$1017,$B174,'Daily Log'!$C$18:$C$1017),0)</f>
        <v>0</v>
      </c>
      <c r="H174" s="388">
        <f>IFERROR($E174*SUMIF('Daily Log'!$E$18:$E$1017,$B174,'Daily Log'!$F$18:$F$1017),0)</f>
        <v>0</v>
      </c>
      <c r="I174" s="388">
        <f>IFERROR($E174*SUMIF('Daily Log'!$H$18:$H$1017,$B174,'Daily Log'!$I$18:$I$1017),0)</f>
        <v>0</v>
      </c>
      <c r="J174" s="388">
        <f>IFERROR($E174*SUMIF('Daily Log'!$K$18:$K$1017,$B174,'Daily Log'!$L$18:$L$1017),0)</f>
        <v>0</v>
      </c>
      <c r="K174" s="388">
        <f>IFERROR($E174*SUMIF('Daily Log'!$N$18:$N$1017,$B174,'Daily Log'!$O$18:$O$1017),0)</f>
        <v>0</v>
      </c>
      <c r="L174" s="388">
        <f>IFERROR($E174*SUMIF('Daily Log'!$Q$18:$Q$1017,$B174,'Daily Log'!$R$18:$R$1017),0)</f>
        <v>0</v>
      </c>
      <c r="M174" s="388">
        <f>IFERROR($E174*SUMIF('Daily Log'!$T$18:$T$1017,$B174,'Daily Log'!$U$18:$U$1017),0)</f>
        <v>0</v>
      </c>
      <c r="N174" s="388">
        <f>IFERROR($E174*SUMIF('Daily Log'!$W$18:$W$1017,$B174,'Daily Log'!$X$18:$X$1017),0)</f>
        <v>0</v>
      </c>
      <c r="O174" s="388">
        <f>IFERROR($E174*SUMIF('Daily Log'!$Z$18:$Z$1017,$B174,'Daily Log'!$AA$18:$AA$1017),0)</f>
        <v>0</v>
      </c>
      <c r="P174" s="388">
        <f>IFERROR($E174*SUMIF('Daily Log'!$AC$18:$AC$1017,$B174,'Daily Log'!$AD$18:$AD$1017),0)</f>
        <v>0</v>
      </c>
      <c r="Q174" s="388">
        <f>IFERROR($E174*SUMIF('Daily Log'!$AF$18:$AF$1017,$B174,'Daily Log'!$AG$18:$AG$1017),0)</f>
        <v>0</v>
      </c>
      <c r="R174" s="388">
        <f>IFERROR($E174*SUMIF('Daily Log'!$AI$18:$AI$1017,$B174,'Daily Log'!$AJ$18:$AJ$1017),0)</f>
        <v>0</v>
      </c>
      <c r="S174" s="388">
        <f>IFERROR($E174*SUMIF('Daily Log'!$AL$18:$AL$1017,$B174,'Daily Log'!$AM$18:$AM$1017),0)</f>
        <v>0</v>
      </c>
      <c r="T174" s="388">
        <f>IFERROR($E174*SUMIF('Daily Log'!$AO$18:$AO$1017,$B174,'Daily Log'!$AP$18:$AP$1017),0)</f>
        <v>0</v>
      </c>
      <c r="U174" s="388">
        <f>IFERROR($E174*SUMIF('Daily Log'!$AR$18:$AR$1017,$B174,'Daily Log'!$AS$18:$AS$1017),0)</f>
        <v>0</v>
      </c>
      <c r="V174" s="388">
        <f>IFERROR($E174*SUMIF('Daily Log'!$AU$18:$AU$1017,$B174,'Daily Log'!$AV$18:$AV$1017),0)</f>
        <v>0</v>
      </c>
      <c r="W174" s="388">
        <f>IFERROR($E174*SUMIF('Daily Log'!$AX$18:$AX$1017,$B174,'Daily Log'!$AY$18:$AY$1017),0)</f>
        <v>0</v>
      </c>
      <c r="X174" s="388">
        <f>IFERROR($E174*SUMIF('Daily Log'!$BA$18:$BA$1017,$B174,'Daily Log'!$BB$18:$BB$1017),0)</f>
        <v>0</v>
      </c>
      <c r="Y174" s="388">
        <f>IFERROR($E174*SUMIF('Daily Log'!$BD$18:$BD$1017,$B174,'Daily Log'!$BE$18:$BE$1017),0)</f>
        <v>16</v>
      </c>
      <c r="Z174" s="388">
        <f>IFERROR($E174*SUMIF('Daily Log'!$BG$18:$BG$1017,$B174,'Daily Log'!$BH$18:$BH$1017),0)</f>
        <v>4</v>
      </c>
      <c r="AA174" s="388">
        <f>IFERROR($E174*SUMIF('Daily Log'!$BJ$18:$BJ$1017,$B174,'Daily Log'!$BK$18:$BK$1017),0)</f>
        <v>8</v>
      </c>
      <c r="AB174" s="388">
        <f>IFERROR($E174*SUMIF('Daily Log'!$BM$18:$BM$1017,$B174,'Daily Log'!$BN$18:$BN$1017),0)</f>
        <v>12</v>
      </c>
      <c r="AC174" s="388">
        <f>IFERROR($E174*SUMIF('Daily Log'!$BP$18:$BP$1017,$B174,'Daily Log'!$BQ$18:$BQ$1017),0)</f>
        <v>20</v>
      </c>
      <c r="AD174" s="388">
        <f>IFERROR($E174*SUMIF('Daily Log'!$BS$18:$BS$1017,$B174,'Daily Log'!$BT$18:$BT$1017),0)</f>
        <v>12</v>
      </c>
      <c r="AE174" s="388">
        <f>IFERROR($E174*SUMIF('Daily Log'!$BV$18:$BV$1017,$B174,'Daily Log'!$BW$18:$BW$1017),0)</f>
        <v>0</v>
      </c>
      <c r="AF174" s="388">
        <f>IFERROR($E174*SUMIF('Daily Log'!$BY$18:$BY$1017,$B174,'Daily Log'!$BZ$18:$BZ$1017),0)</f>
        <v>0</v>
      </c>
      <c r="AG174" s="388">
        <f>IFERROR($E174*SUMIF('Daily Log'!$CB$18:$CB$1017,$B174,'Daily Log'!$CC$18:$CC$1017),0)</f>
        <v>0</v>
      </c>
      <c r="AH174" s="388">
        <f>IFERROR($E174*SUMIF('Daily Log'!$CE$18:$CE$1017,$B174,'Daily Log'!$CF$18:$CF$1017),0)</f>
        <v>0</v>
      </c>
      <c r="AI174" s="388">
        <f>IFERROR($E174*SUMIF('Daily Log'!$CH$18:$CH$1017,$B174,'Daily Log'!$CI$18:$CI$1017),0)</f>
        <v>0</v>
      </c>
      <c r="AJ174" s="388">
        <f>IFERROR($E174*SUMIF('Daily Log'!$CK$18:$CK$1017,$B174,'Daily Log'!$CL$18:$CL$1017),0)</f>
        <v>0</v>
      </c>
      <c r="AK174" s="388">
        <f>IFERROR($E174*SUMIF('Daily Log'!$CN$18:$CN$1017,$B174,'Daily Log'!$CO$18:$CO$1017),0)</f>
        <v>0</v>
      </c>
    </row>
    <row r="175" spans="2:37" ht="33.75" hidden="1" customHeight="1">
      <c r="B175" s="397" t="s">
        <v>82</v>
      </c>
      <c r="C175" s="384"/>
      <c r="D175" s="389" t="s">
        <v>419</v>
      </c>
      <c r="E175" s="391">
        <v>12</v>
      </c>
      <c r="F175" s="390">
        <f t="shared" si="3"/>
        <v>228</v>
      </c>
      <c r="G175" s="388">
        <f>IFERROR($E175*SUMIF('Daily Log'!$B$18:$B$1017,$B175,'Daily Log'!$C$18:$C$1017),0)</f>
        <v>0</v>
      </c>
      <c r="H175" s="388">
        <f>IFERROR($E175*SUMIF('Daily Log'!$E$18:$E$1017,$B175,'Daily Log'!$F$18:$F$1017),0)</f>
        <v>0</v>
      </c>
      <c r="I175" s="388">
        <f>IFERROR($E175*SUMIF('Daily Log'!$H$18:$H$1017,$B175,'Daily Log'!$I$18:$I$1017),0)</f>
        <v>0</v>
      </c>
      <c r="J175" s="388">
        <f>IFERROR($E175*SUMIF('Daily Log'!$K$18:$K$1017,$B175,'Daily Log'!$L$18:$L$1017),0)</f>
        <v>0</v>
      </c>
      <c r="K175" s="388">
        <f>IFERROR($E175*SUMIF('Daily Log'!$N$18:$N$1017,$B175,'Daily Log'!$O$18:$O$1017),0)</f>
        <v>0</v>
      </c>
      <c r="L175" s="388">
        <f>IFERROR($E175*SUMIF('Daily Log'!$Q$18:$Q$1017,$B175,'Daily Log'!$R$18:$R$1017),0)</f>
        <v>0</v>
      </c>
      <c r="M175" s="388">
        <f>IFERROR($E175*SUMIF('Daily Log'!$T$18:$T$1017,$B175,'Daily Log'!$U$18:$U$1017),0)</f>
        <v>0</v>
      </c>
      <c r="N175" s="388">
        <f>IFERROR($E175*SUMIF('Daily Log'!$W$18:$W$1017,$B175,'Daily Log'!$X$18:$X$1017),0)</f>
        <v>0</v>
      </c>
      <c r="O175" s="388">
        <f>IFERROR($E175*SUMIF('Daily Log'!$Z$18:$Z$1017,$B175,'Daily Log'!$AA$18:$AA$1017),0)</f>
        <v>0</v>
      </c>
      <c r="P175" s="388">
        <f>IFERROR($E175*SUMIF('Daily Log'!$AC$18:$AC$1017,$B175,'Daily Log'!$AD$18:$AD$1017),0)</f>
        <v>0</v>
      </c>
      <c r="Q175" s="388">
        <f>IFERROR($E175*SUMIF('Daily Log'!$AF$18:$AF$1017,$B175,'Daily Log'!$AG$18:$AG$1017),0)</f>
        <v>0</v>
      </c>
      <c r="R175" s="388">
        <f>IFERROR($E175*SUMIF('Daily Log'!$AI$18:$AI$1017,$B175,'Daily Log'!$AJ$18:$AJ$1017),0)</f>
        <v>0</v>
      </c>
      <c r="S175" s="388">
        <f>IFERROR($E175*SUMIF('Daily Log'!$AL$18:$AL$1017,$B175,'Daily Log'!$AM$18:$AM$1017),0)</f>
        <v>0</v>
      </c>
      <c r="T175" s="388">
        <f>IFERROR($E175*SUMIF('Daily Log'!$AO$18:$AO$1017,$B175,'Daily Log'!$AP$18:$AP$1017),0)</f>
        <v>0</v>
      </c>
      <c r="U175" s="388">
        <f>IFERROR($E175*SUMIF('Daily Log'!$AR$18:$AR$1017,$B175,'Daily Log'!$AS$18:$AS$1017),0)</f>
        <v>0</v>
      </c>
      <c r="V175" s="388">
        <f>IFERROR($E175*SUMIF('Daily Log'!$AU$18:$AU$1017,$B175,'Daily Log'!$AV$18:$AV$1017),0)</f>
        <v>0</v>
      </c>
      <c r="W175" s="388">
        <f>IFERROR($E175*SUMIF('Daily Log'!$AX$18:$AX$1017,$B175,'Daily Log'!$AY$18:$AY$1017),0)</f>
        <v>0</v>
      </c>
      <c r="X175" s="388">
        <f>IFERROR($E175*SUMIF('Daily Log'!$BA$18:$BA$1017,$B175,'Daily Log'!$BB$18:$BB$1017),0)</f>
        <v>0</v>
      </c>
      <c r="Y175" s="388">
        <f>IFERROR($E175*SUMIF('Daily Log'!$BD$18:$BD$1017,$B175,'Daily Log'!$BE$18:$BE$1017),0)</f>
        <v>24</v>
      </c>
      <c r="Z175" s="388">
        <f>IFERROR($E175*SUMIF('Daily Log'!$BG$18:$BG$1017,$B175,'Daily Log'!$BH$18:$BH$1017),0)</f>
        <v>12</v>
      </c>
      <c r="AA175" s="388">
        <f>IFERROR($E175*SUMIF('Daily Log'!$BJ$18:$BJ$1017,$B175,'Daily Log'!$BK$18:$BK$1017),0)</f>
        <v>36</v>
      </c>
      <c r="AB175" s="388">
        <f>IFERROR($E175*SUMIF('Daily Log'!$BM$18:$BM$1017,$B175,'Daily Log'!$BN$18:$BN$1017),0)</f>
        <v>72</v>
      </c>
      <c r="AC175" s="388">
        <f>IFERROR($E175*SUMIF('Daily Log'!$BP$18:$BP$1017,$B175,'Daily Log'!$BQ$18:$BQ$1017),0)</f>
        <v>60</v>
      </c>
      <c r="AD175" s="388">
        <f>IFERROR($E175*SUMIF('Daily Log'!$BS$18:$BS$1017,$B175,'Daily Log'!$BT$18:$BT$1017),0)</f>
        <v>24</v>
      </c>
      <c r="AE175" s="388">
        <f>IFERROR($E175*SUMIF('Daily Log'!$BV$18:$BV$1017,$B175,'Daily Log'!$BW$18:$BW$1017),0)</f>
        <v>0</v>
      </c>
      <c r="AF175" s="388">
        <f>IFERROR($E175*SUMIF('Daily Log'!$BY$18:$BY$1017,$B175,'Daily Log'!$BZ$18:$BZ$1017),0)</f>
        <v>0</v>
      </c>
      <c r="AG175" s="388">
        <f>IFERROR($E175*SUMIF('Daily Log'!$CB$18:$CB$1017,$B175,'Daily Log'!$CC$18:$CC$1017),0)</f>
        <v>0</v>
      </c>
      <c r="AH175" s="388">
        <f>IFERROR($E175*SUMIF('Daily Log'!$CE$18:$CE$1017,$B175,'Daily Log'!$CF$18:$CF$1017),0)</f>
        <v>0</v>
      </c>
      <c r="AI175" s="388">
        <f>IFERROR($E175*SUMIF('Daily Log'!$CH$18:$CH$1017,$B175,'Daily Log'!$CI$18:$CI$1017),0)</f>
        <v>0</v>
      </c>
      <c r="AJ175" s="388">
        <f>IFERROR($E175*SUMIF('Daily Log'!$CK$18:$CK$1017,$B175,'Daily Log'!$CL$18:$CL$1017),0)</f>
        <v>0</v>
      </c>
      <c r="AK175" s="388">
        <f>IFERROR($E175*SUMIF('Daily Log'!$CN$18:$CN$1017,$B175,'Daily Log'!$CO$18:$CO$1017),0)</f>
        <v>0</v>
      </c>
    </row>
    <row r="176" spans="2:37" ht="33.75" hidden="1" customHeight="1">
      <c r="B176" s="397" t="s">
        <v>83</v>
      </c>
      <c r="C176" s="384"/>
      <c r="D176" s="389" t="s">
        <v>419</v>
      </c>
      <c r="E176" s="391">
        <v>12</v>
      </c>
      <c r="F176" s="390">
        <f t="shared" si="3"/>
        <v>0</v>
      </c>
      <c r="G176" s="388">
        <f>IFERROR($E176*SUMIF('Daily Log'!$B$18:$B$1017,$B176,'Daily Log'!$C$18:$C$1017),0)</f>
        <v>0</v>
      </c>
      <c r="H176" s="388">
        <f>IFERROR($E176*SUMIF('Daily Log'!$E$18:$E$1017,$B176,'Daily Log'!$F$18:$F$1017),0)</f>
        <v>0</v>
      </c>
      <c r="I176" s="388">
        <f>IFERROR($E176*SUMIF('Daily Log'!$H$18:$H$1017,$B176,'Daily Log'!$I$18:$I$1017),0)</f>
        <v>0</v>
      </c>
      <c r="J176" s="388">
        <f>IFERROR($E176*SUMIF('Daily Log'!$K$18:$K$1017,$B176,'Daily Log'!$L$18:$L$1017),0)</f>
        <v>0</v>
      </c>
      <c r="K176" s="388">
        <f>IFERROR($E176*SUMIF('Daily Log'!$N$18:$N$1017,$B176,'Daily Log'!$O$18:$O$1017),0)</f>
        <v>0</v>
      </c>
      <c r="L176" s="388">
        <f>IFERROR($E176*SUMIF('Daily Log'!$Q$18:$Q$1017,$B176,'Daily Log'!$R$18:$R$1017),0)</f>
        <v>0</v>
      </c>
      <c r="M176" s="388">
        <f>IFERROR($E176*SUMIF('Daily Log'!$T$18:$T$1017,$B176,'Daily Log'!$U$18:$U$1017),0)</f>
        <v>0</v>
      </c>
      <c r="N176" s="388">
        <f>IFERROR($E176*SUMIF('Daily Log'!$W$18:$W$1017,$B176,'Daily Log'!$X$18:$X$1017),0)</f>
        <v>0</v>
      </c>
      <c r="O176" s="388">
        <f>IFERROR($E176*SUMIF('Daily Log'!$Z$18:$Z$1017,$B176,'Daily Log'!$AA$18:$AA$1017),0)</f>
        <v>0</v>
      </c>
      <c r="P176" s="388">
        <f>IFERROR($E176*SUMIF('Daily Log'!$AC$18:$AC$1017,$B176,'Daily Log'!$AD$18:$AD$1017),0)</f>
        <v>0</v>
      </c>
      <c r="Q176" s="388">
        <f>IFERROR($E176*SUMIF('Daily Log'!$AF$18:$AF$1017,$B176,'Daily Log'!$AG$18:$AG$1017),0)</f>
        <v>0</v>
      </c>
      <c r="R176" s="388">
        <f>IFERROR($E176*SUMIF('Daily Log'!$AI$18:$AI$1017,$B176,'Daily Log'!$AJ$18:$AJ$1017),0)</f>
        <v>0</v>
      </c>
      <c r="S176" s="388">
        <f>IFERROR($E176*SUMIF('Daily Log'!$AL$18:$AL$1017,$B176,'Daily Log'!$AM$18:$AM$1017),0)</f>
        <v>0</v>
      </c>
      <c r="T176" s="388">
        <f>IFERROR($E176*SUMIF('Daily Log'!$AO$18:$AO$1017,$B176,'Daily Log'!$AP$18:$AP$1017),0)</f>
        <v>0</v>
      </c>
      <c r="U176" s="388">
        <f>IFERROR($E176*SUMIF('Daily Log'!$AR$18:$AR$1017,$B176,'Daily Log'!$AS$18:$AS$1017),0)</f>
        <v>0</v>
      </c>
      <c r="V176" s="388">
        <f>IFERROR($E176*SUMIF('Daily Log'!$AU$18:$AU$1017,$B176,'Daily Log'!$AV$18:$AV$1017),0)</f>
        <v>0</v>
      </c>
      <c r="W176" s="388">
        <f>IFERROR($E176*SUMIF('Daily Log'!$AX$18:$AX$1017,$B176,'Daily Log'!$AY$18:$AY$1017),0)</f>
        <v>0</v>
      </c>
      <c r="X176" s="388">
        <f>IFERROR($E176*SUMIF('Daily Log'!$BA$18:$BA$1017,$B176,'Daily Log'!$BB$18:$BB$1017),0)</f>
        <v>0</v>
      </c>
      <c r="Y176" s="388">
        <f>IFERROR($E176*SUMIF('Daily Log'!$BD$18:$BD$1017,$B176,'Daily Log'!$BE$18:$BE$1017),0)</f>
        <v>0</v>
      </c>
      <c r="Z176" s="388">
        <f>IFERROR($E176*SUMIF('Daily Log'!$BG$18:$BG$1017,$B176,'Daily Log'!$BH$18:$BH$1017),0)</f>
        <v>0</v>
      </c>
      <c r="AA176" s="388">
        <f>IFERROR($E176*SUMIF('Daily Log'!$BJ$18:$BJ$1017,$B176,'Daily Log'!$BK$18:$BK$1017),0)</f>
        <v>0</v>
      </c>
      <c r="AB176" s="388">
        <f>IFERROR($E176*SUMIF('Daily Log'!$BM$18:$BM$1017,$B176,'Daily Log'!$BN$18:$BN$1017),0)</f>
        <v>0</v>
      </c>
      <c r="AC176" s="388">
        <f>IFERROR($E176*SUMIF('Daily Log'!$BP$18:$BP$1017,$B176,'Daily Log'!$BQ$18:$BQ$1017),0)</f>
        <v>0</v>
      </c>
      <c r="AD176" s="388">
        <f>IFERROR($E176*SUMIF('Daily Log'!$BS$18:$BS$1017,$B176,'Daily Log'!$BT$18:$BT$1017),0)</f>
        <v>0</v>
      </c>
      <c r="AE176" s="388">
        <f>IFERROR($E176*SUMIF('Daily Log'!$BV$18:$BV$1017,$B176,'Daily Log'!$BW$18:$BW$1017),0)</f>
        <v>0</v>
      </c>
      <c r="AF176" s="388">
        <f>IFERROR($E176*SUMIF('Daily Log'!$BY$18:$BY$1017,$B176,'Daily Log'!$BZ$18:$BZ$1017),0)</f>
        <v>0</v>
      </c>
      <c r="AG176" s="388">
        <f>IFERROR($E176*SUMIF('Daily Log'!$CB$18:$CB$1017,$B176,'Daily Log'!$CC$18:$CC$1017),0)</f>
        <v>0</v>
      </c>
      <c r="AH176" s="388">
        <f>IFERROR($E176*SUMIF('Daily Log'!$CE$18:$CE$1017,$B176,'Daily Log'!$CF$18:$CF$1017),0)</f>
        <v>0</v>
      </c>
      <c r="AI176" s="388">
        <f>IFERROR($E176*SUMIF('Daily Log'!$CH$18:$CH$1017,$B176,'Daily Log'!$CI$18:$CI$1017),0)</f>
        <v>0</v>
      </c>
      <c r="AJ176" s="388">
        <f>IFERROR($E176*SUMIF('Daily Log'!$CK$18:$CK$1017,$B176,'Daily Log'!$CL$18:$CL$1017),0)</f>
        <v>0</v>
      </c>
      <c r="AK176" s="388">
        <f>IFERROR($E176*SUMIF('Daily Log'!$CN$18:$CN$1017,$B176,'Daily Log'!$CO$18:$CO$1017),0)</f>
        <v>0</v>
      </c>
    </row>
    <row r="177" spans="2:37" ht="33.75" hidden="1" customHeight="1">
      <c r="B177" s="397" t="s">
        <v>84</v>
      </c>
      <c r="C177" s="384"/>
      <c r="D177" s="389" t="s">
        <v>419</v>
      </c>
      <c r="E177" s="391"/>
      <c r="F177" s="390">
        <f t="shared" si="3"/>
        <v>0</v>
      </c>
      <c r="G177" s="388">
        <f>IFERROR($E177*SUMIF('Daily Log'!$B$18:$B$1017,$B177,'Daily Log'!$C$18:$C$1017),0)</f>
        <v>0</v>
      </c>
      <c r="H177" s="388">
        <f>IFERROR($E177*SUMIF('Daily Log'!$E$18:$E$1017,$B177,'Daily Log'!$F$18:$F$1017),0)</f>
        <v>0</v>
      </c>
      <c r="I177" s="388">
        <f>IFERROR($E177*SUMIF('Daily Log'!$H$18:$H$1017,$B177,'Daily Log'!$I$18:$I$1017),0)</f>
        <v>0</v>
      </c>
      <c r="J177" s="388">
        <f>IFERROR($E177*SUMIF('Daily Log'!$K$18:$K$1017,$B177,'Daily Log'!$L$18:$L$1017),0)</f>
        <v>0</v>
      </c>
      <c r="K177" s="388">
        <f>IFERROR($E177*SUMIF('Daily Log'!$N$18:$N$1017,$B177,'Daily Log'!$O$18:$O$1017),0)</f>
        <v>0</v>
      </c>
      <c r="L177" s="388">
        <f>IFERROR($E177*SUMIF('Daily Log'!$Q$18:$Q$1017,$B177,'Daily Log'!$R$18:$R$1017),0)</f>
        <v>0</v>
      </c>
      <c r="M177" s="388">
        <f>IFERROR($E177*SUMIF('Daily Log'!$T$18:$T$1017,$B177,'Daily Log'!$U$18:$U$1017),0)</f>
        <v>0</v>
      </c>
      <c r="N177" s="388">
        <f>IFERROR($E177*SUMIF('Daily Log'!$W$18:$W$1017,$B177,'Daily Log'!$X$18:$X$1017),0)</f>
        <v>0</v>
      </c>
      <c r="O177" s="388">
        <f>IFERROR($E177*SUMIF('Daily Log'!$Z$18:$Z$1017,$B177,'Daily Log'!$AA$18:$AA$1017),0)</f>
        <v>0</v>
      </c>
      <c r="P177" s="388">
        <f>IFERROR($E177*SUMIF('Daily Log'!$AC$18:$AC$1017,$B177,'Daily Log'!$AD$18:$AD$1017),0)</f>
        <v>0</v>
      </c>
      <c r="Q177" s="388">
        <f>IFERROR($E177*SUMIF('Daily Log'!$AF$18:$AF$1017,$B177,'Daily Log'!$AG$18:$AG$1017),0)</f>
        <v>0</v>
      </c>
      <c r="R177" s="388">
        <f>IFERROR($E177*SUMIF('Daily Log'!$AI$18:$AI$1017,$B177,'Daily Log'!$AJ$18:$AJ$1017),0)</f>
        <v>0</v>
      </c>
      <c r="S177" s="388">
        <f>IFERROR($E177*SUMIF('Daily Log'!$AL$18:$AL$1017,$B177,'Daily Log'!$AM$18:$AM$1017),0)</f>
        <v>0</v>
      </c>
      <c r="T177" s="388">
        <f>IFERROR($E177*SUMIF('Daily Log'!$AO$18:$AO$1017,$B177,'Daily Log'!$AP$18:$AP$1017),0)</f>
        <v>0</v>
      </c>
      <c r="U177" s="388">
        <f>IFERROR($E177*SUMIF('Daily Log'!$AR$18:$AR$1017,$B177,'Daily Log'!$AS$18:$AS$1017),0)</f>
        <v>0</v>
      </c>
      <c r="V177" s="388">
        <f>IFERROR($E177*SUMIF('Daily Log'!$AU$18:$AU$1017,$B177,'Daily Log'!$AV$18:$AV$1017),0)</f>
        <v>0</v>
      </c>
      <c r="W177" s="388">
        <f>IFERROR($E177*SUMIF('Daily Log'!$AX$18:$AX$1017,$B177,'Daily Log'!$AY$18:$AY$1017),0)</f>
        <v>0</v>
      </c>
      <c r="X177" s="388">
        <f>IFERROR($E177*SUMIF('Daily Log'!$BA$18:$BA$1017,$B177,'Daily Log'!$BB$18:$BB$1017),0)</f>
        <v>0</v>
      </c>
      <c r="Y177" s="388">
        <f>IFERROR($E177*SUMIF('Daily Log'!$BD$18:$BD$1017,$B177,'Daily Log'!$BE$18:$BE$1017),0)</f>
        <v>0</v>
      </c>
      <c r="Z177" s="388">
        <f>IFERROR($E177*SUMIF('Daily Log'!$BG$18:$BG$1017,$B177,'Daily Log'!$BH$18:$BH$1017),0)</f>
        <v>0</v>
      </c>
      <c r="AA177" s="388">
        <f>IFERROR($E177*SUMIF('Daily Log'!$BJ$18:$BJ$1017,$B177,'Daily Log'!$BK$18:$BK$1017),0)</f>
        <v>0</v>
      </c>
      <c r="AB177" s="388">
        <f>IFERROR($E177*SUMIF('Daily Log'!$BM$18:$BM$1017,$B177,'Daily Log'!$BN$18:$BN$1017),0)</f>
        <v>0</v>
      </c>
      <c r="AC177" s="388">
        <f>IFERROR($E177*SUMIF('Daily Log'!$BP$18:$BP$1017,$B177,'Daily Log'!$BQ$18:$BQ$1017),0)</f>
        <v>0</v>
      </c>
      <c r="AD177" s="388">
        <f>IFERROR($E177*SUMIF('Daily Log'!$BS$18:$BS$1017,$B177,'Daily Log'!$BT$18:$BT$1017),0)</f>
        <v>0</v>
      </c>
      <c r="AE177" s="388">
        <f>IFERROR($E177*SUMIF('Daily Log'!$BV$18:$BV$1017,$B177,'Daily Log'!$BW$18:$BW$1017),0)</f>
        <v>0</v>
      </c>
      <c r="AF177" s="388">
        <f>IFERROR($E177*SUMIF('Daily Log'!$BY$18:$BY$1017,$B177,'Daily Log'!$BZ$18:$BZ$1017),0)</f>
        <v>0</v>
      </c>
      <c r="AG177" s="388">
        <f>IFERROR($E177*SUMIF('Daily Log'!$CB$18:$CB$1017,$B177,'Daily Log'!$CC$18:$CC$1017),0)</f>
        <v>0</v>
      </c>
      <c r="AH177" s="388">
        <f>IFERROR($E177*SUMIF('Daily Log'!$CE$18:$CE$1017,$B177,'Daily Log'!$CF$18:$CF$1017),0)</f>
        <v>0</v>
      </c>
      <c r="AI177" s="388">
        <f>IFERROR($E177*SUMIF('Daily Log'!$CH$18:$CH$1017,$B177,'Daily Log'!$CI$18:$CI$1017),0)</f>
        <v>0</v>
      </c>
      <c r="AJ177" s="388">
        <f>IFERROR($E177*SUMIF('Daily Log'!$CK$18:$CK$1017,$B177,'Daily Log'!$CL$18:$CL$1017),0)</f>
        <v>0</v>
      </c>
      <c r="AK177" s="388">
        <f>IFERROR($E177*SUMIF('Daily Log'!$CN$18:$CN$1017,$B177,'Daily Log'!$CO$18:$CO$1017),0)</f>
        <v>0</v>
      </c>
    </row>
    <row r="178" spans="2:37" ht="38.25" hidden="1" customHeight="1">
      <c r="B178" s="397" t="s">
        <v>85</v>
      </c>
      <c r="C178" s="384"/>
      <c r="D178" s="389" t="s">
        <v>419</v>
      </c>
      <c r="E178" s="391">
        <v>12</v>
      </c>
      <c r="F178" s="390">
        <f t="shared" si="3"/>
        <v>48</v>
      </c>
      <c r="G178" s="388">
        <f>IFERROR($E178*SUMIF('Daily Log'!$B$18:$B$1017,$B178,'Daily Log'!$C$18:$C$1017),0)</f>
        <v>0</v>
      </c>
      <c r="H178" s="388">
        <f>IFERROR($E178*SUMIF('Daily Log'!$E$18:$E$1017,$B178,'Daily Log'!$F$18:$F$1017),0)</f>
        <v>0</v>
      </c>
      <c r="I178" s="388">
        <f>IFERROR($E178*SUMIF('Daily Log'!$H$18:$H$1017,$B178,'Daily Log'!$I$18:$I$1017),0)</f>
        <v>0</v>
      </c>
      <c r="J178" s="388">
        <f>IFERROR($E178*SUMIF('Daily Log'!$K$18:$K$1017,$B178,'Daily Log'!$L$18:$L$1017),0)</f>
        <v>0</v>
      </c>
      <c r="K178" s="388">
        <f>IFERROR($E178*SUMIF('Daily Log'!$N$18:$N$1017,$B178,'Daily Log'!$O$18:$O$1017),0)</f>
        <v>0</v>
      </c>
      <c r="L178" s="388">
        <f>IFERROR($E178*SUMIF('Daily Log'!$Q$18:$Q$1017,$B178,'Daily Log'!$R$18:$R$1017),0)</f>
        <v>0</v>
      </c>
      <c r="M178" s="388">
        <f>IFERROR($E178*SUMIF('Daily Log'!$T$18:$T$1017,$B178,'Daily Log'!$U$18:$U$1017),0)</f>
        <v>0</v>
      </c>
      <c r="N178" s="388">
        <f>IFERROR($E178*SUMIF('Daily Log'!$W$18:$W$1017,$B178,'Daily Log'!$X$18:$X$1017),0)</f>
        <v>0</v>
      </c>
      <c r="O178" s="388">
        <f>IFERROR($E178*SUMIF('Daily Log'!$Z$18:$Z$1017,$B178,'Daily Log'!$AA$18:$AA$1017),0)</f>
        <v>0</v>
      </c>
      <c r="P178" s="388">
        <f>IFERROR($E178*SUMIF('Daily Log'!$AC$18:$AC$1017,$B178,'Daily Log'!$AD$18:$AD$1017),0)</f>
        <v>0</v>
      </c>
      <c r="Q178" s="388">
        <f>IFERROR($E178*SUMIF('Daily Log'!$AF$18:$AF$1017,$B178,'Daily Log'!$AG$18:$AG$1017),0)</f>
        <v>0</v>
      </c>
      <c r="R178" s="388">
        <f>IFERROR($E178*SUMIF('Daily Log'!$AI$18:$AI$1017,$B178,'Daily Log'!$AJ$18:$AJ$1017),0)</f>
        <v>0</v>
      </c>
      <c r="S178" s="388">
        <f>IFERROR($E178*SUMIF('Daily Log'!$AL$18:$AL$1017,$B178,'Daily Log'!$AM$18:$AM$1017),0)</f>
        <v>0</v>
      </c>
      <c r="T178" s="388">
        <f>IFERROR($E178*SUMIF('Daily Log'!$AO$18:$AO$1017,$B178,'Daily Log'!$AP$18:$AP$1017),0)</f>
        <v>0</v>
      </c>
      <c r="U178" s="388">
        <f>IFERROR($E178*SUMIF('Daily Log'!$AR$18:$AR$1017,$B178,'Daily Log'!$AS$18:$AS$1017),0)</f>
        <v>0</v>
      </c>
      <c r="V178" s="388">
        <f>IFERROR($E178*SUMIF('Daily Log'!$AU$18:$AU$1017,$B178,'Daily Log'!$AV$18:$AV$1017),0)</f>
        <v>0</v>
      </c>
      <c r="W178" s="388">
        <f>IFERROR($E178*SUMIF('Daily Log'!$AX$18:$AX$1017,$B178,'Daily Log'!$AY$18:$AY$1017),0)</f>
        <v>0</v>
      </c>
      <c r="X178" s="388">
        <f>IFERROR($E178*SUMIF('Daily Log'!$BA$18:$BA$1017,$B178,'Daily Log'!$BB$18:$BB$1017),0)</f>
        <v>48</v>
      </c>
      <c r="Y178" s="388">
        <f>IFERROR($E178*SUMIF('Daily Log'!$BD$18:$BD$1017,$B178,'Daily Log'!$BE$18:$BE$1017),0)</f>
        <v>0</v>
      </c>
      <c r="Z178" s="388">
        <f>IFERROR($E178*SUMIF('Daily Log'!$BG$18:$BG$1017,$B178,'Daily Log'!$BH$18:$BH$1017),0)</f>
        <v>0</v>
      </c>
      <c r="AA178" s="388">
        <f>IFERROR($E178*SUMIF('Daily Log'!$BJ$18:$BJ$1017,$B178,'Daily Log'!$BK$18:$BK$1017),0)</f>
        <v>0</v>
      </c>
      <c r="AB178" s="388">
        <f>IFERROR($E178*SUMIF('Daily Log'!$BM$18:$BM$1017,$B178,'Daily Log'!$BN$18:$BN$1017),0)</f>
        <v>0</v>
      </c>
      <c r="AC178" s="388">
        <f>IFERROR($E178*SUMIF('Daily Log'!$BP$18:$BP$1017,$B178,'Daily Log'!$BQ$18:$BQ$1017),0)</f>
        <v>0</v>
      </c>
      <c r="AD178" s="388">
        <f>IFERROR($E178*SUMIF('Daily Log'!$BS$18:$BS$1017,$B178,'Daily Log'!$BT$18:$BT$1017),0)</f>
        <v>0</v>
      </c>
      <c r="AE178" s="388">
        <f>IFERROR($E178*SUMIF('Daily Log'!$BV$18:$BV$1017,$B178,'Daily Log'!$BW$18:$BW$1017),0)</f>
        <v>0</v>
      </c>
      <c r="AF178" s="388">
        <f>IFERROR($E178*SUMIF('Daily Log'!$BY$18:$BY$1017,$B178,'Daily Log'!$BZ$18:$BZ$1017),0)</f>
        <v>0</v>
      </c>
      <c r="AG178" s="388">
        <f>IFERROR($E178*SUMIF('Daily Log'!$CB$18:$CB$1017,$B178,'Daily Log'!$CC$18:$CC$1017),0)</f>
        <v>0</v>
      </c>
      <c r="AH178" s="388">
        <f>IFERROR($E178*SUMIF('Daily Log'!$CE$18:$CE$1017,$B178,'Daily Log'!$CF$18:$CF$1017),0)</f>
        <v>0</v>
      </c>
      <c r="AI178" s="388">
        <f>IFERROR($E178*SUMIF('Daily Log'!$CH$18:$CH$1017,$B178,'Daily Log'!$CI$18:$CI$1017),0)</f>
        <v>0</v>
      </c>
      <c r="AJ178" s="388">
        <f>IFERROR($E178*SUMIF('Daily Log'!$CK$18:$CK$1017,$B178,'Daily Log'!$CL$18:$CL$1017),0)</f>
        <v>0</v>
      </c>
      <c r="AK178" s="388">
        <f>IFERROR($E178*SUMIF('Daily Log'!$CN$18:$CN$1017,$B178,'Daily Log'!$CO$18:$CO$1017),0)</f>
        <v>0</v>
      </c>
    </row>
    <row r="179" spans="2:37" ht="38.25" hidden="1" customHeight="1">
      <c r="B179" s="397" t="s">
        <v>86</v>
      </c>
      <c r="C179" s="384"/>
      <c r="D179" s="389" t="s">
        <v>419</v>
      </c>
      <c r="E179" s="391">
        <v>16</v>
      </c>
      <c r="F179" s="390">
        <f t="shared" si="3"/>
        <v>32</v>
      </c>
      <c r="G179" s="388">
        <f>IFERROR($E179*SUMIF('Daily Log'!$B$18:$B$1017,$B179,'Daily Log'!$C$18:$C$1017),0)</f>
        <v>0</v>
      </c>
      <c r="H179" s="388">
        <f>IFERROR($E179*SUMIF('Daily Log'!$E$18:$E$1017,$B179,'Daily Log'!$F$18:$F$1017),0)</f>
        <v>0</v>
      </c>
      <c r="I179" s="388">
        <f>IFERROR($E179*SUMIF('Daily Log'!$H$18:$H$1017,$B179,'Daily Log'!$I$18:$I$1017),0)</f>
        <v>0</v>
      </c>
      <c r="J179" s="388">
        <f>IFERROR($E179*SUMIF('Daily Log'!$K$18:$K$1017,$B179,'Daily Log'!$L$18:$L$1017),0)</f>
        <v>0</v>
      </c>
      <c r="K179" s="388">
        <f>IFERROR($E179*SUMIF('Daily Log'!$N$18:$N$1017,$B179,'Daily Log'!$O$18:$O$1017),0)</f>
        <v>0</v>
      </c>
      <c r="L179" s="388">
        <f>IFERROR($E179*SUMIF('Daily Log'!$Q$18:$Q$1017,$B179,'Daily Log'!$R$18:$R$1017),0)</f>
        <v>0</v>
      </c>
      <c r="M179" s="388">
        <f>IFERROR($E179*SUMIF('Daily Log'!$T$18:$T$1017,$B179,'Daily Log'!$U$18:$U$1017),0)</f>
        <v>0</v>
      </c>
      <c r="N179" s="388">
        <f>IFERROR($E179*SUMIF('Daily Log'!$W$18:$W$1017,$B179,'Daily Log'!$X$18:$X$1017),0)</f>
        <v>0</v>
      </c>
      <c r="O179" s="388">
        <f>IFERROR($E179*SUMIF('Daily Log'!$Z$18:$Z$1017,$B179,'Daily Log'!$AA$18:$AA$1017),0)</f>
        <v>0</v>
      </c>
      <c r="P179" s="388">
        <f>IFERROR($E179*SUMIF('Daily Log'!$AC$18:$AC$1017,$B179,'Daily Log'!$AD$18:$AD$1017),0)</f>
        <v>0</v>
      </c>
      <c r="Q179" s="388">
        <f>IFERROR($E179*SUMIF('Daily Log'!$AF$18:$AF$1017,$B179,'Daily Log'!$AG$18:$AG$1017),0)</f>
        <v>0</v>
      </c>
      <c r="R179" s="388">
        <f>IFERROR($E179*SUMIF('Daily Log'!$AI$18:$AI$1017,$B179,'Daily Log'!$AJ$18:$AJ$1017),0)</f>
        <v>0</v>
      </c>
      <c r="S179" s="388">
        <f>IFERROR($E179*SUMIF('Daily Log'!$AL$18:$AL$1017,$B179,'Daily Log'!$AM$18:$AM$1017),0)</f>
        <v>0</v>
      </c>
      <c r="T179" s="388">
        <f>IFERROR($E179*SUMIF('Daily Log'!$AO$18:$AO$1017,$B179,'Daily Log'!$AP$18:$AP$1017),0)</f>
        <v>0</v>
      </c>
      <c r="U179" s="388">
        <f>IFERROR($E179*SUMIF('Daily Log'!$AR$18:$AR$1017,$B179,'Daily Log'!$AS$18:$AS$1017),0)</f>
        <v>0</v>
      </c>
      <c r="V179" s="388">
        <f>IFERROR($E179*SUMIF('Daily Log'!$AU$18:$AU$1017,$B179,'Daily Log'!$AV$18:$AV$1017),0)</f>
        <v>0</v>
      </c>
      <c r="W179" s="388">
        <f>IFERROR($E179*SUMIF('Daily Log'!$AX$18:$AX$1017,$B179,'Daily Log'!$AY$18:$AY$1017),0)</f>
        <v>0</v>
      </c>
      <c r="X179" s="388">
        <f>IFERROR($E179*SUMIF('Daily Log'!$BA$18:$BA$1017,$B179,'Daily Log'!$BB$18:$BB$1017),0)</f>
        <v>0</v>
      </c>
      <c r="Y179" s="388">
        <f>IFERROR($E179*SUMIF('Daily Log'!$BD$18:$BD$1017,$B179,'Daily Log'!$BE$18:$BE$1017),0)</f>
        <v>0</v>
      </c>
      <c r="Z179" s="388">
        <f>IFERROR($E179*SUMIF('Daily Log'!$BG$18:$BG$1017,$B179,'Daily Log'!$BH$18:$BH$1017),0)</f>
        <v>32</v>
      </c>
      <c r="AA179" s="388">
        <f>IFERROR($E179*SUMIF('Daily Log'!$BJ$18:$BJ$1017,$B179,'Daily Log'!$BK$18:$BK$1017),0)</f>
        <v>0</v>
      </c>
      <c r="AB179" s="388">
        <f>IFERROR($E179*SUMIF('Daily Log'!$BM$18:$BM$1017,$B179,'Daily Log'!$BN$18:$BN$1017),0)</f>
        <v>0</v>
      </c>
      <c r="AC179" s="388">
        <f>IFERROR($E179*SUMIF('Daily Log'!$BP$18:$BP$1017,$B179,'Daily Log'!$BQ$18:$BQ$1017),0)</f>
        <v>0</v>
      </c>
      <c r="AD179" s="388">
        <f>IFERROR($E179*SUMIF('Daily Log'!$BS$18:$BS$1017,$B179,'Daily Log'!$BT$18:$BT$1017),0)</f>
        <v>0</v>
      </c>
      <c r="AE179" s="388">
        <f>IFERROR($E179*SUMIF('Daily Log'!$BV$18:$BV$1017,$B179,'Daily Log'!$BW$18:$BW$1017),0)</f>
        <v>0</v>
      </c>
      <c r="AF179" s="388">
        <f>IFERROR($E179*SUMIF('Daily Log'!$BY$18:$BY$1017,$B179,'Daily Log'!$BZ$18:$BZ$1017),0)</f>
        <v>0</v>
      </c>
      <c r="AG179" s="388">
        <f>IFERROR($E179*SUMIF('Daily Log'!$CB$18:$CB$1017,$B179,'Daily Log'!$CC$18:$CC$1017),0)</f>
        <v>0</v>
      </c>
      <c r="AH179" s="388">
        <f>IFERROR($E179*SUMIF('Daily Log'!$CE$18:$CE$1017,$B179,'Daily Log'!$CF$18:$CF$1017),0)</f>
        <v>0</v>
      </c>
      <c r="AI179" s="388">
        <f>IFERROR($E179*SUMIF('Daily Log'!$CH$18:$CH$1017,$B179,'Daily Log'!$CI$18:$CI$1017),0)</f>
        <v>0</v>
      </c>
      <c r="AJ179" s="388">
        <f>IFERROR($E179*SUMIF('Daily Log'!$CK$18:$CK$1017,$B179,'Daily Log'!$CL$18:$CL$1017),0)</f>
        <v>0</v>
      </c>
      <c r="AK179" s="388">
        <f>IFERROR($E179*SUMIF('Daily Log'!$CN$18:$CN$1017,$B179,'Daily Log'!$CO$18:$CO$1017),0)</f>
        <v>0</v>
      </c>
    </row>
    <row r="180" spans="2:37" ht="33.75" hidden="1" customHeight="1">
      <c r="B180" s="397" t="s">
        <v>87</v>
      </c>
      <c r="C180" s="384"/>
      <c r="D180" s="389" t="s">
        <v>274</v>
      </c>
      <c r="E180" s="391">
        <v>1</v>
      </c>
      <c r="F180" s="390">
        <f t="shared" si="3"/>
        <v>0</v>
      </c>
      <c r="G180" s="388">
        <f>IFERROR($E180*SUMIF('Daily Log'!$B$18:$B$1017,$B180,'Daily Log'!$C$18:$C$1017),0)</f>
        <v>0</v>
      </c>
      <c r="H180" s="388">
        <f>IFERROR($E180*SUMIF('Daily Log'!$E$18:$E$1017,$B180,'Daily Log'!$F$18:$F$1017),0)</f>
        <v>0</v>
      </c>
      <c r="I180" s="388">
        <f>IFERROR($E180*SUMIF('Daily Log'!$H$18:$H$1017,$B180,'Daily Log'!$I$18:$I$1017),0)</f>
        <v>0</v>
      </c>
      <c r="J180" s="388">
        <f>IFERROR($E180*SUMIF('Daily Log'!$K$18:$K$1017,$B180,'Daily Log'!$L$18:$L$1017),0)</f>
        <v>0</v>
      </c>
      <c r="K180" s="388">
        <f>IFERROR($E180*SUMIF('Daily Log'!$N$18:$N$1017,$B180,'Daily Log'!$O$18:$O$1017),0)</f>
        <v>0</v>
      </c>
      <c r="L180" s="388">
        <f>IFERROR($E180*SUMIF('Daily Log'!$Q$18:$Q$1017,$B180,'Daily Log'!$R$18:$R$1017),0)</f>
        <v>0</v>
      </c>
      <c r="M180" s="388">
        <f>IFERROR($E180*SUMIF('Daily Log'!$T$18:$T$1017,$B180,'Daily Log'!$U$18:$U$1017),0)</f>
        <v>0</v>
      </c>
      <c r="N180" s="388">
        <f>IFERROR($E180*SUMIF('Daily Log'!$W$18:$W$1017,$B180,'Daily Log'!$X$18:$X$1017),0)</f>
        <v>0</v>
      </c>
      <c r="O180" s="388">
        <f>IFERROR($E180*SUMIF('Daily Log'!$Z$18:$Z$1017,$B180,'Daily Log'!$AA$18:$AA$1017),0)</f>
        <v>0</v>
      </c>
      <c r="P180" s="388">
        <f>IFERROR($E180*SUMIF('Daily Log'!$AC$18:$AC$1017,$B180,'Daily Log'!$AD$18:$AD$1017),0)</f>
        <v>0</v>
      </c>
      <c r="Q180" s="388">
        <f>IFERROR($E180*SUMIF('Daily Log'!$AF$18:$AF$1017,$B180,'Daily Log'!$AG$18:$AG$1017),0)</f>
        <v>0</v>
      </c>
      <c r="R180" s="388">
        <f>IFERROR($E180*SUMIF('Daily Log'!$AI$18:$AI$1017,$B180,'Daily Log'!$AJ$18:$AJ$1017),0)</f>
        <v>0</v>
      </c>
      <c r="S180" s="388">
        <f>IFERROR($E180*SUMIF('Daily Log'!$AL$18:$AL$1017,$B180,'Daily Log'!$AM$18:$AM$1017),0)</f>
        <v>0</v>
      </c>
      <c r="T180" s="388">
        <f>IFERROR($E180*SUMIF('Daily Log'!$AO$18:$AO$1017,$B180,'Daily Log'!$AP$18:$AP$1017),0)</f>
        <v>0</v>
      </c>
      <c r="U180" s="388">
        <f>IFERROR($E180*SUMIF('Daily Log'!$AR$18:$AR$1017,$B180,'Daily Log'!$AS$18:$AS$1017),0)</f>
        <v>0</v>
      </c>
      <c r="V180" s="388">
        <f>IFERROR($E180*SUMIF('Daily Log'!$AU$18:$AU$1017,$B180,'Daily Log'!$AV$18:$AV$1017),0)</f>
        <v>0</v>
      </c>
      <c r="W180" s="388">
        <f>IFERROR($E180*SUMIF('Daily Log'!$AX$18:$AX$1017,$B180,'Daily Log'!$AY$18:$AY$1017),0)</f>
        <v>0</v>
      </c>
      <c r="X180" s="388">
        <f>IFERROR($E180*SUMIF('Daily Log'!$BA$18:$BA$1017,$B180,'Daily Log'!$BB$18:$BB$1017),0)</f>
        <v>0</v>
      </c>
      <c r="Y180" s="388">
        <f>IFERROR($E180*SUMIF('Daily Log'!$BD$18:$BD$1017,$B180,'Daily Log'!$BE$18:$BE$1017),0)</f>
        <v>0</v>
      </c>
      <c r="Z180" s="388">
        <f>IFERROR($E180*SUMIF('Daily Log'!$BG$18:$BG$1017,$B180,'Daily Log'!$BH$18:$BH$1017),0)</f>
        <v>0</v>
      </c>
      <c r="AA180" s="388">
        <f>IFERROR($E180*SUMIF('Daily Log'!$BJ$18:$BJ$1017,$B180,'Daily Log'!$BK$18:$BK$1017),0)</f>
        <v>0</v>
      </c>
      <c r="AB180" s="388">
        <f>IFERROR($E180*SUMIF('Daily Log'!$BM$18:$BM$1017,$B180,'Daily Log'!$BN$18:$BN$1017),0)</f>
        <v>0</v>
      </c>
      <c r="AC180" s="388">
        <f>IFERROR($E180*SUMIF('Daily Log'!$BP$18:$BP$1017,$B180,'Daily Log'!$BQ$18:$BQ$1017),0)</f>
        <v>0</v>
      </c>
      <c r="AD180" s="388">
        <f>IFERROR($E180*SUMIF('Daily Log'!$BS$18:$BS$1017,$B180,'Daily Log'!$BT$18:$BT$1017),0)</f>
        <v>0</v>
      </c>
      <c r="AE180" s="388">
        <f>IFERROR($E180*SUMIF('Daily Log'!$BV$18:$BV$1017,$B180,'Daily Log'!$BW$18:$BW$1017),0)</f>
        <v>0</v>
      </c>
      <c r="AF180" s="388">
        <f>IFERROR($E180*SUMIF('Daily Log'!$BY$18:$BY$1017,$B180,'Daily Log'!$BZ$18:$BZ$1017),0)</f>
        <v>0</v>
      </c>
      <c r="AG180" s="388">
        <f>IFERROR($E180*SUMIF('Daily Log'!$CB$18:$CB$1017,$B180,'Daily Log'!$CC$18:$CC$1017),0)</f>
        <v>0</v>
      </c>
      <c r="AH180" s="388">
        <f>IFERROR($E180*SUMIF('Daily Log'!$CE$18:$CE$1017,$B180,'Daily Log'!$CF$18:$CF$1017),0)</f>
        <v>0</v>
      </c>
      <c r="AI180" s="388">
        <f>IFERROR($E180*SUMIF('Daily Log'!$CH$18:$CH$1017,$B180,'Daily Log'!$CI$18:$CI$1017),0)</f>
        <v>0</v>
      </c>
      <c r="AJ180" s="388">
        <f>IFERROR($E180*SUMIF('Daily Log'!$CK$18:$CK$1017,$B180,'Daily Log'!$CL$18:$CL$1017),0)</f>
        <v>0</v>
      </c>
      <c r="AK180" s="388">
        <f>IFERROR($E180*SUMIF('Daily Log'!$CN$18:$CN$1017,$B180,'Daily Log'!$CO$18:$CO$1017),0)</f>
        <v>0</v>
      </c>
    </row>
    <row r="181" spans="2:37" ht="33.75" hidden="1" customHeight="1">
      <c r="B181" s="397" t="s">
        <v>88</v>
      </c>
      <c r="C181" s="384"/>
      <c r="D181" s="389" t="s">
        <v>274</v>
      </c>
      <c r="E181" s="391">
        <v>1</v>
      </c>
      <c r="F181" s="390">
        <f t="shared" si="3"/>
        <v>0</v>
      </c>
      <c r="G181" s="388">
        <f>IFERROR($E181*SUMIF('Daily Log'!$B$18:$B$1017,$B181,'Daily Log'!$C$18:$C$1017),0)</f>
        <v>0</v>
      </c>
      <c r="H181" s="388">
        <f>IFERROR($E181*SUMIF('Daily Log'!$E$18:$E$1017,$B181,'Daily Log'!$F$18:$F$1017),0)</f>
        <v>0</v>
      </c>
      <c r="I181" s="388">
        <f>IFERROR($E181*SUMIF('Daily Log'!$H$18:$H$1017,$B181,'Daily Log'!$I$18:$I$1017),0)</f>
        <v>0</v>
      </c>
      <c r="J181" s="388">
        <f>IFERROR($E181*SUMIF('Daily Log'!$K$18:$K$1017,$B181,'Daily Log'!$L$18:$L$1017),0)</f>
        <v>0</v>
      </c>
      <c r="K181" s="388">
        <f>IFERROR($E181*SUMIF('Daily Log'!$N$18:$N$1017,$B181,'Daily Log'!$O$18:$O$1017),0)</f>
        <v>0</v>
      </c>
      <c r="L181" s="388">
        <f>IFERROR($E181*SUMIF('Daily Log'!$Q$18:$Q$1017,$B181,'Daily Log'!$R$18:$R$1017),0)</f>
        <v>0</v>
      </c>
      <c r="M181" s="388">
        <f>IFERROR($E181*SUMIF('Daily Log'!$T$18:$T$1017,$B181,'Daily Log'!$U$18:$U$1017),0)</f>
        <v>0</v>
      </c>
      <c r="N181" s="388">
        <f>IFERROR($E181*SUMIF('Daily Log'!$W$18:$W$1017,$B181,'Daily Log'!$X$18:$X$1017),0)</f>
        <v>0</v>
      </c>
      <c r="O181" s="388">
        <f>IFERROR($E181*SUMIF('Daily Log'!$Z$18:$Z$1017,$B181,'Daily Log'!$AA$18:$AA$1017),0)</f>
        <v>0</v>
      </c>
      <c r="P181" s="388">
        <f>IFERROR($E181*SUMIF('Daily Log'!$AC$18:$AC$1017,$B181,'Daily Log'!$AD$18:$AD$1017),0)</f>
        <v>0</v>
      </c>
      <c r="Q181" s="388">
        <f>IFERROR($E181*SUMIF('Daily Log'!$AF$18:$AF$1017,$B181,'Daily Log'!$AG$18:$AG$1017),0)</f>
        <v>0</v>
      </c>
      <c r="R181" s="388">
        <f>IFERROR($E181*SUMIF('Daily Log'!$AI$18:$AI$1017,$B181,'Daily Log'!$AJ$18:$AJ$1017),0)</f>
        <v>0</v>
      </c>
      <c r="S181" s="388">
        <f>IFERROR($E181*SUMIF('Daily Log'!$AL$18:$AL$1017,$B181,'Daily Log'!$AM$18:$AM$1017),0)</f>
        <v>0</v>
      </c>
      <c r="T181" s="388">
        <f>IFERROR($E181*SUMIF('Daily Log'!$AO$18:$AO$1017,$B181,'Daily Log'!$AP$18:$AP$1017),0)</f>
        <v>0</v>
      </c>
      <c r="U181" s="388">
        <f>IFERROR($E181*SUMIF('Daily Log'!$AR$18:$AR$1017,$B181,'Daily Log'!$AS$18:$AS$1017),0)</f>
        <v>0</v>
      </c>
      <c r="V181" s="388">
        <f>IFERROR($E181*SUMIF('Daily Log'!$AU$18:$AU$1017,$B181,'Daily Log'!$AV$18:$AV$1017),0)</f>
        <v>0</v>
      </c>
      <c r="W181" s="388">
        <f>IFERROR($E181*SUMIF('Daily Log'!$AX$18:$AX$1017,$B181,'Daily Log'!$AY$18:$AY$1017),0)</f>
        <v>0</v>
      </c>
      <c r="X181" s="388">
        <f>IFERROR($E181*SUMIF('Daily Log'!$BA$18:$BA$1017,$B181,'Daily Log'!$BB$18:$BB$1017),0)</f>
        <v>0</v>
      </c>
      <c r="Y181" s="388">
        <f>IFERROR($E181*SUMIF('Daily Log'!$BD$18:$BD$1017,$B181,'Daily Log'!$BE$18:$BE$1017),0)</f>
        <v>0</v>
      </c>
      <c r="Z181" s="388">
        <f>IFERROR($E181*SUMIF('Daily Log'!$BG$18:$BG$1017,$B181,'Daily Log'!$BH$18:$BH$1017),0)</f>
        <v>0</v>
      </c>
      <c r="AA181" s="388">
        <f>IFERROR($E181*SUMIF('Daily Log'!$BJ$18:$BJ$1017,$B181,'Daily Log'!$BK$18:$BK$1017),0)</f>
        <v>0</v>
      </c>
      <c r="AB181" s="388">
        <f>IFERROR($E181*SUMIF('Daily Log'!$BM$18:$BM$1017,$B181,'Daily Log'!$BN$18:$BN$1017),0)</f>
        <v>0</v>
      </c>
      <c r="AC181" s="388">
        <f>IFERROR($E181*SUMIF('Daily Log'!$BP$18:$BP$1017,$B181,'Daily Log'!$BQ$18:$BQ$1017),0)</f>
        <v>0</v>
      </c>
      <c r="AD181" s="388">
        <f>IFERROR($E181*SUMIF('Daily Log'!$BS$18:$BS$1017,$B181,'Daily Log'!$BT$18:$BT$1017),0)</f>
        <v>0</v>
      </c>
      <c r="AE181" s="388">
        <f>IFERROR($E181*SUMIF('Daily Log'!$BV$18:$BV$1017,$B181,'Daily Log'!$BW$18:$BW$1017),0)</f>
        <v>0</v>
      </c>
      <c r="AF181" s="388">
        <f>IFERROR($E181*SUMIF('Daily Log'!$BY$18:$BY$1017,$B181,'Daily Log'!$BZ$18:$BZ$1017),0)</f>
        <v>0</v>
      </c>
      <c r="AG181" s="388">
        <f>IFERROR($E181*SUMIF('Daily Log'!$CB$18:$CB$1017,$B181,'Daily Log'!$CC$18:$CC$1017),0)</f>
        <v>0</v>
      </c>
      <c r="AH181" s="388">
        <f>IFERROR($E181*SUMIF('Daily Log'!$CE$18:$CE$1017,$B181,'Daily Log'!$CF$18:$CF$1017),0)</f>
        <v>0</v>
      </c>
      <c r="AI181" s="388">
        <f>IFERROR($E181*SUMIF('Daily Log'!$CH$18:$CH$1017,$B181,'Daily Log'!$CI$18:$CI$1017),0)</f>
        <v>0</v>
      </c>
      <c r="AJ181" s="388">
        <f>IFERROR($E181*SUMIF('Daily Log'!$CK$18:$CK$1017,$B181,'Daily Log'!$CL$18:$CL$1017),0)</f>
        <v>0</v>
      </c>
      <c r="AK181" s="388">
        <f>IFERROR($E181*SUMIF('Daily Log'!$CN$18:$CN$1017,$B181,'Daily Log'!$CO$18:$CO$1017),0)</f>
        <v>0</v>
      </c>
    </row>
    <row r="182" spans="2:37" ht="33.75" hidden="1" customHeight="1">
      <c r="B182" s="397" t="s">
        <v>89</v>
      </c>
      <c r="C182" s="384"/>
      <c r="D182" s="389" t="s">
        <v>274</v>
      </c>
      <c r="E182" s="391">
        <v>1</v>
      </c>
      <c r="F182" s="390">
        <f t="shared" si="3"/>
        <v>0</v>
      </c>
      <c r="G182" s="388">
        <f>IFERROR($E182*SUMIF('Daily Log'!$B$18:$B$1017,$B182,'Daily Log'!$C$18:$C$1017),0)</f>
        <v>0</v>
      </c>
      <c r="H182" s="388">
        <f>IFERROR($E182*SUMIF('Daily Log'!$E$18:$E$1017,$B182,'Daily Log'!$F$18:$F$1017),0)</f>
        <v>0</v>
      </c>
      <c r="I182" s="388">
        <f>IFERROR($E182*SUMIF('Daily Log'!$H$18:$H$1017,$B182,'Daily Log'!$I$18:$I$1017),0)</f>
        <v>0</v>
      </c>
      <c r="J182" s="388">
        <f>IFERROR($E182*SUMIF('Daily Log'!$K$18:$K$1017,$B182,'Daily Log'!$L$18:$L$1017),0)</f>
        <v>0</v>
      </c>
      <c r="K182" s="388">
        <f>IFERROR($E182*SUMIF('Daily Log'!$N$18:$N$1017,$B182,'Daily Log'!$O$18:$O$1017),0)</f>
        <v>0</v>
      </c>
      <c r="L182" s="388">
        <f>IFERROR($E182*SUMIF('Daily Log'!$Q$18:$Q$1017,$B182,'Daily Log'!$R$18:$R$1017),0)</f>
        <v>0</v>
      </c>
      <c r="M182" s="388">
        <f>IFERROR($E182*SUMIF('Daily Log'!$T$18:$T$1017,$B182,'Daily Log'!$U$18:$U$1017),0)</f>
        <v>0</v>
      </c>
      <c r="N182" s="388">
        <f>IFERROR($E182*SUMIF('Daily Log'!$W$18:$W$1017,$B182,'Daily Log'!$X$18:$X$1017),0)</f>
        <v>0</v>
      </c>
      <c r="O182" s="388">
        <f>IFERROR($E182*SUMIF('Daily Log'!$Z$18:$Z$1017,$B182,'Daily Log'!$AA$18:$AA$1017),0)</f>
        <v>0</v>
      </c>
      <c r="P182" s="388">
        <f>IFERROR($E182*SUMIF('Daily Log'!$AC$18:$AC$1017,$B182,'Daily Log'!$AD$18:$AD$1017),0)</f>
        <v>0</v>
      </c>
      <c r="Q182" s="388">
        <f>IFERROR($E182*SUMIF('Daily Log'!$AF$18:$AF$1017,$B182,'Daily Log'!$AG$18:$AG$1017),0)</f>
        <v>0</v>
      </c>
      <c r="R182" s="388">
        <f>IFERROR($E182*SUMIF('Daily Log'!$AI$18:$AI$1017,$B182,'Daily Log'!$AJ$18:$AJ$1017),0)</f>
        <v>0</v>
      </c>
      <c r="S182" s="388">
        <f>IFERROR($E182*SUMIF('Daily Log'!$AL$18:$AL$1017,$B182,'Daily Log'!$AM$18:$AM$1017),0)</f>
        <v>0</v>
      </c>
      <c r="T182" s="388">
        <f>IFERROR($E182*SUMIF('Daily Log'!$AO$18:$AO$1017,$B182,'Daily Log'!$AP$18:$AP$1017),0)</f>
        <v>0</v>
      </c>
      <c r="U182" s="388">
        <f>IFERROR($E182*SUMIF('Daily Log'!$AR$18:$AR$1017,$B182,'Daily Log'!$AS$18:$AS$1017),0)</f>
        <v>0</v>
      </c>
      <c r="V182" s="388">
        <f>IFERROR($E182*SUMIF('Daily Log'!$AU$18:$AU$1017,$B182,'Daily Log'!$AV$18:$AV$1017),0)</f>
        <v>0</v>
      </c>
      <c r="W182" s="388">
        <f>IFERROR($E182*SUMIF('Daily Log'!$AX$18:$AX$1017,$B182,'Daily Log'!$AY$18:$AY$1017),0)</f>
        <v>0</v>
      </c>
      <c r="X182" s="388">
        <f>IFERROR($E182*SUMIF('Daily Log'!$BA$18:$BA$1017,$B182,'Daily Log'!$BB$18:$BB$1017),0)</f>
        <v>0</v>
      </c>
      <c r="Y182" s="388">
        <f>IFERROR($E182*SUMIF('Daily Log'!$BD$18:$BD$1017,$B182,'Daily Log'!$BE$18:$BE$1017),0)</f>
        <v>0</v>
      </c>
      <c r="Z182" s="388">
        <f>IFERROR($E182*SUMIF('Daily Log'!$BG$18:$BG$1017,$B182,'Daily Log'!$BH$18:$BH$1017),0)</f>
        <v>0</v>
      </c>
      <c r="AA182" s="388">
        <f>IFERROR($E182*SUMIF('Daily Log'!$BJ$18:$BJ$1017,$B182,'Daily Log'!$BK$18:$BK$1017),0)</f>
        <v>0</v>
      </c>
      <c r="AB182" s="388">
        <f>IFERROR($E182*SUMIF('Daily Log'!$BM$18:$BM$1017,$B182,'Daily Log'!$BN$18:$BN$1017),0)</f>
        <v>0</v>
      </c>
      <c r="AC182" s="388">
        <f>IFERROR($E182*SUMIF('Daily Log'!$BP$18:$BP$1017,$B182,'Daily Log'!$BQ$18:$BQ$1017),0)</f>
        <v>0</v>
      </c>
      <c r="AD182" s="388">
        <f>IFERROR($E182*SUMIF('Daily Log'!$BS$18:$BS$1017,$B182,'Daily Log'!$BT$18:$BT$1017),0)</f>
        <v>0</v>
      </c>
      <c r="AE182" s="388">
        <f>IFERROR($E182*SUMIF('Daily Log'!$BV$18:$BV$1017,$B182,'Daily Log'!$BW$18:$BW$1017),0)</f>
        <v>0</v>
      </c>
      <c r="AF182" s="388">
        <f>IFERROR($E182*SUMIF('Daily Log'!$BY$18:$BY$1017,$B182,'Daily Log'!$BZ$18:$BZ$1017),0)</f>
        <v>0</v>
      </c>
      <c r="AG182" s="388">
        <f>IFERROR($E182*SUMIF('Daily Log'!$CB$18:$CB$1017,$B182,'Daily Log'!$CC$18:$CC$1017),0)</f>
        <v>0</v>
      </c>
      <c r="AH182" s="388">
        <f>IFERROR($E182*SUMIF('Daily Log'!$CE$18:$CE$1017,$B182,'Daily Log'!$CF$18:$CF$1017),0)</f>
        <v>0</v>
      </c>
      <c r="AI182" s="388">
        <f>IFERROR($E182*SUMIF('Daily Log'!$CH$18:$CH$1017,$B182,'Daily Log'!$CI$18:$CI$1017),0)</f>
        <v>0</v>
      </c>
      <c r="AJ182" s="388">
        <f>IFERROR($E182*SUMIF('Daily Log'!$CK$18:$CK$1017,$B182,'Daily Log'!$CL$18:$CL$1017),0)</f>
        <v>0</v>
      </c>
      <c r="AK182" s="388">
        <f>IFERROR($E182*SUMIF('Daily Log'!$CN$18:$CN$1017,$B182,'Daily Log'!$CO$18:$CO$1017),0)</f>
        <v>0</v>
      </c>
    </row>
    <row r="183" spans="2:37" ht="33.75" hidden="1" customHeight="1">
      <c r="B183" s="397" t="s">
        <v>90</v>
      </c>
      <c r="C183" s="384"/>
      <c r="D183" s="389" t="s">
        <v>274</v>
      </c>
      <c r="E183" s="391">
        <v>1</v>
      </c>
      <c r="F183" s="390">
        <f t="shared" si="3"/>
        <v>0</v>
      </c>
      <c r="G183" s="388">
        <f>IFERROR($E183*SUMIF('Daily Log'!$B$18:$B$1017,$B183,'Daily Log'!$C$18:$C$1017),0)</f>
        <v>0</v>
      </c>
      <c r="H183" s="388">
        <f>IFERROR($E183*SUMIF('Daily Log'!$E$18:$E$1017,$B183,'Daily Log'!$F$18:$F$1017),0)</f>
        <v>0</v>
      </c>
      <c r="I183" s="388">
        <f>IFERROR($E183*SUMIF('Daily Log'!$H$18:$H$1017,$B183,'Daily Log'!$I$18:$I$1017),0)</f>
        <v>0</v>
      </c>
      <c r="J183" s="388">
        <f>IFERROR($E183*SUMIF('Daily Log'!$K$18:$K$1017,$B183,'Daily Log'!$L$18:$L$1017),0)</f>
        <v>0</v>
      </c>
      <c r="K183" s="388">
        <f>IFERROR($E183*SUMIF('Daily Log'!$N$18:$N$1017,$B183,'Daily Log'!$O$18:$O$1017),0)</f>
        <v>0</v>
      </c>
      <c r="L183" s="388">
        <f>IFERROR($E183*SUMIF('Daily Log'!$Q$18:$Q$1017,$B183,'Daily Log'!$R$18:$R$1017),0)</f>
        <v>0</v>
      </c>
      <c r="M183" s="388">
        <f>IFERROR($E183*SUMIF('Daily Log'!$T$18:$T$1017,$B183,'Daily Log'!$U$18:$U$1017),0)</f>
        <v>0</v>
      </c>
      <c r="N183" s="388">
        <f>IFERROR($E183*SUMIF('Daily Log'!$W$18:$W$1017,$B183,'Daily Log'!$X$18:$X$1017),0)</f>
        <v>0</v>
      </c>
      <c r="O183" s="388">
        <f>IFERROR($E183*SUMIF('Daily Log'!$Z$18:$Z$1017,$B183,'Daily Log'!$AA$18:$AA$1017),0)</f>
        <v>0</v>
      </c>
      <c r="P183" s="388">
        <f>IFERROR($E183*SUMIF('Daily Log'!$AC$18:$AC$1017,$B183,'Daily Log'!$AD$18:$AD$1017),0)</f>
        <v>0</v>
      </c>
      <c r="Q183" s="388">
        <f>IFERROR($E183*SUMIF('Daily Log'!$AF$18:$AF$1017,$B183,'Daily Log'!$AG$18:$AG$1017),0)</f>
        <v>0</v>
      </c>
      <c r="R183" s="388">
        <f>IFERROR($E183*SUMIF('Daily Log'!$AI$18:$AI$1017,$B183,'Daily Log'!$AJ$18:$AJ$1017),0)</f>
        <v>0</v>
      </c>
      <c r="S183" s="388">
        <f>IFERROR($E183*SUMIF('Daily Log'!$AL$18:$AL$1017,$B183,'Daily Log'!$AM$18:$AM$1017),0)</f>
        <v>0</v>
      </c>
      <c r="T183" s="388">
        <f>IFERROR($E183*SUMIF('Daily Log'!$AO$18:$AO$1017,$B183,'Daily Log'!$AP$18:$AP$1017),0)</f>
        <v>0</v>
      </c>
      <c r="U183" s="388">
        <f>IFERROR($E183*SUMIF('Daily Log'!$AR$18:$AR$1017,$B183,'Daily Log'!$AS$18:$AS$1017),0)</f>
        <v>0</v>
      </c>
      <c r="V183" s="388">
        <f>IFERROR($E183*SUMIF('Daily Log'!$AU$18:$AU$1017,$B183,'Daily Log'!$AV$18:$AV$1017),0)</f>
        <v>0</v>
      </c>
      <c r="W183" s="388">
        <f>IFERROR($E183*SUMIF('Daily Log'!$AX$18:$AX$1017,$B183,'Daily Log'!$AY$18:$AY$1017),0)</f>
        <v>0</v>
      </c>
      <c r="X183" s="388">
        <f>IFERROR($E183*SUMIF('Daily Log'!$BA$18:$BA$1017,$B183,'Daily Log'!$BB$18:$BB$1017),0)</f>
        <v>0</v>
      </c>
      <c r="Y183" s="388">
        <f>IFERROR($E183*SUMIF('Daily Log'!$BD$18:$BD$1017,$B183,'Daily Log'!$BE$18:$BE$1017),0)</f>
        <v>0</v>
      </c>
      <c r="Z183" s="388">
        <f>IFERROR($E183*SUMIF('Daily Log'!$BG$18:$BG$1017,$B183,'Daily Log'!$BH$18:$BH$1017),0)</f>
        <v>0</v>
      </c>
      <c r="AA183" s="388">
        <f>IFERROR($E183*SUMIF('Daily Log'!$BJ$18:$BJ$1017,$B183,'Daily Log'!$BK$18:$BK$1017),0)</f>
        <v>0</v>
      </c>
      <c r="AB183" s="388">
        <f>IFERROR($E183*SUMIF('Daily Log'!$BM$18:$BM$1017,$B183,'Daily Log'!$BN$18:$BN$1017),0)</f>
        <v>0</v>
      </c>
      <c r="AC183" s="388">
        <f>IFERROR($E183*SUMIF('Daily Log'!$BP$18:$BP$1017,$B183,'Daily Log'!$BQ$18:$BQ$1017),0)</f>
        <v>0</v>
      </c>
      <c r="AD183" s="388">
        <f>IFERROR($E183*SUMIF('Daily Log'!$BS$18:$BS$1017,$B183,'Daily Log'!$BT$18:$BT$1017),0)</f>
        <v>0</v>
      </c>
      <c r="AE183" s="388">
        <f>IFERROR($E183*SUMIF('Daily Log'!$BV$18:$BV$1017,$B183,'Daily Log'!$BW$18:$BW$1017),0)</f>
        <v>0</v>
      </c>
      <c r="AF183" s="388">
        <f>IFERROR($E183*SUMIF('Daily Log'!$BY$18:$BY$1017,$B183,'Daily Log'!$BZ$18:$BZ$1017),0)</f>
        <v>0</v>
      </c>
      <c r="AG183" s="388">
        <f>IFERROR($E183*SUMIF('Daily Log'!$CB$18:$CB$1017,$B183,'Daily Log'!$CC$18:$CC$1017),0)</f>
        <v>0</v>
      </c>
      <c r="AH183" s="388">
        <f>IFERROR($E183*SUMIF('Daily Log'!$CE$18:$CE$1017,$B183,'Daily Log'!$CF$18:$CF$1017),0)</f>
        <v>0</v>
      </c>
      <c r="AI183" s="388">
        <f>IFERROR($E183*SUMIF('Daily Log'!$CH$18:$CH$1017,$B183,'Daily Log'!$CI$18:$CI$1017),0)</f>
        <v>0</v>
      </c>
      <c r="AJ183" s="388">
        <f>IFERROR($E183*SUMIF('Daily Log'!$CK$18:$CK$1017,$B183,'Daily Log'!$CL$18:$CL$1017),0)</f>
        <v>0</v>
      </c>
      <c r="AK183" s="388">
        <f>IFERROR($E183*SUMIF('Daily Log'!$CN$18:$CN$1017,$B183,'Daily Log'!$CO$18:$CO$1017),0)</f>
        <v>0</v>
      </c>
    </row>
    <row r="184" spans="2:37" ht="33.75" hidden="1" customHeight="1">
      <c r="B184" s="397" t="s">
        <v>91</v>
      </c>
      <c r="C184" s="384"/>
      <c r="D184" s="389" t="s">
        <v>274</v>
      </c>
      <c r="E184" s="391">
        <v>1</v>
      </c>
      <c r="F184" s="390">
        <f t="shared" si="3"/>
        <v>0</v>
      </c>
      <c r="G184" s="388">
        <f>IFERROR($E184*SUMIF('Daily Log'!$B$18:$B$1017,$B184,'Daily Log'!$C$18:$C$1017),0)</f>
        <v>0</v>
      </c>
      <c r="H184" s="388">
        <f>IFERROR($E184*SUMIF('Daily Log'!$E$18:$E$1017,$B184,'Daily Log'!$F$18:$F$1017),0)</f>
        <v>0</v>
      </c>
      <c r="I184" s="388">
        <f>IFERROR($E184*SUMIF('Daily Log'!$H$18:$H$1017,$B184,'Daily Log'!$I$18:$I$1017),0)</f>
        <v>0</v>
      </c>
      <c r="J184" s="388">
        <f>IFERROR($E184*SUMIF('Daily Log'!$K$18:$K$1017,$B184,'Daily Log'!$L$18:$L$1017),0)</f>
        <v>0</v>
      </c>
      <c r="K184" s="388">
        <f>IFERROR($E184*SUMIF('Daily Log'!$N$18:$N$1017,$B184,'Daily Log'!$O$18:$O$1017),0)</f>
        <v>0</v>
      </c>
      <c r="L184" s="388">
        <f>IFERROR($E184*SUMIF('Daily Log'!$Q$18:$Q$1017,$B184,'Daily Log'!$R$18:$R$1017),0)</f>
        <v>0</v>
      </c>
      <c r="M184" s="388">
        <f>IFERROR($E184*SUMIF('Daily Log'!$T$18:$T$1017,$B184,'Daily Log'!$U$18:$U$1017),0)</f>
        <v>0</v>
      </c>
      <c r="N184" s="388">
        <f>IFERROR($E184*SUMIF('Daily Log'!$W$18:$W$1017,$B184,'Daily Log'!$X$18:$X$1017),0)</f>
        <v>0</v>
      </c>
      <c r="O184" s="388">
        <f>IFERROR($E184*SUMIF('Daily Log'!$Z$18:$Z$1017,$B184,'Daily Log'!$AA$18:$AA$1017),0)</f>
        <v>0</v>
      </c>
      <c r="P184" s="388">
        <f>IFERROR($E184*SUMIF('Daily Log'!$AC$18:$AC$1017,$B184,'Daily Log'!$AD$18:$AD$1017),0)</f>
        <v>0</v>
      </c>
      <c r="Q184" s="388">
        <f>IFERROR($E184*SUMIF('Daily Log'!$AF$18:$AF$1017,$B184,'Daily Log'!$AG$18:$AG$1017),0)</f>
        <v>0</v>
      </c>
      <c r="R184" s="388">
        <f>IFERROR($E184*SUMIF('Daily Log'!$AI$18:$AI$1017,$B184,'Daily Log'!$AJ$18:$AJ$1017),0)</f>
        <v>0</v>
      </c>
      <c r="S184" s="388">
        <f>IFERROR($E184*SUMIF('Daily Log'!$AL$18:$AL$1017,$B184,'Daily Log'!$AM$18:$AM$1017),0)</f>
        <v>0</v>
      </c>
      <c r="T184" s="388">
        <f>IFERROR($E184*SUMIF('Daily Log'!$AO$18:$AO$1017,$B184,'Daily Log'!$AP$18:$AP$1017),0)</f>
        <v>0</v>
      </c>
      <c r="U184" s="388">
        <f>IFERROR($E184*SUMIF('Daily Log'!$AR$18:$AR$1017,$B184,'Daily Log'!$AS$18:$AS$1017),0)</f>
        <v>0</v>
      </c>
      <c r="V184" s="388">
        <f>IFERROR($E184*SUMIF('Daily Log'!$AU$18:$AU$1017,$B184,'Daily Log'!$AV$18:$AV$1017),0)</f>
        <v>0</v>
      </c>
      <c r="W184" s="388">
        <f>IFERROR($E184*SUMIF('Daily Log'!$AX$18:$AX$1017,$B184,'Daily Log'!$AY$18:$AY$1017),0)</f>
        <v>0</v>
      </c>
      <c r="X184" s="388">
        <f>IFERROR($E184*SUMIF('Daily Log'!$BA$18:$BA$1017,$B184,'Daily Log'!$BB$18:$BB$1017),0)</f>
        <v>0</v>
      </c>
      <c r="Y184" s="388">
        <f>IFERROR($E184*SUMIF('Daily Log'!$BD$18:$BD$1017,$B184,'Daily Log'!$BE$18:$BE$1017),0)</f>
        <v>0</v>
      </c>
      <c r="Z184" s="388">
        <f>IFERROR($E184*SUMIF('Daily Log'!$BG$18:$BG$1017,$B184,'Daily Log'!$BH$18:$BH$1017),0)</f>
        <v>0</v>
      </c>
      <c r="AA184" s="388">
        <f>IFERROR($E184*SUMIF('Daily Log'!$BJ$18:$BJ$1017,$B184,'Daily Log'!$BK$18:$BK$1017),0)</f>
        <v>0</v>
      </c>
      <c r="AB184" s="388">
        <f>IFERROR($E184*SUMIF('Daily Log'!$BM$18:$BM$1017,$B184,'Daily Log'!$BN$18:$BN$1017),0)</f>
        <v>0</v>
      </c>
      <c r="AC184" s="388">
        <f>IFERROR($E184*SUMIF('Daily Log'!$BP$18:$BP$1017,$B184,'Daily Log'!$BQ$18:$BQ$1017),0)</f>
        <v>0</v>
      </c>
      <c r="AD184" s="388">
        <f>IFERROR($E184*SUMIF('Daily Log'!$BS$18:$BS$1017,$B184,'Daily Log'!$BT$18:$BT$1017),0)</f>
        <v>0</v>
      </c>
      <c r="AE184" s="388">
        <f>IFERROR($E184*SUMIF('Daily Log'!$BV$18:$BV$1017,$B184,'Daily Log'!$BW$18:$BW$1017),0)</f>
        <v>0</v>
      </c>
      <c r="AF184" s="388">
        <f>IFERROR($E184*SUMIF('Daily Log'!$BY$18:$BY$1017,$B184,'Daily Log'!$BZ$18:$BZ$1017),0)</f>
        <v>0</v>
      </c>
      <c r="AG184" s="388">
        <f>IFERROR($E184*SUMIF('Daily Log'!$CB$18:$CB$1017,$B184,'Daily Log'!$CC$18:$CC$1017),0)</f>
        <v>0</v>
      </c>
      <c r="AH184" s="388">
        <f>IFERROR($E184*SUMIF('Daily Log'!$CE$18:$CE$1017,$B184,'Daily Log'!$CF$18:$CF$1017),0)</f>
        <v>0</v>
      </c>
      <c r="AI184" s="388">
        <f>IFERROR($E184*SUMIF('Daily Log'!$CH$18:$CH$1017,$B184,'Daily Log'!$CI$18:$CI$1017),0)</f>
        <v>0</v>
      </c>
      <c r="AJ184" s="388">
        <f>IFERROR($E184*SUMIF('Daily Log'!$CK$18:$CK$1017,$B184,'Daily Log'!$CL$18:$CL$1017),0)</f>
        <v>0</v>
      </c>
      <c r="AK184" s="388">
        <f>IFERROR($E184*SUMIF('Daily Log'!$CN$18:$CN$1017,$B184,'Daily Log'!$CO$18:$CO$1017),0)</f>
        <v>0</v>
      </c>
    </row>
    <row r="185" spans="2:37" ht="33.75" hidden="1" customHeight="1">
      <c r="B185" s="397" t="s">
        <v>92</v>
      </c>
      <c r="C185" s="384"/>
      <c r="D185" s="389" t="s">
        <v>274</v>
      </c>
      <c r="E185" s="391">
        <v>1</v>
      </c>
      <c r="F185" s="390">
        <f t="shared" si="3"/>
        <v>0</v>
      </c>
      <c r="G185" s="388">
        <f>IFERROR($E185*SUMIF('Daily Log'!$B$18:$B$1017,$B185,'Daily Log'!$C$18:$C$1017),0)</f>
        <v>0</v>
      </c>
      <c r="H185" s="388">
        <f>IFERROR($E185*SUMIF('Daily Log'!$E$18:$E$1017,$B185,'Daily Log'!$F$18:$F$1017),0)</f>
        <v>0</v>
      </c>
      <c r="I185" s="388">
        <f>IFERROR($E185*SUMIF('Daily Log'!$H$18:$H$1017,$B185,'Daily Log'!$I$18:$I$1017),0)</f>
        <v>0</v>
      </c>
      <c r="J185" s="388">
        <f>IFERROR($E185*SUMIF('Daily Log'!$K$18:$K$1017,$B185,'Daily Log'!$L$18:$L$1017),0)</f>
        <v>0</v>
      </c>
      <c r="K185" s="388">
        <f>IFERROR($E185*SUMIF('Daily Log'!$N$18:$N$1017,$B185,'Daily Log'!$O$18:$O$1017),0)</f>
        <v>0</v>
      </c>
      <c r="L185" s="388">
        <f>IFERROR($E185*SUMIF('Daily Log'!$Q$18:$Q$1017,$B185,'Daily Log'!$R$18:$R$1017),0)</f>
        <v>0</v>
      </c>
      <c r="M185" s="388">
        <f>IFERROR($E185*SUMIF('Daily Log'!$T$18:$T$1017,$B185,'Daily Log'!$U$18:$U$1017),0)</f>
        <v>0</v>
      </c>
      <c r="N185" s="388">
        <f>IFERROR($E185*SUMIF('Daily Log'!$W$18:$W$1017,$B185,'Daily Log'!$X$18:$X$1017),0)</f>
        <v>0</v>
      </c>
      <c r="O185" s="388">
        <f>IFERROR($E185*SUMIF('Daily Log'!$Z$18:$Z$1017,$B185,'Daily Log'!$AA$18:$AA$1017),0)</f>
        <v>0</v>
      </c>
      <c r="P185" s="388">
        <f>IFERROR($E185*SUMIF('Daily Log'!$AC$18:$AC$1017,$B185,'Daily Log'!$AD$18:$AD$1017),0)</f>
        <v>0</v>
      </c>
      <c r="Q185" s="388">
        <f>IFERROR($E185*SUMIF('Daily Log'!$AF$18:$AF$1017,$B185,'Daily Log'!$AG$18:$AG$1017),0)</f>
        <v>0</v>
      </c>
      <c r="R185" s="388">
        <f>IFERROR($E185*SUMIF('Daily Log'!$AI$18:$AI$1017,$B185,'Daily Log'!$AJ$18:$AJ$1017),0)</f>
        <v>0</v>
      </c>
      <c r="S185" s="388">
        <f>IFERROR($E185*SUMIF('Daily Log'!$AL$18:$AL$1017,$B185,'Daily Log'!$AM$18:$AM$1017),0)</f>
        <v>0</v>
      </c>
      <c r="T185" s="388">
        <f>IFERROR($E185*SUMIF('Daily Log'!$AO$18:$AO$1017,$B185,'Daily Log'!$AP$18:$AP$1017),0)</f>
        <v>0</v>
      </c>
      <c r="U185" s="388">
        <f>IFERROR($E185*SUMIF('Daily Log'!$AR$18:$AR$1017,$B185,'Daily Log'!$AS$18:$AS$1017),0)</f>
        <v>0</v>
      </c>
      <c r="V185" s="388">
        <f>IFERROR($E185*SUMIF('Daily Log'!$AU$18:$AU$1017,$B185,'Daily Log'!$AV$18:$AV$1017),0)</f>
        <v>0</v>
      </c>
      <c r="W185" s="388">
        <f>IFERROR($E185*SUMIF('Daily Log'!$AX$18:$AX$1017,$B185,'Daily Log'!$AY$18:$AY$1017),0)</f>
        <v>0</v>
      </c>
      <c r="X185" s="388">
        <f>IFERROR($E185*SUMIF('Daily Log'!$BA$18:$BA$1017,$B185,'Daily Log'!$BB$18:$BB$1017),0)</f>
        <v>0</v>
      </c>
      <c r="Y185" s="388">
        <f>IFERROR($E185*SUMIF('Daily Log'!$BD$18:$BD$1017,$B185,'Daily Log'!$BE$18:$BE$1017),0)</f>
        <v>0</v>
      </c>
      <c r="Z185" s="388">
        <f>IFERROR($E185*SUMIF('Daily Log'!$BG$18:$BG$1017,$B185,'Daily Log'!$BH$18:$BH$1017),0)</f>
        <v>0</v>
      </c>
      <c r="AA185" s="388">
        <f>IFERROR($E185*SUMIF('Daily Log'!$BJ$18:$BJ$1017,$B185,'Daily Log'!$BK$18:$BK$1017),0)</f>
        <v>0</v>
      </c>
      <c r="AB185" s="388">
        <f>IFERROR($E185*SUMIF('Daily Log'!$BM$18:$BM$1017,$B185,'Daily Log'!$BN$18:$BN$1017),0)</f>
        <v>0</v>
      </c>
      <c r="AC185" s="388">
        <f>IFERROR($E185*SUMIF('Daily Log'!$BP$18:$BP$1017,$B185,'Daily Log'!$BQ$18:$BQ$1017),0)</f>
        <v>0</v>
      </c>
      <c r="AD185" s="388">
        <f>IFERROR($E185*SUMIF('Daily Log'!$BS$18:$BS$1017,$B185,'Daily Log'!$BT$18:$BT$1017),0)</f>
        <v>0</v>
      </c>
      <c r="AE185" s="388">
        <f>IFERROR($E185*SUMIF('Daily Log'!$BV$18:$BV$1017,$B185,'Daily Log'!$BW$18:$BW$1017),0)</f>
        <v>0</v>
      </c>
      <c r="AF185" s="388">
        <f>IFERROR($E185*SUMIF('Daily Log'!$BY$18:$BY$1017,$B185,'Daily Log'!$BZ$18:$BZ$1017),0)</f>
        <v>0</v>
      </c>
      <c r="AG185" s="388">
        <f>IFERROR($E185*SUMIF('Daily Log'!$CB$18:$CB$1017,$B185,'Daily Log'!$CC$18:$CC$1017),0)</f>
        <v>0</v>
      </c>
      <c r="AH185" s="388">
        <f>IFERROR($E185*SUMIF('Daily Log'!$CE$18:$CE$1017,$B185,'Daily Log'!$CF$18:$CF$1017),0)</f>
        <v>0</v>
      </c>
      <c r="AI185" s="388">
        <f>IFERROR($E185*SUMIF('Daily Log'!$CH$18:$CH$1017,$B185,'Daily Log'!$CI$18:$CI$1017),0)</f>
        <v>0</v>
      </c>
      <c r="AJ185" s="388">
        <f>IFERROR($E185*SUMIF('Daily Log'!$CK$18:$CK$1017,$B185,'Daily Log'!$CL$18:$CL$1017),0)</f>
        <v>0</v>
      </c>
      <c r="AK185" s="388">
        <f>IFERROR($E185*SUMIF('Daily Log'!$CN$18:$CN$1017,$B185,'Daily Log'!$CO$18:$CO$1017),0)</f>
        <v>0</v>
      </c>
    </row>
    <row r="186" spans="2:37" ht="33.75" hidden="1" customHeight="1">
      <c r="B186" s="397" t="s">
        <v>93</v>
      </c>
      <c r="C186" s="384"/>
      <c r="D186" s="389" t="s">
        <v>274</v>
      </c>
      <c r="E186" s="391">
        <v>1</v>
      </c>
      <c r="F186" s="390">
        <f t="shared" si="3"/>
        <v>0</v>
      </c>
      <c r="G186" s="388">
        <f>IFERROR($E186*SUMIF('Daily Log'!$B$18:$B$1017,$B186,'Daily Log'!$C$18:$C$1017),0)</f>
        <v>0</v>
      </c>
      <c r="H186" s="388">
        <f>IFERROR($E186*SUMIF('Daily Log'!$E$18:$E$1017,$B186,'Daily Log'!$F$18:$F$1017),0)</f>
        <v>0</v>
      </c>
      <c r="I186" s="388">
        <f>IFERROR($E186*SUMIF('Daily Log'!$H$18:$H$1017,$B186,'Daily Log'!$I$18:$I$1017),0)</f>
        <v>0</v>
      </c>
      <c r="J186" s="388">
        <f>IFERROR($E186*SUMIF('Daily Log'!$K$18:$K$1017,$B186,'Daily Log'!$L$18:$L$1017),0)</f>
        <v>0</v>
      </c>
      <c r="K186" s="388">
        <f>IFERROR($E186*SUMIF('Daily Log'!$N$18:$N$1017,$B186,'Daily Log'!$O$18:$O$1017),0)</f>
        <v>0</v>
      </c>
      <c r="L186" s="388">
        <f>IFERROR($E186*SUMIF('Daily Log'!$Q$18:$Q$1017,$B186,'Daily Log'!$R$18:$R$1017),0)</f>
        <v>0</v>
      </c>
      <c r="M186" s="388">
        <f>IFERROR($E186*SUMIF('Daily Log'!$T$18:$T$1017,$B186,'Daily Log'!$U$18:$U$1017),0)</f>
        <v>0</v>
      </c>
      <c r="N186" s="388">
        <f>IFERROR($E186*SUMIF('Daily Log'!$W$18:$W$1017,$B186,'Daily Log'!$X$18:$X$1017),0)</f>
        <v>0</v>
      </c>
      <c r="O186" s="388">
        <f>IFERROR($E186*SUMIF('Daily Log'!$Z$18:$Z$1017,$B186,'Daily Log'!$AA$18:$AA$1017),0)</f>
        <v>0</v>
      </c>
      <c r="P186" s="388">
        <f>IFERROR($E186*SUMIF('Daily Log'!$AC$18:$AC$1017,$B186,'Daily Log'!$AD$18:$AD$1017),0)</f>
        <v>0</v>
      </c>
      <c r="Q186" s="388">
        <f>IFERROR($E186*SUMIF('Daily Log'!$AF$18:$AF$1017,$B186,'Daily Log'!$AG$18:$AG$1017),0)</f>
        <v>0</v>
      </c>
      <c r="R186" s="388">
        <f>IFERROR($E186*SUMIF('Daily Log'!$AI$18:$AI$1017,$B186,'Daily Log'!$AJ$18:$AJ$1017),0)</f>
        <v>0</v>
      </c>
      <c r="S186" s="388">
        <f>IFERROR($E186*SUMIF('Daily Log'!$AL$18:$AL$1017,$B186,'Daily Log'!$AM$18:$AM$1017),0)</f>
        <v>0</v>
      </c>
      <c r="T186" s="388">
        <f>IFERROR($E186*SUMIF('Daily Log'!$AO$18:$AO$1017,$B186,'Daily Log'!$AP$18:$AP$1017),0)</f>
        <v>0</v>
      </c>
      <c r="U186" s="388">
        <f>IFERROR($E186*SUMIF('Daily Log'!$AR$18:$AR$1017,$B186,'Daily Log'!$AS$18:$AS$1017),0)</f>
        <v>0</v>
      </c>
      <c r="V186" s="388">
        <f>IFERROR($E186*SUMIF('Daily Log'!$AU$18:$AU$1017,$B186,'Daily Log'!$AV$18:$AV$1017),0)</f>
        <v>0</v>
      </c>
      <c r="W186" s="388">
        <f>IFERROR($E186*SUMIF('Daily Log'!$AX$18:$AX$1017,$B186,'Daily Log'!$AY$18:$AY$1017),0)</f>
        <v>0</v>
      </c>
      <c r="X186" s="388">
        <f>IFERROR($E186*SUMIF('Daily Log'!$BA$18:$BA$1017,$B186,'Daily Log'!$BB$18:$BB$1017),0)</f>
        <v>0</v>
      </c>
      <c r="Y186" s="388">
        <f>IFERROR($E186*SUMIF('Daily Log'!$BD$18:$BD$1017,$B186,'Daily Log'!$BE$18:$BE$1017),0)</f>
        <v>0</v>
      </c>
      <c r="Z186" s="388">
        <f>IFERROR($E186*SUMIF('Daily Log'!$BG$18:$BG$1017,$B186,'Daily Log'!$BH$18:$BH$1017),0)</f>
        <v>0</v>
      </c>
      <c r="AA186" s="388">
        <f>IFERROR($E186*SUMIF('Daily Log'!$BJ$18:$BJ$1017,$B186,'Daily Log'!$BK$18:$BK$1017),0)</f>
        <v>0</v>
      </c>
      <c r="AB186" s="388">
        <f>IFERROR($E186*SUMIF('Daily Log'!$BM$18:$BM$1017,$B186,'Daily Log'!$BN$18:$BN$1017),0)</f>
        <v>0</v>
      </c>
      <c r="AC186" s="388">
        <f>IFERROR($E186*SUMIF('Daily Log'!$BP$18:$BP$1017,$B186,'Daily Log'!$BQ$18:$BQ$1017),0)</f>
        <v>0</v>
      </c>
      <c r="AD186" s="388">
        <f>IFERROR($E186*SUMIF('Daily Log'!$BS$18:$BS$1017,$B186,'Daily Log'!$BT$18:$BT$1017),0)</f>
        <v>0</v>
      </c>
      <c r="AE186" s="388">
        <f>IFERROR($E186*SUMIF('Daily Log'!$BV$18:$BV$1017,$B186,'Daily Log'!$BW$18:$BW$1017),0)</f>
        <v>0</v>
      </c>
      <c r="AF186" s="388">
        <f>IFERROR($E186*SUMIF('Daily Log'!$BY$18:$BY$1017,$B186,'Daily Log'!$BZ$18:$BZ$1017),0)</f>
        <v>0</v>
      </c>
      <c r="AG186" s="388">
        <f>IFERROR($E186*SUMIF('Daily Log'!$CB$18:$CB$1017,$B186,'Daily Log'!$CC$18:$CC$1017),0)</f>
        <v>0</v>
      </c>
      <c r="AH186" s="388">
        <f>IFERROR($E186*SUMIF('Daily Log'!$CE$18:$CE$1017,$B186,'Daily Log'!$CF$18:$CF$1017),0)</f>
        <v>0</v>
      </c>
      <c r="AI186" s="388">
        <f>IFERROR($E186*SUMIF('Daily Log'!$CH$18:$CH$1017,$B186,'Daily Log'!$CI$18:$CI$1017),0)</f>
        <v>0</v>
      </c>
      <c r="AJ186" s="388">
        <f>IFERROR($E186*SUMIF('Daily Log'!$CK$18:$CK$1017,$B186,'Daily Log'!$CL$18:$CL$1017),0)</f>
        <v>0</v>
      </c>
      <c r="AK186" s="388">
        <f>IFERROR($E186*SUMIF('Daily Log'!$CN$18:$CN$1017,$B186,'Daily Log'!$CO$18:$CO$1017),0)</f>
        <v>0</v>
      </c>
    </row>
    <row r="187" spans="2:37" ht="33.75" hidden="1" customHeight="1">
      <c r="B187" s="397" t="s">
        <v>94</v>
      </c>
      <c r="C187" s="384"/>
      <c r="D187" s="389" t="s">
        <v>274</v>
      </c>
      <c r="E187" s="391">
        <v>1</v>
      </c>
      <c r="F187" s="390">
        <f t="shared" si="3"/>
        <v>0</v>
      </c>
      <c r="G187" s="388">
        <f>IFERROR($E187*SUMIF('Daily Log'!$B$18:$B$1017,$B187,'Daily Log'!$C$18:$C$1017),0)</f>
        <v>0</v>
      </c>
      <c r="H187" s="388">
        <f>IFERROR($E187*SUMIF('Daily Log'!$E$18:$E$1017,$B187,'Daily Log'!$F$18:$F$1017),0)</f>
        <v>0</v>
      </c>
      <c r="I187" s="388">
        <f>IFERROR($E187*SUMIF('Daily Log'!$H$18:$H$1017,$B187,'Daily Log'!$I$18:$I$1017),0)</f>
        <v>0</v>
      </c>
      <c r="J187" s="388">
        <f>IFERROR($E187*SUMIF('Daily Log'!$K$18:$K$1017,$B187,'Daily Log'!$L$18:$L$1017),0)</f>
        <v>0</v>
      </c>
      <c r="K187" s="388">
        <f>IFERROR($E187*SUMIF('Daily Log'!$N$18:$N$1017,$B187,'Daily Log'!$O$18:$O$1017),0)</f>
        <v>0</v>
      </c>
      <c r="L187" s="388">
        <f>IFERROR($E187*SUMIF('Daily Log'!$Q$18:$Q$1017,$B187,'Daily Log'!$R$18:$R$1017),0)</f>
        <v>0</v>
      </c>
      <c r="M187" s="388">
        <f>IFERROR($E187*SUMIF('Daily Log'!$T$18:$T$1017,$B187,'Daily Log'!$U$18:$U$1017),0)</f>
        <v>0</v>
      </c>
      <c r="N187" s="388">
        <f>IFERROR($E187*SUMIF('Daily Log'!$W$18:$W$1017,$B187,'Daily Log'!$X$18:$X$1017),0)</f>
        <v>0</v>
      </c>
      <c r="O187" s="388">
        <f>IFERROR($E187*SUMIF('Daily Log'!$Z$18:$Z$1017,$B187,'Daily Log'!$AA$18:$AA$1017),0)</f>
        <v>0</v>
      </c>
      <c r="P187" s="388">
        <f>IFERROR($E187*SUMIF('Daily Log'!$AC$18:$AC$1017,$B187,'Daily Log'!$AD$18:$AD$1017),0)</f>
        <v>0</v>
      </c>
      <c r="Q187" s="388">
        <f>IFERROR($E187*SUMIF('Daily Log'!$AF$18:$AF$1017,$B187,'Daily Log'!$AG$18:$AG$1017),0)</f>
        <v>0</v>
      </c>
      <c r="R187" s="388">
        <f>IFERROR($E187*SUMIF('Daily Log'!$AI$18:$AI$1017,$B187,'Daily Log'!$AJ$18:$AJ$1017),0)</f>
        <v>0</v>
      </c>
      <c r="S187" s="388">
        <f>IFERROR($E187*SUMIF('Daily Log'!$AL$18:$AL$1017,$B187,'Daily Log'!$AM$18:$AM$1017),0)</f>
        <v>0</v>
      </c>
      <c r="T187" s="388">
        <f>IFERROR($E187*SUMIF('Daily Log'!$AO$18:$AO$1017,$B187,'Daily Log'!$AP$18:$AP$1017),0)</f>
        <v>0</v>
      </c>
      <c r="U187" s="388">
        <f>IFERROR($E187*SUMIF('Daily Log'!$AR$18:$AR$1017,$B187,'Daily Log'!$AS$18:$AS$1017),0)</f>
        <v>0</v>
      </c>
      <c r="V187" s="388">
        <f>IFERROR($E187*SUMIF('Daily Log'!$AU$18:$AU$1017,$B187,'Daily Log'!$AV$18:$AV$1017),0)</f>
        <v>0</v>
      </c>
      <c r="W187" s="388">
        <f>IFERROR($E187*SUMIF('Daily Log'!$AX$18:$AX$1017,$B187,'Daily Log'!$AY$18:$AY$1017),0)</f>
        <v>0</v>
      </c>
      <c r="X187" s="388">
        <f>IFERROR($E187*SUMIF('Daily Log'!$BA$18:$BA$1017,$B187,'Daily Log'!$BB$18:$BB$1017),0)</f>
        <v>0</v>
      </c>
      <c r="Y187" s="388">
        <f>IFERROR($E187*SUMIF('Daily Log'!$BD$18:$BD$1017,$B187,'Daily Log'!$BE$18:$BE$1017),0)</f>
        <v>0</v>
      </c>
      <c r="Z187" s="388">
        <f>IFERROR($E187*SUMIF('Daily Log'!$BG$18:$BG$1017,$B187,'Daily Log'!$BH$18:$BH$1017),0)</f>
        <v>0</v>
      </c>
      <c r="AA187" s="388">
        <f>IFERROR($E187*SUMIF('Daily Log'!$BJ$18:$BJ$1017,$B187,'Daily Log'!$BK$18:$BK$1017),0)</f>
        <v>0</v>
      </c>
      <c r="AB187" s="388">
        <f>IFERROR($E187*SUMIF('Daily Log'!$BM$18:$BM$1017,$B187,'Daily Log'!$BN$18:$BN$1017),0)</f>
        <v>0</v>
      </c>
      <c r="AC187" s="388">
        <f>IFERROR($E187*SUMIF('Daily Log'!$BP$18:$BP$1017,$B187,'Daily Log'!$BQ$18:$BQ$1017),0)</f>
        <v>0</v>
      </c>
      <c r="AD187" s="388">
        <f>IFERROR($E187*SUMIF('Daily Log'!$BS$18:$BS$1017,$B187,'Daily Log'!$BT$18:$BT$1017),0)</f>
        <v>0</v>
      </c>
      <c r="AE187" s="388">
        <f>IFERROR($E187*SUMIF('Daily Log'!$BV$18:$BV$1017,$B187,'Daily Log'!$BW$18:$BW$1017),0)</f>
        <v>0</v>
      </c>
      <c r="AF187" s="388">
        <f>IFERROR($E187*SUMIF('Daily Log'!$BY$18:$BY$1017,$B187,'Daily Log'!$BZ$18:$BZ$1017),0)</f>
        <v>0</v>
      </c>
      <c r="AG187" s="388">
        <f>IFERROR($E187*SUMIF('Daily Log'!$CB$18:$CB$1017,$B187,'Daily Log'!$CC$18:$CC$1017),0)</f>
        <v>0</v>
      </c>
      <c r="AH187" s="388">
        <f>IFERROR($E187*SUMIF('Daily Log'!$CE$18:$CE$1017,$B187,'Daily Log'!$CF$18:$CF$1017),0)</f>
        <v>0</v>
      </c>
      <c r="AI187" s="388">
        <f>IFERROR($E187*SUMIF('Daily Log'!$CH$18:$CH$1017,$B187,'Daily Log'!$CI$18:$CI$1017),0)</f>
        <v>0</v>
      </c>
      <c r="AJ187" s="388">
        <f>IFERROR($E187*SUMIF('Daily Log'!$CK$18:$CK$1017,$B187,'Daily Log'!$CL$18:$CL$1017),0)</f>
        <v>0</v>
      </c>
      <c r="AK187" s="388">
        <f>IFERROR($E187*SUMIF('Daily Log'!$CN$18:$CN$1017,$B187,'Daily Log'!$CO$18:$CO$1017),0)</f>
        <v>0</v>
      </c>
    </row>
    <row r="188" spans="2:37" ht="33.75" hidden="1" customHeight="1">
      <c r="B188" s="397" t="s">
        <v>95</v>
      </c>
      <c r="C188" s="384"/>
      <c r="D188" s="389" t="s">
        <v>274</v>
      </c>
      <c r="E188" s="391">
        <v>1</v>
      </c>
      <c r="F188" s="390">
        <f t="shared" si="3"/>
        <v>0</v>
      </c>
      <c r="G188" s="388">
        <f>IFERROR($E188*SUMIF('Daily Log'!$B$18:$B$1017,$B188,'Daily Log'!$C$18:$C$1017),0)</f>
        <v>0</v>
      </c>
      <c r="H188" s="388">
        <f>IFERROR($E188*SUMIF('Daily Log'!$E$18:$E$1017,$B188,'Daily Log'!$F$18:$F$1017),0)</f>
        <v>0</v>
      </c>
      <c r="I188" s="388">
        <f>IFERROR($E188*SUMIF('Daily Log'!$H$18:$H$1017,$B188,'Daily Log'!$I$18:$I$1017),0)</f>
        <v>0</v>
      </c>
      <c r="J188" s="388">
        <f>IFERROR($E188*SUMIF('Daily Log'!$K$18:$K$1017,$B188,'Daily Log'!$L$18:$L$1017),0)</f>
        <v>0</v>
      </c>
      <c r="K188" s="388">
        <f>IFERROR($E188*SUMIF('Daily Log'!$N$18:$N$1017,$B188,'Daily Log'!$O$18:$O$1017),0)</f>
        <v>0</v>
      </c>
      <c r="L188" s="388">
        <f>IFERROR($E188*SUMIF('Daily Log'!$Q$18:$Q$1017,$B188,'Daily Log'!$R$18:$R$1017),0)</f>
        <v>0</v>
      </c>
      <c r="M188" s="388">
        <f>IFERROR($E188*SUMIF('Daily Log'!$T$18:$T$1017,$B188,'Daily Log'!$U$18:$U$1017),0)</f>
        <v>0</v>
      </c>
      <c r="N188" s="388">
        <f>IFERROR($E188*SUMIF('Daily Log'!$W$18:$W$1017,$B188,'Daily Log'!$X$18:$X$1017),0)</f>
        <v>0</v>
      </c>
      <c r="O188" s="388">
        <f>IFERROR($E188*SUMIF('Daily Log'!$Z$18:$Z$1017,$B188,'Daily Log'!$AA$18:$AA$1017),0)</f>
        <v>0</v>
      </c>
      <c r="P188" s="388">
        <f>IFERROR($E188*SUMIF('Daily Log'!$AC$18:$AC$1017,$B188,'Daily Log'!$AD$18:$AD$1017),0)</f>
        <v>0</v>
      </c>
      <c r="Q188" s="388">
        <f>IFERROR($E188*SUMIF('Daily Log'!$AF$18:$AF$1017,$B188,'Daily Log'!$AG$18:$AG$1017),0)</f>
        <v>0</v>
      </c>
      <c r="R188" s="388">
        <f>IFERROR($E188*SUMIF('Daily Log'!$AI$18:$AI$1017,$B188,'Daily Log'!$AJ$18:$AJ$1017),0)</f>
        <v>0</v>
      </c>
      <c r="S188" s="388">
        <f>IFERROR($E188*SUMIF('Daily Log'!$AL$18:$AL$1017,$B188,'Daily Log'!$AM$18:$AM$1017),0)</f>
        <v>0</v>
      </c>
      <c r="T188" s="388">
        <f>IFERROR($E188*SUMIF('Daily Log'!$AO$18:$AO$1017,$B188,'Daily Log'!$AP$18:$AP$1017),0)</f>
        <v>0</v>
      </c>
      <c r="U188" s="388">
        <f>IFERROR($E188*SUMIF('Daily Log'!$AR$18:$AR$1017,$B188,'Daily Log'!$AS$18:$AS$1017),0)</f>
        <v>0</v>
      </c>
      <c r="V188" s="388">
        <f>IFERROR($E188*SUMIF('Daily Log'!$AU$18:$AU$1017,$B188,'Daily Log'!$AV$18:$AV$1017),0)</f>
        <v>0</v>
      </c>
      <c r="W188" s="388">
        <f>IFERROR($E188*SUMIF('Daily Log'!$AX$18:$AX$1017,$B188,'Daily Log'!$AY$18:$AY$1017),0)</f>
        <v>0</v>
      </c>
      <c r="X188" s="388">
        <f>IFERROR($E188*SUMIF('Daily Log'!$BA$18:$BA$1017,$B188,'Daily Log'!$BB$18:$BB$1017),0)</f>
        <v>0</v>
      </c>
      <c r="Y188" s="388">
        <f>IFERROR($E188*SUMIF('Daily Log'!$BD$18:$BD$1017,$B188,'Daily Log'!$BE$18:$BE$1017),0)</f>
        <v>0</v>
      </c>
      <c r="Z188" s="388">
        <f>IFERROR($E188*SUMIF('Daily Log'!$BG$18:$BG$1017,$B188,'Daily Log'!$BH$18:$BH$1017),0)</f>
        <v>0</v>
      </c>
      <c r="AA188" s="388">
        <f>IFERROR($E188*SUMIF('Daily Log'!$BJ$18:$BJ$1017,$B188,'Daily Log'!$BK$18:$BK$1017),0)</f>
        <v>0</v>
      </c>
      <c r="AB188" s="388">
        <f>IFERROR($E188*SUMIF('Daily Log'!$BM$18:$BM$1017,$B188,'Daily Log'!$BN$18:$BN$1017),0)</f>
        <v>0</v>
      </c>
      <c r="AC188" s="388">
        <f>IFERROR($E188*SUMIF('Daily Log'!$BP$18:$BP$1017,$B188,'Daily Log'!$BQ$18:$BQ$1017),0)</f>
        <v>0</v>
      </c>
      <c r="AD188" s="388">
        <f>IFERROR($E188*SUMIF('Daily Log'!$BS$18:$BS$1017,$B188,'Daily Log'!$BT$18:$BT$1017),0)</f>
        <v>0</v>
      </c>
      <c r="AE188" s="388">
        <f>IFERROR($E188*SUMIF('Daily Log'!$BV$18:$BV$1017,$B188,'Daily Log'!$BW$18:$BW$1017),0)</f>
        <v>0</v>
      </c>
      <c r="AF188" s="388">
        <f>IFERROR($E188*SUMIF('Daily Log'!$BY$18:$BY$1017,$B188,'Daily Log'!$BZ$18:$BZ$1017),0)</f>
        <v>0</v>
      </c>
      <c r="AG188" s="388">
        <f>IFERROR($E188*SUMIF('Daily Log'!$CB$18:$CB$1017,$B188,'Daily Log'!$CC$18:$CC$1017),0)</f>
        <v>0</v>
      </c>
      <c r="AH188" s="388">
        <f>IFERROR($E188*SUMIF('Daily Log'!$CE$18:$CE$1017,$B188,'Daily Log'!$CF$18:$CF$1017),0)</f>
        <v>0</v>
      </c>
      <c r="AI188" s="388">
        <f>IFERROR($E188*SUMIF('Daily Log'!$CH$18:$CH$1017,$B188,'Daily Log'!$CI$18:$CI$1017),0)</f>
        <v>0</v>
      </c>
      <c r="AJ188" s="388">
        <f>IFERROR($E188*SUMIF('Daily Log'!$CK$18:$CK$1017,$B188,'Daily Log'!$CL$18:$CL$1017),0)</f>
        <v>0</v>
      </c>
      <c r="AK188" s="388">
        <f>IFERROR($E188*SUMIF('Daily Log'!$CN$18:$CN$1017,$B188,'Daily Log'!$CO$18:$CO$1017),0)</f>
        <v>0</v>
      </c>
    </row>
    <row r="189" spans="2:37" ht="33.75" hidden="1" customHeight="1">
      <c r="B189" s="397" t="s">
        <v>96</v>
      </c>
      <c r="C189" s="384"/>
      <c r="D189" s="389" t="s">
        <v>274</v>
      </c>
      <c r="E189" s="391">
        <v>1</v>
      </c>
      <c r="F189" s="390">
        <f t="shared" si="3"/>
        <v>0</v>
      </c>
      <c r="G189" s="388">
        <f>IFERROR($E189*SUMIF('Daily Log'!$B$18:$B$1017,$B189,'Daily Log'!$C$18:$C$1017),0)</f>
        <v>0</v>
      </c>
      <c r="H189" s="388">
        <f>IFERROR($E189*SUMIF('Daily Log'!$E$18:$E$1017,$B189,'Daily Log'!$F$18:$F$1017),0)</f>
        <v>0</v>
      </c>
      <c r="I189" s="388">
        <f>IFERROR($E189*SUMIF('Daily Log'!$H$18:$H$1017,$B189,'Daily Log'!$I$18:$I$1017),0)</f>
        <v>0</v>
      </c>
      <c r="J189" s="388">
        <f>IFERROR($E189*SUMIF('Daily Log'!$K$18:$K$1017,$B189,'Daily Log'!$L$18:$L$1017),0)</f>
        <v>0</v>
      </c>
      <c r="K189" s="388">
        <f>IFERROR($E189*SUMIF('Daily Log'!$N$18:$N$1017,$B189,'Daily Log'!$O$18:$O$1017),0)</f>
        <v>0</v>
      </c>
      <c r="L189" s="388">
        <f>IFERROR($E189*SUMIF('Daily Log'!$Q$18:$Q$1017,$B189,'Daily Log'!$R$18:$R$1017),0)</f>
        <v>0</v>
      </c>
      <c r="M189" s="388">
        <f>IFERROR($E189*SUMIF('Daily Log'!$T$18:$T$1017,$B189,'Daily Log'!$U$18:$U$1017),0)</f>
        <v>0</v>
      </c>
      <c r="N189" s="388">
        <f>IFERROR($E189*SUMIF('Daily Log'!$W$18:$W$1017,$B189,'Daily Log'!$X$18:$X$1017),0)</f>
        <v>0</v>
      </c>
      <c r="O189" s="388">
        <f>IFERROR($E189*SUMIF('Daily Log'!$Z$18:$Z$1017,$B189,'Daily Log'!$AA$18:$AA$1017),0)</f>
        <v>0</v>
      </c>
      <c r="P189" s="388">
        <f>IFERROR($E189*SUMIF('Daily Log'!$AC$18:$AC$1017,$B189,'Daily Log'!$AD$18:$AD$1017),0)</f>
        <v>0</v>
      </c>
      <c r="Q189" s="388">
        <f>IFERROR($E189*SUMIF('Daily Log'!$AF$18:$AF$1017,$B189,'Daily Log'!$AG$18:$AG$1017),0)</f>
        <v>0</v>
      </c>
      <c r="R189" s="388">
        <f>IFERROR($E189*SUMIF('Daily Log'!$AI$18:$AI$1017,$B189,'Daily Log'!$AJ$18:$AJ$1017),0)</f>
        <v>0</v>
      </c>
      <c r="S189" s="388">
        <f>IFERROR($E189*SUMIF('Daily Log'!$AL$18:$AL$1017,$B189,'Daily Log'!$AM$18:$AM$1017),0)</f>
        <v>0</v>
      </c>
      <c r="T189" s="388">
        <f>IFERROR($E189*SUMIF('Daily Log'!$AO$18:$AO$1017,$B189,'Daily Log'!$AP$18:$AP$1017),0)</f>
        <v>0</v>
      </c>
      <c r="U189" s="388">
        <f>IFERROR($E189*SUMIF('Daily Log'!$AR$18:$AR$1017,$B189,'Daily Log'!$AS$18:$AS$1017),0)</f>
        <v>0</v>
      </c>
      <c r="V189" s="388">
        <f>IFERROR($E189*SUMIF('Daily Log'!$AU$18:$AU$1017,$B189,'Daily Log'!$AV$18:$AV$1017),0)</f>
        <v>0</v>
      </c>
      <c r="W189" s="388">
        <f>IFERROR($E189*SUMIF('Daily Log'!$AX$18:$AX$1017,$B189,'Daily Log'!$AY$18:$AY$1017),0)</f>
        <v>0</v>
      </c>
      <c r="X189" s="388">
        <f>IFERROR($E189*SUMIF('Daily Log'!$BA$18:$BA$1017,$B189,'Daily Log'!$BB$18:$BB$1017),0)</f>
        <v>0</v>
      </c>
      <c r="Y189" s="388">
        <f>IFERROR($E189*SUMIF('Daily Log'!$BD$18:$BD$1017,$B189,'Daily Log'!$BE$18:$BE$1017),0)</f>
        <v>0</v>
      </c>
      <c r="Z189" s="388">
        <f>IFERROR($E189*SUMIF('Daily Log'!$BG$18:$BG$1017,$B189,'Daily Log'!$BH$18:$BH$1017),0)</f>
        <v>0</v>
      </c>
      <c r="AA189" s="388">
        <f>IFERROR($E189*SUMIF('Daily Log'!$BJ$18:$BJ$1017,$B189,'Daily Log'!$BK$18:$BK$1017),0)</f>
        <v>0</v>
      </c>
      <c r="AB189" s="388">
        <f>IFERROR($E189*SUMIF('Daily Log'!$BM$18:$BM$1017,$B189,'Daily Log'!$BN$18:$BN$1017),0)</f>
        <v>0</v>
      </c>
      <c r="AC189" s="388">
        <f>IFERROR($E189*SUMIF('Daily Log'!$BP$18:$BP$1017,$B189,'Daily Log'!$BQ$18:$BQ$1017),0)</f>
        <v>0</v>
      </c>
      <c r="AD189" s="388">
        <f>IFERROR($E189*SUMIF('Daily Log'!$BS$18:$BS$1017,$B189,'Daily Log'!$BT$18:$BT$1017),0)</f>
        <v>0</v>
      </c>
      <c r="AE189" s="388">
        <f>IFERROR($E189*SUMIF('Daily Log'!$BV$18:$BV$1017,$B189,'Daily Log'!$BW$18:$BW$1017),0)</f>
        <v>0</v>
      </c>
      <c r="AF189" s="388">
        <f>IFERROR($E189*SUMIF('Daily Log'!$BY$18:$BY$1017,$B189,'Daily Log'!$BZ$18:$BZ$1017),0)</f>
        <v>0</v>
      </c>
      <c r="AG189" s="388">
        <f>IFERROR($E189*SUMIF('Daily Log'!$CB$18:$CB$1017,$B189,'Daily Log'!$CC$18:$CC$1017),0)</f>
        <v>0</v>
      </c>
      <c r="AH189" s="388">
        <f>IFERROR($E189*SUMIF('Daily Log'!$CE$18:$CE$1017,$B189,'Daily Log'!$CF$18:$CF$1017),0)</f>
        <v>0</v>
      </c>
      <c r="AI189" s="388">
        <f>IFERROR($E189*SUMIF('Daily Log'!$CH$18:$CH$1017,$B189,'Daily Log'!$CI$18:$CI$1017),0)</f>
        <v>0</v>
      </c>
      <c r="AJ189" s="388">
        <f>IFERROR($E189*SUMIF('Daily Log'!$CK$18:$CK$1017,$B189,'Daily Log'!$CL$18:$CL$1017),0)</f>
        <v>0</v>
      </c>
      <c r="AK189" s="388">
        <f>IFERROR($E189*SUMIF('Daily Log'!$CN$18:$CN$1017,$B189,'Daily Log'!$CO$18:$CO$1017),0)</f>
        <v>0</v>
      </c>
    </row>
    <row r="190" spans="2:37" ht="33.75" hidden="1" customHeight="1">
      <c r="B190" s="397" t="s">
        <v>97</v>
      </c>
      <c r="C190" s="384"/>
      <c r="D190" s="389" t="s">
        <v>274</v>
      </c>
      <c r="E190" s="391">
        <v>1</v>
      </c>
      <c r="F190" s="390">
        <f t="shared" si="3"/>
        <v>0</v>
      </c>
      <c r="G190" s="388">
        <f>IFERROR($E190*SUMIF('Daily Log'!$B$18:$B$1017,$B190,'Daily Log'!$C$18:$C$1017),0)</f>
        <v>0</v>
      </c>
      <c r="H190" s="388">
        <f>IFERROR($E190*SUMIF('Daily Log'!$E$18:$E$1017,$B190,'Daily Log'!$F$18:$F$1017),0)</f>
        <v>0</v>
      </c>
      <c r="I190" s="388">
        <f>IFERROR($E190*SUMIF('Daily Log'!$H$18:$H$1017,$B190,'Daily Log'!$I$18:$I$1017),0)</f>
        <v>0</v>
      </c>
      <c r="J190" s="388">
        <f>IFERROR($E190*SUMIF('Daily Log'!$K$18:$K$1017,$B190,'Daily Log'!$L$18:$L$1017),0)</f>
        <v>0</v>
      </c>
      <c r="K190" s="388">
        <f>IFERROR($E190*SUMIF('Daily Log'!$N$18:$N$1017,$B190,'Daily Log'!$O$18:$O$1017),0)</f>
        <v>0</v>
      </c>
      <c r="L190" s="388">
        <f>IFERROR($E190*SUMIF('Daily Log'!$Q$18:$Q$1017,$B190,'Daily Log'!$R$18:$R$1017),0)</f>
        <v>0</v>
      </c>
      <c r="M190" s="388">
        <f>IFERROR($E190*SUMIF('Daily Log'!$T$18:$T$1017,$B190,'Daily Log'!$U$18:$U$1017),0)</f>
        <v>0</v>
      </c>
      <c r="N190" s="388">
        <f>IFERROR($E190*SUMIF('Daily Log'!$W$18:$W$1017,$B190,'Daily Log'!$X$18:$X$1017),0)</f>
        <v>0</v>
      </c>
      <c r="O190" s="388">
        <f>IFERROR($E190*SUMIF('Daily Log'!$Z$18:$Z$1017,$B190,'Daily Log'!$AA$18:$AA$1017),0)</f>
        <v>0</v>
      </c>
      <c r="P190" s="388">
        <f>IFERROR($E190*SUMIF('Daily Log'!$AC$18:$AC$1017,$B190,'Daily Log'!$AD$18:$AD$1017),0)</f>
        <v>0</v>
      </c>
      <c r="Q190" s="388">
        <f>IFERROR($E190*SUMIF('Daily Log'!$AF$18:$AF$1017,$B190,'Daily Log'!$AG$18:$AG$1017),0)</f>
        <v>0</v>
      </c>
      <c r="R190" s="388">
        <f>IFERROR($E190*SUMIF('Daily Log'!$AI$18:$AI$1017,$B190,'Daily Log'!$AJ$18:$AJ$1017),0)</f>
        <v>0</v>
      </c>
      <c r="S190" s="388">
        <f>IFERROR($E190*SUMIF('Daily Log'!$AL$18:$AL$1017,$B190,'Daily Log'!$AM$18:$AM$1017),0)</f>
        <v>0</v>
      </c>
      <c r="T190" s="388">
        <f>IFERROR($E190*SUMIF('Daily Log'!$AO$18:$AO$1017,$B190,'Daily Log'!$AP$18:$AP$1017),0)</f>
        <v>0</v>
      </c>
      <c r="U190" s="388">
        <f>IFERROR($E190*SUMIF('Daily Log'!$AR$18:$AR$1017,$B190,'Daily Log'!$AS$18:$AS$1017),0)</f>
        <v>0</v>
      </c>
      <c r="V190" s="388">
        <f>IFERROR($E190*SUMIF('Daily Log'!$AU$18:$AU$1017,$B190,'Daily Log'!$AV$18:$AV$1017),0)</f>
        <v>0</v>
      </c>
      <c r="W190" s="388">
        <f>IFERROR($E190*SUMIF('Daily Log'!$AX$18:$AX$1017,$B190,'Daily Log'!$AY$18:$AY$1017),0)</f>
        <v>0</v>
      </c>
      <c r="X190" s="388">
        <f>IFERROR($E190*SUMIF('Daily Log'!$BA$18:$BA$1017,$B190,'Daily Log'!$BB$18:$BB$1017),0)</f>
        <v>0</v>
      </c>
      <c r="Y190" s="388">
        <f>IFERROR($E190*SUMIF('Daily Log'!$BD$18:$BD$1017,$B190,'Daily Log'!$BE$18:$BE$1017),0)</f>
        <v>0</v>
      </c>
      <c r="Z190" s="388">
        <f>IFERROR($E190*SUMIF('Daily Log'!$BG$18:$BG$1017,$B190,'Daily Log'!$BH$18:$BH$1017),0)</f>
        <v>0</v>
      </c>
      <c r="AA190" s="388">
        <f>IFERROR($E190*SUMIF('Daily Log'!$BJ$18:$BJ$1017,$B190,'Daily Log'!$BK$18:$BK$1017),0)</f>
        <v>0</v>
      </c>
      <c r="AB190" s="388">
        <f>IFERROR($E190*SUMIF('Daily Log'!$BM$18:$BM$1017,$B190,'Daily Log'!$BN$18:$BN$1017),0)</f>
        <v>0</v>
      </c>
      <c r="AC190" s="388">
        <f>IFERROR($E190*SUMIF('Daily Log'!$BP$18:$BP$1017,$B190,'Daily Log'!$BQ$18:$BQ$1017),0)</f>
        <v>0</v>
      </c>
      <c r="AD190" s="388">
        <f>IFERROR($E190*SUMIF('Daily Log'!$BS$18:$BS$1017,$B190,'Daily Log'!$BT$18:$BT$1017),0)</f>
        <v>0</v>
      </c>
      <c r="AE190" s="388">
        <f>IFERROR($E190*SUMIF('Daily Log'!$BV$18:$BV$1017,$B190,'Daily Log'!$BW$18:$BW$1017),0)</f>
        <v>0</v>
      </c>
      <c r="AF190" s="388">
        <f>IFERROR($E190*SUMIF('Daily Log'!$BY$18:$BY$1017,$B190,'Daily Log'!$BZ$18:$BZ$1017),0)</f>
        <v>0</v>
      </c>
      <c r="AG190" s="388">
        <f>IFERROR($E190*SUMIF('Daily Log'!$CB$18:$CB$1017,$B190,'Daily Log'!$CC$18:$CC$1017),0)</f>
        <v>0</v>
      </c>
      <c r="AH190" s="388">
        <f>IFERROR($E190*SUMIF('Daily Log'!$CE$18:$CE$1017,$B190,'Daily Log'!$CF$18:$CF$1017),0)</f>
        <v>0</v>
      </c>
      <c r="AI190" s="388">
        <f>IFERROR($E190*SUMIF('Daily Log'!$CH$18:$CH$1017,$B190,'Daily Log'!$CI$18:$CI$1017),0)</f>
        <v>0</v>
      </c>
      <c r="AJ190" s="388">
        <f>IFERROR($E190*SUMIF('Daily Log'!$CK$18:$CK$1017,$B190,'Daily Log'!$CL$18:$CL$1017),0)</f>
        <v>0</v>
      </c>
      <c r="AK190" s="388">
        <f>IFERROR($E190*SUMIF('Daily Log'!$CN$18:$CN$1017,$B190,'Daily Log'!$CO$18:$CO$1017),0)</f>
        <v>0</v>
      </c>
    </row>
    <row r="191" spans="2:37" ht="33.75" hidden="1" customHeight="1">
      <c r="B191" s="397" t="s">
        <v>98</v>
      </c>
      <c r="C191" s="384"/>
      <c r="D191" s="389" t="s">
        <v>274</v>
      </c>
      <c r="E191" s="391">
        <v>1</v>
      </c>
      <c r="F191" s="390">
        <f t="shared" si="3"/>
        <v>0</v>
      </c>
      <c r="G191" s="388">
        <f>IFERROR($E191*SUMIF('Daily Log'!$B$18:$B$1017,$B191,'Daily Log'!$C$18:$C$1017),0)</f>
        <v>0</v>
      </c>
      <c r="H191" s="388">
        <f>IFERROR($E191*SUMIF('Daily Log'!$E$18:$E$1017,$B191,'Daily Log'!$F$18:$F$1017),0)</f>
        <v>0</v>
      </c>
      <c r="I191" s="388">
        <f>IFERROR($E191*SUMIF('Daily Log'!$H$18:$H$1017,$B191,'Daily Log'!$I$18:$I$1017),0)</f>
        <v>0</v>
      </c>
      <c r="J191" s="388">
        <f>IFERROR($E191*SUMIF('Daily Log'!$K$18:$K$1017,$B191,'Daily Log'!$L$18:$L$1017),0)</f>
        <v>0</v>
      </c>
      <c r="K191" s="388">
        <f>IFERROR($E191*SUMIF('Daily Log'!$N$18:$N$1017,$B191,'Daily Log'!$O$18:$O$1017),0)</f>
        <v>0</v>
      </c>
      <c r="L191" s="388">
        <f>IFERROR($E191*SUMIF('Daily Log'!$Q$18:$Q$1017,$B191,'Daily Log'!$R$18:$R$1017),0)</f>
        <v>0</v>
      </c>
      <c r="M191" s="388">
        <f>IFERROR($E191*SUMIF('Daily Log'!$T$18:$T$1017,$B191,'Daily Log'!$U$18:$U$1017),0)</f>
        <v>0</v>
      </c>
      <c r="N191" s="388">
        <f>IFERROR($E191*SUMIF('Daily Log'!$W$18:$W$1017,$B191,'Daily Log'!$X$18:$X$1017),0)</f>
        <v>0</v>
      </c>
      <c r="O191" s="388">
        <f>IFERROR($E191*SUMIF('Daily Log'!$Z$18:$Z$1017,$B191,'Daily Log'!$AA$18:$AA$1017),0)</f>
        <v>0</v>
      </c>
      <c r="P191" s="388">
        <f>IFERROR($E191*SUMIF('Daily Log'!$AC$18:$AC$1017,$B191,'Daily Log'!$AD$18:$AD$1017),0)</f>
        <v>0</v>
      </c>
      <c r="Q191" s="388">
        <f>IFERROR($E191*SUMIF('Daily Log'!$AF$18:$AF$1017,$B191,'Daily Log'!$AG$18:$AG$1017),0)</f>
        <v>0</v>
      </c>
      <c r="R191" s="388">
        <f>IFERROR($E191*SUMIF('Daily Log'!$AI$18:$AI$1017,$B191,'Daily Log'!$AJ$18:$AJ$1017),0)</f>
        <v>0</v>
      </c>
      <c r="S191" s="388">
        <f>IFERROR($E191*SUMIF('Daily Log'!$AL$18:$AL$1017,$B191,'Daily Log'!$AM$18:$AM$1017),0)</f>
        <v>0</v>
      </c>
      <c r="T191" s="388">
        <f>IFERROR($E191*SUMIF('Daily Log'!$AO$18:$AO$1017,$B191,'Daily Log'!$AP$18:$AP$1017),0)</f>
        <v>0</v>
      </c>
      <c r="U191" s="388">
        <f>IFERROR($E191*SUMIF('Daily Log'!$AR$18:$AR$1017,$B191,'Daily Log'!$AS$18:$AS$1017),0)</f>
        <v>0</v>
      </c>
      <c r="V191" s="388">
        <f>IFERROR($E191*SUMIF('Daily Log'!$AU$18:$AU$1017,$B191,'Daily Log'!$AV$18:$AV$1017),0)</f>
        <v>0</v>
      </c>
      <c r="W191" s="388">
        <f>IFERROR($E191*SUMIF('Daily Log'!$AX$18:$AX$1017,$B191,'Daily Log'!$AY$18:$AY$1017),0)</f>
        <v>0</v>
      </c>
      <c r="X191" s="388">
        <f>IFERROR($E191*SUMIF('Daily Log'!$BA$18:$BA$1017,$B191,'Daily Log'!$BB$18:$BB$1017),0)</f>
        <v>0</v>
      </c>
      <c r="Y191" s="388">
        <f>IFERROR($E191*SUMIF('Daily Log'!$BD$18:$BD$1017,$B191,'Daily Log'!$BE$18:$BE$1017),0)</f>
        <v>0</v>
      </c>
      <c r="Z191" s="388">
        <f>IFERROR($E191*SUMIF('Daily Log'!$BG$18:$BG$1017,$B191,'Daily Log'!$BH$18:$BH$1017),0)</f>
        <v>0</v>
      </c>
      <c r="AA191" s="388">
        <f>IFERROR($E191*SUMIF('Daily Log'!$BJ$18:$BJ$1017,$B191,'Daily Log'!$BK$18:$BK$1017),0)</f>
        <v>0</v>
      </c>
      <c r="AB191" s="388">
        <f>IFERROR($E191*SUMIF('Daily Log'!$BM$18:$BM$1017,$B191,'Daily Log'!$BN$18:$BN$1017),0)</f>
        <v>0</v>
      </c>
      <c r="AC191" s="388">
        <f>IFERROR($E191*SUMIF('Daily Log'!$BP$18:$BP$1017,$B191,'Daily Log'!$BQ$18:$BQ$1017),0)</f>
        <v>0</v>
      </c>
      <c r="AD191" s="388">
        <f>IFERROR($E191*SUMIF('Daily Log'!$BS$18:$BS$1017,$B191,'Daily Log'!$BT$18:$BT$1017),0)</f>
        <v>0</v>
      </c>
      <c r="AE191" s="388">
        <f>IFERROR($E191*SUMIF('Daily Log'!$BV$18:$BV$1017,$B191,'Daily Log'!$BW$18:$BW$1017),0)</f>
        <v>0</v>
      </c>
      <c r="AF191" s="388">
        <f>IFERROR($E191*SUMIF('Daily Log'!$BY$18:$BY$1017,$B191,'Daily Log'!$BZ$18:$BZ$1017),0)</f>
        <v>0</v>
      </c>
      <c r="AG191" s="388">
        <f>IFERROR($E191*SUMIF('Daily Log'!$CB$18:$CB$1017,$B191,'Daily Log'!$CC$18:$CC$1017),0)</f>
        <v>0</v>
      </c>
      <c r="AH191" s="388">
        <f>IFERROR($E191*SUMIF('Daily Log'!$CE$18:$CE$1017,$B191,'Daily Log'!$CF$18:$CF$1017),0)</f>
        <v>0</v>
      </c>
      <c r="AI191" s="388">
        <f>IFERROR($E191*SUMIF('Daily Log'!$CH$18:$CH$1017,$B191,'Daily Log'!$CI$18:$CI$1017),0)</f>
        <v>0</v>
      </c>
      <c r="AJ191" s="388">
        <f>IFERROR($E191*SUMIF('Daily Log'!$CK$18:$CK$1017,$B191,'Daily Log'!$CL$18:$CL$1017),0)</f>
        <v>0</v>
      </c>
      <c r="AK191" s="388">
        <f>IFERROR($E191*SUMIF('Daily Log'!$CN$18:$CN$1017,$B191,'Daily Log'!$CO$18:$CO$1017),0)</f>
        <v>0</v>
      </c>
    </row>
    <row r="192" spans="2:37" ht="33.75" hidden="1" customHeight="1">
      <c r="B192" s="397" t="s">
        <v>99</v>
      </c>
      <c r="C192" s="384"/>
      <c r="D192" s="389" t="s">
        <v>274</v>
      </c>
      <c r="E192" s="391">
        <v>1</v>
      </c>
      <c r="F192" s="390">
        <f t="shared" si="3"/>
        <v>0</v>
      </c>
      <c r="G192" s="388">
        <f>IFERROR($E192*SUMIF('Daily Log'!$B$18:$B$1017,$B192,'Daily Log'!$C$18:$C$1017),0)</f>
        <v>0</v>
      </c>
      <c r="H192" s="388">
        <f>IFERROR($E192*SUMIF('Daily Log'!$E$18:$E$1017,$B192,'Daily Log'!$F$18:$F$1017),0)</f>
        <v>0</v>
      </c>
      <c r="I192" s="388">
        <f>IFERROR($E192*SUMIF('Daily Log'!$H$18:$H$1017,$B192,'Daily Log'!$I$18:$I$1017),0)</f>
        <v>0</v>
      </c>
      <c r="J192" s="388">
        <f>IFERROR($E192*SUMIF('Daily Log'!$K$18:$K$1017,$B192,'Daily Log'!$L$18:$L$1017),0)</f>
        <v>0</v>
      </c>
      <c r="K192" s="388">
        <f>IFERROR($E192*SUMIF('Daily Log'!$N$18:$N$1017,$B192,'Daily Log'!$O$18:$O$1017),0)</f>
        <v>0</v>
      </c>
      <c r="L192" s="388">
        <f>IFERROR($E192*SUMIF('Daily Log'!$Q$18:$Q$1017,$B192,'Daily Log'!$R$18:$R$1017),0)</f>
        <v>0</v>
      </c>
      <c r="M192" s="388">
        <f>IFERROR($E192*SUMIF('Daily Log'!$T$18:$T$1017,$B192,'Daily Log'!$U$18:$U$1017),0)</f>
        <v>0</v>
      </c>
      <c r="N192" s="388">
        <f>IFERROR($E192*SUMIF('Daily Log'!$W$18:$W$1017,$B192,'Daily Log'!$X$18:$X$1017),0)</f>
        <v>0</v>
      </c>
      <c r="O192" s="388">
        <f>IFERROR($E192*SUMIF('Daily Log'!$Z$18:$Z$1017,$B192,'Daily Log'!$AA$18:$AA$1017),0)</f>
        <v>0</v>
      </c>
      <c r="P192" s="388">
        <f>IFERROR($E192*SUMIF('Daily Log'!$AC$18:$AC$1017,$B192,'Daily Log'!$AD$18:$AD$1017),0)</f>
        <v>0</v>
      </c>
      <c r="Q192" s="388">
        <f>IFERROR($E192*SUMIF('Daily Log'!$AF$18:$AF$1017,$B192,'Daily Log'!$AG$18:$AG$1017),0)</f>
        <v>0</v>
      </c>
      <c r="R192" s="388">
        <f>IFERROR($E192*SUMIF('Daily Log'!$AI$18:$AI$1017,$B192,'Daily Log'!$AJ$18:$AJ$1017),0)</f>
        <v>0</v>
      </c>
      <c r="S192" s="388">
        <f>IFERROR($E192*SUMIF('Daily Log'!$AL$18:$AL$1017,$B192,'Daily Log'!$AM$18:$AM$1017),0)</f>
        <v>0</v>
      </c>
      <c r="T192" s="388">
        <f>IFERROR($E192*SUMIF('Daily Log'!$AO$18:$AO$1017,$B192,'Daily Log'!$AP$18:$AP$1017),0)</f>
        <v>0</v>
      </c>
      <c r="U192" s="388">
        <f>IFERROR($E192*SUMIF('Daily Log'!$AR$18:$AR$1017,$B192,'Daily Log'!$AS$18:$AS$1017),0)</f>
        <v>0</v>
      </c>
      <c r="V192" s="388">
        <f>IFERROR($E192*SUMIF('Daily Log'!$AU$18:$AU$1017,$B192,'Daily Log'!$AV$18:$AV$1017),0)</f>
        <v>0</v>
      </c>
      <c r="W192" s="388">
        <f>IFERROR($E192*SUMIF('Daily Log'!$AX$18:$AX$1017,$B192,'Daily Log'!$AY$18:$AY$1017),0)</f>
        <v>0</v>
      </c>
      <c r="X192" s="388">
        <f>IFERROR($E192*SUMIF('Daily Log'!$BA$18:$BA$1017,$B192,'Daily Log'!$BB$18:$BB$1017),0)</f>
        <v>0</v>
      </c>
      <c r="Y192" s="388">
        <f>IFERROR($E192*SUMIF('Daily Log'!$BD$18:$BD$1017,$B192,'Daily Log'!$BE$18:$BE$1017),0)</f>
        <v>0</v>
      </c>
      <c r="Z192" s="388">
        <f>IFERROR($E192*SUMIF('Daily Log'!$BG$18:$BG$1017,$B192,'Daily Log'!$BH$18:$BH$1017),0)</f>
        <v>0</v>
      </c>
      <c r="AA192" s="388">
        <f>IFERROR($E192*SUMIF('Daily Log'!$BJ$18:$BJ$1017,$B192,'Daily Log'!$BK$18:$BK$1017),0)</f>
        <v>0</v>
      </c>
      <c r="AB192" s="388">
        <f>IFERROR($E192*SUMIF('Daily Log'!$BM$18:$BM$1017,$B192,'Daily Log'!$BN$18:$BN$1017),0)</f>
        <v>0</v>
      </c>
      <c r="AC192" s="388">
        <f>IFERROR($E192*SUMIF('Daily Log'!$BP$18:$BP$1017,$B192,'Daily Log'!$BQ$18:$BQ$1017),0)</f>
        <v>0</v>
      </c>
      <c r="AD192" s="388">
        <f>IFERROR($E192*SUMIF('Daily Log'!$BS$18:$BS$1017,$B192,'Daily Log'!$BT$18:$BT$1017),0)</f>
        <v>0</v>
      </c>
      <c r="AE192" s="388">
        <f>IFERROR($E192*SUMIF('Daily Log'!$BV$18:$BV$1017,$B192,'Daily Log'!$BW$18:$BW$1017),0)</f>
        <v>0</v>
      </c>
      <c r="AF192" s="388">
        <f>IFERROR($E192*SUMIF('Daily Log'!$BY$18:$BY$1017,$B192,'Daily Log'!$BZ$18:$BZ$1017),0)</f>
        <v>0</v>
      </c>
      <c r="AG192" s="388">
        <f>IFERROR($E192*SUMIF('Daily Log'!$CB$18:$CB$1017,$B192,'Daily Log'!$CC$18:$CC$1017),0)</f>
        <v>0</v>
      </c>
      <c r="AH192" s="388">
        <f>IFERROR($E192*SUMIF('Daily Log'!$CE$18:$CE$1017,$B192,'Daily Log'!$CF$18:$CF$1017),0)</f>
        <v>0</v>
      </c>
      <c r="AI192" s="388">
        <f>IFERROR($E192*SUMIF('Daily Log'!$CH$18:$CH$1017,$B192,'Daily Log'!$CI$18:$CI$1017),0)</f>
        <v>0</v>
      </c>
      <c r="AJ192" s="388">
        <f>IFERROR($E192*SUMIF('Daily Log'!$CK$18:$CK$1017,$B192,'Daily Log'!$CL$18:$CL$1017),0)</f>
        <v>0</v>
      </c>
      <c r="AK192" s="388">
        <f>IFERROR($E192*SUMIF('Daily Log'!$CN$18:$CN$1017,$B192,'Daily Log'!$CO$18:$CO$1017),0)</f>
        <v>0</v>
      </c>
    </row>
    <row r="193" spans="2:37" ht="33.75" hidden="1" customHeight="1">
      <c r="B193" s="397" t="s">
        <v>100</v>
      </c>
      <c r="C193" s="384"/>
      <c r="D193" s="389" t="s">
        <v>274</v>
      </c>
      <c r="E193" s="391">
        <v>1</v>
      </c>
      <c r="F193" s="390">
        <f t="shared" si="3"/>
        <v>0</v>
      </c>
      <c r="G193" s="388">
        <f>IFERROR($E193*SUMIF('Daily Log'!$B$18:$B$1017,$B193,'Daily Log'!$C$18:$C$1017),0)</f>
        <v>0</v>
      </c>
      <c r="H193" s="388">
        <f>IFERROR($E193*SUMIF('Daily Log'!$E$18:$E$1017,$B193,'Daily Log'!$F$18:$F$1017),0)</f>
        <v>0</v>
      </c>
      <c r="I193" s="388">
        <f>IFERROR($E193*SUMIF('Daily Log'!$H$18:$H$1017,$B193,'Daily Log'!$I$18:$I$1017),0)</f>
        <v>0</v>
      </c>
      <c r="J193" s="388">
        <f>IFERROR($E193*SUMIF('Daily Log'!$K$18:$K$1017,$B193,'Daily Log'!$L$18:$L$1017),0)</f>
        <v>0</v>
      </c>
      <c r="K193" s="388">
        <f>IFERROR($E193*SUMIF('Daily Log'!$N$18:$N$1017,$B193,'Daily Log'!$O$18:$O$1017),0)</f>
        <v>0</v>
      </c>
      <c r="L193" s="388">
        <f>IFERROR($E193*SUMIF('Daily Log'!$Q$18:$Q$1017,$B193,'Daily Log'!$R$18:$R$1017),0)</f>
        <v>0</v>
      </c>
      <c r="M193" s="388">
        <f>IFERROR($E193*SUMIF('Daily Log'!$T$18:$T$1017,$B193,'Daily Log'!$U$18:$U$1017),0)</f>
        <v>0</v>
      </c>
      <c r="N193" s="388">
        <f>IFERROR($E193*SUMIF('Daily Log'!$W$18:$W$1017,$B193,'Daily Log'!$X$18:$X$1017),0)</f>
        <v>0</v>
      </c>
      <c r="O193" s="388">
        <f>IFERROR($E193*SUMIF('Daily Log'!$Z$18:$Z$1017,$B193,'Daily Log'!$AA$18:$AA$1017),0)</f>
        <v>0</v>
      </c>
      <c r="P193" s="388">
        <f>IFERROR($E193*SUMIF('Daily Log'!$AC$18:$AC$1017,$B193,'Daily Log'!$AD$18:$AD$1017),0)</f>
        <v>0</v>
      </c>
      <c r="Q193" s="388">
        <f>IFERROR($E193*SUMIF('Daily Log'!$AF$18:$AF$1017,$B193,'Daily Log'!$AG$18:$AG$1017),0)</f>
        <v>0</v>
      </c>
      <c r="R193" s="388">
        <f>IFERROR($E193*SUMIF('Daily Log'!$AI$18:$AI$1017,$B193,'Daily Log'!$AJ$18:$AJ$1017),0)</f>
        <v>0</v>
      </c>
      <c r="S193" s="388">
        <f>IFERROR($E193*SUMIF('Daily Log'!$AL$18:$AL$1017,$B193,'Daily Log'!$AM$18:$AM$1017),0)</f>
        <v>0</v>
      </c>
      <c r="T193" s="388">
        <f>IFERROR($E193*SUMIF('Daily Log'!$AO$18:$AO$1017,$B193,'Daily Log'!$AP$18:$AP$1017),0)</f>
        <v>0</v>
      </c>
      <c r="U193" s="388">
        <f>IFERROR($E193*SUMIF('Daily Log'!$AR$18:$AR$1017,$B193,'Daily Log'!$AS$18:$AS$1017),0)</f>
        <v>0</v>
      </c>
      <c r="V193" s="388">
        <f>IFERROR($E193*SUMIF('Daily Log'!$AU$18:$AU$1017,$B193,'Daily Log'!$AV$18:$AV$1017),0)</f>
        <v>0</v>
      </c>
      <c r="W193" s="388">
        <f>IFERROR($E193*SUMIF('Daily Log'!$AX$18:$AX$1017,$B193,'Daily Log'!$AY$18:$AY$1017),0)</f>
        <v>0</v>
      </c>
      <c r="X193" s="388">
        <f>IFERROR($E193*SUMIF('Daily Log'!$BA$18:$BA$1017,$B193,'Daily Log'!$BB$18:$BB$1017),0)</f>
        <v>0</v>
      </c>
      <c r="Y193" s="388">
        <f>IFERROR($E193*SUMIF('Daily Log'!$BD$18:$BD$1017,$B193,'Daily Log'!$BE$18:$BE$1017),0)</f>
        <v>0</v>
      </c>
      <c r="Z193" s="388">
        <f>IFERROR($E193*SUMIF('Daily Log'!$BG$18:$BG$1017,$B193,'Daily Log'!$BH$18:$BH$1017),0)</f>
        <v>0</v>
      </c>
      <c r="AA193" s="388">
        <f>IFERROR($E193*SUMIF('Daily Log'!$BJ$18:$BJ$1017,$B193,'Daily Log'!$BK$18:$BK$1017),0)</f>
        <v>0</v>
      </c>
      <c r="AB193" s="388">
        <f>IFERROR($E193*SUMIF('Daily Log'!$BM$18:$BM$1017,$B193,'Daily Log'!$BN$18:$BN$1017),0)</f>
        <v>0</v>
      </c>
      <c r="AC193" s="388">
        <f>IFERROR($E193*SUMIF('Daily Log'!$BP$18:$BP$1017,$B193,'Daily Log'!$BQ$18:$BQ$1017),0)</f>
        <v>0</v>
      </c>
      <c r="AD193" s="388">
        <f>IFERROR($E193*SUMIF('Daily Log'!$BS$18:$BS$1017,$B193,'Daily Log'!$BT$18:$BT$1017),0)</f>
        <v>0</v>
      </c>
      <c r="AE193" s="388">
        <f>IFERROR($E193*SUMIF('Daily Log'!$BV$18:$BV$1017,$B193,'Daily Log'!$BW$18:$BW$1017),0)</f>
        <v>0</v>
      </c>
      <c r="AF193" s="388">
        <f>IFERROR($E193*SUMIF('Daily Log'!$BY$18:$BY$1017,$B193,'Daily Log'!$BZ$18:$BZ$1017),0)</f>
        <v>0</v>
      </c>
      <c r="AG193" s="388">
        <f>IFERROR($E193*SUMIF('Daily Log'!$CB$18:$CB$1017,$B193,'Daily Log'!$CC$18:$CC$1017),0)</f>
        <v>0</v>
      </c>
      <c r="AH193" s="388">
        <f>IFERROR($E193*SUMIF('Daily Log'!$CE$18:$CE$1017,$B193,'Daily Log'!$CF$18:$CF$1017),0)</f>
        <v>0</v>
      </c>
      <c r="AI193" s="388">
        <f>IFERROR($E193*SUMIF('Daily Log'!$CH$18:$CH$1017,$B193,'Daily Log'!$CI$18:$CI$1017),0)</f>
        <v>0</v>
      </c>
      <c r="AJ193" s="388">
        <f>IFERROR($E193*SUMIF('Daily Log'!$CK$18:$CK$1017,$B193,'Daily Log'!$CL$18:$CL$1017),0)</f>
        <v>0</v>
      </c>
      <c r="AK193" s="388">
        <f>IFERROR($E193*SUMIF('Daily Log'!$CN$18:$CN$1017,$B193,'Daily Log'!$CO$18:$CO$1017),0)</f>
        <v>0</v>
      </c>
    </row>
    <row r="194" spans="2:37" ht="33.75" hidden="1" customHeight="1">
      <c r="B194" s="397" t="s">
        <v>101</v>
      </c>
      <c r="C194" s="384"/>
      <c r="D194" s="389" t="s">
        <v>274</v>
      </c>
      <c r="E194" s="391">
        <v>1</v>
      </c>
      <c r="F194" s="390">
        <f t="shared" si="3"/>
        <v>0</v>
      </c>
      <c r="G194" s="388">
        <f>IFERROR($E194*SUMIF('Daily Log'!$B$18:$B$1017,$B194,'Daily Log'!$C$18:$C$1017),0)</f>
        <v>0</v>
      </c>
      <c r="H194" s="388">
        <f>IFERROR($E194*SUMIF('Daily Log'!$E$18:$E$1017,$B194,'Daily Log'!$F$18:$F$1017),0)</f>
        <v>0</v>
      </c>
      <c r="I194" s="388">
        <f>IFERROR($E194*SUMIF('Daily Log'!$H$18:$H$1017,$B194,'Daily Log'!$I$18:$I$1017),0)</f>
        <v>0</v>
      </c>
      <c r="J194" s="388">
        <f>IFERROR($E194*SUMIF('Daily Log'!$K$18:$K$1017,$B194,'Daily Log'!$L$18:$L$1017),0)</f>
        <v>0</v>
      </c>
      <c r="K194" s="388">
        <f>IFERROR($E194*SUMIF('Daily Log'!$N$18:$N$1017,$B194,'Daily Log'!$O$18:$O$1017),0)</f>
        <v>0</v>
      </c>
      <c r="L194" s="388">
        <f>IFERROR($E194*SUMIF('Daily Log'!$Q$18:$Q$1017,$B194,'Daily Log'!$R$18:$R$1017),0)</f>
        <v>0</v>
      </c>
      <c r="M194" s="388">
        <f>IFERROR($E194*SUMIF('Daily Log'!$T$18:$T$1017,$B194,'Daily Log'!$U$18:$U$1017),0)</f>
        <v>0</v>
      </c>
      <c r="N194" s="388">
        <f>IFERROR($E194*SUMIF('Daily Log'!$W$18:$W$1017,$B194,'Daily Log'!$X$18:$X$1017),0)</f>
        <v>0</v>
      </c>
      <c r="O194" s="388">
        <f>IFERROR($E194*SUMIF('Daily Log'!$Z$18:$Z$1017,$B194,'Daily Log'!$AA$18:$AA$1017),0)</f>
        <v>0</v>
      </c>
      <c r="P194" s="388">
        <f>IFERROR($E194*SUMIF('Daily Log'!$AC$18:$AC$1017,$B194,'Daily Log'!$AD$18:$AD$1017),0)</f>
        <v>0</v>
      </c>
      <c r="Q194" s="388">
        <f>IFERROR($E194*SUMIF('Daily Log'!$AF$18:$AF$1017,$B194,'Daily Log'!$AG$18:$AG$1017),0)</f>
        <v>0</v>
      </c>
      <c r="R194" s="388">
        <f>IFERROR($E194*SUMIF('Daily Log'!$AI$18:$AI$1017,$B194,'Daily Log'!$AJ$18:$AJ$1017),0)</f>
        <v>0</v>
      </c>
      <c r="S194" s="388">
        <f>IFERROR($E194*SUMIF('Daily Log'!$AL$18:$AL$1017,$B194,'Daily Log'!$AM$18:$AM$1017),0)</f>
        <v>0</v>
      </c>
      <c r="T194" s="388">
        <f>IFERROR($E194*SUMIF('Daily Log'!$AO$18:$AO$1017,$B194,'Daily Log'!$AP$18:$AP$1017),0)</f>
        <v>0</v>
      </c>
      <c r="U194" s="388">
        <f>IFERROR($E194*SUMIF('Daily Log'!$AR$18:$AR$1017,$B194,'Daily Log'!$AS$18:$AS$1017),0)</f>
        <v>0</v>
      </c>
      <c r="V194" s="388">
        <f>IFERROR($E194*SUMIF('Daily Log'!$AU$18:$AU$1017,$B194,'Daily Log'!$AV$18:$AV$1017),0)</f>
        <v>0</v>
      </c>
      <c r="W194" s="388">
        <f>IFERROR($E194*SUMIF('Daily Log'!$AX$18:$AX$1017,$B194,'Daily Log'!$AY$18:$AY$1017),0)</f>
        <v>0</v>
      </c>
      <c r="X194" s="388">
        <f>IFERROR($E194*SUMIF('Daily Log'!$BA$18:$BA$1017,$B194,'Daily Log'!$BB$18:$BB$1017),0)</f>
        <v>0</v>
      </c>
      <c r="Y194" s="388">
        <f>IFERROR($E194*SUMIF('Daily Log'!$BD$18:$BD$1017,$B194,'Daily Log'!$BE$18:$BE$1017),0)</f>
        <v>0</v>
      </c>
      <c r="Z194" s="388">
        <f>IFERROR($E194*SUMIF('Daily Log'!$BG$18:$BG$1017,$B194,'Daily Log'!$BH$18:$BH$1017),0)</f>
        <v>0</v>
      </c>
      <c r="AA194" s="388">
        <f>IFERROR($E194*SUMIF('Daily Log'!$BJ$18:$BJ$1017,$B194,'Daily Log'!$BK$18:$BK$1017),0)</f>
        <v>0</v>
      </c>
      <c r="AB194" s="388">
        <f>IFERROR($E194*SUMIF('Daily Log'!$BM$18:$BM$1017,$B194,'Daily Log'!$BN$18:$BN$1017),0)</f>
        <v>0</v>
      </c>
      <c r="AC194" s="388">
        <f>IFERROR($E194*SUMIF('Daily Log'!$BP$18:$BP$1017,$B194,'Daily Log'!$BQ$18:$BQ$1017),0)</f>
        <v>0</v>
      </c>
      <c r="AD194" s="388">
        <f>IFERROR($E194*SUMIF('Daily Log'!$BS$18:$BS$1017,$B194,'Daily Log'!$BT$18:$BT$1017),0)</f>
        <v>0</v>
      </c>
      <c r="AE194" s="388">
        <f>IFERROR($E194*SUMIF('Daily Log'!$BV$18:$BV$1017,$B194,'Daily Log'!$BW$18:$BW$1017),0)</f>
        <v>0</v>
      </c>
      <c r="AF194" s="388">
        <f>IFERROR($E194*SUMIF('Daily Log'!$BY$18:$BY$1017,$B194,'Daily Log'!$BZ$18:$BZ$1017),0)</f>
        <v>0</v>
      </c>
      <c r="AG194" s="388">
        <f>IFERROR($E194*SUMIF('Daily Log'!$CB$18:$CB$1017,$B194,'Daily Log'!$CC$18:$CC$1017),0)</f>
        <v>0</v>
      </c>
      <c r="AH194" s="388">
        <f>IFERROR($E194*SUMIF('Daily Log'!$CE$18:$CE$1017,$B194,'Daily Log'!$CF$18:$CF$1017),0)</f>
        <v>0</v>
      </c>
      <c r="AI194" s="388">
        <f>IFERROR($E194*SUMIF('Daily Log'!$CH$18:$CH$1017,$B194,'Daily Log'!$CI$18:$CI$1017),0)</f>
        <v>0</v>
      </c>
      <c r="AJ194" s="388">
        <f>IFERROR($E194*SUMIF('Daily Log'!$CK$18:$CK$1017,$B194,'Daily Log'!$CL$18:$CL$1017),0)</f>
        <v>0</v>
      </c>
      <c r="AK194" s="388">
        <f>IFERROR($E194*SUMIF('Daily Log'!$CN$18:$CN$1017,$B194,'Daily Log'!$CO$18:$CO$1017),0)</f>
        <v>0</v>
      </c>
    </row>
    <row r="195" spans="2:37" ht="33.75" hidden="1" customHeight="1">
      <c r="B195" s="397" t="s">
        <v>102</v>
      </c>
      <c r="C195" s="384"/>
      <c r="D195" s="389" t="s">
        <v>274</v>
      </c>
      <c r="E195" s="391">
        <v>1</v>
      </c>
      <c r="F195" s="390">
        <f t="shared" si="3"/>
        <v>0</v>
      </c>
      <c r="G195" s="388">
        <f>IFERROR($E195*SUMIF('Daily Log'!$B$18:$B$1017,$B195,'Daily Log'!$C$18:$C$1017),0)</f>
        <v>0</v>
      </c>
      <c r="H195" s="388">
        <f>IFERROR($E195*SUMIF('Daily Log'!$E$18:$E$1017,$B195,'Daily Log'!$F$18:$F$1017),0)</f>
        <v>0</v>
      </c>
      <c r="I195" s="388">
        <f>IFERROR($E195*SUMIF('Daily Log'!$H$18:$H$1017,$B195,'Daily Log'!$I$18:$I$1017),0)</f>
        <v>0</v>
      </c>
      <c r="J195" s="388">
        <f>IFERROR($E195*SUMIF('Daily Log'!$K$18:$K$1017,$B195,'Daily Log'!$L$18:$L$1017),0)</f>
        <v>0</v>
      </c>
      <c r="K195" s="388">
        <f>IFERROR($E195*SUMIF('Daily Log'!$N$18:$N$1017,$B195,'Daily Log'!$O$18:$O$1017),0)</f>
        <v>0</v>
      </c>
      <c r="L195" s="388">
        <f>IFERROR($E195*SUMIF('Daily Log'!$Q$18:$Q$1017,$B195,'Daily Log'!$R$18:$R$1017),0)</f>
        <v>0</v>
      </c>
      <c r="M195" s="388">
        <f>IFERROR($E195*SUMIF('Daily Log'!$T$18:$T$1017,$B195,'Daily Log'!$U$18:$U$1017),0)</f>
        <v>0</v>
      </c>
      <c r="N195" s="388">
        <f>IFERROR($E195*SUMIF('Daily Log'!$W$18:$W$1017,$B195,'Daily Log'!$X$18:$X$1017),0)</f>
        <v>0</v>
      </c>
      <c r="O195" s="388">
        <f>IFERROR($E195*SUMIF('Daily Log'!$Z$18:$Z$1017,$B195,'Daily Log'!$AA$18:$AA$1017),0)</f>
        <v>0</v>
      </c>
      <c r="P195" s="388">
        <f>IFERROR($E195*SUMIF('Daily Log'!$AC$18:$AC$1017,$B195,'Daily Log'!$AD$18:$AD$1017),0)</f>
        <v>0</v>
      </c>
      <c r="Q195" s="388">
        <f>IFERROR($E195*SUMIF('Daily Log'!$AF$18:$AF$1017,$B195,'Daily Log'!$AG$18:$AG$1017),0)</f>
        <v>0</v>
      </c>
      <c r="R195" s="388">
        <f>IFERROR($E195*SUMIF('Daily Log'!$AI$18:$AI$1017,$B195,'Daily Log'!$AJ$18:$AJ$1017),0)</f>
        <v>0</v>
      </c>
      <c r="S195" s="388">
        <f>IFERROR($E195*SUMIF('Daily Log'!$AL$18:$AL$1017,$B195,'Daily Log'!$AM$18:$AM$1017),0)</f>
        <v>0</v>
      </c>
      <c r="T195" s="388">
        <f>IFERROR($E195*SUMIF('Daily Log'!$AO$18:$AO$1017,$B195,'Daily Log'!$AP$18:$AP$1017),0)</f>
        <v>0</v>
      </c>
      <c r="U195" s="388">
        <f>IFERROR($E195*SUMIF('Daily Log'!$AR$18:$AR$1017,$B195,'Daily Log'!$AS$18:$AS$1017),0)</f>
        <v>0</v>
      </c>
      <c r="V195" s="388">
        <f>IFERROR($E195*SUMIF('Daily Log'!$AU$18:$AU$1017,$B195,'Daily Log'!$AV$18:$AV$1017),0)</f>
        <v>0</v>
      </c>
      <c r="W195" s="388">
        <f>IFERROR($E195*SUMIF('Daily Log'!$AX$18:$AX$1017,$B195,'Daily Log'!$AY$18:$AY$1017),0)</f>
        <v>0</v>
      </c>
      <c r="X195" s="388">
        <f>IFERROR($E195*SUMIF('Daily Log'!$BA$18:$BA$1017,$B195,'Daily Log'!$BB$18:$BB$1017),0)</f>
        <v>0</v>
      </c>
      <c r="Y195" s="388">
        <f>IFERROR($E195*SUMIF('Daily Log'!$BD$18:$BD$1017,$B195,'Daily Log'!$BE$18:$BE$1017),0)</f>
        <v>0</v>
      </c>
      <c r="Z195" s="388">
        <f>IFERROR($E195*SUMIF('Daily Log'!$BG$18:$BG$1017,$B195,'Daily Log'!$BH$18:$BH$1017),0)</f>
        <v>0</v>
      </c>
      <c r="AA195" s="388">
        <f>IFERROR($E195*SUMIF('Daily Log'!$BJ$18:$BJ$1017,$B195,'Daily Log'!$BK$18:$BK$1017),0)</f>
        <v>0</v>
      </c>
      <c r="AB195" s="388">
        <f>IFERROR($E195*SUMIF('Daily Log'!$BM$18:$BM$1017,$B195,'Daily Log'!$BN$18:$BN$1017),0)</f>
        <v>0</v>
      </c>
      <c r="AC195" s="388">
        <f>IFERROR($E195*SUMIF('Daily Log'!$BP$18:$BP$1017,$B195,'Daily Log'!$BQ$18:$BQ$1017),0)</f>
        <v>0</v>
      </c>
      <c r="AD195" s="388">
        <f>IFERROR($E195*SUMIF('Daily Log'!$BS$18:$BS$1017,$B195,'Daily Log'!$BT$18:$BT$1017),0)</f>
        <v>0</v>
      </c>
      <c r="AE195" s="388">
        <f>IFERROR($E195*SUMIF('Daily Log'!$BV$18:$BV$1017,$B195,'Daily Log'!$BW$18:$BW$1017),0)</f>
        <v>0</v>
      </c>
      <c r="AF195" s="388">
        <f>IFERROR($E195*SUMIF('Daily Log'!$BY$18:$BY$1017,$B195,'Daily Log'!$BZ$18:$BZ$1017),0)</f>
        <v>0</v>
      </c>
      <c r="AG195" s="388">
        <f>IFERROR($E195*SUMIF('Daily Log'!$CB$18:$CB$1017,$B195,'Daily Log'!$CC$18:$CC$1017),0)</f>
        <v>0</v>
      </c>
      <c r="AH195" s="388">
        <f>IFERROR($E195*SUMIF('Daily Log'!$CE$18:$CE$1017,$B195,'Daily Log'!$CF$18:$CF$1017),0)</f>
        <v>0</v>
      </c>
      <c r="AI195" s="388">
        <f>IFERROR($E195*SUMIF('Daily Log'!$CH$18:$CH$1017,$B195,'Daily Log'!$CI$18:$CI$1017),0)</f>
        <v>0</v>
      </c>
      <c r="AJ195" s="388">
        <f>IFERROR($E195*SUMIF('Daily Log'!$CK$18:$CK$1017,$B195,'Daily Log'!$CL$18:$CL$1017),0)</f>
        <v>0</v>
      </c>
      <c r="AK195" s="388">
        <f>IFERROR($E195*SUMIF('Daily Log'!$CN$18:$CN$1017,$B195,'Daily Log'!$CO$18:$CO$1017),0)</f>
        <v>0</v>
      </c>
    </row>
    <row r="196" spans="2:37" ht="33.75" hidden="1" customHeight="1">
      <c r="B196" s="397" t="s">
        <v>103</v>
      </c>
      <c r="C196" s="384"/>
      <c r="D196" s="389" t="s">
        <v>274</v>
      </c>
      <c r="E196" s="391">
        <v>1</v>
      </c>
      <c r="F196" s="390">
        <f t="shared" si="3"/>
        <v>1</v>
      </c>
      <c r="G196" s="388">
        <f>IFERROR($E196*SUMIF('Daily Log'!$B$18:$B$1017,$B196,'Daily Log'!$C$18:$C$1017),0)</f>
        <v>0</v>
      </c>
      <c r="H196" s="388">
        <f>IFERROR($E196*SUMIF('Daily Log'!$E$18:$E$1017,$B196,'Daily Log'!$F$18:$F$1017),0)</f>
        <v>0</v>
      </c>
      <c r="I196" s="388">
        <f>IFERROR($E196*SUMIF('Daily Log'!$H$18:$H$1017,$B196,'Daily Log'!$I$18:$I$1017),0)</f>
        <v>0</v>
      </c>
      <c r="J196" s="388">
        <f>IFERROR($E196*SUMIF('Daily Log'!$K$18:$K$1017,$B196,'Daily Log'!$L$18:$L$1017),0)</f>
        <v>0</v>
      </c>
      <c r="K196" s="388">
        <f>IFERROR($E196*SUMIF('Daily Log'!$N$18:$N$1017,$B196,'Daily Log'!$O$18:$O$1017),0)</f>
        <v>0</v>
      </c>
      <c r="L196" s="388">
        <f>IFERROR($E196*SUMIF('Daily Log'!$Q$18:$Q$1017,$B196,'Daily Log'!$R$18:$R$1017),0)</f>
        <v>0</v>
      </c>
      <c r="M196" s="388">
        <f>IFERROR($E196*SUMIF('Daily Log'!$T$18:$T$1017,$B196,'Daily Log'!$U$18:$U$1017),0)</f>
        <v>0</v>
      </c>
      <c r="N196" s="388">
        <f>IFERROR($E196*SUMIF('Daily Log'!$W$18:$W$1017,$B196,'Daily Log'!$X$18:$X$1017),0)</f>
        <v>0</v>
      </c>
      <c r="O196" s="388">
        <f>IFERROR($E196*SUMIF('Daily Log'!$Z$18:$Z$1017,$B196,'Daily Log'!$AA$18:$AA$1017),0)</f>
        <v>0</v>
      </c>
      <c r="P196" s="388">
        <f>IFERROR($E196*SUMIF('Daily Log'!$AC$18:$AC$1017,$B196,'Daily Log'!$AD$18:$AD$1017),0)</f>
        <v>0</v>
      </c>
      <c r="Q196" s="388">
        <f>IFERROR($E196*SUMIF('Daily Log'!$AF$18:$AF$1017,$B196,'Daily Log'!$AG$18:$AG$1017),0)</f>
        <v>0</v>
      </c>
      <c r="R196" s="388">
        <f>IFERROR($E196*SUMIF('Daily Log'!$AI$18:$AI$1017,$B196,'Daily Log'!$AJ$18:$AJ$1017),0)</f>
        <v>0</v>
      </c>
      <c r="S196" s="388">
        <f>IFERROR($E196*SUMIF('Daily Log'!$AL$18:$AL$1017,$B196,'Daily Log'!$AM$18:$AM$1017),0)</f>
        <v>0</v>
      </c>
      <c r="T196" s="388">
        <f>IFERROR($E196*SUMIF('Daily Log'!$AO$18:$AO$1017,$B196,'Daily Log'!$AP$18:$AP$1017),0)</f>
        <v>0</v>
      </c>
      <c r="U196" s="388">
        <f>IFERROR($E196*SUMIF('Daily Log'!$AR$18:$AR$1017,$B196,'Daily Log'!$AS$18:$AS$1017),0)</f>
        <v>0</v>
      </c>
      <c r="V196" s="388">
        <f>IFERROR($E196*SUMIF('Daily Log'!$AU$18:$AU$1017,$B196,'Daily Log'!$AV$18:$AV$1017),0)</f>
        <v>0</v>
      </c>
      <c r="W196" s="388">
        <f>IFERROR($E196*SUMIF('Daily Log'!$AX$18:$AX$1017,$B196,'Daily Log'!$AY$18:$AY$1017),0)</f>
        <v>0</v>
      </c>
      <c r="X196" s="388">
        <f>IFERROR($E196*SUMIF('Daily Log'!$BA$18:$BA$1017,$B196,'Daily Log'!$BB$18:$BB$1017),0)</f>
        <v>0</v>
      </c>
      <c r="Y196" s="388">
        <f>IFERROR($E196*SUMIF('Daily Log'!$BD$18:$BD$1017,$B196,'Daily Log'!$BE$18:$BE$1017),0)</f>
        <v>0</v>
      </c>
      <c r="Z196" s="388">
        <f>IFERROR($E196*SUMIF('Daily Log'!$BG$18:$BG$1017,$B196,'Daily Log'!$BH$18:$BH$1017),0)</f>
        <v>0</v>
      </c>
      <c r="AA196" s="388">
        <f>IFERROR($E196*SUMIF('Daily Log'!$BJ$18:$BJ$1017,$B196,'Daily Log'!$BK$18:$BK$1017),0)</f>
        <v>0</v>
      </c>
      <c r="AB196" s="388">
        <f>IFERROR($E196*SUMIF('Daily Log'!$BM$18:$BM$1017,$B196,'Daily Log'!$BN$18:$BN$1017),0)</f>
        <v>0</v>
      </c>
      <c r="AC196" s="388">
        <f>IFERROR($E196*SUMIF('Daily Log'!$BP$18:$BP$1017,$B196,'Daily Log'!$BQ$18:$BQ$1017),0)</f>
        <v>1</v>
      </c>
      <c r="AD196" s="388">
        <f>IFERROR($E196*SUMIF('Daily Log'!$BS$18:$BS$1017,$B196,'Daily Log'!$BT$18:$BT$1017),0)</f>
        <v>0</v>
      </c>
      <c r="AE196" s="388">
        <f>IFERROR($E196*SUMIF('Daily Log'!$BV$18:$BV$1017,$B196,'Daily Log'!$BW$18:$BW$1017),0)</f>
        <v>0</v>
      </c>
      <c r="AF196" s="388">
        <f>IFERROR($E196*SUMIF('Daily Log'!$BY$18:$BY$1017,$B196,'Daily Log'!$BZ$18:$BZ$1017),0)</f>
        <v>0</v>
      </c>
      <c r="AG196" s="388">
        <f>IFERROR($E196*SUMIF('Daily Log'!$CB$18:$CB$1017,$B196,'Daily Log'!$CC$18:$CC$1017),0)</f>
        <v>0</v>
      </c>
      <c r="AH196" s="388">
        <f>IFERROR($E196*SUMIF('Daily Log'!$CE$18:$CE$1017,$B196,'Daily Log'!$CF$18:$CF$1017),0)</f>
        <v>0</v>
      </c>
      <c r="AI196" s="388">
        <f>IFERROR($E196*SUMIF('Daily Log'!$CH$18:$CH$1017,$B196,'Daily Log'!$CI$18:$CI$1017),0)</f>
        <v>0</v>
      </c>
      <c r="AJ196" s="388">
        <f>IFERROR($E196*SUMIF('Daily Log'!$CK$18:$CK$1017,$B196,'Daily Log'!$CL$18:$CL$1017),0)</f>
        <v>0</v>
      </c>
      <c r="AK196" s="388">
        <f>IFERROR($E196*SUMIF('Daily Log'!$CN$18:$CN$1017,$B196,'Daily Log'!$CO$18:$CO$1017),0)</f>
        <v>0</v>
      </c>
    </row>
    <row r="197" spans="2:37" ht="33.75" hidden="1" customHeight="1">
      <c r="B197" s="397" t="s">
        <v>104</v>
      </c>
      <c r="C197" s="384"/>
      <c r="D197" s="389" t="s">
        <v>274</v>
      </c>
      <c r="E197" s="391">
        <v>1</v>
      </c>
      <c r="F197" s="390">
        <f t="shared" si="3"/>
        <v>0</v>
      </c>
      <c r="G197" s="388">
        <f>IFERROR($E197*SUMIF('Daily Log'!$B$18:$B$1017,$B197,'Daily Log'!$C$18:$C$1017),0)</f>
        <v>0</v>
      </c>
      <c r="H197" s="388">
        <f>IFERROR($E197*SUMIF('Daily Log'!$E$18:$E$1017,$B197,'Daily Log'!$F$18:$F$1017),0)</f>
        <v>0</v>
      </c>
      <c r="I197" s="388">
        <f>IFERROR($E197*SUMIF('Daily Log'!$H$18:$H$1017,$B197,'Daily Log'!$I$18:$I$1017),0)</f>
        <v>0</v>
      </c>
      <c r="J197" s="388">
        <f>IFERROR($E197*SUMIF('Daily Log'!$K$18:$K$1017,$B197,'Daily Log'!$L$18:$L$1017),0)</f>
        <v>0</v>
      </c>
      <c r="K197" s="388">
        <f>IFERROR($E197*SUMIF('Daily Log'!$N$18:$N$1017,$B197,'Daily Log'!$O$18:$O$1017),0)</f>
        <v>0</v>
      </c>
      <c r="L197" s="388">
        <f>IFERROR($E197*SUMIF('Daily Log'!$Q$18:$Q$1017,$B197,'Daily Log'!$R$18:$R$1017),0)</f>
        <v>0</v>
      </c>
      <c r="M197" s="388">
        <f>IFERROR($E197*SUMIF('Daily Log'!$T$18:$T$1017,$B197,'Daily Log'!$U$18:$U$1017),0)</f>
        <v>0</v>
      </c>
      <c r="N197" s="388">
        <f>IFERROR($E197*SUMIF('Daily Log'!$W$18:$W$1017,$B197,'Daily Log'!$X$18:$X$1017),0)</f>
        <v>0</v>
      </c>
      <c r="O197" s="388">
        <f>IFERROR($E197*SUMIF('Daily Log'!$Z$18:$Z$1017,$B197,'Daily Log'!$AA$18:$AA$1017),0)</f>
        <v>0</v>
      </c>
      <c r="P197" s="388">
        <f>IFERROR($E197*SUMIF('Daily Log'!$AC$18:$AC$1017,$B197,'Daily Log'!$AD$18:$AD$1017),0)</f>
        <v>0</v>
      </c>
      <c r="Q197" s="388">
        <f>IFERROR($E197*SUMIF('Daily Log'!$AF$18:$AF$1017,$B197,'Daily Log'!$AG$18:$AG$1017),0)</f>
        <v>0</v>
      </c>
      <c r="R197" s="388">
        <f>IFERROR($E197*SUMIF('Daily Log'!$AI$18:$AI$1017,$B197,'Daily Log'!$AJ$18:$AJ$1017),0)</f>
        <v>0</v>
      </c>
      <c r="S197" s="388">
        <f>IFERROR($E197*SUMIF('Daily Log'!$AL$18:$AL$1017,$B197,'Daily Log'!$AM$18:$AM$1017),0)</f>
        <v>0</v>
      </c>
      <c r="T197" s="388">
        <f>IFERROR($E197*SUMIF('Daily Log'!$AO$18:$AO$1017,$B197,'Daily Log'!$AP$18:$AP$1017),0)</f>
        <v>0</v>
      </c>
      <c r="U197" s="388">
        <f>IFERROR($E197*SUMIF('Daily Log'!$AR$18:$AR$1017,$B197,'Daily Log'!$AS$18:$AS$1017),0)</f>
        <v>0</v>
      </c>
      <c r="V197" s="388">
        <f>IFERROR($E197*SUMIF('Daily Log'!$AU$18:$AU$1017,$B197,'Daily Log'!$AV$18:$AV$1017),0)</f>
        <v>0</v>
      </c>
      <c r="W197" s="388">
        <f>IFERROR($E197*SUMIF('Daily Log'!$AX$18:$AX$1017,$B197,'Daily Log'!$AY$18:$AY$1017),0)</f>
        <v>0</v>
      </c>
      <c r="X197" s="388">
        <f>IFERROR($E197*SUMIF('Daily Log'!$BA$18:$BA$1017,$B197,'Daily Log'!$BB$18:$BB$1017),0)</f>
        <v>0</v>
      </c>
      <c r="Y197" s="388">
        <f>IFERROR($E197*SUMIF('Daily Log'!$BD$18:$BD$1017,$B197,'Daily Log'!$BE$18:$BE$1017),0)</f>
        <v>0</v>
      </c>
      <c r="Z197" s="388">
        <f>IFERROR($E197*SUMIF('Daily Log'!$BG$18:$BG$1017,$B197,'Daily Log'!$BH$18:$BH$1017),0)</f>
        <v>0</v>
      </c>
      <c r="AA197" s="388">
        <f>IFERROR($E197*SUMIF('Daily Log'!$BJ$18:$BJ$1017,$B197,'Daily Log'!$BK$18:$BK$1017),0)</f>
        <v>0</v>
      </c>
      <c r="AB197" s="388">
        <f>IFERROR($E197*SUMIF('Daily Log'!$BM$18:$BM$1017,$B197,'Daily Log'!$BN$18:$BN$1017),0)</f>
        <v>0</v>
      </c>
      <c r="AC197" s="388">
        <f>IFERROR($E197*SUMIF('Daily Log'!$BP$18:$BP$1017,$B197,'Daily Log'!$BQ$18:$BQ$1017),0)</f>
        <v>0</v>
      </c>
      <c r="AD197" s="388">
        <f>IFERROR($E197*SUMIF('Daily Log'!$BS$18:$BS$1017,$B197,'Daily Log'!$BT$18:$BT$1017),0)</f>
        <v>0</v>
      </c>
      <c r="AE197" s="388">
        <f>IFERROR($E197*SUMIF('Daily Log'!$BV$18:$BV$1017,$B197,'Daily Log'!$BW$18:$BW$1017),0)</f>
        <v>0</v>
      </c>
      <c r="AF197" s="388">
        <f>IFERROR($E197*SUMIF('Daily Log'!$BY$18:$BY$1017,$B197,'Daily Log'!$BZ$18:$BZ$1017),0)</f>
        <v>0</v>
      </c>
      <c r="AG197" s="388">
        <f>IFERROR($E197*SUMIF('Daily Log'!$CB$18:$CB$1017,$B197,'Daily Log'!$CC$18:$CC$1017),0)</f>
        <v>0</v>
      </c>
      <c r="AH197" s="388">
        <f>IFERROR($E197*SUMIF('Daily Log'!$CE$18:$CE$1017,$B197,'Daily Log'!$CF$18:$CF$1017),0)</f>
        <v>0</v>
      </c>
      <c r="AI197" s="388">
        <f>IFERROR($E197*SUMIF('Daily Log'!$CH$18:$CH$1017,$B197,'Daily Log'!$CI$18:$CI$1017),0)</f>
        <v>0</v>
      </c>
      <c r="AJ197" s="388">
        <f>IFERROR($E197*SUMIF('Daily Log'!$CK$18:$CK$1017,$B197,'Daily Log'!$CL$18:$CL$1017),0)</f>
        <v>0</v>
      </c>
      <c r="AK197" s="388">
        <f>IFERROR($E197*SUMIF('Daily Log'!$CN$18:$CN$1017,$B197,'Daily Log'!$CO$18:$CO$1017),0)</f>
        <v>0</v>
      </c>
    </row>
    <row r="198" spans="2:37" ht="33.75" hidden="1" customHeight="1">
      <c r="B198" s="397" t="s">
        <v>105</v>
      </c>
      <c r="C198" s="384"/>
      <c r="D198" s="389" t="s">
        <v>274</v>
      </c>
      <c r="E198" s="391">
        <v>1</v>
      </c>
      <c r="F198" s="390">
        <f t="shared" si="3"/>
        <v>0</v>
      </c>
      <c r="G198" s="388">
        <f>IFERROR($E198*SUMIF('Daily Log'!$B$18:$B$1017,$B198,'Daily Log'!$C$18:$C$1017),0)</f>
        <v>0</v>
      </c>
      <c r="H198" s="388">
        <f>IFERROR($E198*SUMIF('Daily Log'!$E$18:$E$1017,$B198,'Daily Log'!$F$18:$F$1017),0)</f>
        <v>0</v>
      </c>
      <c r="I198" s="388">
        <f>IFERROR($E198*SUMIF('Daily Log'!$H$18:$H$1017,$B198,'Daily Log'!$I$18:$I$1017),0)</f>
        <v>0</v>
      </c>
      <c r="J198" s="388">
        <f>IFERROR($E198*SUMIF('Daily Log'!$K$18:$K$1017,$B198,'Daily Log'!$L$18:$L$1017),0)</f>
        <v>0</v>
      </c>
      <c r="K198" s="388">
        <f>IFERROR($E198*SUMIF('Daily Log'!$N$18:$N$1017,$B198,'Daily Log'!$O$18:$O$1017),0)</f>
        <v>0</v>
      </c>
      <c r="L198" s="388">
        <f>IFERROR($E198*SUMIF('Daily Log'!$Q$18:$Q$1017,$B198,'Daily Log'!$R$18:$R$1017),0)</f>
        <v>0</v>
      </c>
      <c r="M198" s="388">
        <f>IFERROR($E198*SUMIF('Daily Log'!$T$18:$T$1017,$B198,'Daily Log'!$U$18:$U$1017),0)</f>
        <v>0</v>
      </c>
      <c r="N198" s="388">
        <f>IFERROR($E198*SUMIF('Daily Log'!$W$18:$W$1017,$B198,'Daily Log'!$X$18:$X$1017),0)</f>
        <v>0</v>
      </c>
      <c r="O198" s="388">
        <f>IFERROR($E198*SUMIF('Daily Log'!$Z$18:$Z$1017,$B198,'Daily Log'!$AA$18:$AA$1017),0)</f>
        <v>0</v>
      </c>
      <c r="P198" s="388">
        <f>IFERROR($E198*SUMIF('Daily Log'!$AC$18:$AC$1017,$B198,'Daily Log'!$AD$18:$AD$1017),0)</f>
        <v>0</v>
      </c>
      <c r="Q198" s="388">
        <f>IFERROR($E198*SUMIF('Daily Log'!$AF$18:$AF$1017,$B198,'Daily Log'!$AG$18:$AG$1017),0)</f>
        <v>0</v>
      </c>
      <c r="R198" s="388">
        <f>IFERROR($E198*SUMIF('Daily Log'!$AI$18:$AI$1017,$B198,'Daily Log'!$AJ$18:$AJ$1017),0)</f>
        <v>0</v>
      </c>
      <c r="S198" s="388">
        <f>IFERROR($E198*SUMIF('Daily Log'!$AL$18:$AL$1017,$B198,'Daily Log'!$AM$18:$AM$1017),0)</f>
        <v>0</v>
      </c>
      <c r="T198" s="388">
        <f>IFERROR($E198*SUMIF('Daily Log'!$AO$18:$AO$1017,$B198,'Daily Log'!$AP$18:$AP$1017),0)</f>
        <v>0</v>
      </c>
      <c r="U198" s="388">
        <f>IFERROR($E198*SUMIF('Daily Log'!$AR$18:$AR$1017,$B198,'Daily Log'!$AS$18:$AS$1017),0)</f>
        <v>0</v>
      </c>
      <c r="V198" s="388">
        <f>IFERROR($E198*SUMIF('Daily Log'!$AU$18:$AU$1017,$B198,'Daily Log'!$AV$18:$AV$1017),0)</f>
        <v>0</v>
      </c>
      <c r="W198" s="388">
        <f>IFERROR($E198*SUMIF('Daily Log'!$AX$18:$AX$1017,$B198,'Daily Log'!$AY$18:$AY$1017),0)</f>
        <v>0</v>
      </c>
      <c r="X198" s="388">
        <f>IFERROR($E198*SUMIF('Daily Log'!$BA$18:$BA$1017,$B198,'Daily Log'!$BB$18:$BB$1017),0)</f>
        <v>0</v>
      </c>
      <c r="Y198" s="388">
        <f>IFERROR($E198*SUMIF('Daily Log'!$BD$18:$BD$1017,$B198,'Daily Log'!$BE$18:$BE$1017),0)</f>
        <v>0</v>
      </c>
      <c r="Z198" s="388">
        <f>IFERROR($E198*SUMIF('Daily Log'!$BG$18:$BG$1017,$B198,'Daily Log'!$BH$18:$BH$1017),0)</f>
        <v>0</v>
      </c>
      <c r="AA198" s="388">
        <f>IFERROR($E198*SUMIF('Daily Log'!$BJ$18:$BJ$1017,$B198,'Daily Log'!$BK$18:$BK$1017),0)</f>
        <v>0</v>
      </c>
      <c r="AB198" s="388">
        <f>IFERROR($E198*SUMIF('Daily Log'!$BM$18:$BM$1017,$B198,'Daily Log'!$BN$18:$BN$1017),0)</f>
        <v>0</v>
      </c>
      <c r="AC198" s="388">
        <f>IFERROR($E198*SUMIF('Daily Log'!$BP$18:$BP$1017,$B198,'Daily Log'!$BQ$18:$BQ$1017),0)</f>
        <v>0</v>
      </c>
      <c r="AD198" s="388">
        <f>IFERROR($E198*SUMIF('Daily Log'!$BS$18:$BS$1017,$B198,'Daily Log'!$BT$18:$BT$1017),0)</f>
        <v>0</v>
      </c>
      <c r="AE198" s="388">
        <f>IFERROR($E198*SUMIF('Daily Log'!$BV$18:$BV$1017,$B198,'Daily Log'!$BW$18:$BW$1017),0)</f>
        <v>0</v>
      </c>
      <c r="AF198" s="388">
        <f>IFERROR($E198*SUMIF('Daily Log'!$BY$18:$BY$1017,$B198,'Daily Log'!$BZ$18:$BZ$1017),0)</f>
        <v>0</v>
      </c>
      <c r="AG198" s="388">
        <f>IFERROR($E198*SUMIF('Daily Log'!$CB$18:$CB$1017,$B198,'Daily Log'!$CC$18:$CC$1017),0)</f>
        <v>0</v>
      </c>
      <c r="AH198" s="388">
        <f>IFERROR($E198*SUMIF('Daily Log'!$CE$18:$CE$1017,$B198,'Daily Log'!$CF$18:$CF$1017),0)</f>
        <v>0</v>
      </c>
      <c r="AI198" s="388">
        <f>IFERROR($E198*SUMIF('Daily Log'!$CH$18:$CH$1017,$B198,'Daily Log'!$CI$18:$CI$1017),0)</f>
        <v>0</v>
      </c>
      <c r="AJ198" s="388">
        <f>IFERROR($E198*SUMIF('Daily Log'!$CK$18:$CK$1017,$B198,'Daily Log'!$CL$18:$CL$1017),0)</f>
        <v>0</v>
      </c>
      <c r="AK198" s="388">
        <f>IFERROR($E198*SUMIF('Daily Log'!$CN$18:$CN$1017,$B198,'Daily Log'!$CO$18:$CO$1017),0)</f>
        <v>0</v>
      </c>
    </row>
    <row r="199" spans="2:37" ht="33.75" hidden="1" customHeight="1">
      <c r="B199" s="397" t="s">
        <v>106</v>
      </c>
      <c r="C199" s="384"/>
      <c r="D199" s="389" t="s">
        <v>274</v>
      </c>
      <c r="E199" s="391">
        <v>1</v>
      </c>
      <c r="F199" s="390">
        <f t="shared" si="3"/>
        <v>0</v>
      </c>
      <c r="G199" s="388">
        <f>IFERROR($E199*SUMIF('Daily Log'!$B$18:$B$1017,$B199,'Daily Log'!$C$18:$C$1017),0)</f>
        <v>0</v>
      </c>
      <c r="H199" s="388">
        <f>IFERROR($E199*SUMIF('Daily Log'!$E$18:$E$1017,$B199,'Daily Log'!$F$18:$F$1017),0)</f>
        <v>0</v>
      </c>
      <c r="I199" s="388">
        <f>IFERROR($E199*SUMIF('Daily Log'!$H$18:$H$1017,$B199,'Daily Log'!$I$18:$I$1017),0)</f>
        <v>0</v>
      </c>
      <c r="J199" s="388">
        <f>IFERROR($E199*SUMIF('Daily Log'!$K$18:$K$1017,$B199,'Daily Log'!$L$18:$L$1017),0)</f>
        <v>0</v>
      </c>
      <c r="K199" s="388">
        <f>IFERROR($E199*SUMIF('Daily Log'!$N$18:$N$1017,$B199,'Daily Log'!$O$18:$O$1017),0)</f>
        <v>0</v>
      </c>
      <c r="L199" s="388">
        <f>IFERROR($E199*SUMIF('Daily Log'!$Q$18:$Q$1017,$B199,'Daily Log'!$R$18:$R$1017),0)</f>
        <v>0</v>
      </c>
      <c r="M199" s="388">
        <f>IFERROR($E199*SUMIF('Daily Log'!$T$18:$T$1017,$B199,'Daily Log'!$U$18:$U$1017),0)</f>
        <v>0</v>
      </c>
      <c r="N199" s="388">
        <f>IFERROR($E199*SUMIF('Daily Log'!$W$18:$W$1017,$B199,'Daily Log'!$X$18:$X$1017),0)</f>
        <v>0</v>
      </c>
      <c r="O199" s="388">
        <f>IFERROR($E199*SUMIF('Daily Log'!$Z$18:$Z$1017,$B199,'Daily Log'!$AA$18:$AA$1017),0)</f>
        <v>0</v>
      </c>
      <c r="P199" s="388">
        <f>IFERROR($E199*SUMIF('Daily Log'!$AC$18:$AC$1017,$B199,'Daily Log'!$AD$18:$AD$1017),0)</f>
        <v>0</v>
      </c>
      <c r="Q199" s="388">
        <f>IFERROR($E199*SUMIF('Daily Log'!$AF$18:$AF$1017,$B199,'Daily Log'!$AG$18:$AG$1017),0)</f>
        <v>0</v>
      </c>
      <c r="R199" s="388">
        <f>IFERROR($E199*SUMIF('Daily Log'!$AI$18:$AI$1017,$B199,'Daily Log'!$AJ$18:$AJ$1017),0)</f>
        <v>0</v>
      </c>
      <c r="S199" s="388">
        <f>IFERROR($E199*SUMIF('Daily Log'!$AL$18:$AL$1017,$B199,'Daily Log'!$AM$18:$AM$1017),0)</f>
        <v>0</v>
      </c>
      <c r="T199" s="388">
        <f>IFERROR($E199*SUMIF('Daily Log'!$AO$18:$AO$1017,$B199,'Daily Log'!$AP$18:$AP$1017),0)</f>
        <v>0</v>
      </c>
      <c r="U199" s="388">
        <f>IFERROR($E199*SUMIF('Daily Log'!$AR$18:$AR$1017,$B199,'Daily Log'!$AS$18:$AS$1017),0)</f>
        <v>0</v>
      </c>
      <c r="V199" s="388">
        <f>IFERROR($E199*SUMIF('Daily Log'!$AU$18:$AU$1017,$B199,'Daily Log'!$AV$18:$AV$1017),0)</f>
        <v>0</v>
      </c>
      <c r="W199" s="388">
        <f>IFERROR($E199*SUMIF('Daily Log'!$AX$18:$AX$1017,$B199,'Daily Log'!$AY$18:$AY$1017),0)</f>
        <v>0</v>
      </c>
      <c r="X199" s="388">
        <f>IFERROR($E199*SUMIF('Daily Log'!$BA$18:$BA$1017,$B199,'Daily Log'!$BB$18:$BB$1017),0)</f>
        <v>0</v>
      </c>
      <c r="Y199" s="388">
        <f>IFERROR($E199*SUMIF('Daily Log'!$BD$18:$BD$1017,$B199,'Daily Log'!$BE$18:$BE$1017),0)</f>
        <v>0</v>
      </c>
      <c r="Z199" s="388">
        <f>IFERROR($E199*SUMIF('Daily Log'!$BG$18:$BG$1017,$B199,'Daily Log'!$BH$18:$BH$1017),0)</f>
        <v>0</v>
      </c>
      <c r="AA199" s="388">
        <f>IFERROR($E199*SUMIF('Daily Log'!$BJ$18:$BJ$1017,$B199,'Daily Log'!$BK$18:$BK$1017),0)</f>
        <v>0</v>
      </c>
      <c r="AB199" s="388">
        <f>IFERROR($E199*SUMIF('Daily Log'!$BM$18:$BM$1017,$B199,'Daily Log'!$BN$18:$BN$1017),0)</f>
        <v>0</v>
      </c>
      <c r="AC199" s="388">
        <f>IFERROR($E199*SUMIF('Daily Log'!$BP$18:$BP$1017,$B199,'Daily Log'!$BQ$18:$BQ$1017),0)</f>
        <v>0</v>
      </c>
      <c r="AD199" s="388">
        <f>IFERROR($E199*SUMIF('Daily Log'!$BS$18:$BS$1017,$B199,'Daily Log'!$BT$18:$BT$1017),0)</f>
        <v>0</v>
      </c>
      <c r="AE199" s="388">
        <f>IFERROR($E199*SUMIF('Daily Log'!$BV$18:$BV$1017,$B199,'Daily Log'!$BW$18:$BW$1017),0)</f>
        <v>0</v>
      </c>
      <c r="AF199" s="388">
        <f>IFERROR($E199*SUMIF('Daily Log'!$BY$18:$BY$1017,$B199,'Daily Log'!$BZ$18:$BZ$1017),0)</f>
        <v>0</v>
      </c>
      <c r="AG199" s="388">
        <f>IFERROR($E199*SUMIF('Daily Log'!$CB$18:$CB$1017,$B199,'Daily Log'!$CC$18:$CC$1017),0)</f>
        <v>0</v>
      </c>
      <c r="AH199" s="388">
        <f>IFERROR($E199*SUMIF('Daily Log'!$CE$18:$CE$1017,$B199,'Daily Log'!$CF$18:$CF$1017),0)</f>
        <v>0</v>
      </c>
      <c r="AI199" s="388">
        <f>IFERROR($E199*SUMIF('Daily Log'!$CH$18:$CH$1017,$B199,'Daily Log'!$CI$18:$CI$1017),0)</f>
        <v>0</v>
      </c>
      <c r="AJ199" s="388">
        <f>IFERROR($E199*SUMIF('Daily Log'!$CK$18:$CK$1017,$B199,'Daily Log'!$CL$18:$CL$1017),0)</f>
        <v>0</v>
      </c>
      <c r="AK199" s="388">
        <f>IFERROR($E199*SUMIF('Daily Log'!$CN$18:$CN$1017,$B199,'Daily Log'!$CO$18:$CO$1017),0)</f>
        <v>0</v>
      </c>
    </row>
    <row r="200" spans="2:37" ht="33.75" hidden="1" customHeight="1">
      <c r="B200" s="397" t="s">
        <v>107</v>
      </c>
      <c r="C200" s="384"/>
      <c r="D200" s="389" t="s">
        <v>274</v>
      </c>
      <c r="E200" s="391">
        <v>1</v>
      </c>
      <c r="F200" s="390">
        <f t="shared" si="3"/>
        <v>0</v>
      </c>
      <c r="G200" s="388">
        <f>IFERROR($E200*SUMIF('Daily Log'!$B$18:$B$1017,$B200,'Daily Log'!$C$18:$C$1017),0)</f>
        <v>0</v>
      </c>
      <c r="H200" s="388">
        <f>IFERROR($E200*SUMIF('Daily Log'!$E$18:$E$1017,$B200,'Daily Log'!$F$18:$F$1017),0)</f>
        <v>0</v>
      </c>
      <c r="I200" s="388">
        <f>IFERROR($E200*SUMIF('Daily Log'!$H$18:$H$1017,$B200,'Daily Log'!$I$18:$I$1017),0)</f>
        <v>0</v>
      </c>
      <c r="J200" s="388">
        <f>IFERROR($E200*SUMIF('Daily Log'!$K$18:$K$1017,$B200,'Daily Log'!$L$18:$L$1017),0)</f>
        <v>0</v>
      </c>
      <c r="K200" s="388">
        <f>IFERROR($E200*SUMIF('Daily Log'!$N$18:$N$1017,$B200,'Daily Log'!$O$18:$O$1017),0)</f>
        <v>0</v>
      </c>
      <c r="L200" s="388">
        <f>IFERROR($E200*SUMIF('Daily Log'!$Q$18:$Q$1017,$B200,'Daily Log'!$R$18:$R$1017),0)</f>
        <v>0</v>
      </c>
      <c r="M200" s="388">
        <f>IFERROR($E200*SUMIF('Daily Log'!$T$18:$T$1017,$B200,'Daily Log'!$U$18:$U$1017),0)</f>
        <v>0</v>
      </c>
      <c r="N200" s="388">
        <f>IFERROR($E200*SUMIF('Daily Log'!$W$18:$W$1017,$B200,'Daily Log'!$X$18:$X$1017),0)</f>
        <v>0</v>
      </c>
      <c r="O200" s="388">
        <f>IFERROR($E200*SUMIF('Daily Log'!$Z$18:$Z$1017,$B200,'Daily Log'!$AA$18:$AA$1017),0)</f>
        <v>0</v>
      </c>
      <c r="P200" s="388">
        <f>IFERROR($E200*SUMIF('Daily Log'!$AC$18:$AC$1017,$B200,'Daily Log'!$AD$18:$AD$1017),0)</f>
        <v>0</v>
      </c>
      <c r="Q200" s="388">
        <f>IFERROR($E200*SUMIF('Daily Log'!$AF$18:$AF$1017,$B200,'Daily Log'!$AG$18:$AG$1017),0)</f>
        <v>0</v>
      </c>
      <c r="R200" s="388">
        <f>IFERROR($E200*SUMIF('Daily Log'!$AI$18:$AI$1017,$B200,'Daily Log'!$AJ$18:$AJ$1017),0)</f>
        <v>0</v>
      </c>
      <c r="S200" s="388">
        <f>IFERROR($E200*SUMIF('Daily Log'!$AL$18:$AL$1017,$B200,'Daily Log'!$AM$18:$AM$1017),0)</f>
        <v>0</v>
      </c>
      <c r="T200" s="388">
        <f>IFERROR($E200*SUMIF('Daily Log'!$AO$18:$AO$1017,$B200,'Daily Log'!$AP$18:$AP$1017),0)</f>
        <v>0</v>
      </c>
      <c r="U200" s="388">
        <f>IFERROR($E200*SUMIF('Daily Log'!$AR$18:$AR$1017,$B200,'Daily Log'!$AS$18:$AS$1017),0)</f>
        <v>0</v>
      </c>
      <c r="V200" s="388">
        <f>IFERROR($E200*SUMIF('Daily Log'!$AU$18:$AU$1017,$B200,'Daily Log'!$AV$18:$AV$1017),0)</f>
        <v>0</v>
      </c>
      <c r="W200" s="388">
        <f>IFERROR($E200*SUMIF('Daily Log'!$AX$18:$AX$1017,$B200,'Daily Log'!$AY$18:$AY$1017),0)</f>
        <v>0</v>
      </c>
      <c r="X200" s="388">
        <f>IFERROR($E200*SUMIF('Daily Log'!$BA$18:$BA$1017,$B200,'Daily Log'!$BB$18:$BB$1017),0)</f>
        <v>0</v>
      </c>
      <c r="Y200" s="388">
        <f>IFERROR($E200*SUMIF('Daily Log'!$BD$18:$BD$1017,$B200,'Daily Log'!$BE$18:$BE$1017),0)</f>
        <v>0</v>
      </c>
      <c r="Z200" s="388">
        <f>IFERROR($E200*SUMIF('Daily Log'!$BG$18:$BG$1017,$B200,'Daily Log'!$BH$18:$BH$1017),0)</f>
        <v>0</v>
      </c>
      <c r="AA200" s="388">
        <f>IFERROR($E200*SUMIF('Daily Log'!$BJ$18:$BJ$1017,$B200,'Daily Log'!$BK$18:$BK$1017),0)</f>
        <v>0</v>
      </c>
      <c r="AB200" s="388">
        <f>IFERROR($E200*SUMIF('Daily Log'!$BM$18:$BM$1017,$B200,'Daily Log'!$BN$18:$BN$1017),0)</f>
        <v>0</v>
      </c>
      <c r="AC200" s="388">
        <f>IFERROR($E200*SUMIF('Daily Log'!$BP$18:$BP$1017,$B200,'Daily Log'!$BQ$18:$BQ$1017),0)</f>
        <v>0</v>
      </c>
      <c r="AD200" s="388">
        <f>IFERROR($E200*SUMIF('Daily Log'!$BS$18:$BS$1017,$B200,'Daily Log'!$BT$18:$BT$1017),0)</f>
        <v>0</v>
      </c>
      <c r="AE200" s="388">
        <f>IFERROR($E200*SUMIF('Daily Log'!$BV$18:$BV$1017,$B200,'Daily Log'!$BW$18:$BW$1017),0)</f>
        <v>0</v>
      </c>
      <c r="AF200" s="388">
        <f>IFERROR($E200*SUMIF('Daily Log'!$BY$18:$BY$1017,$B200,'Daily Log'!$BZ$18:$BZ$1017),0)</f>
        <v>0</v>
      </c>
      <c r="AG200" s="388">
        <f>IFERROR($E200*SUMIF('Daily Log'!$CB$18:$CB$1017,$B200,'Daily Log'!$CC$18:$CC$1017),0)</f>
        <v>0</v>
      </c>
      <c r="AH200" s="388">
        <f>IFERROR($E200*SUMIF('Daily Log'!$CE$18:$CE$1017,$B200,'Daily Log'!$CF$18:$CF$1017),0)</f>
        <v>0</v>
      </c>
      <c r="AI200" s="388">
        <f>IFERROR($E200*SUMIF('Daily Log'!$CH$18:$CH$1017,$B200,'Daily Log'!$CI$18:$CI$1017),0)</f>
        <v>0</v>
      </c>
      <c r="AJ200" s="388">
        <f>IFERROR($E200*SUMIF('Daily Log'!$CK$18:$CK$1017,$B200,'Daily Log'!$CL$18:$CL$1017),0)</f>
        <v>0</v>
      </c>
      <c r="AK200" s="388">
        <f>IFERROR($E200*SUMIF('Daily Log'!$CN$18:$CN$1017,$B200,'Daily Log'!$CO$18:$CO$1017),0)</f>
        <v>0</v>
      </c>
    </row>
    <row r="201" spans="2:37" ht="33.75" hidden="1" customHeight="1">
      <c r="B201" s="397" t="s">
        <v>108</v>
      </c>
      <c r="C201" s="384"/>
      <c r="D201" s="389" t="s">
        <v>500</v>
      </c>
      <c r="E201" s="391">
        <v>1</v>
      </c>
      <c r="F201" s="390">
        <f t="shared" si="3"/>
        <v>0</v>
      </c>
      <c r="G201" s="388">
        <f>IFERROR($E201*SUMIF('Daily Log'!$B$18:$B$1017,$B201,'Daily Log'!$C$18:$C$1017),0)</f>
        <v>0</v>
      </c>
      <c r="H201" s="388">
        <f>IFERROR($E201*SUMIF('Daily Log'!$E$18:$E$1017,$B201,'Daily Log'!$F$18:$F$1017),0)</f>
        <v>0</v>
      </c>
      <c r="I201" s="388">
        <f>IFERROR($E201*SUMIF('Daily Log'!$H$18:$H$1017,$B201,'Daily Log'!$I$18:$I$1017),0)</f>
        <v>0</v>
      </c>
      <c r="J201" s="388">
        <f>IFERROR($E201*SUMIF('Daily Log'!$K$18:$K$1017,$B201,'Daily Log'!$L$18:$L$1017),0)</f>
        <v>0</v>
      </c>
      <c r="K201" s="388">
        <f>IFERROR($E201*SUMIF('Daily Log'!$N$18:$N$1017,$B201,'Daily Log'!$O$18:$O$1017),0)</f>
        <v>0</v>
      </c>
      <c r="L201" s="388">
        <f>IFERROR($E201*SUMIF('Daily Log'!$Q$18:$Q$1017,$B201,'Daily Log'!$R$18:$R$1017),0)</f>
        <v>0</v>
      </c>
      <c r="M201" s="388">
        <f>IFERROR($E201*SUMIF('Daily Log'!$T$18:$T$1017,$B201,'Daily Log'!$U$18:$U$1017),0)</f>
        <v>0</v>
      </c>
      <c r="N201" s="388">
        <f>IFERROR($E201*SUMIF('Daily Log'!$W$18:$W$1017,$B201,'Daily Log'!$X$18:$X$1017),0)</f>
        <v>0</v>
      </c>
      <c r="O201" s="388">
        <f>IFERROR($E201*SUMIF('Daily Log'!$Z$18:$Z$1017,$B201,'Daily Log'!$AA$18:$AA$1017),0)</f>
        <v>0</v>
      </c>
      <c r="P201" s="388">
        <f>IFERROR($E201*SUMIF('Daily Log'!$AC$18:$AC$1017,$B201,'Daily Log'!$AD$18:$AD$1017),0)</f>
        <v>0</v>
      </c>
      <c r="Q201" s="388">
        <f>IFERROR($E201*SUMIF('Daily Log'!$AF$18:$AF$1017,$B201,'Daily Log'!$AG$18:$AG$1017),0)</f>
        <v>0</v>
      </c>
      <c r="R201" s="388">
        <f>IFERROR($E201*SUMIF('Daily Log'!$AI$18:$AI$1017,$B201,'Daily Log'!$AJ$18:$AJ$1017),0)</f>
        <v>0</v>
      </c>
      <c r="S201" s="388">
        <f>IFERROR($E201*SUMIF('Daily Log'!$AL$18:$AL$1017,$B201,'Daily Log'!$AM$18:$AM$1017),0)</f>
        <v>0</v>
      </c>
      <c r="T201" s="388">
        <f>IFERROR($E201*SUMIF('Daily Log'!$AO$18:$AO$1017,$B201,'Daily Log'!$AP$18:$AP$1017),0)</f>
        <v>0</v>
      </c>
      <c r="U201" s="388">
        <f>IFERROR($E201*SUMIF('Daily Log'!$AR$18:$AR$1017,$B201,'Daily Log'!$AS$18:$AS$1017),0)</f>
        <v>0</v>
      </c>
      <c r="V201" s="388">
        <f>IFERROR($E201*SUMIF('Daily Log'!$AU$18:$AU$1017,$B201,'Daily Log'!$AV$18:$AV$1017),0)</f>
        <v>0</v>
      </c>
      <c r="W201" s="388">
        <f>IFERROR($E201*SUMIF('Daily Log'!$AX$18:$AX$1017,$B201,'Daily Log'!$AY$18:$AY$1017),0)</f>
        <v>0</v>
      </c>
      <c r="X201" s="388">
        <f>IFERROR($E201*SUMIF('Daily Log'!$BA$18:$BA$1017,$B201,'Daily Log'!$BB$18:$BB$1017),0)</f>
        <v>0</v>
      </c>
      <c r="Y201" s="388">
        <f>IFERROR($E201*SUMIF('Daily Log'!$BD$18:$BD$1017,$B201,'Daily Log'!$BE$18:$BE$1017),0)</f>
        <v>0</v>
      </c>
      <c r="Z201" s="388">
        <f>IFERROR($E201*SUMIF('Daily Log'!$BG$18:$BG$1017,$B201,'Daily Log'!$BH$18:$BH$1017),0)</f>
        <v>0</v>
      </c>
      <c r="AA201" s="388">
        <f>IFERROR($E201*SUMIF('Daily Log'!$BJ$18:$BJ$1017,$B201,'Daily Log'!$BK$18:$BK$1017),0)</f>
        <v>0</v>
      </c>
      <c r="AB201" s="388">
        <f>IFERROR($E201*SUMIF('Daily Log'!$BM$18:$BM$1017,$B201,'Daily Log'!$BN$18:$BN$1017),0)</f>
        <v>0</v>
      </c>
      <c r="AC201" s="388">
        <f>IFERROR($E201*SUMIF('Daily Log'!$BP$18:$BP$1017,$B201,'Daily Log'!$BQ$18:$BQ$1017),0)</f>
        <v>0</v>
      </c>
      <c r="AD201" s="388">
        <f>IFERROR($E201*SUMIF('Daily Log'!$BS$18:$BS$1017,$B201,'Daily Log'!$BT$18:$BT$1017),0)</f>
        <v>0</v>
      </c>
      <c r="AE201" s="388">
        <f>IFERROR($E201*SUMIF('Daily Log'!$BV$18:$BV$1017,$B201,'Daily Log'!$BW$18:$BW$1017),0)</f>
        <v>0</v>
      </c>
      <c r="AF201" s="388">
        <f>IFERROR($E201*SUMIF('Daily Log'!$BY$18:$BY$1017,$B201,'Daily Log'!$BZ$18:$BZ$1017),0)</f>
        <v>0</v>
      </c>
      <c r="AG201" s="388">
        <f>IFERROR($E201*SUMIF('Daily Log'!$CB$18:$CB$1017,$B201,'Daily Log'!$CC$18:$CC$1017),0)</f>
        <v>0</v>
      </c>
      <c r="AH201" s="388">
        <f>IFERROR($E201*SUMIF('Daily Log'!$CE$18:$CE$1017,$B201,'Daily Log'!$CF$18:$CF$1017),0)</f>
        <v>0</v>
      </c>
      <c r="AI201" s="388">
        <f>IFERROR($E201*SUMIF('Daily Log'!$CH$18:$CH$1017,$B201,'Daily Log'!$CI$18:$CI$1017),0)</f>
        <v>0</v>
      </c>
      <c r="AJ201" s="388">
        <f>IFERROR($E201*SUMIF('Daily Log'!$CK$18:$CK$1017,$B201,'Daily Log'!$CL$18:$CL$1017),0)</f>
        <v>0</v>
      </c>
      <c r="AK201" s="388">
        <f>IFERROR($E201*SUMIF('Daily Log'!$CN$18:$CN$1017,$B201,'Daily Log'!$CO$18:$CO$1017),0)</f>
        <v>0</v>
      </c>
    </row>
    <row r="202" spans="2:37" ht="33.75" hidden="1" customHeight="1">
      <c r="B202" s="397" t="s">
        <v>109</v>
      </c>
      <c r="C202" s="384"/>
      <c r="D202" s="389" t="s">
        <v>500</v>
      </c>
      <c r="E202" s="391">
        <v>1</v>
      </c>
      <c r="F202" s="390">
        <f t="shared" si="3"/>
        <v>0</v>
      </c>
      <c r="G202" s="388">
        <f>IFERROR($E202*SUMIF('Daily Log'!$B$18:$B$1017,$B202,'Daily Log'!$C$18:$C$1017),0)</f>
        <v>0</v>
      </c>
      <c r="H202" s="388">
        <f>IFERROR($E202*SUMIF('Daily Log'!$E$18:$E$1017,$B202,'Daily Log'!$F$18:$F$1017),0)</f>
        <v>0</v>
      </c>
      <c r="I202" s="388">
        <f>IFERROR($E202*SUMIF('Daily Log'!$H$18:$H$1017,$B202,'Daily Log'!$I$18:$I$1017),0)</f>
        <v>0</v>
      </c>
      <c r="J202" s="388">
        <f>IFERROR($E202*SUMIF('Daily Log'!$K$18:$K$1017,$B202,'Daily Log'!$L$18:$L$1017),0)</f>
        <v>0</v>
      </c>
      <c r="K202" s="388">
        <f>IFERROR($E202*SUMIF('Daily Log'!$N$18:$N$1017,$B202,'Daily Log'!$O$18:$O$1017),0)</f>
        <v>0</v>
      </c>
      <c r="L202" s="388">
        <f>IFERROR($E202*SUMIF('Daily Log'!$Q$18:$Q$1017,$B202,'Daily Log'!$R$18:$R$1017),0)</f>
        <v>0</v>
      </c>
      <c r="M202" s="388">
        <f>IFERROR($E202*SUMIF('Daily Log'!$T$18:$T$1017,$B202,'Daily Log'!$U$18:$U$1017),0)</f>
        <v>0</v>
      </c>
      <c r="N202" s="388">
        <f>IFERROR($E202*SUMIF('Daily Log'!$W$18:$W$1017,$B202,'Daily Log'!$X$18:$X$1017),0)</f>
        <v>0</v>
      </c>
      <c r="O202" s="388">
        <f>IFERROR($E202*SUMIF('Daily Log'!$Z$18:$Z$1017,$B202,'Daily Log'!$AA$18:$AA$1017),0)</f>
        <v>0</v>
      </c>
      <c r="P202" s="388">
        <f>IFERROR($E202*SUMIF('Daily Log'!$AC$18:$AC$1017,$B202,'Daily Log'!$AD$18:$AD$1017),0)</f>
        <v>0</v>
      </c>
      <c r="Q202" s="388">
        <f>IFERROR($E202*SUMIF('Daily Log'!$AF$18:$AF$1017,$B202,'Daily Log'!$AG$18:$AG$1017),0)</f>
        <v>0</v>
      </c>
      <c r="R202" s="388">
        <f>IFERROR($E202*SUMIF('Daily Log'!$AI$18:$AI$1017,$B202,'Daily Log'!$AJ$18:$AJ$1017),0)</f>
        <v>0</v>
      </c>
      <c r="S202" s="388">
        <f>IFERROR($E202*SUMIF('Daily Log'!$AL$18:$AL$1017,$B202,'Daily Log'!$AM$18:$AM$1017),0)</f>
        <v>0</v>
      </c>
      <c r="T202" s="388">
        <f>IFERROR($E202*SUMIF('Daily Log'!$AO$18:$AO$1017,$B202,'Daily Log'!$AP$18:$AP$1017),0)</f>
        <v>0</v>
      </c>
      <c r="U202" s="388">
        <f>IFERROR($E202*SUMIF('Daily Log'!$AR$18:$AR$1017,$B202,'Daily Log'!$AS$18:$AS$1017),0)</f>
        <v>0</v>
      </c>
      <c r="V202" s="388">
        <f>IFERROR($E202*SUMIF('Daily Log'!$AU$18:$AU$1017,$B202,'Daily Log'!$AV$18:$AV$1017),0)</f>
        <v>0</v>
      </c>
      <c r="W202" s="388">
        <f>IFERROR($E202*SUMIF('Daily Log'!$AX$18:$AX$1017,$B202,'Daily Log'!$AY$18:$AY$1017),0)</f>
        <v>0</v>
      </c>
      <c r="X202" s="388">
        <f>IFERROR($E202*SUMIF('Daily Log'!$BA$18:$BA$1017,$B202,'Daily Log'!$BB$18:$BB$1017),0)</f>
        <v>0</v>
      </c>
      <c r="Y202" s="388">
        <f>IFERROR($E202*SUMIF('Daily Log'!$BD$18:$BD$1017,$B202,'Daily Log'!$BE$18:$BE$1017),0)</f>
        <v>0</v>
      </c>
      <c r="Z202" s="388">
        <f>IFERROR($E202*SUMIF('Daily Log'!$BG$18:$BG$1017,$B202,'Daily Log'!$BH$18:$BH$1017),0)</f>
        <v>0</v>
      </c>
      <c r="AA202" s="388">
        <f>IFERROR($E202*SUMIF('Daily Log'!$BJ$18:$BJ$1017,$B202,'Daily Log'!$BK$18:$BK$1017),0)</f>
        <v>0</v>
      </c>
      <c r="AB202" s="388">
        <f>IFERROR($E202*SUMIF('Daily Log'!$BM$18:$BM$1017,$B202,'Daily Log'!$BN$18:$BN$1017),0)</f>
        <v>0</v>
      </c>
      <c r="AC202" s="388">
        <f>IFERROR($E202*SUMIF('Daily Log'!$BP$18:$BP$1017,$B202,'Daily Log'!$BQ$18:$BQ$1017),0)</f>
        <v>0</v>
      </c>
      <c r="AD202" s="388">
        <f>IFERROR($E202*SUMIF('Daily Log'!$BS$18:$BS$1017,$B202,'Daily Log'!$BT$18:$BT$1017),0)</f>
        <v>0</v>
      </c>
      <c r="AE202" s="388">
        <f>IFERROR($E202*SUMIF('Daily Log'!$BV$18:$BV$1017,$B202,'Daily Log'!$BW$18:$BW$1017),0)</f>
        <v>0</v>
      </c>
      <c r="AF202" s="388">
        <f>IFERROR($E202*SUMIF('Daily Log'!$BY$18:$BY$1017,$B202,'Daily Log'!$BZ$18:$BZ$1017),0)</f>
        <v>0</v>
      </c>
      <c r="AG202" s="388">
        <f>IFERROR($E202*SUMIF('Daily Log'!$CB$18:$CB$1017,$B202,'Daily Log'!$CC$18:$CC$1017),0)</f>
        <v>0</v>
      </c>
      <c r="AH202" s="388">
        <f>IFERROR($E202*SUMIF('Daily Log'!$CE$18:$CE$1017,$B202,'Daily Log'!$CF$18:$CF$1017),0)</f>
        <v>0</v>
      </c>
      <c r="AI202" s="388">
        <f>IFERROR($E202*SUMIF('Daily Log'!$CH$18:$CH$1017,$B202,'Daily Log'!$CI$18:$CI$1017),0)</f>
        <v>0</v>
      </c>
      <c r="AJ202" s="388">
        <f>IFERROR($E202*SUMIF('Daily Log'!$CK$18:$CK$1017,$B202,'Daily Log'!$CL$18:$CL$1017),0)</f>
        <v>0</v>
      </c>
      <c r="AK202" s="388">
        <f>IFERROR($E202*SUMIF('Daily Log'!$CN$18:$CN$1017,$B202,'Daily Log'!$CO$18:$CO$1017),0)</f>
        <v>0</v>
      </c>
    </row>
    <row r="203" spans="2:37" ht="33.75" hidden="1" customHeight="1">
      <c r="B203" s="397" t="s">
        <v>110</v>
      </c>
      <c r="C203" s="384"/>
      <c r="D203" s="389" t="s">
        <v>500</v>
      </c>
      <c r="E203" s="391">
        <v>1</v>
      </c>
      <c r="F203" s="390">
        <f t="shared" si="3"/>
        <v>2</v>
      </c>
      <c r="G203" s="388">
        <f>IFERROR($E203*SUMIF('Daily Log'!$B$18:$B$1017,$B203,'Daily Log'!$C$18:$C$1017),0)</f>
        <v>0</v>
      </c>
      <c r="H203" s="388">
        <f>IFERROR($E203*SUMIF('Daily Log'!$E$18:$E$1017,$B203,'Daily Log'!$F$18:$F$1017),0)</f>
        <v>0</v>
      </c>
      <c r="I203" s="388">
        <f>IFERROR($E203*SUMIF('Daily Log'!$H$18:$H$1017,$B203,'Daily Log'!$I$18:$I$1017),0)</f>
        <v>0</v>
      </c>
      <c r="J203" s="388">
        <f>IFERROR($E203*SUMIF('Daily Log'!$K$18:$K$1017,$B203,'Daily Log'!$L$18:$L$1017),0)</f>
        <v>0</v>
      </c>
      <c r="K203" s="388">
        <f>IFERROR($E203*SUMIF('Daily Log'!$N$18:$N$1017,$B203,'Daily Log'!$O$18:$O$1017),0)</f>
        <v>0</v>
      </c>
      <c r="L203" s="388">
        <f>IFERROR($E203*SUMIF('Daily Log'!$Q$18:$Q$1017,$B203,'Daily Log'!$R$18:$R$1017),0)</f>
        <v>0</v>
      </c>
      <c r="M203" s="388">
        <f>IFERROR($E203*SUMIF('Daily Log'!$T$18:$T$1017,$B203,'Daily Log'!$U$18:$U$1017),0)</f>
        <v>0</v>
      </c>
      <c r="N203" s="388">
        <f>IFERROR($E203*SUMIF('Daily Log'!$W$18:$W$1017,$B203,'Daily Log'!$X$18:$X$1017),0)</f>
        <v>0</v>
      </c>
      <c r="O203" s="388">
        <f>IFERROR($E203*SUMIF('Daily Log'!$Z$18:$Z$1017,$B203,'Daily Log'!$AA$18:$AA$1017),0)</f>
        <v>0</v>
      </c>
      <c r="P203" s="388">
        <f>IFERROR($E203*SUMIF('Daily Log'!$AC$18:$AC$1017,$B203,'Daily Log'!$AD$18:$AD$1017),0)</f>
        <v>0</v>
      </c>
      <c r="Q203" s="388">
        <f>IFERROR($E203*SUMIF('Daily Log'!$AF$18:$AF$1017,$B203,'Daily Log'!$AG$18:$AG$1017),0)</f>
        <v>0</v>
      </c>
      <c r="R203" s="388">
        <f>IFERROR($E203*SUMIF('Daily Log'!$AI$18:$AI$1017,$B203,'Daily Log'!$AJ$18:$AJ$1017),0)</f>
        <v>0</v>
      </c>
      <c r="S203" s="388">
        <f>IFERROR($E203*SUMIF('Daily Log'!$AL$18:$AL$1017,$B203,'Daily Log'!$AM$18:$AM$1017),0)</f>
        <v>0</v>
      </c>
      <c r="T203" s="388">
        <f>IFERROR($E203*SUMIF('Daily Log'!$AO$18:$AO$1017,$B203,'Daily Log'!$AP$18:$AP$1017),0)</f>
        <v>0</v>
      </c>
      <c r="U203" s="388">
        <f>IFERROR($E203*SUMIF('Daily Log'!$AR$18:$AR$1017,$B203,'Daily Log'!$AS$18:$AS$1017),0)</f>
        <v>0</v>
      </c>
      <c r="V203" s="388">
        <f>IFERROR($E203*SUMIF('Daily Log'!$AU$18:$AU$1017,$B203,'Daily Log'!$AV$18:$AV$1017),0)</f>
        <v>0</v>
      </c>
      <c r="W203" s="388">
        <f>IFERROR($E203*SUMIF('Daily Log'!$AX$18:$AX$1017,$B203,'Daily Log'!$AY$18:$AY$1017),0)</f>
        <v>0</v>
      </c>
      <c r="X203" s="388">
        <f>IFERROR($E203*SUMIF('Daily Log'!$BA$18:$BA$1017,$B203,'Daily Log'!$BB$18:$BB$1017),0)</f>
        <v>0</v>
      </c>
      <c r="Y203" s="388">
        <f>IFERROR($E203*SUMIF('Daily Log'!$BD$18:$BD$1017,$B203,'Daily Log'!$BE$18:$BE$1017),0)</f>
        <v>0</v>
      </c>
      <c r="Z203" s="388">
        <f>IFERROR($E203*SUMIF('Daily Log'!$BG$18:$BG$1017,$B203,'Daily Log'!$BH$18:$BH$1017),0)</f>
        <v>0</v>
      </c>
      <c r="AA203" s="388">
        <f>IFERROR($E203*SUMIF('Daily Log'!$BJ$18:$BJ$1017,$B203,'Daily Log'!$BK$18:$BK$1017),0)</f>
        <v>0</v>
      </c>
      <c r="AB203" s="388">
        <f>IFERROR($E203*SUMIF('Daily Log'!$BM$18:$BM$1017,$B203,'Daily Log'!$BN$18:$BN$1017),0)</f>
        <v>0</v>
      </c>
      <c r="AC203" s="388">
        <f>IFERROR($E203*SUMIF('Daily Log'!$BP$18:$BP$1017,$B203,'Daily Log'!$BQ$18:$BQ$1017),0)</f>
        <v>0</v>
      </c>
      <c r="AD203" s="388">
        <f>IFERROR($E203*SUMIF('Daily Log'!$BS$18:$BS$1017,$B203,'Daily Log'!$BT$18:$BT$1017),0)</f>
        <v>2</v>
      </c>
      <c r="AE203" s="388">
        <f>IFERROR($E203*SUMIF('Daily Log'!$BV$18:$BV$1017,$B203,'Daily Log'!$BW$18:$BW$1017),0)</f>
        <v>0</v>
      </c>
      <c r="AF203" s="388">
        <f>IFERROR($E203*SUMIF('Daily Log'!$BY$18:$BY$1017,$B203,'Daily Log'!$BZ$18:$BZ$1017),0)</f>
        <v>0</v>
      </c>
      <c r="AG203" s="388">
        <f>IFERROR($E203*SUMIF('Daily Log'!$CB$18:$CB$1017,$B203,'Daily Log'!$CC$18:$CC$1017),0)</f>
        <v>0</v>
      </c>
      <c r="AH203" s="388">
        <f>IFERROR($E203*SUMIF('Daily Log'!$CE$18:$CE$1017,$B203,'Daily Log'!$CF$18:$CF$1017),0)</f>
        <v>0</v>
      </c>
      <c r="AI203" s="388">
        <f>IFERROR($E203*SUMIF('Daily Log'!$CH$18:$CH$1017,$B203,'Daily Log'!$CI$18:$CI$1017),0)</f>
        <v>0</v>
      </c>
      <c r="AJ203" s="388">
        <f>IFERROR($E203*SUMIF('Daily Log'!$CK$18:$CK$1017,$B203,'Daily Log'!$CL$18:$CL$1017),0)</f>
        <v>0</v>
      </c>
      <c r="AK203" s="388">
        <f>IFERROR($E203*SUMIF('Daily Log'!$CN$18:$CN$1017,$B203,'Daily Log'!$CO$18:$CO$1017),0)</f>
        <v>0</v>
      </c>
    </row>
    <row r="204" spans="2:37" ht="33.75" hidden="1" customHeight="1">
      <c r="B204" s="397" t="s">
        <v>111</v>
      </c>
      <c r="C204" s="384"/>
      <c r="D204" s="389" t="s">
        <v>274</v>
      </c>
      <c r="E204" s="391">
        <v>1</v>
      </c>
      <c r="F204" s="390">
        <f t="shared" si="3"/>
        <v>0</v>
      </c>
      <c r="G204" s="388">
        <f>IFERROR($E204*SUMIF('Daily Log'!$B$18:$B$1017,$B204,'Daily Log'!$C$18:$C$1017),0)</f>
        <v>0</v>
      </c>
      <c r="H204" s="388">
        <f>IFERROR($E204*SUMIF('Daily Log'!$E$18:$E$1017,$B204,'Daily Log'!$F$18:$F$1017),0)</f>
        <v>0</v>
      </c>
      <c r="I204" s="388">
        <f>IFERROR($E204*SUMIF('Daily Log'!$H$18:$H$1017,$B204,'Daily Log'!$I$18:$I$1017),0)</f>
        <v>0</v>
      </c>
      <c r="J204" s="388">
        <f>IFERROR($E204*SUMIF('Daily Log'!$K$18:$K$1017,$B204,'Daily Log'!$L$18:$L$1017),0)</f>
        <v>0</v>
      </c>
      <c r="K204" s="388">
        <f>IFERROR($E204*SUMIF('Daily Log'!$N$18:$N$1017,$B204,'Daily Log'!$O$18:$O$1017),0)</f>
        <v>0</v>
      </c>
      <c r="L204" s="388">
        <f>IFERROR($E204*SUMIF('Daily Log'!$Q$18:$Q$1017,$B204,'Daily Log'!$R$18:$R$1017),0)</f>
        <v>0</v>
      </c>
      <c r="M204" s="388">
        <f>IFERROR($E204*SUMIF('Daily Log'!$T$18:$T$1017,$B204,'Daily Log'!$U$18:$U$1017),0)</f>
        <v>0</v>
      </c>
      <c r="N204" s="388">
        <f>IFERROR($E204*SUMIF('Daily Log'!$W$18:$W$1017,$B204,'Daily Log'!$X$18:$X$1017),0)</f>
        <v>0</v>
      </c>
      <c r="O204" s="388">
        <f>IFERROR($E204*SUMIF('Daily Log'!$Z$18:$Z$1017,$B204,'Daily Log'!$AA$18:$AA$1017),0)</f>
        <v>0</v>
      </c>
      <c r="P204" s="388">
        <f>IFERROR($E204*SUMIF('Daily Log'!$AC$18:$AC$1017,$B204,'Daily Log'!$AD$18:$AD$1017),0)</f>
        <v>0</v>
      </c>
      <c r="Q204" s="388">
        <f>IFERROR($E204*SUMIF('Daily Log'!$AF$18:$AF$1017,$B204,'Daily Log'!$AG$18:$AG$1017),0)</f>
        <v>0</v>
      </c>
      <c r="R204" s="388">
        <f>IFERROR($E204*SUMIF('Daily Log'!$AI$18:$AI$1017,$B204,'Daily Log'!$AJ$18:$AJ$1017),0)</f>
        <v>0</v>
      </c>
      <c r="S204" s="388">
        <f>IFERROR($E204*SUMIF('Daily Log'!$AL$18:$AL$1017,$B204,'Daily Log'!$AM$18:$AM$1017),0)</f>
        <v>0</v>
      </c>
      <c r="T204" s="388">
        <f>IFERROR($E204*SUMIF('Daily Log'!$AO$18:$AO$1017,$B204,'Daily Log'!$AP$18:$AP$1017),0)</f>
        <v>0</v>
      </c>
      <c r="U204" s="388">
        <f>IFERROR($E204*SUMIF('Daily Log'!$AR$18:$AR$1017,$B204,'Daily Log'!$AS$18:$AS$1017),0)</f>
        <v>0</v>
      </c>
      <c r="V204" s="388">
        <f>IFERROR($E204*SUMIF('Daily Log'!$AU$18:$AU$1017,$B204,'Daily Log'!$AV$18:$AV$1017),0)</f>
        <v>0</v>
      </c>
      <c r="W204" s="388">
        <f>IFERROR($E204*SUMIF('Daily Log'!$AX$18:$AX$1017,$B204,'Daily Log'!$AY$18:$AY$1017),0)</f>
        <v>0</v>
      </c>
      <c r="X204" s="388">
        <f>IFERROR($E204*SUMIF('Daily Log'!$BA$18:$BA$1017,$B204,'Daily Log'!$BB$18:$BB$1017),0)</f>
        <v>0</v>
      </c>
      <c r="Y204" s="388">
        <f>IFERROR($E204*SUMIF('Daily Log'!$BD$18:$BD$1017,$B204,'Daily Log'!$BE$18:$BE$1017),0)</f>
        <v>0</v>
      </c>
      <c r="Z204" s="388">
        <f>IFERROR($E204*SUMIF('Daily Log'!$BG$18:$BG$1017,$B204,'Daily Log'!$BH$18:$BH$1017),0)</f>
        <v>0</v>
      </c>
      <c r="AA204" s="388">
        <f>IFERROR($E204*SUMIF('Daily Log'!$BJ$18:$BJ$1017,$B204,'Daily Log'!$BK$18:$BK$1017),0)</f>
        <v>0</v>
      </c>
      <c r="AB204" s="388">
        <f>IFERROR($E204*SUMIF('Daily Log'!$BM$18:$BM$1017,$B204,'Daily Log'!$BN$18:$BN$1017),0)</f>
        <v>0</v>
      </c>
      <c r="AC204" s="388">
        <f>IFERROR($E204*SUMIF('Daily Log'!$BP$18:$BP$1017,$B204,'Daily Log'!$BQ$18:$BQ$1017),0)</f>
        <v>0</v>
      </c>
      <c r="AD204" s="388">
        <f>IFERROR($E204*SUMIF('Daily Log'!$BS$18:$BS$1017,$B204,'Daily Log'!$BT$18:$BT$1017),0)</f>
        <v>0</v>
      </c>
      <c r="AE204" s="388">
        <f>IFERROR($E204*SUMIF('Daily Log'!$BV$18:$BV$1017,$B204,'Daily Log'!$BW$18:$BW$1017),0)</f>
        <v>0</v>
      </c>
      <c r="AF204" s="388">
        <f>IFERROR($E204*SUMIF('Daily Log'!$BY$18:$BY$1017,$B204,'Daily Log'!$BZ$18:$BZ$1017),0)</f>
        <v>0</v>
      </c>
      <c r="AG204" s="388">
        <f>IFERROR($E204*SUMIF('Daily Log'!$CB$18:$CB$1017,$B204,'Daily Log'!$CC$18:$CC$1017),0)</f>
        <v>0</v>
      </c>
      <c r="AH204" s="388">
        <f>IFERROR($E204*SUMIF('Daily Log'!$CE$18:$CE$1017,$B204,'Daily Log'!$CF$18:$CF$1017),0)</f>
        <v>0</v>
      </c>
      <c r="AI204" s="388">
        <f>IFERROR($E204*SUMIF('Daily Log'!$CH$18:$CH$1017,$B204,'Daily Log'!$CI$18:$CI$1017),0)</f>
        <v>0</v>
      </c>
      <c r="AJ204" s="388">
        <f>IFERROR($E204*SUMIF('Daily Log'!$CK$18:$CK$1017,$B204,'Daily Log'!$CL$18:$CL$1017),0)</f>
        <v>0</v>
      </c>
      <c r="AK204" s="388">
        <f>IFERROR($E204*SUMIF('Daily Log'!$CN$18:$CN$1017,$B204,'Daily Log'!$CO$18:$CO$1017),0)</f>
        <v>0</v>
      </c>
    </row>
    <row r="205" spans="2:37" ht="33.75" hidden="1" customHeight="1">
      <c r="B205" s="397" t="s">
        <v>112</v>
      </c>
      <c r="C205" s="384"/>
      <c r="D205" s="389" t="s">
        <v>274</v>
      </c>
      <c r="E205" s="391">
        <v>1</v>
      </c>
      <c r="F205" s="390">
        <f t="shared" si="3"/>
        <v>0</v>
      </c>
      <c r="G205" s="388">
        <f>IFERROR($E205*SUMIF('Daily Log'!$B$18:$B$1017,$B205,'Daily Log'!$C$18:$C$1017),0)</f>
        <v>0</v>
      </c>
      <c r="H205" s="388">
        <f>IFERROR($E205*SUMIF('Daily Log'!$E$18:$E$1017,$B205,'Daily Log'!$F$18:$F$1017),0)</f>
        <v>0</v>
      </c>
      <c r="I205" s="388">
        <f>IFERROR($E205*SUMIF('Daily Log'!$H$18:$H$1017,$B205,'Daily Log'!$I$18:$I$1017),0)</f>
        <v>0</v>
      </c>
      <c r="J205" s="388">
        <f>IFERROR($E205*SUMIF('Daily Log'!$K$18:$K$1017,$B205,'Daily Log'!$L$18:$L$1017),0)</f>
        <v>0</v>
      </c>
      <c r="K205" s="388">
        <f>IFERROR($E205*SUMIF('Daily Log'!$N$18:$N$1017,$B205,'Daily Log'!$O$18:$O$1017),0)</f>
        <v>0</v>
      </c>
      <c r="L205" s="388">
        <f>IFERROR($E205*SUMIF('Daily Log'!$Q$18:$Q$1017,$B205,'Daily Log'!$R$18:$R$1017),0)</f>
        <v>0</v>
      </c>
      <c r="M205" s="388">
        <f>IFERROR($E205*SUMIF('Daily Log'!$T$18:$T$1017,$B205,'Daily Log'!$U$18:$U$1017),0)</f>
        <v>0</v>
      </c>
      <c r="N205" s="388">
        <f>IFERROR($E205*SUMIF('Daily Log'!$W$18:$W$1017,$B205,'Daily Log'!$X$18:$X$1017),0)</f>
        <v>0</v>
      </c>
      <c r="O205" s="388">
        <f>IFERROR($E205*SUMIF('Daily Log'!$Z$18:$Z$1017,$B205,'Daily Log'!$AA$18:$AA$1017),0)</f>
        <v>0</v>
      </c>
      <c r="P205" s="388">
        <f>IFERROR($E205*SUMIF('Daily Log'!$AC$18:$AC$1017,$B205,'Daily Log'!$AD$18:$AD$1017),0)</f>
        <v>0</v>
      </c>
      <c r="Q205" s="388">
        <f>IFERROR($E205*SUMIF('Daily Log'!$AF$18:$AF$1017,$B205,'Daily Log'!$AG$18:$AG$1017),0)</f>
        <v>0</v>
      </c>
      <c r="R205" s="388">
        <f>IFERROR($E205*SUMIF('Daily Log'!$AI$18:$AI$1017,$B205,'Daily Log'!$AJ$18:$AJ$1017),0)</f>
        <v>0</v>
      </c>
      <c r="S205" s="388">
        <f>IFERROR($E205*SUMIF('Daily Log'!$AL$18:$AL$1017,$B205,'Daily Log'!$AM$18:$AM$1017),0)</f>
        <v>0</v>
      </c>
      <c r="T205" s="388">
        <f>IFERROR($E205*SUMIF('Daily Log'!$AO$18:$AO$1017,$B205,'Daily Log'!$AP$18:$AP$1017),0)</f>
        <v>0</v>
      </c>
      <c r="U205" s="388">
        <f>IFERROR($E205*SUMIF('Daily Log'!$AR$18:$AR$1017,$B205,'Daily Log'!$AS$18:$AS$1017),0)</f>
        <v>0</v>
      </c>
      <c r="V205" s="388">
        <f>IFERROR($E205*SUMIF('Daily Log'!$AU$18:$AU$1017,$B205,'Daily Log'!$AV$18:$AV$1017),0)</f>
        <v>0</v>
      </c>
      <c r="W205" s="388">
        <f>IFERROR($E205*SUMIF('Daily Log'!$AX$18:$AX$1017,$B205,'Daily Log'!$AY$18:$AY$1017),0)</f>
        <v>0</v>
      </c>
      <c r="X205" s="388">
        <f>IFERROR($E205*SUMIF('Daily Log'!$BA$18:$BA$1017,$B205,'Daily Log'!$BB$18:$BB$1017),0)</f>
        <v>0</v>
      </c>
      <c r="Y205" s="388">
        <f>IFERROR($E205*SUMIF('Daily Log'!$BD$18:$BD$1017,$B205,'Daily Log'!$BE$18:$BE$1017),0)</f>
        <v>0</v>
      </c>
      <c r="Z205" s="388">
        <f>IFERROR($E205*SUMIF('Daily Log'!$BG$18:$BG$1017,$B205,'Daily Log'!$BH$18:$BH$1017),0)</f>
        <v>0</v>
      </c>
      <c r="AA205" s="388">
        <f>IFERROR($E205*SUMIF('Daily Log'!$BJ$18:$BJ$1017,$B205,'Daily Log'!$BK$18:$BK$1017),0)</f>
        <v>0</v>
      </c>
      <c r="AB205" s="388">
        <f>IFERROR($E205*SUMIF('Daily Log'!$BM$18:$BM$1017,$B205,'Daily Log'!$BN$18:$BN$1017),0)</f>
        <v>0</v>
      </c>
      <c r="AC205" s="388">
        <f>IFERROR($E205*SUMIF('Daily Log'!$BP$18:$BP$1017,$B205,'Daily Log'!$BQ$18:$BQ$1017),0)</f>
        <v>0</v>
      </c>
      <c r="AD205" s="388">
        <f>IFERROR($E205*SUMIF('Daily Log'!$BS$18:$BS$1017,$B205,'Daily Log'!$BT$18:$BT$1017),0)</f>
        <v>0</v>
      </c>
      <c r="AE205" s="388">
        <f>IFERROR($E205*SUMIF('Daily Log'!$BV$18:$BV$1017,$B205,'Daily Log'!$BW$18:$BW$1017),0)</f>
        <v>0</v>
      </c>
      <c r="AF205" s="388">
        <f>IFERROR($E205*SUMIF('Daily Log'!$BY$18:$BY$1017,$B205,'Daily Log'!$BZ$18:$BZ$1017),0)</f>
        <v>0</v>
      </c>
      <c r="AG205" s="388">
        <f>IFERROR($E205*SUMIF('Daily Log'!$CB$18:$CB$1017,$B205,'Daily Log'!$CC$18:$CC$1017),0)</f>
        <v>0</v>
      </c>
      <c r="AH205" s="388">
        <f>IFERROR($E205*SUMIF('Daily Log'!$CE$18:$CE$1017,$B205,'Daily Log'!$CF$18:$CF$1017),0)</f>
        <v>0</v>
      </c>
      <c r="AI205" s="388">
        <f>IFERROR($E205*SUMIF('Daily Log'!$CH$18:$CH$1017,$B205,'Daily Log'!$CI$18:$CI$1017),0)</f>
        <v>0</v>
      </c>
      <c r="AJ205" s="388">
        <f>IFERROR($E205*SUMIF('Daily Log'!$CK$18:$CK$1017,$B205,'Daily Log'!$CL$18:$CL$1017),0)</f>
        <v>0</v>
      </c>
      <c r="AK205" s="388">
        <f>IFERROR($E205*SUMIF('Daily Log'!$CN$18:$CN$1017,$B205,'Daily Log'!$CO$18:$CO$1017),0)</f>
        <v>0</v>
      </c>
    </row>
    <row r="206" spans="2:37" ht="33.75" hidden="1" customHeight="1">
      <c r="B206" s="397" t="s">
        <v>113</v>
      </c>
      <c r="C206" s="384"/>
      <c r="D206" s="389" t="s">
        <v>274</v>
      </c>
      <c r="E206" s="391">
        <v>1</v>
      </c>
      <c r="F206" s="390">
        <f t="shared" ref="F206:F269" si="4">SUM($G206:$AK206)</f>
        <v>0</v>
      </c>
      <c r="G206" s="388">
        <f>IFERROR($E206*SUMIF('Daily Log'!$B$18:$B$1017,$B206,'Daily Log'!$C$18:$C$1017),0)</f>
        <v>0</v>
      </c>
      <c r="H206" s="388">
        <f>IFERROR($E206*SUMIF('Daily Log'!$E$18:$E$1017,$B206,'Daily Log'!$F$18:$F$1017),0)</f>
        <v>0</v>
      </c>
      <c r="I206" s="388">
        <f>IFERROR($E206*SUMIF('Daily Log'!$H$18:$H$1017,$B206,'Daily Log'!$I$18:$I$1017),0)</f>
        <v>0</v>
      </c>
      <c r="J206" s="388">
        <f>IFERROR($E206*SUMIF('Daily Log'!$K$18:$K$1017,$B206,'Daily Log'!$L$18:$L$1017),0)</f>
        <v>0</v>
      </c>
      <c r="K206" s="388">
        <f>IFERROR($E206*SUMIF('Daily Log'!$N$18:$N$1017,$B206,'Daily Log'!$O$18:$O$1017),0)</f>
        <v>0</v>
      </c>
      <c r="L206" s="388">
        <f>IFERROR($E206*SUMIF('Daily Log'!$Q$18:$Q$1017,$B206,'Daily Log'!$R$18:$R$1017),0)</f>
        <v>0</v>
      </c>
      <c r="M206" s="388">
        <f>IFERROR($E206*SUMIF('Daily Log'!$T$18:$T$1017,$B206,'Daily Log'!$U$18:$U$1017),0)</f>
        <v>0</v>
      </c>
      <c r="N206" s="388">
        <f>IFERROR($E206*SUMIF('Daily Log'!$W$18:$W$1017,$B206,'Daily Log'!$X$18:$X$1017),0)</f>
        <v>0</v>
      </c>
      <c r="O206" s="388">
        <f>IFERROR($E206*SUMIF('Daily Log'!$Z$18:$Z$1017,$B206,'Daily Log'!$AA$18:$AA$1017),0)</f>
        <v>0</v>
      </c>
      <c r="P206" s="388">
        <f>IFERROR($E206*SUMIF('Daily Log'!$AC$18:$AC$1017,$B206,'Daily Log'!$AD$18:$AD$1017),0)</f>
        <v>0</v>
      </c>
      <c r="Q206" s="388">
        <f>IFERROR($E206*SUMIF('Daily Log'!$AF$18:$AF$1017,$B206,'Daily Log'!$AG$18:$AG$1017),0)</f>
        <v>0</v>
      </c>
      <c r="R206" s="388">
        <f>IFERROR($E206*SUMIF('Daily Log'!$AI$18:$AI$1017,$B206,'Daily Log'!$AJ$18:$AJ$1017),0)</f>
        <v>0</v>
      </c>
      <c r="S206" s="388">
        <f>IFERROR($E206*SUMIF('Daily Log'!$AL$18:$AL$1017,$B206,'Daily Log'!$AM$18:$AM$1017),0)</f>
        <v>0</v>
      </c>
      <c r="T206" s="388">
        <f>IFERROR($E206*SUMIF('Daily Log'!$AO$18:$AO$1017,$B206,'Daily Log'!$AP$18:$AP$1017),0)</f>
        <v>0</v>
      </c>
      <c r="U206" s="388">
        <f>IFERROR($E206*SUMIF('Daily Log'!$AR$18:$AR$1017,$B206,'Daily Log'!$AS$18:$AS$1017),0)</f>
        <v>0</v>
      </c>
      <c r="V206" s="388">
        <f>IFERROR($E206*SUMIF('Daily Log'!$AU$18:$AU$1017,$B206,'Daily Log'!$AV$18:$AV$1017),0)</f>
        <v>0</v>
      </c>
      <c r="W206" s="388">
        <f>IFERROR($E206*SUMIF('Daily Log'!$AX$18:$AX$1017,$B206,'Daily Log'!$AY$18:$AY$1017),0)</f>
        <v>0</v>
      </c>
      <c r="X206" s="388">
        <f>IFERROR($E206*SUMIF('Daily Log'!$BA$18:$BA$1017,$B206,'Daily Log'!$BB$18:$BB$1017),0)</f>
        <v>0</v>
      </c>
      <c r="Y206" s="388">
        <f>IFERROR($E206*SUMIF('Daily Log'!$BD$18:$BD$1017,$B206,'Daily Log'!$BE$18:$BE$1017),0)</f>
        <v>0</v>
      </c>
      <c r="Z206" s="388">
        <f>IFERROR($E206*SUMIF('Daily Log'!$BG$18:$BG$1017,$B206,'Daily Log'!$BH$18:$BH$1017),0)</f>
        <v>0</v>
      </c>
      <c r="AA206" s="388">
        <f>IFERROR($E206*SUMIF('Daily Log'!$BJ$18:$BJ$1017,$B206,'Daily Log'!$BK$18:$BK$1017),0)</f>
        <v>0</v>
      </c>
      <c r="AB206" s="388">
        <f>IFERROR($E206*SUMIF('Daily Log'!$BM$18:$BM$1017,$B206,'Daily Log'!$BN$18:$BN$1017),0)</f>
        <v>0</v>
      </c>
      <c r="AC206" s="388">
        <f>IFERROR($E206*SUMIF('Daily Log'!$BP$18:$BP$1017,$B206,'Daily Log'!$BQ$18:$BQ$1017),0)</f>
        <v>0</v>
      </c>
      <c r="AD206" s="388">
        <f>IFERROR($E206*SUMIF('Daily Log'!$BS$18:$BS$1017,$B206,'Daily Log'!$BT$18:$BT$1017),0)</f>
        <v>0</v>
      </c>
      <c r="AE206" s="388">
        <f>IFERROR($E206*SUMIF('Daily Log'!$BV$18:$BV$1017,$B206,'Daily Log'!$BW$18:$BW$1017),0)</f>
        <v>0</v>
      </c>
      <c r="AF206" s="388">
        <f>IFERROR($E206*SUMIF('Daily Log'!$BY$18:$BY$1017,$B206,'Daily Log'!$BZ$18:$BZ$1017),0)</f>
        <v>0</v>
      </c>
      <c r="AG206" s="388">
        <f>IFERROR($E206*SUMIF('Daily Log'!$CB$18:$CB$1017,$B206,'Daily Log'!$CC$18:$CC$1017),0)</f>
        <v>0</v>
      </c>
      <c r="AH206" s="388">
        <f>IFERROR($E206*SUMIF('Daily Log'!$CE$18:$CE$1017,$B206,'Daily Log'!$CF$18:$CF$1017),0)</f>
        <v>0</v>
      </c>
      <c r="AI206" s="388">
        <f>IFERROR($E206*SUMIF('Daily Log'!$CH$18:$CH$1017,$B206,'Daily Log'!$CI$18:$CI$1017),0)</f>
        <v>0</v>
      </c>
      <c r="AJ206" s="388">
        <f>IFERROR($E206*SUMIF('Daily Log'!$CK$18:$CK$1017,$B206,'Daily Log'!$CL$18:$CL$1017),0)</f>
        <v>0</v>
      </c>
      <c r="AK206" s="388">
        <f>IFERROR($E206*SUMIF('Daily Log'!$CN$18:$CN$1017,$B206,'Daily Log'!$CO$18:$CO$1017),0)</f>
        <v>0</v>
      </c>
    </row>
    <row r="207" spans="2:37" ht="33.75" hidden="1" customHeight="1">
      <c r="B207" s="397" t="s">
        <v>114</v>
      </c>
      <c r="C207" s="384"/>
      <c r="D207" s="389" t="s">
        <v>274</v>
      </c>
      <c r="E207" s="391">
        <v>1</v>
      </c>
      <c r="F207" s="390">
        <f t="shared" si="4"/>
        <v>0</v>
      </c>
      <c r="G207" s="388">
        <f>IFERROR($E207*SUMIF('Daily Log'!$B$18:$B$1017,$B207,'Daily Log'!$C$18:$C$1017),0)</f>
        <v>0</v>
      </c>
      <c r="H207" s="388">
        <f>IFERROR($E207*SUMIF('Daily Log'!$E$18:$E$1017,$B207,'Daily Log'!$F$18:$F$1017),0)</f>
        <v>0</v>
      </c>
      <c r="I207" s="388">
        <f>IFERROR($E207*SUMIF('Daily Log'!$H$18:$H$1017,$B207,'Daily Log'!$I$18:$I$1017),0)</f>
        <v>0</v>
      </c>
      <c r="J207" s="388">
        <f>IFERROR($E207*SUMIF('Daily Log'!$K$18:$K$1017,$B207,'Daily Log'!$L$18:$L$1017),0)</f>
        <v>0</v>
      </c>
      <c r="K207" s="388">
        <f>IFERROR($E207*SUMIF('Daily Log'!$N$18:$N$1017,$B207,'Daily Log'!$O$18:$O$1017),0)</f>
        <v>0</v>
      </c>
      <c r="L207" s="388">
        <f>IFERROR($E207*SUMIF('Daily Log'!$Q$18:$Q$1017,$B207,'Daily Log'!$R$18:$R$1017),0)</f>
        <v>0</v>
      </c>
      <c r="M207" s="388">
        <f>IFERROR($E207*SUMIF('Daily Log'!$T$18:$T$1017,$B207,'Daily Log'!$U$18:$U$1017),0)</f>
        <v>0</v>
      </c>
      <c r="N207" s="388">
        <f>IFERROR($E207*SUMIF('Daily Log'!$W$18:$W$1017,$B207,'Daily Log'!$X$18:$X$1017),0)</f>
        <v>0</v>
      </c>
      <c r="O207" s="388">
        <f>IFERROR($E207*SUMIF('Daily Log'!$Z$18:$Z$1017,$B207,'Daily Log'!$AA$18:$AA$1017),0)</f>
        <v>0</v>
      </c>
      <c r="P207" s="388">
        <f>IFERROR($E207*SUMIF('Daily Log'!$AC$18:$AC$1017,$B207,'Daily Log'!$AD$18:$AD$1017),0)</f>
        <v>0</v>
      </c>
      <c r="Q207" s="388">
        <f>IFERROR($E207*SUMIF('Daily Log'!$AF$18:$AF$1017,$B207,'Daily Log'!$AG$18:$AG$1017),0)</f>
        <v>0</v>
      </c>
      <c r="R207" s="388">
        <f>IFERROR($E207*SUMIF('Daily Log'!$AI$18:$AI$1017,$B207,'Daily Log'!$AJ$18:$AJ$1017),0)</f>
        <v>0</v>
      </c>
      <c r="S207" s="388">
        <f>IFERROR($E207*SUMIF('Daily Log'!$AL$18:$AL$1017,$B207,'Daily Log'!$AM$18:$AM$1017),0)</f>
        <v>0</v>
      </c>
      <c r="T207" s="388">
        <f>IFERROR($E207*SUMIF('Daily Log'!$AO$18:$AO$1017,$B207,'Daily Log'!$AP$18:$AP$1017),0)</f>
        <v>0</v>
      </c>
      <c r="U207" s="388">
        <f>IFERROR($E207*SUMIF('Daily Log'!$AR$18:$AR$1017,$B207,'Daily Log'!$AS$18:$AS$1017),0)</f>
        <v>0</v>
      </c>
      <c r="V207" s="388">
        <f>IFERROR($E207*SUMIF('Daily Log'!$AU$18:$AU$1017,$B207,'Daily Log'!$AV$18:$AV$1017),0)</f>
        <v>0</v>
      </c>
      <c r="W207" s="388">
        <f>IFERROR($E207*SUMIF('Daily Log'!$AX$18:$AX$1017,$B207,'Daily Log'!$AY$18:$AY$1017),0)</f>
        <v>0</v>
      </c>
      <c r="X207" s="388">
        <f>IFERROR($E207*SUMIF('Daily Log'!$BA$18:$BA$1017,$B207,'Daily Log'!$BB$18:$BB$1017),0)</f>
        <v>0</v>
      </c>
      <c r="Y207" s="388">
        <f>IFERROR($E207*SUMIF('Daily Log'!$BD$18:$BD$1017,$B207,'Daily Log'!$BE$18:$BE$1017),0)</f>
        <v>0</v>
      </c>
      <c r="Z207" s="388">
        <f>IFERROR($E207*SUMIF('Daily Log'!$BG$18:$BG$1017,$B207,'Daily Log'!$BH$18:$BH$1017),0)</f>
        <v>0</v>
      </c>
      <c r="AA207" s="388">
        <f>IFERROR($E207*SUMIF('Daily Log'!$BJ$18:$BJ$1017,$B207,'Daily Log'!$BK$18:$BK$1017),0)</f>
        <v>0</v>
      </c>
      <c r="AB207" s="388">
        <f>IFERROR($E207*SUMIF('Daily Log'!$BM$18:$BM$1017,$B207,'Daily Log'!$BN$18:$BN$1017),0)</f>
        <v>0</v>
      </c>
      <c r="AC207" s="388">
        <f>IFERROR($E207*SUMIF('Daily Log'!$BP$18:$BP$1017,$B207,'Daily Log'!$BQ$18:$BQ$1017),0)</f>
        <v>0</v>
      </c>
      <c r="AD207" s="388">
        <f>IFERROR($E207*SUMIF('Daily Log'!$BS$18:$BS$1017,$B207,'Daily Log'!$BT$18:$BT$1017),0)</f>
        <v>0</v>
      </c>
      <c r="AE207" s="388">
        <f>IFERROR($E207*SUMIF('Daily Log'!$BV$18:$BV$1017,$B207,'Daily Log'!$BW$18:$BW$1017),0)</f>
        <v>0</v>
      </c>
      <c r="AF207" s="388">
        <f>IFERROR($E207*SUMIF('Daily Log'!$BY$18:$BY$1017,$B207,'Daily Log'!$BZ$18:$BZ$1017),0)</f>
        <v>0</v>
      </c>
      <c r="AG207" s="388">
        <f>IFERROR($E207*SUMIF('Daily Log'!$CB$18:$CB$1017,$B207,'Daily Log'!$CC$18:$CC$1017),0)</f>
        <v>0</v>
      </c>
      <c r="AH207" s="388">
        <f>IFERROR($E207*SUMIF('Daily Log'!$CE$18:$CE$1017,$B207,'Daily Log'!$CF$18:$CF$1017),0)</f>
        <v>0</v>
      </c>
      <c r="AI207" s="388">
        <f>IFERROR($E207*SUMIF('Daily Log'!$CH$18:$CH$1017,$B207,'Daily Log'!$CI$18:$CI$1017),0)</f>
        <v>0</v>
      </c>
      <c r="AJ207" s="388">
        <f>IFERROR($E207*SUMIF('Daily Log'!$CK$18:$CK$1017,$B207,'Daily Log'!$CL$18:$CL$1017),0)</f>
        <v>0</v>
      </c>
      <c r="AK207" s="388">
        <f>IFERROR($E207*SUMIF('Daily Log'!$CN$18:$CN$1017,$B207,'Daily Log'!$CO$18:$CO$1017),0)</f>
        <v>0</v>
      </c>
    </row>
    <row r="208" spans="2:37" ht="33.75" hidden="1" customHeight="1">
      <c r="B208" s="397" t="s">
        <v>115</v>
      </c>
      <c r="C208" s="384"/>
      <c r="D208" s="389" t="s">
        <v>274</v>
      </c>
      <c r="E208" s="391">
        <v>1</v>
      </c>
      <c r="F208" s="390">
        <f t="shared" si="4"/>
        <v>0</v>
      </c>
      <c r="G208" s="388">
        <f>IFERROR($E208*SUMIF('Daily Log'!$B$18:$B$1017,$B208,'Daily Log'!$C$18:$C$1017),0)</f>
        <v>0</v>
      </c>
      <c r="H208" s="388">
        <f>IFERROR($E208*SUMIF('Daily Log'!$E$18:$E$1017,$B208,'Daily Log'!$F$18:$F$1017),0)</f>
        <v>0</v>
      </c>
      <c r="I208" s="388">
        <f>IFERROR($E208*SUMIF('Daily Log'!$H$18:$H$1017,$B208,'Daily Log'!$I$18:$I$1017),0)</f>
        <v>0</v>
      </c>
      <c r="J208" s="388">
        <f>IFERROR($E208*SUMIF('Daily Log'!$K$18:$K$1017,$B208,'Daily Log'!$L$18:$L$1017),0)</f>
        <v>0</v>
      </c>
      <c r="K208" s="388">
        <f>IFERROR($E208*SUMIF('Daily Log'!$N$18:$N$1017,$B208,'Daily Log'!$O$18:$O$1017),0)</f>
        <v>0</v>
      </c>
      <c r="L208" s="388">
        <f>IFERROR($E208*SUMIF('Daily Log'!$Q$18:$Q$1017,$B208,'Daily Log'!$R$18:$R$1017),0)</f>
        <v>0</v>
      </c>
      <c r="M208" s="388">
        <f>IFERROR($E208*SUMIF('Daily Log'!$T$18:$T$1017,$B208,'Daily Log'!$U$18:$U$1017),0)</f>
        <v>0</v>
      </c>
      <c r="N208" s="388">
        <f>IFERROR($E208*SUMIF('Daily Log'!$W$18:$W$1017,$B208,'Daily Log'!$X$18:$X$1017),0)</f>
        <v>0</v>
      </c>
      <c r="O208" s="388">
        <f>IFERROR($E208*SUMIF('Daily Log'!$Z$18:$Z$1017,$B208,'Daily Log'!$AA$18:$AA$1017),0)</f>
        <v>0</v>
      </c>
      <c r="P208" s="388">
        <f>IFERROR($E208*SUMIF('Daily Log'!$AC$18:$AC$1017,$B208,'Daily Log'!$AD$18:$AD$1017),0)</f>
        <v>0</v>
      </c>
      <c r="Q208" s="388">
        <f>IFERROR($E208*SUMIF('Daily Log'!$AF$18:$AF$1017,$B208,'Daily Log'!$AG$18:$AG$1017),0)</f>
        <v>0</v>
      </c>
      <c r="R208" s="388">
        <f>IFERROR($E208*SUMIF('Daily Log'!$AI$18:$AI$1017,$B208,'Daily Log'!$AJ$18:$AJ$1017),0)</f>
        <v>0</v>
      </c>
      <c r="S208" s="388">
        <f>IFERROR($E208*SUMIF('Daily Log'!$AL$18:$AL$1017,$B208,'Daily Log'!$AM$18:$AM$1017),0)</f>
        <v>0</v>
      </c>
      <c r="T208" s="388">
        <f>IFERROR($E208*SUMIF('Daily Log'!$AO$18:$AO$1017,$B208,'Daily Log'!$AP$18:$AP$1017),0)</f>
        <v>0</v>
      </c>
      <c r="U208" s="388">
        <f>IFERROR($E208*SUMIF('Daily Log'!$AR$18:$AR$1017,$B208,'Daily Log'!$AS$18:$AS$1017),0)</f>
        <v>0</v>
      </c>
      <c r="V208" s="388">
        <f>IFERROR($E208*SUMIF('Daily Log'!$AU$18:$AU$1017,$B208,'Daily Log'!$AV$18:$AV$1017),0)</f>
        <v>0</v>
      </c>
      <c r="W208" s="388">
        <f>IFERROR($E208*SUMIF('Daily Log'!$AX$18:$AX$1017,$B208,'Daily Log'!$AY$18:$AY$1017),0)</f>
        <v>0</v>
      </c>
      <c r="X208" s="388">
        <f>IFERROR($E208*SUMIF('Daily Log'!$BA$18:$BA$1017,$B208,'Daily Log'!$BB$18:$BB$1017),0)</f>
        <v>0</v>
      </c>
      <c r="Y208" s="388">
        <f>IFERROR($E208*SUMIF('Daily Log'!$BD$18:$BD$1017,$B208,'Daily Log'!$BE$18:$BE$1017),0)</f>
        <v>0</v>
      </c>
      <c r="Z208" s="388">
        <f>IFERROR($E208*SUMIF('Daily Log'!$BG$18:$BG$1017,$B208,'Daily Log'!$BH$18:$BH$1017),0)</f>
        <v>0</v>
      </c>
      <c r="AA208" s="388">
        <f>IFERROR($E208*SUMIF('Daily Log'!$BJ$18:$BJ$1017,$B208,'Daily Log'!$BK$18:$BK$1017),0)</f>
        <v>0</v>
      </c>
      <c r="AB208" s="388">
        <f>IFERROR($E208*SUMIF('Daily Log'!$BM$18:$BM$1017,$B208,'Daily Log'!$BN$18:$BN$1017),0)</f>
        <v>0</v>
      </c>
      <c r="AC208" s="388">
        <f>IFERROR($E208*SUMIF('Daily Log'!$BP$18:$BP$1017,$B208,'Daily Log'!$BQ$18:$BQ$1017),0)</f>
        <v>0</v>
      </c>
      <c r="AD208" s="388">
        <f>IFERROR($E208*SUMIF('Daily Log'!$BS$18:$BS$1017,$B208,'Daily Log'!$BT$18:$BT$1017),0)</f>
        <v>0</v>
      </c>
      <c r="AE208" s="388">
        <f>IFERROR($E208*SUMIF('Daily Log'!$BV$18:$BV$1017,$B208,'Daily Log'!$BW$18:$BW$1017),0)</f>
        <v>0</v>
      </c>
      <c r="AF208" s="388">
        <f>IFERROR($E208*SUMIF('Daily Log'!$BY$18:$BY$1017,$B208,'Daily Log'!$BZ$18:$BZ$1017),0)</f>
        <v>0</v>
      </c>
      <c r="AG208" s="388">
        <f>IFERROR($E208*SUMIF('Daily Log'!$CB$18:$CB$1017,$B208,'Daily Log'!$CC$18:$CC$1017),0)</f>
        <v>0</v>
      </c>
      <c r="AH208" s="388">
        <f>IFERROR($E208*SUMIF('Daily Log'!$CE$18:$CE$1017,$B208,'Daily Log'!$CF$18:$CF$1017),0)</f>
        <v>0</v>
      </c>
      <c r="AI208" s="388">
        <f>IFERROR($E208*SUMIF('Daily Log'!$CH$18:$CH$1017,$B208,'Daily Log'!$CI$18:$CI$1017),0)</f>
        <v>0</v>
      </c>
      <c r="AJ208" s="388">
        <f>IFERROR($E208*SUMIF('Daily Log'!$CK$18:$CK$1017,$B208,'Daily Log'!$CL$18:$CL$1017),0)</f>
        <v>0</v>
      </c>
      <c r="AK208" s="388">
        <f>IFERROR($E208*SUMIF('Daily Log'!$CN$18:$CN$1017,$B208,'Daily Log'!$CO$18:$CO$1017),0)</f>
        <v>0</v>
      </c>
    </row>
    <row r="209" spans="2:37" ht="33.75" hidden="1" customHeight="1">
      <c r="B209" s="397" t="s">
        <v>116</v>
      </c>
      <c r="C209" s="384"/>
      <c r="D209" s="389" t="s">
        <v>274</v>
      </c>
      <c r="E209" s="391">
        <v>1</v>
      </c>
      <c r="F209" s="390">
        <f t="shared" si="4"/>
        <v>1</v>
      </c>
      <c r="G209" s="388">
        <f>IFERROR($E209*SUMIF('Daily Log'!$B$18:$B$1017,$B209,'Daily Log'!$C$18:$C$1017),0)</f>
        <v>0</v>
      </c>
      <c r="H209" s="388">
        <f>IFERROR($E209*SUMIF('Daily Log'!$E$18:$E$1017,$B209,'Daily Log'!$F$18:$F$1017),0)</f>
        <v>0</v>
      </c>
      <c r="I209" s="388">
        <f>IFERROR($E209*SUMIF('Daily Log'!$H$18:$H$1017,$B209,'Daily Log'!$I$18:$I$1017),0)</f>
        <v>0</v>
      </c>
      <c r="J209" s="388">
        <f>IFERROR($E209*SUMIF('Daily Log'!$K$18:$K$1017,$B209,'Daily Log'!$L$18:$L$1017),0)</f>
        <v>0</v>
      </c>
      <c r="K209" s="388">
        <f>IFERROR($E209*SUMIF('Daily Log'!$N$18:$N$1017,$B209,'Daily Log'!$O$18:$O$1017),0)</f>
        <v>0</v>
      </c>
      <c r="L209" s="388">
        <f>IFERROR($E209*SUMIF('Daily Log'!$Q$18:$Q$1017,$B209,'Daily Log'!$R$18:$R$1017),0)</f>
        <v>0</v>
      </c>
      <c r="M209" s="388">
        <f>IFERROR($E209*SUMIF('Daily Log'!$T$18:$T$1017,$B209,'Daily Log'!$U$18:$U$1017),0)</f>
        <v>0</v>
      </c>
      <c r="N209" s="388">
        <f>IFERROR($E209*SUMIF('Daily Log'!$W$18:$W$1017,$B209,'Daily Log'!$X$18:$X$1017),0)</f>
        <v>0</v>
      </c>
      <c r="O209" s="388">
        <f>IFERROR($E209*SUMIF('Daily Log'!$Z$18:$Z$1017,$B209,'Daily Log'!$AA$18:$AA$1017),0)</f>
        <v>0</v>
      </c>
      <c r="P209" s="388">
        <f>IFERROR($E209*SUMIF('Daily Log'!$AC$18:$AC$1017,$B209,'Daily Log'!$AD$18:$AD$1017),0)</f>
        <v>0</v>
      </c>
      <c r="Q209" s="388">
        <f>IFERROR($E209*SUMIF('Daily Log'!$AF$18:$AF$1017,$B209,'Daily Log'!$AG$18:$AG$1017),0)</f>
        <v>0</v>
      </c>
      <c r="R209" s="388">
        <f>IFERROR($E209*SUMIF('Daily Log'!$AI$18:$AI$1017,$B209,'Daily Log'!$AJ$18:$AJ$1017),0)</f>
        <v>0</v>
      </c>
      <c r="S209" s="388">
        <f>IFERROR($E209*SUMIF('Daily Log'!$AL$18:$AL$1017,$B209,'Daily Log'!$AM$18:$AM$1017),0)</f>
        <v>0</v>
      </c>
      <c r="T209" s="388">
        <f>IFERROR($E209*SUMIF('Daily Log'!$AO$18:$AO$1017,$B209,'Daily Log'!$AP$18:$AP$1017),0)</f>
        <v>0</v>
      </c>
      <c r="U209" s="388">
        <f>IFERROR($E209*SUMIF('Daily Log'!$AR$18:$AR$1017,$B209,'Daily Log'!$AS$18:$AS$1017),0)</f>
        <v>0</v>
      </c>
      <c r="V209" s="388">
        <f>IFERROR($E209*SUMIF('Daily Log'!$AU$18:$AU$1017,$B209,'Daily Log'!$AV$18:$AV$1017),0)</f>
        <v>0</v>
      </c>
      <c r="W209" s="388">
        <f>IFERROR($E209*SUMIF('Daily Log'!$AX$18:$AX$1017,$B209,'Daily Log'!$AY$18:$AY$1017),0)</f>
        <v>0</v>
      </c>
      <c r="X209" s="388">
        <f>IFERROR($E209*SUMIF('Daily Log'!$BA$18:$BA$1017,$B209,'Daily Log'!$BB$18:$BB$1017),0)</f>
        <v>0</v>
      </c>
      <c r="Y209" s="388">
        <f>IFERROR($E209*SUMIF('Daily Log'!$BD$18:$BD$1017,$B209,'Daily Log'!$BE$18:$BE$1017),0)</f>
        <v>0</v>
      </c>
      <c r="Z209" s="388">
        <f>IFERROR($E209*SUMIF('Daily Log'!$BG$18:$BG$1017,$B209,'Daily Log'!$BH$18:$BH$1017),0)</f>
        <v>0</v>
      </c>
      <c r="AA209" s="388">
        <f>IFERROR($E209*SUMIF('Daily Log'!$BJ$18:$BJ$1017,$B209,'Daily Log'!$BK$18:$BK$1017),0)</f>
        <v>0</v>
      </c>
      <c r="AB209" s="388">
        <f>IFERROR($E209*SUMIF('Daily Log'!$BM$18:$BM$1017,$B209,'Daily Log'!$BN$18:$BN$1017),0)</f>
        <v>0</v>
      </c>
      <c r="AC209" s="388">
        <f>IFERROR($E209*SUMIF('Daily Log'!$BP$18:$BP$1017,$B209,'Daily Log'!$BQ$18:$BQ$1017),0)</f>
        <v>0</v>
      </c>
      <c r="AD209" s="388">
        <f>IFERROR($E209*SUMIF('Daily Log'!$BS$18:$BS$1017,$B209,'Daily Log'!$BT$18:$BT$1017),0)</f>
        <v>1</v>
      </c>
      <c r="AE209" s="388">
        <f>IFERROR($E209*SUMIF('Daily Log'!$BV$18:$BV$1017,$B209,'Daily Log'!$BW$18:$BW$1017),0)</f>
        <v>0</v>
      </c>
      <c r="AF209" s="388">
        <f>IFERROR($E209*SUMIF('Daily Log'!$BY$18:$BY$1017,$B209,'Daily Log'!$BZ$18:$BZ$1017),0)</f>
        <v>0</v>
      </c>
      <c r="AG209" s="388">
        <f>IFERROR($E209*SUMIF('Daily Log'!$CB$18:$CB$1017,$B209,'Daily Log'!$CC$18:$CC$1017),0)</f>
        <v>0</v>
      </c>
      <c r="AH209" s="388">
        <f>IFERROR($E209*SUMIF('Daily Log'!$CE$18:$CE$1017,$B209,'Daily Log'!$CF$18:$CF$1017),0)</f>
        <v>0</v>
      </c>
      <c r="AI209" s="388">
        <f>IFERROR($E209*SUMIF('Daily Log'!$CH$18:$CH$1017,$B209,'Daily Log'!$CI$18:$CI$1017),0)</f>
        <v>0</v>
      </c>
      <c r="AJ209" s="388">
        <f>IFERROR($E209*SUMIF('Daily Log'!$CK$18:$CK$1017,$B209,'Daily Log'!$CL$18:$CL$1017),0)</f>
        <v>0</v>
      </c>
      <c r="AK209" s="388">
        <f>IFERROR($E209*SUMIF('Daily Log'!$CN$18:$CN$1017,$B209,'Daily Log'!$CO$18:$CO$1017),0)</f>
        <v>0</v>
      </c>
    </row>
    <row r="210" spans="2:37" ht="33.75" hidden="1" customHeight="1">
      <c r="B210" s="397" t="s">
        <v>117</v>
      </c>
      <c r="C210" s="384"/>
      <c r="D210" s="389" t="s">
        <v>274</v>
      </c>
      <c r="E210" s="391">
        <v>1</v>
      </c>
      <c r="F210" s="390">
        <f t="shared" si="4"/>
        <v>0</v>
      </c>
      <c r="G210" s="388">
        <f>IFERROR($E210*SUMIF('Daily Log'!$B$18:$B$1017,$B210,'Daily Log'!$C$18:$C$1017),0)</f>
        <v>0</v>
      </c>
      <c r="H210" s="388">
        <f>IFERROR($E210*SUMIF('Daily Log'!$E$18:$E$1017,$B210,'Daily Log'!$F$18:$F$1017),0)</f>
        <v>0</v>
      </c>
      <c r="I210" s="388">
        <f>IFERROR($E210*SUMIF('Daily Log'!$H$18:$H$1017,$B210,'Daily Log'!$I$18:$I$1017),0)</f>
        <v>0</v>
      </c>
      <c r="J210" s="388">
        <f>IFERROR($E210*SUMIF('Daily Log'!$K$18:$K$1017,$B210,'Daily Log'!$L$18:$L$1017),0)</f>
        <v>0</v>
      </c>
      <c r="K210" s="388">
        <f>IFERROR($E210*SUMIF('Daily Log'!$N$18:$N$1017,$B210,'Daily Log'!$O$18:$O$1017),0)</f>
        <v>0</v>
      </c>
      <c r="L210" s="388">
        <f>IFERROR($E210*SUMIF('Daily Log'!$Q$18:$Q$1017,$B210,'Daily Log'!$R$18:$R$1017),0)</f>
        <v>0</v>
      </c>
      <c r="M210" s="388">
        <f>IFERROR($E210*SUMIF('Daily Log'!$T$18:$T$1017,$B210,'Daily Log'!$U$18:$U$1017),0)</f>
        <v>0</v>
      </c>
      <c r="N210" s="388">
        <f>IFERROR($E210*SUMIF('Daily Log'!$W$18:$W$1017,$B210,'Daily Log'!$X$18:$X$1017),0)</f>
        <v>0</v>
      </c>
      <c r="O210" s="388">
        <f>IFERROR($E210*SUMIF('Daily Log'!$Z$18:$Z$1017,$B210,'Daily Log'!$AA$18:$AA$1017),0)</f>
        <v>0</v>
      </c>
      <c r="P210" s="388">
        <f>IFERROR($E210*SUMIF('Daily Log'!$AC$18:$AC$1017,$B210,'Daily Log'!$AD$18:$AD$1017),0)</f>
        <v>0</v>
      </c>
      <c r="Q210" s="388">
        <f>IFERROR($E210*SUMIF('Daily Log'!$AF$18:$AF$1017,$B210,'Daily Log'!$AG$18:$AG$1017),0)</f>
        <v>0</v>
      </c>
      <c r="R210" s="388">
        <f>IFERROR($E210*SUMIF('Daily Log'!$AI$18:$AI$1017,$B210,'Daily Log'!$AJ$18:$AJ$1017),0)</f>
        <v>0</v>
      </c>
      <c r="S210" s="388">
        <f>IFERROR($E210*SUMIF('Daily Log'!$AL$18:$AL$1017,$B210,'Daily Log'!$AM$18:$AM$1017),0)</f>
        <v>0</v>
      </c>
      <c r="T210" s="388">
        <f>IFERROR($E210*SUMIF('Daily Log'!$AO$18:$AO$1017,$B210,'Daily Log'!$AP$18:$AP$1017),0)</f>
        <v>0</v>
      </c>
      <c r="U210" s="388">
        <f>IFERROR($E210*SUMIF('Daily Log'!$AR$18:$AR$1017,$B210,'Daily Log'!$AS$18:$AS$1017),0)</f>
        <v>0</v>
      </c>
      <c r="V210" s="388">
        <f>IFERROR($E210*SUMIF('Daily Log'!$AU$18:$AU$1017,$B210,'Daily Log'!$AV$18:$AV$1017),0)</f>
        <v>0</v>
      </c>
      <c r="W210" s="388">
        <f>IFERROR($E210*SUMIF('Daily Log'!$AX$18:$AX$1017,$B210,'Daily Log'!$AY$18:$AY$1017),0)</f>
        <v>0</v>
      </c>
      <c r="X210" s="388">
        <f>IFERROR($E210*SUMIF('Daily Log'!$BA$18:$BA$1017,$B210,'Daily Log'!$BB$18:$BB$1017),0)</f>
        <v>0</v>
      </c>
      <c r="Y210" s="388">
        <f>IFERROR($E210*SUMIF('Daily Log'!$BD$18:$BD$1017,$B210,'Daily Log'!$BE$18:$BE$1017),0)</f>
        <v>0</v>
      </c>
      <c r="Z210" s="388">
        <f>IFERROR($E210*SUMIF('Daily Log'!$BG$18:$BG$1017,$B210,'Daily Log'!$BH$18:$BH$1017),0)</f>
        <v>0</v>
      </c>
      <c r="AA210" s="388">
        <f>IFERROR($E210*SUMIF('Daily Log'!$BJ$18:$BJ$1017,$B210,'Daily Log'!$BK$18:$BK$1017),0)</f>
        <v>0</v>
      </c>
      <c r="AB210" s="388">
        <f>IFERROR($E210*SUMIF('Daily Log'!$BM$18:$BM$1017,$B210,'Daily Log'!$BN$18:$BN$1017),0)</f>
        <v>0</v>
      </c>
      <c r="AC210" s="388">
        <f>IFERROR($E210*SUMIF('Daily Log'!$BP$18:$BP$1017,$B210,'Daily Log'!$BQ$18:$BQ$1017),0)</f>
        <v>0</v>
      </c>
      <c r="AD210" s="388">
        <f>IFERROR($E210*SUMIF('Daily Log'!$BS$18:$BS$1017,$B210,'Daily Log'!$BT$18:$BT$1017),0)</f>
        <v>0</v>
      </c>
      <c r="AE210" s="388">
        <f>IFERROR($E210*SUMIF('Daily Log'!$BV$18:$BV$1017,$B210,'Daily Log'!$BW$18:$BW$1017),0)</f>
        <v>0</v>
      </c>
      <c r="AF210" s="388">
        <f>IFERROR($E210*SUMIF('Daily Log'!$BY$18:$BY$1017,$B210,'Daily Log'!$BZ$18:$BZ$1017),0)</f>
        <v>0</v>
      </c>
      <c r="AG210" s="388">
        <f>IFERROR($E210*SUMIF('Daily Log'!$CB$18:$CB$1017,$B210,'Daily Log'!$CC$18:$CC$1017),0)</f>
        <v>0</v>
      </c>
      <c r="AH210" s="388">
        <f>IFERROR($E210*SUMIF('Daily Log'!$CE$18:$CE$1017,$B210,'Daily Log'!$CF$18:$CF$1017),0)</f>
        <v>0</v>
      </c>
      <c r="AI210" s="388">
        <f>IFERROR($E210*SUMIF('Daily Log'!$CH$18:$CH$1017,$B210,'Daily Log'!$CI$18:$CI$1017),0)</f>
        <v>0</v>
      </c>
      <c r="AJ210" s="388">
        <f>IFERROR($E210*SUMIF('Daily Log'!$CK$18:$CK$1017,$B210,'Daily Log'!$CL$18:$CL$1017),0)</f>
        <v>0</v>
      </c>
      <c r="AK210" s="388">
        <f>IFERROR($E210*SUMIF('Daily Log'!$CN$18:$CN$1017,$B210,'Daily Log'!$CO$18:$CO$1017),0)</f>
        <v>0</v>
      </c>
    </row>
    <row r="211" spans="2:37" ht="33.75" hidden="1" customHeight="1">
      <c r="B211" s="397" t="s">
        <v>118</v>
      </c>
      <c r="C211" s="384"/>
      <c r="D211" s="389" t="s">
        <v>274</v>
      </c>
      <c r="E211" s="391">
        <v>1</v>
      </c>
      <c r="F211" s="390">
        <f t="shared" si="4"/>
        <v>1</v>
      </c>
      <c r="G211" s="388">
        <f>IFERROR($E211*SUMIF('Daily Log'!$B$18:$B$1017,$B211,'Daily Log'!$C$18:$C$1017),0)</f>
        <v>0</v>
      </c>
      <c r="H211" s="388">
        <f>IFERROR($E211*SUMIF('Daily Log'!$E$18:$E$1017,$B211,'Daily Log'!$F$18:$F$1017),0)</f>
        <v>0</v>
      </c>
      <c r="I211" s="388">
        <f>IFERROR($E211*SUMIF('Daily Log'!$H$18:$H$1017,$B211,'Daily Log'!$I$18:$I$1017),0)</f>
        <v>0</v>
      </c>
      <c r="J211" s="388">
        <f>IFERROR($E211*SUMIF('Daily Log'!$K$18:$K$1017,$B211,'Daily Log'!$L$18:$L$1017),0)</f>
        <v>0</v>
      </c>
      <c r="K211" s="388">
        <f>IFERROR($E211*SUMIF('Daily Log'!$N$18:$N$1017,$B211,'Daily Log'!$O$18:$O$1017),0)</f>
        <v>0</v>
      </c>
      <c r="L211" s="388">
        <f>IFERROR($E211*SUMIF('Daily Log'!$Q$18:$Q$1017,$B211,'Daily Log'!$R$18:$R$1017),0)</f>
        <v>0</v>
      </c>
      <c r="M211" s="388">
        <f>IFERROR($E211*SUMIF('Daily Log'!$T$18:$T$1017,$B211,'Daily Log'!$U$18:$U$1017),0)</f>
        <v>0</v>
      </c>
      <c r="N211" s="388">
        <f>IFERROR($E211*SUMIF('Daily Log'!$W$18:$W$1017,$B211,'Daily Log'!$X$18:$X$1017),0)</f>
        <v>0</v>
      </c>
      <c r="O211" s="388">
        <f>IFERROR($E211*SUMIF('Daily Log'!$Z$18:$Z$1017,$B211,'Daily Log'!$AA$18:$AA$1017),0)</f>
        <v>0</v>
      </c>
      <c r="P211" s="388">
        <f>IFERROR($E211*SUMIF('Daily Log'!$AC$18:$AC$1017,$B211,'Daily Log'!$AD$18:$AD$1017),0)</f>
        <v>0</v>
      </c>
      <c r="Q211" s="388">
        <f>IFERROR($E211*SUMIF('Daily Log'!$AF$18:$AF$1017,$B211,'Daily Log'!$AG$18:$AG$1017),0)</f>
        <v>0</v>
      </c>
      <c r="R211" s="388">
        <f>IFERROR($E211*SUMIF('Daily Log'!$AI$18:$AI$1017,$B211,'Daily Log'!$AJ$18:$AJ$1017),0)</f>
        <v>0</v>
      </c>
      <c r="S211" s="388">
        <f>IFERROR($E211*SUMIF('Daily Log'!$AL$18:$AL$1017,$B211,'Daily Log'!$AM$18:$AM$1017),0)</f>
        <v>0</v>
      </c>
      <c r="T211" s="388">
        <f>IFERROR($E211*SUMIF('Daily Log'!$AO$18:$AO$1017,$B211,'Daily Log'!$AP$18:$AP$1017),0)</f>
        <v>0</v>
      </c>
      <c r="U211" s="388">
        <f>IFERROR($E211*SUMIF('Daily Log'!$AR$18:$AR$1017,$B211,'Daily Log'!$AS$18:$AS$1017),0)</f>
        <v>0</v>
      </c>
      <c r="V211" s="388">
        <f>IFERROR($E211*SUMIF('Daily Log'!$AU$18:$AU$1017,$B211,'Daily Log'!$AV$18:$AV$1017),0)</f>
        <v>0</v>
      </c>
      <c r="W211" s="388">
        <f>IFERROR($E211*SUMIF('Daily Log'!$AX$18:$AX$1017,$B211,'Daily Log'!$AY$18:$AY$1017),0)</f>
        <v>0</v>
      </c>
      <c r="X211" s="388">
        <f>IFERROR($E211*SUMIF('Daily Log'!$BA$18:$BA$1017,$B211,'Daily Log'!$BB$18:$BB$1017),0)</f>
        <v>0</v>
      </c>
      <c r="Y211" s="388">
        <f>IFERROR($E211*SUMIF('Daily Log'!$BD$18:$BD$1017,$B211,'Daily Log'!$BE$18:$BE$1017),0)</f>
        <v>0</v>
      </c>
      <c r="Z211" s="388">
        <f>IFERROR($E211*SUMIF('Daily Log'!$BG$18:$BG$1017,$B211,'Daily Log'!$BH$18:$BH$1017),0)</f>
        <v>0</v>
      </c>
      <c r="AA211" s="388">
        <f>IFERROR($E211*SUMIF('Daily Log'!$BJ$18:$BJ$1017,$B211,'Daily Log'!$BK$18:$BK$1017),0)</f>
        <v>0</v>
      </c>
      <c r="AB211" s="388">
        <f>IFERROR($E211*SUMIF('Daily Log'!$BM$18:$BM$1017,$B211,'Daily Log'!$BN$18:$BN$1017),0)</f>
        <v>0</v>
      </c>
      <c r="AC211" s="388">
        <f>IFERROR($E211*SUMIF('Daily Log'!$BP$18:$BP$1017,$B211,'Daily Log'!$BQ$18:$BQ$1017),0)</f>
        <v>0</v>
      </c>
      <c r="AD211" s="388">
        <f>IFERROR($E211*SUMIF('Daily Log'!$BS$18:$BS$1017,$B211,'Daily Log'!$BT$18:$BT$1017),0)</f>
        <v>1</v>
      </c>
      <c r="AE211" s="388">
        <f>IFERROR($E211*SUMIF('Daily Log'!$BV$18:$BV$1017,$B211,'Daily Log'!$BW$18:$BW$1017),0)</f>
        <v>0</v>
      </c>
      <c r="AF211" s="388">
        <f>IFERROR($E211*SUMIF('Daily Log'!$BY$18:$BY$1017,$B211,'Daily Log'!$BZ$18:$BZ$1017),0)</f>
        <v>0</v>
      </c>
      <c r="AG211" s="388">
        <f>IFERROR($E211*SUMIF('Daily Log'!$CB$18:$CB$1017,$B211,'Daily Log'!$CC$18:$CC$1017),0)</f>
        <v>0</v>
      </c>
      <c r="AH211" s="388">
        <f>IFERROR($E211*SUMIF('Daily Log'!$CE$18:$CE$1017,$B211,'Daily Log'!$CF$18:$CF$1017),0)</f>
        <v>0</v>
      </c>
      <c r="AI211" s="388">
        <f>IFERROR($E211*SUMIF('Daily Log'!$CH$18:$CH$1017,$B211,'Daily Log'!$CI$18:$CI$1017),0)</f>
        <v>0</v>
      </c>
      <c r="AJ211" s="388">
        <f>IFERROR($E211*SUMIF('Daily Log'!$CK$18:$CK$1017,$B211,'Daily Log'!$CL$18:$CL$1017),0)</f>
        <v>0</v>
      </c>
      <c r="AK211" s="388">
        <f>IFERROR($E211*SUMIF('Daily Log'!$CN$18:$CN$1017,$B211,'Daily Log'!$CO$18:$CO$1017),0)</f>
        <v>0</v>
      </c>
    </row>
    <row r="212" spans="2:37" ht="33.75" hidden="1" customHeight="1">
      <c r="B212" s="397" t="s">
        <v>119</v>
      </c>
      <c r="C212" s="384"/>
      <c r="D212" s="389" t="s">
        <v>274</v>
      </c>
      <c r="E212" s="391">
        <v>1</v>
      </c>
      <c r="F212" s="390">
        <f t="shared" si="4"/>
        <v>0</v>
      </c>
      <c r="G212" s="388">
        <f>IFERROR($E212*SUMIF('Daily Log'!$B$18:$B$1017,$B212,'Daily Log'!$C$18:$C$1017),0)</f>
        <v>0</v>
      </c>
      <c r="H212" s="388">
        <f>IFERROR($E212*SUMIF('Daily Log'!$E$18:$E$1017,$B212,'Daily Log'!$F$18:$F$1017),0)</f>
        <v>0</v>
      </c>
      <c r="I212" s="388">
        <f>IFERROR($E212*SUMIF('Daily Log'!$H$18:$H$1017,$B212,'Daily Log'!$I$18:$I$1017),0)</f>
        <v>0</v>
      </c>
      <c r="J212" s="388">
        <f>IFERROR($E212*SUMIF('Daily Log'!$K$18:$K$1017,$B212,'Daily Log'!$L$18:$L$1017),0)</f>
        <v>0</v>
      </c>
      <c r="K212" s="388">
        <f>IFERROR($E212*SUMIF('Daily Log'!$N$18:$N$1017,$B212,'Daily Log'!$O$18:$O$1017),0)</f>
        <v>0</v>
      </c>
      <c r="L212" s="388">
        <f>IFERROR($E212*SUMIF('Daily Log'!$Q$18:$Q$1017,$B212,'Daily Log'!$R$18:$R$1017),0)</f>
        <v>0</v>
      </c>
      <c r="M212" s="388">
        <f>IFERROR($E212*SUMIF('Daily Log'!$T$18:$T$1017,$B212,'Daily Log'!$U$18:$U$1017),0)</f>
        <v>0</v>
      </c>
      <c r="N212" s="388">
        <f>IFERROR($E212*SUMIF('Daily Log'!$W$18:$W$1017,$B212,'Daily Log'!$X$18:$X$1017),0)</f>
        <v>0</v>
      </c>
      <c r="O212" s="388">
        <f>IFERROR($E212*SUMIF('Daily Log'!$Z$18:$Z$1017,$B212,'Daily Log'!$AA$18:$AA$1017),0)</f>
        <v>0</v>
      </c>
      <c r="P212" s="388">
        <f>IFERROR($E212*SUMIF('Daily Log'!$AC$18:$AC$1017,$B212,'Daily Log'!$AD$18:$AD$1017),0)</f>
        <v>0</v>
      </c>
      <c r="Q212" s="388">
        <f>IFERROR($E212*SUMIF('Daily Log'!$AF$18:$AF$1017,$B212,'Daily Log'!$AG$18:$AG$1017),0)</f>
        <v>0</v>
      </c>
      <c r="R212" s="388">
        <f>IFERROR($E212*SUMIF('Daily Log'!$AI$18:$AI$1017,$B212,'Daily Log'!$AJ$18:$AJ$1017),0)</f>
        <v>0</v>
      </c>
      <c r="S212" s="388">
        <f>IFERROR($E212*SUMIF('Daily Log'!$AL$18:$AL$1017,$B212,'Daily Log'!$AM$18:$AM$1017),0)</f>
        <v>0</v>
      </c>
      <c r="T212" s="388">
        <f>IFERROR($E212*SUMIF('Daily Log'!$AO$18:$AO$1017,$B212,'Daily Log'!$AP$18:$AP$1017),0)</f>
        <v>0</v>
      </c>
      <c r="U212" s="388">
        <f>IFERROR($E212*SUMIF('Daily Log'!$AR$18:$AR$1017,$B212,'Daily Log'!$AS$18:$AS$1017),0)</f>
        <v>0</v>
      </c>
      <c r="V212" s="388">
        <f>IFERROR($E212*SUMIF('Daily Log'!$AU$18:$AU$1017,$B212,'Daily Log'!$AV$18:$AV$1017),0)</f>
        <v>0</v>
      </c>
      <c r="W212" s="388">
        <f>IFERROR($E212*SUMIF('Daily Log'!$AX$18:$AX$1017,$B212,'Daily Log'!$AY$18:$AY$1017),0)</f>
        <v>0</v>
      </c>
      <c r="X212" s="388">
        <f>IFERROR($E212*SUMIF('Daily Log'!$BA$18:$BA$1017,$B212,'Daily Log'!$BB$18:$BB$1017),0)</f>
        <v>0</v>
      </c>
      <c r="Y212" s="388">
        <f>IFERROR($E212*SUMIF('Daily Log'!$BD$18:$BD$1017,$B212,'Daily Log'!$BE$18:$BE$1017),0)</f>
        <v>0</v>
      </c>
      <c r="Z212" s="388">
        <f>IFERROR($E212*SUMIF('Daily Log'!$BG$18:$BG$1017,$B212,'Daily Log'!$BH$18:$BH$1017),0)</f>
        <v>0</v>
      </c>
      <c r="AA212" s="388">
        <f>IFERROR($E212*SUMIF('Daily Log'!$BJ$18:$BJ$1017,$B212,'Daily Log'!$BK$18:$BK$1017),0)</f>
        <v>0</v>
      </c>
      <c r="AB212" s="388">
        <f>IFERROR($E212*SUMIF('Daily Log'!$BM$18:$BM$1017,$B212,'Daily Log'!$BN$18:$BN$1017),0)</f>
        <v>0</v>
      </c>
      <c r="AC212" s="388">
        <f>IFERROR($E212*SUMIF('Daily Log'!$BP$18:$BP$1017,$B212,'Daily Log'!$BQ$18:$BQ$1017),0)</f>
        <v>0</v>
      </c>
      <c r="AD212" s="388">
        <f>IFERROR($E212*SUMIF('Daily Log'!$BS$18:$BS$1017,$B212,'Daily Log'!$BT$18:$BT$1017),0)</f>
        <v>0</v>
      </c>
      <c r="AE212" s="388">
        <f>IFERROR($E212*SUMIF('Daily Log'!$BV$18:$BV$1017,$B212,'Daily Log'!$BW$18:$BW$1017),0)</f>
        <v>0</v>
      </c>
      <c r="AF212" s="388">
        <f>IFERROR($E212*SUMIF('Daily Log'!$BY$18:$BY$1017,$B212,'Daily Log'!$BZ$18:$BZ$1017),0)</f>
        <v>0</v>
      </c>
      <c r="AG212" s="388">
        <f>IFERROR($E212*SUMIF('Daily Log'!$CB$18:$CB$1017,$B212,'Daily Log'!$CC$18:$CC$1017),0)</f>
        <v>0</v>
      </c>
      <c r="AH212" s="388">
        <f>IFERROR($E212*SUMIF('Daily Log'!$CE$18:$CE$1017,$B212,'Daily Log'!$CF$18:$CF$1017),0)</f>
        <v>0</v>
      </c>
      <c r="AI212" s="388">
        <f>IFERROR($E212*SUMIF('Daily Log'!$CH$18:$CH$1017,$B212,'Daily Log'!$CI$18:$CI$1017),0)</f>
        <v>0</v>
      </c>
      <c r="AJ212" s="388">
        <f>IFERROR($E212*SUMIF('Daily Log'!$CK$18:$CK$1017,$B212,'Daily Log'!$CL$18:$CL$1017),0)</f>
        <v>0</v>
      </c>
      <c r="AK212" s="388">
        <f>IFERROR($E212*SUMIF('Daily Log'!$CN$18:$CN$1017,$B212,'Daily Log'!$CO$18:$CO$1017),0)</f>
        <v>0</v>
      </c>
    </row>
    <row r="213" spans="2:37" ht="33.75" hidden="1" customHeight="1">
      <c r="B213" s="397" t="s">
        <v>120</v>
      </c>
      <c r="C213" s="384"/>
      <c r="D213" s="389" t="s">
        <v>275</v>
      </c>
      <c r="E213" s="391">
        <v>1</v>
      </c>
      <c r="F213" s="390">
        <f t="shared" si="4"/>
        <v>0</v>
      </c>
      <c r="G213" s="388">
        <f>IFERROR($E213*SUMIF('Daily Log'!$B$18:$B$1017,$B213,'Daily Log'!$C$18:$C$1017),0)</f>
        <v>0</v>
      </c>
      <c r="H213" s="388">
        <f>IFERROR($E213*SUMIF('Daily Log'!$E$18:$E$1017,$B213,'Daily Log'!$F$18:$F$1017),0)</f>
        <v>0</v>
      </c>
      <c r="I213" s="388">
        <f>IFERROR($E213*SUMIF('Daily Log'!$H$18:$H$1017,$B213,'Daily Log'!$I$18:$I$1017),0)</f>
        <v>0</v>
      </c>
      <c r="J213" s="388">
        <f>IFERROR($E213*SUMIF('Daily Log'!$K$18:$K$1017,$B213,'Daily Log'!$L$18:$L$1017),0)</f>
        <v>0</v>
      </c>
      <c r="K213" s="388">
        <f>IFERROR($E213*SUMIF('Daily Log'!$N$18:$N$1017,$B213,'Daily Log'!$O$18:$O$1017),0)</f>
        <v>0</v>
      </c>
      <c r="L213" s="388">
        <f>IFERROR($E213*SUMIF('Daily Log'!$Q$18:$Q$1017,$B213,'Daily Log'!$R$18:$R$1017),0)</f>
        <v>0</v>
      </c>
      <c r="M213" s="388">
        <f>IFERROR($E213*SUMIF('Daily Log'!$T$18:$T$1017,$B213,'Daily Log'!$U$18:$U$1017),0)</f>
        <v>0</v>
      </c>
      <c r="N213" s="388">
        <f>IFERROR($E213*SUMIF('Daily Log'!$W$18:$W$1017,$B213,'Daily Log'!$X$18:$X$1017),0)</f>
        <v>0</v>
      </c>
      <c r="O213" s="388">
        <f>IFERROR($E213*SUMIF('Daily Log'!$Z$18:$Z$1017,$B213,'Daily Log'!$AA$18:$AA$1017),0)</f>
        <v>0</v>
      </c>
      <c r="P213" s="388">
        <f>IFERROR($E213*SUMIF('Daily Log'!$AC$18:$AC$1017,$B213,'Daily Log'!$AD$18:$AD$1017),0)</f>
        <v>0</v>
      </c>
      <c r="Q213" s="388">
        <f>IFERROR($E213*SUMIF('Daily Log'!$AF$18:$AF$1017,$B213,'Daily Log'!$AG$18:$AG$1017),0)</f>
        <v>0</v>
      </c>
      <c r="R213" s="388">
        <f>IFERROR($E213*SUMIF('Daily Log'!$AI$18:$AI$1017,$B213,'Daily Log'!$AJ$18:$AJ$1017),0)</f>
        <v>0</v>
      </c>
      <c r="S213" s="388">
        <f>IFERROR($E213*SUMIF('Daily Log'!$AL$18:$AL$1017,$B213,'Daily Log'!$AM$18:$AM$1017),0)</f>
        <v>0</v>
      </c>
      <c r="T213" s="388">
        <f>IFERROR($E213*SUMIF('Daily Log'!$AO$18:$AO$1017,$B213,'Daily Log'!$AP$18:$AP$1017),0)</f>
        <v>0</v>
      </c>
      <c r="U213" s="388">
        <f>IFERROR($E213*SUMIF('Daily Log'!$AR$18:$AR$1017,$B213,'Daily Log'!$AS$18:$AS$1017),0)</f>
        <v>0</v>
      </c>
      <c r="V213" s="388">
        <f>IFERROR($E213*SUMIF('Daily Log'!$AU$18:$AU$1017,$B213,'Daily Log'!$AV$18:$AV$1017),0)</f>
        <v>0</v>
      </c>
      <c r="W213" s="388">
        <f>IFERROR($E213*SUMIF('Daily Log'!$AX$18:$AX$1017,$B213,'Daily Log'!$AY$18:$AY$1017),0)</f>
        <v>0</v>
      </c>
      <c r="X213" s="388">
        <f>IFERROR($E213*SUMIF('Daily Log'!$BA$18:$BA$1017,$B213,'Daily Log'!$BB$18:$BB$1017),0)</f>
        <v>0</v>
      </c>
      <c r="Y213" s="388">
        <f>IFERROR($E213*SUMIF('Daily Log'!$BD$18:$BD$1017,$B213,'Daily Log'!$BE$18:$BE$1017),0)</f>
        <v>0</v>
      </c>
      <c r="Z213" s="388">
        <f>IFERROR($E213*SUMIF('Daily Log'!$BG$18:$BG$1017,$B213,'Daily Log'!$BH$18:$BH$1017),0)</f>
        <v>0</v>
      </c>
      <c r="AA213" s="388">
        <f>IFERROR($E213*SUMIF('Daily Log'!$BJ$18:$BJ$1017,$B213,'Daily Log'!$BK$18:$BK$1017),0)</f>
        <v>0</v>
      </c>
      <c r="AB213" s="388">
        <f>IFERROR($E213*SUMIF('Daily Log'!$BM$18:$BM$1017,$B213,'Daily Log'!$BN$18:$BN$1017),0)</f>
        <v>0</v>
      </c>
      <c r="AC213" s="388">
        <f>IFERROR($E213*SUMIF('Daily Log'!$BP$18:$BP$1017,$B213,'Daily Log'!$BQ$18:$BQ$1017),0)</f>
        <v>0</v>
      </c>
      <c r="AD213" s="388">
        <f>IFERROR($E213*SUMIF('Daily Log'!$BS$18:$BS$1017,$B213,'Daily Log'!$BT$18:$BT$1017),0)</f>
        <v>0</v>
      </c>
      <c r="AE213" s="388">
        <f>IFERROR($E213*SUMIF('Daily Log'!$BV$18:$BV$1017,$B213,'Daily Log'!$BW$18:$BW$1017),0)</f>
        <v>0</v>
      </c>
      <c r="AF213" s="388">
        <f>IFERROR($E213*SUMIF('Daily Log'!$BY$18:$BY$1017,$B213,'Daily Log'!$BZ$18:$BZ$1017),0)</f>
        <v>0</v>
      </c>
      <c r="AG213" s="388">
        <f>IFERROR($E213*SUMIF('Daily Log'!$CB$18:$CB$1017,$B213,'Daily Log'!$CC$18:$CC$1017),0)</f>
        <v>0</v>
      </c>
      <c r="AH213" s="388">
        <f>IFERROR($E213*SUMIF('Daily Log'!$CE$18:$CE$1017,$B213,'Daily Log'!$CF$18:$CF$1017),0)</f>
        <v>0</v>
      </c>
      <c r="AI213" s="388">
        <f>IFERROR($E213*SUMIF('Daily Log'!$CH$18:$CH$1017,$B213,'Daily Log'!$CI$18:$CI$1017),0)</f>
        <v>0</v>
      </c>
      <c r="AJ213" s="388">
        <f>IFERROR($E213*SUMIF('Daily Log'!$CK$18:$CK$1017,$B213,'Daily Log'!$CL$18:$CL$1017),0)</f>
        <v>0</v>
      </c>
      <c r="AK213" s="388">
        <f>IFERROR($E213*SUMIF('Daily Log'!$CN$18:$CN$1017,$B213,'Daily Log'!$CO$18:$CO$1017),0)</f>
        <v>0</v>
      </c>
    </row>
    <row r="214" spans="2:37" ht="33.75" hidden="1" customHeight="1">
      <c r="B214" s="397" t="s">
        <v>121</v>
      </c>
      <c r="C214" s="384"/>
      <c r="D214" s="389" t="s">
        <v>275</v>
      </c>
      <c r="E214" s="391">
        <v>1</v>
      </c>
      <c r="F214" s="390">
        <f t="shared" si="4"/>
        <v>0</v>
      </c>
      <c r="G214" s="388">
        <f>IFERROR($E214*SUMIF('Daily Log'!$B$18:$B$1017,$B214,'Daily Log'!$C$18:$C$1017),0)</f>
        <v>0</v>
      </c>
      <c r="H214" s="388">
        <f>IFERROR($E214*SUMIF('Daily Log'!$E$18:$E$1017,$B214,'Daily Log'!$F$18:$F$1017),0)</f>
        <v>0</v>
      </c>
      <c r="I214" s="388">
        <f>IFERROR($E214*SUMIF('Daily Log'!$H$18:$H$1017,$B214,'Daily Log'!$I$18:$I$1017),0)</f>
        <v>0</v>
      </c>
      <c r="J214" s="388">
        <f>IFERROR($E214*SUMIF('Daily Log'!$K$18:$K$1017,$B214,'Daily Log'!$L$18:$L$1017),0)</f>
        <v>0</v>
      </c>
      <c r="K214" s="388">
        <f>IFERROR($E214*SUMIF('Daily Log'!$N$18:$N$1017,$B214,'Daily Log'!$O$18:$O$1017),0)</f>
        <v>0</v>
      </c>
      <c r="L214" s="388">
        <f>IFERROR($E214*SUMIF('Daily Log'!$Q$18:$Q$1017,$B214,'Daily Log'!$R$18:$R$1017),0)</f>
        <v>0</v>
      </c>
      <c r="M214" s="388">
        <f>IFERROR($E214*SUMIF('Daily Log'!$T$18:$T$1017,$B214,'Daily Log'!$U$18:$U$1017),0)</f>
        <v>0</v>
      </c>
      <c r="N214" s="388">
        <f>IFERROR($E214*SUMIF('Daily Log'!$W$18:$W$1017,$B214,'Daily Log'!$X$18:$X$1017),0)</f>
        <v>0</v>
      </c>
      <c r="O214" s="388">
        <f>IFERROR($E214*SUMIF('Daily Log'!$Z$18:$Z$1017,$B214,'Daily Log'!$AA$18:$AA$1017),0)</f>
        <v>0</v>
      </c>
      <c r="P214" s="388">
        <f>IFERROR($E214*SUMIF('Daily Log'!$AC$18:$AC$1017,$B214,'Daily Log'!$AD$18:$AD$1017),0)</f>
        <v>0</v>
      </c>
      <c r="Q214" s="388">
        <f>IFERROR($E214*SUMIF('Daily Log'!$AF$18:$AF$1017,$B214,'Daily Log'!$AG$18:$AG$1017),0)</f>
        <v>0</v>
      </c>
      <c r="R214" s="388">
        <f>IFERROR($E214*SUMIF('Daily Log'!$AI$18:$AI$1017,$B214,'Daily Log'!$AJ$18:$AJ$1017),0)</f>
        <v>0</v>
      </c>
      <c r="S214" s="388">
        <f>IFERROR($E214*SUMIF('Daily Log'!$AL$18:$AL$1017,$B214,'Daily Log'!$AM$18:$AM$1017),0)</f>
        <v>0</v>
      </c>
      <c r="T214" s="388">
        <f>IFERROR($E214*SUMIF('Daily Log'!$AO$18:$AO$1017,$B214,'Daily Log'!$AP$18:$AP$1017),0)</f>
        <v>0</v>
      </c>
      <c r="U214" s="388">
        <f>IFERROR($E214*SUMIF('Daily Log'!$AR$18:$AR$1017,$B214,'Daily Log'!$AS$18:$AS$1017),0)</f>
        <v>0</v>
      </c>
      <c r="V214" s="388">
        <f>IFERROR($E214*SUMIF('Daily Log'!$AU$18:$AU$1017,$B214,'Daily Log'!$AV$18:$AV$1017),0)</f>
        <v>0</v>
      </c>
      <c r="W214" s="388">
        <f>IFERROR($E214*SUMIF('Daily Log'!$AX$18:$AX$1017,$B214,'Daily Log'!$AY$18:$AY$1017),0)</f>
        <v>0</v>
      </c>
      <c r="X214" s="388">
        <f>IFERROR($E214*SUMIF('Daily Log'!$BA$18:$BA$1017,$B214,'Daily Log'!$BB$18:$BB$1017),0)</f>
        <v>0</v>
      </c>
      <c r="Y214" s="388">
        <f>IFERROR($E214*SUMIF('Daily Log'!$BD$18:$BD$1017,$B214,'Daily Log'!$BE$18:$BE$1017),0)</f>
        <v>0</v>
      </c>
      <c r="Z214" s="388">
        <f>IFERROR($E214*SUMIF('Daily Log'!$BG$18:$BG$1017,$B214,'Daily Log'!$BH$18:$BH$1017),0)</f>
        <v>0</v>
      </c>
      <c r="AA214" s="388">
        <f>IFERROR($E214*SUMIF('Daily Log'!$BJ$18:$BJ$1017,$B214,'Daily Log'!$BK$18:$BK$1017),0)</f>
        <v>0</v>
      </c>
      <c r="AB214" s="388">
        <f>IFERROR($E214*SUMIF('Daily Log'!$BM$18:$BM$1017,$B214,'Daily Log'!$BN$18:$BN$1017),0)</f>
        <v>0</v>
      </c>
      <c r="AC214" s="388">
        <f>IFERROR($E214*SUMIF('Daily Log'!$BP$18:$BP$1017,$B214,'Daily Log'!$BQ$18:$BQ$1017),0)</f>
        <v>0</v>
      </c>
      <c r="AD214" s="388">
        <f>IFERROR($E214*SUMIF('Daily Log'!$BS$18:$BS$1017,$B214,'Daily Log'!$BT$18:$BT$1017),0)</f>
        <v>0</v>
      </c>
      <c r="AE214" s="388">
        <f>IFERROR($E214*SUMIF('Daily Log'!$BV$18:$BV$1017,$B214,'Daily Log'!$BW$18:$BW$1017),0)</f>
        <v>0</v>
      </c>
      <c r="AF214" s="388">
        <f>IFERROR($E214*SUMIF('Daily Log'!$BY$18:$BY$1017,$B214,'Daily Log'!$BZ$18:$BZ$1017),0)</f>
        <v>0</v>
      </c>
      <c r="AG214" s="388">
        <f>IFERROR($E214*SUMIF('Daily Log'!$CB$18:$CB$1017,$B214,'Daily Log'!$CC$18:$CC$1017),0)</f>
        <v>0</v>
      </c>
      <c r="AH214" s="388">
        <f>IFERROR($E214*SUMIF('Daily Log'!$CE$18:$CE$1017,$B214,'Daily Log'!$CF$18:$CF$1017),0)</f>
        <v>0</v>
      </c>
      <c r="AI214" s="388">
        <f>IFERROR($E214*SUMIF('Daily Log'!$CH$18:$CH$1017,$B214,'Daily Log'!$CI$18:$CI$1017),0)</f>
        <v>0</v>
      </c>
      <c r="AJ214" s="388">
        <f>IFERROR($E214*SUMIF('Daily Log'!$CK$18:$CK$1017,$B214,'Daily Log'!$CL$18:$CL$1017),0)</f>
        <v>0</v>
      </c>
      <c r="AK214" s="388">
        <f>IFERROR($E214*SUMIF('Daily Log'!$CN$18:$CN$1017,$B214,'Daily Log'!$CO$18:$CO$1017),0)</f>
        <v>0</v>
      </c>
    </row>
    <row r="215" spans="2:37" ht="33.75" hidden="1" customHeight="1">
      <c r="B215" s="397" t="s">
        <v>122</v>
      </c>
      <c r="C215" s="384"/>
      <c r="D215" s="389" t="s">
        <v>275</v>
      </c>
      <c r="E215" s="391">
        <v>1</v>
      </c>
      <c r="F215" s="390">
        <f t="shared" si="4"/>
        <v>0</v>
      </c>
      <c r="G215" s="388">
        <f>IFERROR($E215*SUMIF('Daily Log'!$B$18:$B$1017,$B215,'Daily Log'!$C$18:$C$1017),0)</f>
        <v>0</v>
      </c>
      <c r="H215" s="388">
        <f>IFERROR($E215*SUMIF('Daily Log'!$E$18:$E$1017,$B215,'Daily Log'!$F$18:$F$1017),0)</f>
        <v>0</v>
      </c>
      <c r="I215" s="388">
        <f>IFERROR($E215*SUMIF('Daily Log'!$H$18:$H$1017,$B215,'Daily Log'!$I$18:$I$1017),0)</f>
        <v>0</v>
      </c>
      <c r="J215" s="388">
        <f>IFERROR($E215*SUMIF('Daily Log'!$K$18:$K$1017,$B215,'Daily Log'!$L$18:$L$1017),0)</f>
        <v>0</v>
      </c>
      <c r="K215" s="388">
        <f>IFERROR($E215*SUMIF('Daily Log'!$N$18:$N$1017,$B215,'Daily Log'!$O$18:$O$1017),0)</f>
        <v>0</v>
      </c>
      <c r="L215" s="388">
        <f>IFERROR($E215*SUMIF('Daily Log'!$Q$18:$Q$1017,$B215,'Daily Log'!$R$18:$R$1017),0)</f>
        <v>0</v>
      </c>
      <c r="M215" s="388">
        <f>IFERROR($E215*SUMIF('Daily Log'!$T$18:$T$1017,$B215,'Daily Log'!$U$18:$U$1017),0)</f>
        <v>0</v>
      </c>
      <c r="N215" s="388">
        <f>IFERROR($E215*SUMIF('Daily Log'!$W$18:$W$1017,$B215,'Daily Log'!$X$18:$X$1017),0)</f>
        <v>0</v>
      </c>
      <c r="O215" s="388">
        <f>IFERROR($E215*SUMIF('Daily Log'!$Z$18:$Z$1017,$B215,'Daily Log'!$AA$18:$AA$1017),0)</f>
        <v>0</v>
      </c>
      <c r="P215" s="388">
        <f>IFERROR($E215*SUMIF('Daily Log'!$AC$18:$AC$1017,$B215,'Daily Log'!$AD$18:$AD$1017),0)</f>
        <v>0</v>
      </c>
      <c r="Q215" s="388">
        <f>IFERROR($E215*SUMIF('Daily Log'!$AF$18:$AF$1017,$B215,'Daily Log'!$AG$18:$AG$1017),0)</f>
        <v>0</v>
      </c>
      <c r="R215" s="388">
        <f>IFERROR($E215*SUMIF('Daily Log'!$AI$18:$AI$1017,$B215,'Daily Log'!$AJ$18:$AJ$1017),0)</f>
        <v>0</v>
      </c>
      <c r="S215" s="388">
        <f>IFERROR($E215*SUMIF('Daily Log'!$AL$18:$AL$1017,$B215,'Daily Log'!$AM$18:$AM$1017),0)</f>
        <v>0</v>
      </c>
      <c r="T215" s="388">
        <f>IFERROR($E215*SUMIF('Daily Log'!$AO$18:$AO$1017,$B215,'Daily Log'!$AP$18:$AP$1017),0)</f>
        <v>0</v>
      </c>
      <c r="U215" s="388">
        <f>IFERROR($E215*SUMIF('Daily Log'!$AR$18:$AR$1017,$B215,'Daily Log'!$AS$18:$AS$1017),0)</f>
        <v>0</v>
      </c>
      <c r="V215" s="388">
        <f>IFERROR($E215*SUMIF('Daily Log'!$AU$18:$AU$1017,$B215,'Daily Log'!$AV$18:$AV$1017),0)</f>
        <v>0</v>
      </c>
      <c r="W215" s="388">
        <f>IFERROR($E215*SUMIF('Daily Log'!$AX$18:$AX$1017,$B215,'Daily Log'!$AY$18:$AY$1017),0)</f>
        <v>0</v>
      </c>
      <c r="X215" s="388">
        <f>IFERROR($E215*SUMIF('Daily Log'!$BA$18:$BA$1017,$B215,'Daily Log'!$BB$18:$BB$1017),0)</f>
        <v>0</v>
      </c>
      <c r="Y215" s="388">
        <f>IFERROR($E215*SUMIF('Daily Log'!$BD$18:$BD$1017,$B215,'Daily Log'!$BE$18:$BE$1017),0)</f>
        <v>0</v>
      </c>
      <c r="Z215" s="388">
        <f>IFERROR($E215*SUMIF('Daily Log'!$BG$18:$BG$1017,$B215,'Daily Log'!$BH$18:$BH$1017),0)</f>
        <v>0</v>
      </c>
      <c r="AA215" s="388">
        <f>IFERROR($E215*SUMIF('Daily Log'!$BJ$18:$BJ$1017,$B215,'Daily Log'!$BK$18:$BK$1017),0)</f>
        <v>0</v>
      </c>
      <c r="AB215" s="388">
        <f>IFERROR($E215*SUMIF('Daily Log'!$BM$18:$BM$1017,$B215,'Daily Log'!$BN$18:$BN$1017),0)</f>
        <v>0</v>
      </c>
      <c r="AC215" s="388">
        <f>IFERROR($E215*SUMIF('Daily Log'!$BP$18:$BP$1017,$B215,'Daily Log'!$BQ$18:$BQ$1017),0)</f>
        <v>0</v>
      </c>
      <c r="AD215" s="388">
        <f>IFERROR($E215*SUMIF('Daily Log'!$BS$18:$BS$1017,$B215,'Daily Log'!$BT$18:$BT$1017),0)</f>
        <v>0</v>
      </c>
      <c r="AE215" s="388">
        <f>IFERROR($E215*SUMIF('Daily Log'!$BV$18:$BV$1017,$B215,'Daily Log'!$BW$18:$BW$1017),0)</f>
        <v>0</v>
      </c>
      <c r="AF215" s="388">
        <f>IFERROR($E215*SUMIF('Daily Log'!$BY$18:$BY$1017,$B215,'Daily Log'!$BZ$18:$BZ$1017),0)</f>
        <v>0</v>
      </c>
      <c r="AG215" s="388">
        <f>IFERROR($E215*SUMIF('Daily Log'!$CB$18:$CB$1017,$B215,'Daily Log'!$CC$18:$CC$1017),0)</f>
        <v>0</v>
      </c>
      <c r="AH215" s="388">
        <f>IFERROR($E215*SUMIF('Daily Log'!$CE$18:$CE$1017,$B215,'Daily Log'!$CF$18:$CF$1017),0)</f>
        <v>0</v>
      </c>
      <c r="AI215" s="388">
        <f>IFERROR($E215*SUMIF('Daily Log'!$CH$18:$CH$1017,$B215,'Daily Log'!$CI$18:$CI$1017),0)</f>
        <v>0</v>
      </c>
      <c r="AJ215" s="388">
        <f>IFERROR($E215*SUMIF('Daily Log'!$CK$18:$CK$1017,$B215,'Daily Log'!$CL$18:$CL$1017),0)</f>
        <v>0</v>
      </c>
      <c r="AK215" s="388">
        <f>IFERROR($E215*SUMIF('Daily Log'!$CN$18:$CN$1017,$B215,'Daily Log'!$CO$18:$CO$1017),0)</f>
        <v>0</v>
      </c>
    </row>
    <row r="216" spans="2:37" ht="33.75" hidden="1" customHeight="1">
      <c r="B216" s="397" t="s">
        <v>123</v>
      </c>
      <c r="C216" s="384"/>
      <c r="D216" s="389" t="s">
        <v>275</v>
      </c>
      <c r="E216" s="391">
        <v>1</v>
      </c>
      <c r="F216" s="390">
        <f t="shared" si="4"/>
        <v>0</v>
      </c>
      <c r="G216" s="388">
        <f>IFERROR($E216*SUMIF('Daily Log'!$B$18:$B$1017,$B216,'Daily Log'!$C$18:$C$1017),0)</f>
        <v>0</v>
      </c>
      <c r="H216" s="388">
        <f>IFERROR($E216*SUMIF('Daily Log'!$E$18:$E$1017,$B216,'Daily Log'!$F$18:$F$1017),0)</f>
        <v>0</v>
      </c>
      <c r="I216" s="388">
        <f>IFERROR($E216*SUMIF('Daily Log'!$H$18:$H$1017,$B216,'Daily Log'!$I$18:$I$1017),0)</f>
        <v>0</v>
      </c>
      <c r="J216" s="388">
        <f>IFERROR($E216*SUMIF('Daily Log'!$K$18:$K$1017,$B216,'Daily Log'!$L$18:$L$1017),0)</f>
        <v>0</v>
      </c>
      <c r="K216" s="388">
        <f>IFERROR($E216*SUMIF('Daily Log'!$N$18:$N$1017,$B216,'Daily Log'!$O$18:$O$1017),0)</f>
        <v>0</v>
      </c>
      <c r="L216" s="388">
        <f>IFERROR($E216*SUMIF('Daily Log'!$Q$18:$Q$1017,$B216,'Daily Log'!$R$18:$R$1017),0)</f>
        <v>0</v>
      </c>
      <c r="M216" s="388">
        <f>IFERROR($E216*SUMIF('Daily Log'!$T$18:$T$1017,$B216,'Daily Log'!$U$18:$U$1017),0)</f>
        <v>0</v>
      </c>
      <c r="N216" s="388">
        <f>IFERROR($E216*SUMIF('Daily Log'!$W$18:$W$1017,$B216,'Daily Log'!$X$18:$X$1017),0)</f>
        <v>0</v>
      </c>
      <c r="O216" s="388">
        <f>IFERROR($E216*SUMIF('Daily Log'!$Z$18:$Z$1017,$B216,'Daily Log'!$AA$18:$AA$1017),0)</f>
        <v>0</v>
      </c>
      <c r="P216" s="388">
        <f>IFERROR($E216*SUMIF('Daily Log'!$AC$18:$AC$1017,$B216,'Daily Log'!$AD$18:$AD$1017),0)</f>
        <v>0</v>
      </c>
      <c r="Q216" s="388">
        <f>IFERROR($E216*SUMIF('Daily Log'!$AF$18:$AF$1017,$B216,'Daily Log'!$AG$18:$AG$1017),0)</f>
        <v>0</v>
      </c>
      <c r="R216" s="388">
        <f>IFERROR($E216*SUMIF('Daily Log'!$AI$18:$AI$1017,$B216,'Daily Log'!$AJ$18:$AJ$1017),0)</f>
        <v>0</v>
      </c>
      <c r="S216" s="388">
        <f>IFERROR($E216*SUMIF('Daily Log'!$AL$18:$AL$1017,$B216,'Daily Log'!$AM$18:$AM$1017),0)</f>
        <v>0</v>
      </c>
      <c r="T216" s="388">
        <f>IFERROR($E216*SUMIF('Daily Log'!$AO$18:$AO$1017,$B216,'Daily Log'!$AP$18:$AP$1017),0)</f>
        <v>0</v>
      </c>
      <c r="U216" s="388">
        <f>IFERROR($E216*SUMIF('Daily Log'!$AR$18:$AR$1017,$B216,'Daily Log'!$AS$18:$AS$1017),0)</f>
        <v>0</v>
      </c>
      <c r="V216" s="388">
        <f>IFERROR($E216*SUMIF('Daily Log'!$AU$18:$AU$1017,$B216,'Daily Log'!$AV$18:$AV$1017),0)</f>
        <v>0</v>
      </c>
      <c r="W216" s="388">
        <f>IFERROR($E216*SUMIF('Daily Log'!$AX$18:$AX$1017,$B216,'Daily Log'!$AY$18:$AY$1017),0)</f>
        <v>0</v>
      </c>
      <c r="X216" s="388">
        <f>IFERROR($E216*SUMIF('Daily Log'!$BA$18:$BA$1017,$B216,'Daily Log'!$BB$18:$BB$1017),0)</f>
        <v>0</v>
      </c>
      <c r="Y216" s="388">
        <f>IFERROR($E216*SUMIF('Daily Log'!$BD$18:$BD$1017,$B216,'Daily Log'!$BE$18:$BE$1017),0)</f>
        <v>0</v>
      </c>
      <c r="Z216" s="388">
        <f>IFERROR($E216*SUMIF('Daily Log'!$BG$18:$BG$1017,$B216,'Daily Log'!$BH$18:$BH$1017),0)</f>
        <v>0</v>
      </c>
      <c r="AA216" s="388">
        <f>IFERROR($E216*SUMIF('Daily Log'!$BJ$18:$BJ$1017,$B216,'Daily Log'!$BK$18:$BK$1017),0)</f>
        <v>0</v>
      </c>
      <c r="AB216" s="388">
        <f>IFERROR($E216*SUMIF('Daily Log'!$BM$18:$BM$1017,$B216,'Daily Log'!$BN$18:$BN$1017),0)</f>
        <v>0</v>
      </c>
      <c r="AC216" s="388">
        <f>IFERROR($E216*SUMIF('Daily Log'!$BP$18:$BP$1017,$B216,'Daily Log'!$BQ$18:$BQ$1017),0)</f>
        <v>0</v>
      </c>
      <c r="AD216" s="388">
        <f>IFERROR($E216*SUMIF('Daily Log'!$BS$18:$BS$1017,$B216,'Daily Log'!$BT$18:$BT$1017),0)</f>
        <v>0</v>
      </c>
      <c r="AE216" s="388">
        <f>IFERROR($E216*SUMIF('Daily Log'!$BV$18:$BV$1017,$B216,'Daily Log'!$BW$18:$BW$1017),0)</f>
        <v>0</v>
      </c>
      <c r="AF216" s="388">
        <f>IFERROR($E216*SUMIF('Daily Log'!$BY$18:$BY$1017,$B216,'Daily Log'!$BZ$18:$BZ$1017),0)</f>
        <v>0</v>
      </c>
      <c r="AG216" s="388">
        <f>IFERROR($E216*SUMIF('Daily Log'!$CB$18:$CB$1017,$B216,'Daily Log'!$CC$18:$CC$1017),0)</f>
        <v>0</v>
      </c>
      <c r="AH216" s="388">
        <f>IFERROR($E216*SUMIF('Daily Log'!$CE$18:$CE$1017,$B216,'Daily Log'!$CF$18:$CF$1017),0)</f>
        <v>0</v>
      </c>
      <c r="AI216" s="388">
        <f>IFERROR($E216*SUMIF('Daily Log'!$CH$18:$CH$1017,$B216,'Daily Log'!$CI$18:$CI$1017),0)</f>
        <v>0</v>
      </c>
      <c r="AJ216" s="388">
        <f>IFERROR($E216*SUMIF('Daily Log'!$CK$18:$CK$1017,$B216,'Daily Log'!$CL$18:$CL$1017),0)</f>
        <v>0</v>
      </c>
      <c r="AK216" s="388">
        <f>IFERROR($E216*SUMIF('Daily Log'!$CN$18:$CN$1017,$B216,'Daily Log'!$CO$18:$CO$1017),0)</f>
        <v>0</v>
      </c>
    </row>
    <row r="217" spans="2:37" ht="33.75" hidden="1" customHeight="1">
      <c r="B217" s="397" t="s">
        <v>124</v>
      </c>
      <c r="C217" s="384"/>
      <c r="D217" s="389" t="s">
        <v>275</v>
      </c>
      <c r="E217" s="391">
        <v>1</v>
      </c>
      <c r="F217" s="390">
        <f t="shared" si="4"/>
        <v>0</v>
      </c>
      <c r="G217" s="388">
        <f>IFERROR($E217*SUMIF('Daily Log'!$B$18:$B$1017,$B217,'Daily Log'!$C$18:$C$1017),0)</f>
        <v>0</v>
      </c>
      <c r="H217" s="388">
        <f>IFERROR($E217*SUMIF('Daily Log'!$E$18:$E$1017,$B217,'Daily Log'!$F$18:$F$1017),0)</f>
        <v>0</v>
      </c>
      <c r="I217" s="388">
        <f>IFERROR($E217*SUMIF('Daily Log'!$H$18:$H$1017,$B217,'Daily Log'!$I$18:$I$1017),0)</f>
        <v>0</v>
      </c>
      <c r="J217" s="388">
        <f>IFERROR($E217*SUMIF('Daily Log'!$K$18:$K$1017,$B217,'Daily Log'!$L$18:$L$1017),0)</f>
        <v>0</v>
      </c>
      <c r="K217" s="388">
        <f>IFERROR($E217*SUMIF('Daily Log'!$N$18:$N$1017,$B217,'Daily Log'!$O$18:$O$1017),0)</f>
        <v>0</v>
      </c>
      <c r="L217" s="388">
        <f>IFERROR($E217*SUMIF('Daily Log'!$Q$18:$Q$1017,$B217,'Daily Log'!$R$18:$R$1017),0)</f>
        <v>0</v>
      </c>
      <c r="M217" s="388">
        <f>IFERROR($E217*SUMIF('Daily Log'!$T$18:$T$1017,$B217,'Daily Log'!$U$18:$U$1017),0)</f>
        <v>0</v>
      </c>
      <c r="N217" s="388">
        <f>IFERROR($E217*SUMIF('Daily Log'!$W$18:$W$1017,$B217,'Daily Log'!$X$18:$X$1017),0)</f>
        <v>0</v>
      </c>
      <c r="O217" s="388">
        <f>IFERROR($E217*SUMIF('Daily Log'!$Z$18:$Z$1017,$B217,'Daily Log'!$AA$18:$AA$1017),0)</f>
        <v>0</v>
      </c>
      <c r="P217" s="388">
        <f>IFERROR($E217*SUMIF('Daily Log'!$AC$18:$AC$1017,$B217,'Daily Log'!$AD$18:$AD$1017),0)</f>
        <v>0</v>
      </c>
      <c r="Q217" s="388">
        <f>IFERROR($E217*SUMIF('Daily Log'!$AF$18:$AF$1017,$B217,'Daily Log'!$AG$18:$AG$1017),0)</f>
        <v>0</v>
      </c>
      <c r="R217" s="388">
        <f>IFERROR($E217*SUMIF('Daily Log'!$AI$18:$AI$1017,$B217,'Daily Log'!$AJ$18:$AJ$1017),0)</f>
        <v>0</v>
      </c>
      <c r="S217" s="388">
        <f>IFERROR($E217*SUMIF('Daily Log'!$AL$18:$AL$1017,$B217,'Daily Log'!$AM$18:$AM$1017),0)</f>
        <v>0</v>
      </c>
      <c r="T217" s="388">
        <f>IFERROR($E217*SUMIF('Daily Log'!$AO$18:$AO$1017,$B217,'Daily Log'!$AP$18:$AP$1017),0)</f>
        <v>0</v>
      </c>
      <c r="U217" s="388">
        <f>IFERROR($E217*SUMIF('Daily Log'!$AR$18:$AR$1017,$B217,'Daily Log'!$AS$18:$AS$1017),0)</f>
        <v>0</v>
      </c>
      <c r="V217" s="388">
        <f>IFERROR($E217*SUMIF('Daily Log'!$AU$18:$AU$1017,$B217,'Daily Log'!$AV$18:$AV$1017),0)</f>
        <v>0</v>
      </c>
      <c r="W217" s="388">
        <f>IFERROR($E217*SUMIF('Daily Log'!$AX$18:$AX$1017,$B217,'Daily Log'!$AY$18:$AY$1017),0)</f>
        <v>0</v>
      </c>
      <c r="X217" s="388">
        <f>IFERROR($E217*SUMIF('Daily Log'!$BA$18:$BA$1017,$B217,'Daily Log'!$BB$18:$BB$1017),0)</f>
        <v>0</v>
      </c>
      <c r="Y217" s="388">
        <f>IFERROR($E217*SUMIF('Daily Log'!$BD$18:$BD$1017,$B217,'Daily Log'!$BE$18:$BE$1017),0)</f>
        <v>0</v>
      </c>
      <c r="Z217" s="388">
        <f>IFERROR($E217*SUMIF('Daily Log'!$BG$18:$BG$1017,$B217,'Daily Log'!$BH$18:$BH$1017),0)</f>
        <v>0</v>
      </c>
      <c r="AA217" s="388">
        <f>IFERROR($E217*SUMIF('Daily Log'!$BJ$18:$BJ$1017,$B217,'Daily Log'!$BK$18:$BK$1017),0)</f>
        <v>0</v>
      </c>
      <c r="AB217" s="388">
        <f>IFERROR($E217*SUMIF('Daily Log'!$BM$18:$BM$1017,$B217,'Daily Log'!$BN$18:$BN$1017),0)</f>
        <v>0</v>
      </c>
      <c r="AC217" s="388">
        <f>IFERROR($E217*SUMIF('Daily Log'!$BP$18:$BP$1017,$B217,'Daily Log'!$BQ$18:$BQ$1017),0)</f>
        <v>0</v>
      </c>
      <c r="AD217" s="388">
        <f>IFERROR($E217*SUMIF('Daily Log'!$BS$18:$BS$1017,$B217,'Daily Log'!$BT$18:$BT$1017),0)</f>
        <v>0</v>
      </c>
      <c r="AE217" s="388">
        <f>IFERROR($E217*SUMIF('Daily Log'!$BV$18:$BV$1017,$B217,'Daily Log'!$BW$18:$BW$1017),0)</f>
        <v>0</v>
      </c>
      <c r="AF217" s="388">
        <f>IFERROR($E217*SUMIF('Daily Log'!$BY$18:$BY$1017,$B217,'Daily Log'!$BZ$18:$BZ$1017),0)</f>
        <v>0</v>
      </c>
      <c r="AG217" s="388">
        <f>IFERROR($E217*SUMIF('Daily Log'!$CB$18:$CB$1017,$B217,'Daily Log'!$CC$18:$CC$1017),0)</f>
        <v>0</v>
      </c>
      <c r="AH217" s="388">
        <f>IFERROR($E217*SUMIF('Daily Log'!$CE$18:$CE$1017,$B217,'Daily Log'!$CF$18:$CF$1017),0)</f>
        <v>0</v>
      </c>
      <c r="AI217" s="388">
        <f>IFERROR($E217*SUMIF('Daily Log'!$CH$18:$CH$1017,$B217,'Daily Log'!$CI$18:$CI$1017),0)</f>
        <v>0</v>
      </c>
      <c r="AJ217" s="388">
        <f>IFERROR($E217*SUMIF('Daily Log'!$CK$18:$CK$1017,$B217,'Daily Log'!$CL$18:$CL$1017),0)</f>
        <v>0</v>
      </c>
      <c r="AK217" s="388">
        <f>IFERROR($E217*SUMIF('Daily Log'!$CN$18:$CN$1017,$B217,'Daily Log'!$CO$18:$CO$1017),0)</f>
        <v>0</v>
      </c>
    </row>
    <row r="218" spans="2:37" ht="33.75" hidden="1" customHeight="1">
      <c r="B218" s="397" t="s">
        <v>125</v>
      </c>
      <c r="C218" s="384"/>
      <c r="D218" s="389" t="s">
        <v>275</v>
      </c>
      <c r="E218" s="391">
        <v>1</v>
      </c>
      <c r="F218" s="390">
        <f t="shared" si="4"/>
        <v>0</v>
      </c>
      <c r="G218" s="388">
        <f>IFERROR($E218*SUMIF('Daily Log'!$B$18:$B$1017,$B218,'Daily Log'!$C$18:$C$1017),0)</f>
        <v>0</v>
      </c>
      <c r="H218" s="388">
        <f>IFERROR($E218*SUMIF('Daily Log'!$E$18:$E$1017,$B218,'Daily Log'!$F$18:$F$1017),0)</f>
        <v>0</v>
      </c>
      <c r="I218" s="388">
        <f>IFERROR($E218*SUMIF('Daily Log'!$H$18:$H$1017,$B218,'Daily Log'!$I$18:$I$1017),0)</f>
        <v>0</v>
      </c>
      <c r="J218" s="388">
        <f>IFERROR($E218*SUMIF('Daily Log'!$K$18:$K$1017,$B218,'Daily Log'!$L$18:$L$1017),0)</f>
        <v>0</v>
      </c>
      <c r="K218" s="388">
        <f>IFERROR($E218*SUMIF('Daily Log'!$N$18:$N$1017,$B218,'Daily Log'!$O$18:$O$1017),0)</f>
        <v>0</v>
      </c>
      <c r="L218" s="388">
        <f>IFERROR($E218*SUMIF('Daily Log'!$Q$18:$Q$1017,$B218,'Daily Log'!$R$18:$R$1017),0)</f>
        <v>0</v>
      </c>
      <c r="M218" s="388">
        <f>IFERROR($E218*SUMIF('Daily Log'!$T$18:$T$1017,$B218,'Daily Log'!$U$18:$U$1017),0)</f>
        <v>0</v>
      </c>
      <c r="N218" s="388">
        <f>IFERROR($E218*SUMIF('Daily Log'!$W$18:$W$1017,$B218,'Daily Log'!$X$18:$X$1017),0)</f>
        <v>0</v>
      </c>
      <c r="O218" s="388">
        <f>IFERROR($E218*SUMIF('Daily Log'!$Z$18:$Z$1017,$B218,'Daily Log'!$AA$18:$AA$1017),0)</f>
        <v>0</v>
      </c>
      <c r="P218" s="388">
        <f>IFERROR($E218*SUMIF('Daily Log'!$AC$18:$AC$1017,$B218,'Daily Log'!$AD$18:$AD$1017),0)</f>
        <v>0</v>
      </c>
      <c r="Q218" s="388">
        <f>IFERROR($E218*SUMIF('Daily Log'!$AF$18:$AF$1017,$B218,'Daily Log'!$AG$18:$AG$1017),0)</f>
        <v>0</v>
      </c>
      <c r="R218" s="388">
        <f>IFERROR($E218*SUMIF('Daily Log'!$AI$18:$AI$1017,$B218,'Daily Log'!$AJ$18:$AJ$1017),0)</f>
        <v>0</v>
      </c>
      <c r="S218" s="388">
        <f>IFERROR($E218*SUMIF('Daily Log'!$AL$18:$AL$1017,$B218,'Daily Log'!$AM$18:$AM$1017),0)</f>
        <v>0</v>
      </c>
      <c r="T218" s="388">
        <f>IFERROR($E218*SUMIF('Daily Log'!$AO$18:$AO$1017,$B218,'Daily Log'!$AP$18:$AP$1017),0)</f>
        <v>0</v>
      </c>
      <c r="U218" s="388">
        <f>IFERROR($E218*SUMIF('Daily Log'!$AR$18:$AR$1017,$B218,'Daily Log'!$AS$18:$AS$1017),0)</f>
        <v>0</v>
      </c>
      <c r="V218" s="388">
        <f>IFERROR($E218*SUMIF('Daily Log'!$AU$18:$AU$1017,$B218,'Daily Log'!$AV$18:$AV$1017),0)</f>
        <v>0</v>
      </c>
      <c r="W218" s="388">
        <f>IFERROR($E218*SUMIF('Daily Log'!$AX$18:$AX$1017,$B218,'Daily Log'!$AY$18:$AY$1017),0)</f>
        <v>0</v>
      </c>
      <c r="X218" s="388">
        <f>IFERROR($E218*SUMIF('Daily Log'!$BA$18:$BA$1017,$B218,'Daily Log'!$BB$18:$BB$1017),0)</f>
        <v>0</v>
      </c>
      <c r="Y218" s="388">
        <f>IFERROR($E218*SUMIF('Daily Log'!$BD$18:$BD$1017,$B218,'Daily Log'!$BE$18:$BE$1017),0)</f>
        <v>0</v>
      </c>
      <c r="Z218" s="388">
        <f>IFERROR($E218*SUMIF('Daily Log'!$BG$18:$BG$1017,$B218,'Daily Log'!$BH$18:$BH$1017),0)</f>
        <v>0</v>
      </c>
      <c r="AA218" s="388">
        <f>IFERROR($E218*SUMIF('Daily Log'!$BJ$18:$BJ$1017,$B218,'Daily Log'!$BK$18:$BK$1017),0)</f>
        <v>0</v>
      </c>
      <c r="AB218" s="388">
        <f>IFERROR($E218*SUMIF('Daily Log'!$BM$18:$BM$1017,$B218,'Daily Log'!$BN$18:$BN$1017),0)</f>
        <v>0</v>
      </c>
      <c r="AC218" s="388">
        <f>IFERROR($E218*SUMIF('Daily Log'!$BP$18:$BP$1017,$B218,'Daily Log'!$BQ$18:$BQ$1017),0)</f>
        <v>0</v>
      </c>
      <c r="AD218" s="388">
        <f>IFERROR($E218*SUMIF('Daily Log'!$BS$18:$BS$1017,$B218,'Daily Log'!$BT$18:$BT$1017),0)</f>
        <v>0</v>
      </c>
      <c r="AE218" s="388">
        <f>IFERROR($E218*SUMIF('Daily Log'!$BV$18:$BV$1017,$B218,'Daily Log'!$BW$18:$BW$1017),0)</f>
        <v>0</v>
      </c>
      <c r="AF218" s="388">
        <f>IFERROR($E218*SUMIF('Daily Log'!$BY$18:$BY$1017,$B218,'Daily Log'!$BZ$18:$BZ$1017),0)</f>
        <v>0</v>
      </c>
      <c r="AG218" s="388">
        <f>IFERROR($E218*SUMIF('Daily Log'!$CB$18:$CB$1017,$B218,'Daily Log'!$CC$18:$CC$1017),0)</f>
        <v>0</v>
      </c>
      <c r="AH218" s="388">
        <f>IFERROR($E218*SUMIF('Daily Log'!$CE$18:$CE$1017,$B218,'Daily Log'!$CF$18:$CF$1017),0)</f>
        <v>0</v>
      </c>
      <c r="AI218" s="388">
        <f>IFERROR($E218*SUMIF('Daily Log'!$CH$18:$CH$1017,$B218,'Daily Log'!$CI$18:$CI$1017),0)</f>
        <v>0</v>
      </c>
      <c r="AJ218" s="388">
        <f>IFERROR($E218*SUMIF('Daily Log'!$CK$18:$CK$1017,$B218,'Daily Log'!$CL$18:$CL$1017),0)</f>
        <v>0</v>
      </c>
      <c r="AK218" s="388">
        <f>IFERROR($E218*SUMIF('Daily Log'!$CN$18:$CN$1017,$B218,'Daily Log'!$CO$18:$CO$1017),0)</f>
        <v>0</v>
      </c>
    </row>
    <row r="219" spans="2:37" ht="33.75" hidden="1" customHeight="1">
      <c r="B219" s="397" t="s">
        <v>126</v>
      </c>
      <c r="C219" s="384"/>
      <c r="D219" s="389" t="s">
        <v>275</v>
      </c>
      <c r="E219" s="391">
        <v>1</v>
      </c>
      <c r="F219" s="390">
        <f t="shared" si="4"/>
        <v>0</v>
      </c>
      <c r="G219" s="388">
        <f>IFERROR($E219*SUMIF('Daily Log'!$B$18:$B$1017,$B219,'Daily Log'!$C$18:$C$1017),0)</f>
        <v>0</v>
      </c>
      <c r="H219" s="388">
        <f>IFERROR($E219*SUMIF('Daily Log'!$E$18:$E$1017,$B219,'Daily Log'!$F$18:$F$1017),0)</f>
        <v>0</v>
      </c>
      <c r="I219" s="388">
        <f>IFERROR($E219*SUMIF('Daily Log'!$H$18:$H$1017,$B219,'Daily Log'!$I$18:$I$1017),0)</f>
        <v>0</v>
      </c>
      <c r="J219" s="388">
        <f>IFERROR($E219*SUMIF('Daily Log'!$K$18:$K$1017,$B219,'Daily Log'!$L$18:$L$1017),0)</f>
        <v>0</v>
      </c>
      <c r="K219" s="388">
        <f>IFERROR($E219*SUMIF('Daily Log'!$N$18:$N$1017,$B219,'Daily Log'!$O$18:$O$1017),0)</f>
        <v>0</v>
      </c>
      <c r="L219" s="388">
        <f>IFERROR($E219*SUMIF('Daily Log'!$Q$18:$Q$1017,$B219,'Daily Log'!$R$18:$R$1017),0)</f>
        <v>0</v>
      </c>
      <c r="M219" s="388">
        <f>IFERROR($E219*SUMIF('Daily Log'!$T$18:$T$1017,$B219,'Daily Log'!$U$18:$U$1017),0)</f>
        <v>0</v>
      </c>
      <c r="N219" s="388">
        <f>IFERROR($E219*SUMIF('Daily Log'!$W$18:$W$1017,$B219,'Daily Log'!$X$18:$X$1017),0)</f>
        <v>0</v>
      </c>
      <c r="O219" s="388">
        <f>IFERROR($E219*SUMIF('Daily Log'!$Z$18:$Z$1017,$B219,'Daily Log'!$AA$18:$AA$1017),0)</f>
        <v>0</v>
      </c>
      <c r="P219" s="388">
        <f>IFERROR($E219*SUMIF('Daily Log'!$AC$18:$AC$1017,$B219,'Daily Log'!$AD$18:$AD$1017),0)</f>
        <v>0</v>
      </c>
      <c r="Q219" s="388">
        <f>IFERROR($E219*SUMIF('Daily Log'!$AF$18:$AF$1017,$B219,'Daily Log'!$AG$18:$AG$1017),0)</f>
        <v>0</v>
      </c>
      <c r="R219" s="388">
        <f>IFERROR($E219*SUMIF('Daily Log'!$AI$18:$AI$1017,$B219,'Daily Log'!$AJ$18:$AJ$1017),0)</f>
        <v>0</v>
      </c>
      <c r="S219" s="388">
        <f>IFERROR($E219*SUMIF('Daily Log'!$AL$18:$AL$1017,$B219,'Daily Log'!$AM$18:$AM$1017),0)</f>
        <v>0</v>
      </c>
      <c r="T219" s="388">
        <f>IFERROR($E219*SUMIF('Daily Log'!$AO$18:$AO$1017,$B219,'Daily Log'!$AP$18:$AP$1017),0)</f>
        <v>0</v>
      </c>
      <c r="U219" s="388">
        <f>IFERROR($E219*SUMIF('Daily Log'!$AR$18:$AR$1017,$B219,'Daily Log'!$AS$18:$AS$1017),0)</f>
        <v>0</v>
      </c>
      <c r="V219" s="388">
        <f>IFERROR($E219*SUMIF('Daily Log'!$AU$18:$AU$1017,$B219,'Daily Log'!$AV$18:$AV$1017),0)</f>
        <v>0</v>
      </c>
      <c r="W219" s="388">
        <f>IFERROR($E219*SUMIF('Daily Log'!$AX$18:$AX$1017,$B219,'Daily Log'!$AY$18:$AY$1017),0)</f>
        <v>0</v>
      </c>
      <c r="X219" s="388">
        <f>IFERROR($E219*SUMIF('Daily Log'!$BA$18:$BA$1017,$B219,'Daily Log'!$BB$18:$BB$1017),0)</f>
        <v>0</v>
      </c>
      <c r="Y219" s="388">
        <f>IFERROR($E219*SUMIF('Daily Log'!$BD$18:$BD$1017,$B219,'Daily Log'!$BE$18:$BE$1017),0)</f>
        <v>0</v>
      </c>
      <c r="Z219" s="388">
        <f>IFERROR($E219*SUMIF('Daily Log'!$BG$18:$BG$1017,$B219,'Daily Log'!$BH$18:$BH$1017),0)</f>
        <v>0</v>
      </c>
      <c r="AA219" s="388">
        <f>IFERROR($E219*SUMIF('Daily Log'!$BJ$18:$BJ$1017,$B219,'Daily Log'!$BK$18:$BK$1017),0)</f>
        <v>0</v>
      </c>
      <c r="AB219" s="388">
        <f>IFERROR($E219*SUMIF('Daily Log'!$BM$18:$BM$1017,$B219,'Daily Log'!$BN$18:$BN$1017),0)</f>
        <v>0</v>
      </c>
      <c r="AC219" s="388">
        <f>IFERROR($E219*SUMIF('Daily Log'!$BP$18:$BP$1017,$B219,'Daily Log'!$BQ$18:$BQ$1017),0)</f>
        <v>0</v>
      </c>
      <c r="AD219" s="388">
        <f>IFERROR($E219*SUMIF('Daily Log'!$BS$18:$BS$1017,$B219,'Daily Log'!$BT$18:$BT$1017),0)</f>
        <v>0</v>
      </c>
      <c r="AE219" s="388">
        <f>IFERROR($E219*SUMIF('Daily Log'!$BV$18:$BV$1017,$B219,'Daily Log'!$BW$18:$BW$1017),0)</f>
        <v>0</v>
      </c>
      <c r="AF219" s="388">
        <f>IFERROR($E219*SUMIF('Daily Log'!$BY$18:$BY$1017,$B219,'Daily Log'!$BZ$18:$BZ$1017),0)</f>
        <v>0</v>
      </c>
      <c r="AG219" s="388">
        <f>IFERROR($E219*SUMIF('Daily Log'!$CB$18:$CB$1017,$B219,'Daily Log'!$CC$18:$CC$1017),0)</f>
        <v>0</v>
      </c>
      <c r="AH219" s="388">
        <f>IFERROR($E219*SUMIF('Daily Log'!$CE$18:$CE$1017,$B219,'Daily Log'!$CF$18:$CF$1017),0)</f>
        <v>0</v>
      </c>
      <c r="AI219" s="388">
        <f>IFERROR($E219*SUMIF('Daily Log'!$CH$18:$CH$1017,$B219,'Daily Log'!$CI$18:$CI$1017),0)</f>
        <v>0</v>
      </c>
      <c r="AJ219" s="388">
        <f>IFERROR($E219*SUMIF('Daily Log'!$CK$18:$CK$1017,$B219,'Daily Log'!$CL$18:$CL$1017),0)</f>
        <v>0</v>
      </c>
      <c r="AK219" s="388">
        <f>IFERROR($E219*SUMIF('Daily Log'!$CN$18:$CN$1017,$B219,'Daily Log'!$CO$18:$CO$1017),0)</f>
        <v>0</v>
      </c>
    </row>
    <row r="220" spans="2:37" ht="33.75" hidden="1" customHeight="1">
      <c r="B220" s="397" t="s">
        <v>127</v>
      </c>
      <c r="C220" s="384"/>
      <c r="D220" s="389" t="s">
        <v>275</v>
      </c>
      <c r="E220" s="391">
        <v>1</v>
      </c>
      <c r="F220" s="390">
        <f t="shared" si="4"/>
        <v>2</v>
      </c>
      <c r="G220" s="388">
        <f>IFERROR($E220*SUMIF('Daily Log'!$B$18:$B$1017,$B220,'Daily Log'!$C$18:$C$1017),0)</f>
        <v>0</v>
      </c>
      <c r="H220" s="388">
        <f>IFERROR($E220*SUMIF('Daily Log'!$E$18:$E$1017,$B220,'Daily Log'!$F$18:$F$1017),0)</f>
        <v>0</v>
      </c>
      <c r="I220" s="388">
        <f>IFERROR($E220*SUMIF('Daily Log'!$H$18:$H$1017,$B220,'Daily Log'!$I$18:$I$1017),0)</f>
        <v>0</v>
      </c>
      <c r="J220" s="388">
        <f>IFERROR($E220*SUMIF('Daily Log'!$K$18:$K$1017,$B220,'Daily Log'!$L$18:$L$1017),0)</f>
        <v>0</v>
      </c>
      <c r="K220" s="388">
        <f>IFERROR($E220*SUMIF('Daily Log'!$N$18:$N$1017,$B220,'Daily Log'!$O$18:$O$1017),0)</f>
        <v>0</v>
      </c>
      <c r="L220" s="388">
        <f>IFERROR($E220*SUMIF('Daily Log'!$Q$18:$Q$1017,$B220,'Daily Log'!$R$18:$R$1017),0)</f>
        <v>0</v>
      </c>
      <c r="M220" s="388">
        <f>IFERROR($E220*SUMIF('Daily Log'!$T$18:$T$1017,$B220,'Daily Log'!$U$18:$U$1017),0)</f>
        <v>0</v>
      </c>
      <c r="N220" s="388">
        <f>IFERROR($E220*SUMIF('Daily Log'!$W$18:$W$1017,$B220,'Daily Log'!$X$18:$X$1017),0)</f>
        <v>0</v>
      </c>
      <c r="O220" s="388">
        <f>IFERROR($E220*SUMIF('Daily Log'!$Z$18:$Z$1017,$B220,'Daily Log'!$AA$18:$AA$1017),0)</f>
        <v>0</v>
      </c>
      <c r="P220" s="388">
        <f>IFERROR($E220*SUMIF('Daily Log'!$AC$18:$AC$1017,$B220,'Daily Log'!$AD$18:$AD$1017),0)</f>
        <v>0</v>
      </c>
      <c r="Q220" s="388">
        <f>IFERROR($E220*SUMIF('Daily Log'!$AF$18:$AF$1017,$B220,'Daily Log'!$AG$18:$AG$1017),0)</f>
        <v>0</v>
      </c>
      <c r="R220" s="388">
        <f>IFERROR($E220*SUMIF('Daily Log'!$AI$18:$AI$1017,$B220,'Daily Log'!$AJ$18:$AJ$1017),0)</f>
        <v>0</v>
      </c>
      <c r="S220" s="388">
        <f>IFERROR($E220*SUMIF('Daily Log'!$AL$18:$AL$1017,$B220,'Daily Log'!$AM$18:$AM$1017),0)</f>
        <v>0</v>
      </c>
      <c r="T220" s="388">
        <f>IFERROR($E220*SUMIF('Daily Log'!$AO$18:$AO$1017,$B220,'Daily Log'!$AP$18:$AP$1017),0)</f>
        <v>0</v>
      </c>
      <c r="U220" s="388">
        <f>IFERROR($E220*SUMIF('Daily Log'!$AR$18:$AR$1017,$B220,'Daily Log'!$AS$18:$AS$1017),0)</f>
        <v>0</v>
      </c>
      <c r="V220" s="388">
        <f>IFERROR($E220*SUMIF('Daily Log'!$AU$18:$AU$1017,$B220,'Daily Log'!$AV$18:$AV$1017),0)</f>
        <v>0</v>
      </c>
      <c r="W220" s="388">
        <f>IFERROR($E220*SUMIF('Daily Log'!$AX$18:$AX$1017,$B220,'Daily Log'!$AY$18:$AY$1017),0)</f>
        <v>0</v>
      </c>
      <c r="X220" s="388">
        <f>IFERROR($E220*SUMIF('Daily Log'!$BA$18:$BA$1017,$B220,'Daily Log'!$BB$18:$BB$1017),0)</f>
        <v>0</v>
      </c>
      <c r="Y220" s="388">
        <f>IFERROR($E220*SUMIF('Daily Log'!$BD$18:$BD$1017,$B220,'Daily Log'!$BE$18:$BE$1017),0)</f>
        <v>0</v>
      </c>
      <c r="Z220" s="388">
        <f>IFERROR($E220*SUMIF('Daily Log'!$BG$18:$BG$1017,$B220,'Daily Log'!$BH$18:$BH$1017),0)</f>
        <v>0</v>
      </c>
      <c r="AA220" s="388">
        <f>IFERROR($E220*SUMIF('Daily Log'!$BJ$18:$BJ$1017,$B220,'Daily Log'!$BK$18:$BK$1017),0)</f>
        <v>0</v>
      </c>
      <c r="AB220" s="388">
        <f>IFERROR($E220*SUMIF('Daily Log'!$BM$18:$BM$1017,$B220,'Daily Log'!$BN$18:$BN$1017),0)</f>
        <v>2</v>
      </c>
      <c r="AC220" s="388">
        <f>IFERROR($E220*SUMIF('Daily Log'!$BP$18:$BP$1017,$B220,'Daily Log'!$BQ$18:$BQ$1017),0)</f>
        <v>0</v>
      </c>
      <c r="AD220" s="388">
        <f>IFERROR($E220*SUMIF('Daily Log'!$BS$18:$BS$1017,$B220,'Daily Log'!$BT$18:$BT$1017),0)</f>
        <v>0</v>
      </c>
      <c r="AE220" s="388">
        <f>IFERROR($E220*SUMIF('Daily Log'!$BV$18:$BV$1017,$B220,'Daily Log'!$BW$18:$BW$1017),0)</f>
        <v>0</v>
      </c>
      <c r="AF220" s="388">
        <f>IFERROR($E220*SUMIF('Daily Log'!$BY$18:$BY$1017,$B220,'Daily Log'!$BZ$18:$BZ$1017),0)</f>
        <v>0</v>
      </c>
      <c r="AG220" s="388">
        <f>IFERROR($E220*SUMIF('Daily Log'!$CB$18:$CB$1017,$B220,'Daily Log'!$CC$18:$CC$1017),0)</f>
        <v>0</v>
      </c>
      <c r="AH220" s="388">
        <f>IFERROR($E220*SUMIF('Daily Log'!$CE$18:$CE$1017,$B220,'Daily Log'!$CF$18:$CF$1017),0)</f>
        <v>0</v>
      </c>
      <c r="AI220" s="388">
        <f>IFERROR($E220*SUMIF('Daily Log'!$CH$18:$CH$1017,$B220,'Daily Log'!$CI$18:$CI$1017),0)</f>
        <v>0</v>
      </c>
      <c r="AJ220" s="388">
        <f>IFERROR($E220*SUMIF('Daily Log'!$CK$18:$CK$1017,$B220,'Daily Log'!$CL$18:$CL$1017),0)</f>
        <v>0</v>
      </c>
      <c r="AK220" s="388">
        <f>IFERROR($E220*SUMIF('Daily Log'!$CN$18:$CN$1017,$B220,'Daily Log'!$CO$18:$CO$1017),0)</f>
        <v>0</v>
      </c>
    </row>
    <row r="221" spans="2:37" ht="33.75" hidden="1" customHeight="1">
      <c r="B221" s="397" t="s">
        <v>128</v>
      </c>
      <c r="C221" s="384"/>
      <c r="D221" s="389" t="s">
        <v>275</v>
      </c>
      <c r="E221" s="391">
        <v>1</v>
      </c>
      <c r="F221" s="390">
        <f t="shared" si="4"/>
        <v>1</v>
      </c>
      <c r="G221" s="388">
        <f>IFERROR($E221*SUMIF('Daily Log'!$B$18:$B$1017,$B221,'Daily Log'!$C$18:$C$1017),0)</f>
        <v>0</v>
      </c>
      <c r="H221" s="388">
        <f>IFERROR($E221*SUMIF('Daily Log'!$E$18:$E$1017,$B221,'Daily Log'!$F$18:$F$1017),0)</f>
        <v>0</v>
      </c>
      <c r="I221" s="388">
        <f>IFERROR($E221*SUMIF('Daily Log'!$H$18:$H$1017,$B221,'Daily Log'!$I$18:$I$1017),0)</f>
        <v>0</v>
      </c>
      <c r="J221" s="388">
        <f>IFERROR($E221*SUMIF('Daily Log'!$K$18:$K$1017,$B221,'Daily Log'!$L$18:$L$1017),0)</f>
        <v>0</v>
      </c>
      <c r="K221" s="388">
        <f>IFERROR($E221*SUMIF('Daily Log'!$N$18:$N$1017,$B221,'Daily Log'!$O$18:$O$1017),0)</f>
        <v>0</v>
      </c>
      <c r="L221" s="388">
        <f>IFERROR($E221*SUMIF('Daily Log'!$Q$18:$Q$1017,$B221,'Daily Log'!$R$18:$R$1017),0)</f>
        <v>0</v>
      </c>
      <c r="M221" s="388">
        <f>IFERROR($E221*SUMIF('Daily Log'!$T$18:$T$1017,$B221,'Daily Log'!$U$18:$U$1017),0)</f>
        <v>0</v>
      </c>
      <c r="N221" s="388">
        <f>IFERROR($E221*SUMIF('Daily Log'!$W$18:$W$1017,$B221,'Daily Log'!$X$18:$X$1017),0)</f>
        <v>0</v>
      </c>
      <c r="O221" s="388">
        <f>IFERROR($E221*SUMIF('Daily Log'!$Z$18:$Z$1017,$B221,'Daily Log'!$AA$18:$AA$1017),0)</f>
        <v>0</v>
      </c>
      <c r="P221" s="388">
        <f>IFERROR($E221*SUMIF('Daily Log'!$AC$18:$AC$1017,$B221,'Daily Log'!$AD$18:$AD$1017),0)</f>
        <v>0</v>
      </c>
      <c r="Q221" s="388">
        <f>IFERROR($E221*SUMIF('Daily Log'!$AF$18:$AF$1017,$B221,'Daily Log'!$AG$18:$AG$1017),0)</f>
        <v>0</v>
      </c>
      <c r="R221" s="388">
        <f>IFERROR($E221*SUMIF('Daily Log'!$AI$18:$AI$1017,$B221,'Daily Log'!$AJ$18:$AJ$1017),0)</f>
        <v>0</v>
      </c>
      <c r="S221" s="388">
        <f>IFERROR($E221*SUMIF('Daily Log'!$AL$18:$AL$1017,$B221,'Daily Log'!$AM$18:$AM$1017),0)</f>
        <v>0</v>
      </c>
      <c r="T221" s="388">
        <f>IFERROR($E221*SUMIF('Daily Log'!$AO$18:$AO$1017,$B221,'Daily Log'!$AP$18:$AP$1017),0)</f>
        <v>0</v>
      </c>
      <c r="U221" s="388">
        <f>IFERROR($E221*SUMIF('Daily Log'!$AR$18:$AR$1017,$B221,'Daily Log'!$AS$18:$AS$1017),0)</f>
        <v>0</v>
      </c>
      <c r="V221" s="388">
        <f>IFERROR($E221*SUMIF('Daily Log'!$AU$18:$AU$1017,$B221,'Daily Log'!$AV$18:$AV$1017),0)</f>
        <v>0</v>
      </c>
      <c r="W221" s="388">
        <f>IFERROR($E221*SUMIF('Daily Log'!$AX$18:$AX$1017,$B221,'Daily Log'!$AY$18:$AY$1017),0)</f>
        <v>0</v>
      </c>
      <c r="X221" s="388">
        <f>IFERROR($E221*SUMIF('Daily Log'!$BA$18:$BA$1017,$B221,'Daily Log'!$BB$18:$BB$1017),0)</f>
        <v>0</v>
      </c>
      <c r="Y221" s="388">
        <f>IFERROR($E221*SUMIF('Daily Log'!$BD$18:$BD$1017,$B221,'Daily Log'!$BE$18:$BE$1017),0)</f>
        <v>0</v>
      </c>
      <c r="Z221" s="388">
        <f>IFERROR($E221*SUMIF('Daily Log'!$BG$18:$BG$1017,$B221,'Daily Log'!$BH$18:$BH$1017),0)</f>
        <v>1</v>
      </c>
      <c r="AA221" s="388">
        <f>IFERROR($E221*SUMIF('Daily Log'!$BJ$18:$BJ$1017,$B221,'Daily Log'!$BK$18:$BK$1017),0)</f>
        <v>0</v>
      </c>
      <c r="AB221" s="388">
        <f>IFERROR($E221*SUMIF('Daily Log'!$BM$18:$BM$1017,$B221,'Daily Log'!$BN$18:$BN$1017),0)</f>
        <v>0</v>
      </c>
      <c r="AC221" s="388">
        <f>IFERROR($E221*SUMIF('Daily Log'!$BP$18:$BP$1017,$B221,'Daily Log'!$BQ$18:$BQ$1017),0)</f>
        <v>0</v>
      </c>
      <c r="AD221" s="388">
        <f>IFERROR($E221*SUMIF('Daily Log'!$BS$18:$BS$1017,$B221,'Daily Log'!$BT$18:$BT$1017),0)</f>
        <v>0</v>
      </c>
      <c r="AE221" s="388">
        <f>IFERROR($E221*SUMIF('Daily Log'!$BV$18:$BV$1017,$B221,'Daily Log'!$BW$18:$BW$1017),0)</f>
        <v>0</v>
      </c>
      <c r="AF221" s="388">
        <f>IFERROR($E221*SUMIF('Daily Log'!$BY$18:$BY$1017,$B221,'Daily Log'!$BZ$18:$BZ$1017),0)</f>
        <v>0</v>
      </c>
      <c r="AG221" s="388">
        <f>IFERROR($E221*SUMIF('Daily Log'!$CB$18:$CB$1017,$B221,'Daily Log'!$CC$18:$CC$1017),0)</f>
        <v>0</v>
      </c>
      <c r="AH221" s="388">
        <f>IFERROR($E221*SUMIF('Daily Log'!$CE$18:$CE$1017,$B221,'Daily Log'!$CF$18:$CF$1017),0)</f>
        <v>0</v>
      </c>
      <c r="AI221" s="388">
        <f>IFERROR($E221*SUMIF('Daily Log'!$CH$18:$CH$1017,$B221,'Daily Log'!$CI$18:$CI$1017),0)</f>
        <v>0</v>
      </c>
      <c r="AJ221" s="388">
        <f>IFERROR($E221*SUMIF('Daily Log'!$CK$18:$CK$1017,$B221,'Daily Log'!$CL$18:$CL$1017),0)</f>
        <v>0</v>
      </c>
      <c r="AK221" s="388">
        <f>IFERROR($E221*SUMIF('Daily Log'!$CN$18:$CN$1017,$B221,'Daily Log'!$CO$18:$CO$1017),0)</f>
        <v>0</v>
      </c>
    </row>
    <row r="222" spans="2:37" ht="33.75" hidden="1" customHeight="1">
      <c r="B222" s="397" t="s">
        <v>129</v>
      </c>
      <c r="C222" s="384"/>
      <c r="D222" s="389" t="s">
        <v>275</v>
      </c>
      <c r="E222" s="391">
        <v>1</v>
      </c>
      <c r="F222" s="390">
        <f t="shared" si="4"/>
        <v>0</v>
      </c>
      <c r="G222" s="388">
        <f>IFERROR($E222*SUMIF('Daily Log'!$B$18:$B$1017,$B222,'Daily Log'!$C$18:$C$1017),0)</f>
        <v>0</v>
      </c>
      <c r="H222" s="388">
        <f>IFERROR($E222*SUMIF('Daily Log'!$E$18:$E$1017,$B222,'Daily Log'!$F$18:$F$1017),0)</f>
        <v>0</v>
      </c>
      <c r="I222" s="388">
        <f>IFERROR($E222*SUMIF('Daily Log'!$H$18:$H$1017,$B222,'Daily Log'!$I$18:$I$1017),0)</f>
        <v>0</v>
      </c>
      <c r="J222" s="388">
        <f>IFERROR($E222*SUMIF('Daily Log'!$K$18:$K$1017,$B222,'Daily Log'!$L$18:$L$1017),0)</f>
        <v>0</v>
      </c>
      <c r="K222" s="388">
        <f>IFERROR($E222*SUMIF('Daily Log'!$N$18:$N$1017,$B222,'Daily Log'!$O$18:$O$1017),0)</f>
        <v>0</v>
      </c>
      <c r="L222" s="388">
        <f>IFERROR($E222*SUMIF('Daily Log'!$Q$18:$Q$1017,$B222,'Daily Log'!$R$18:$R$1017),0)</f>
        <v>0</v>
      </c>
      <c r="M222" s="388">
        <f>IFERROR($E222*SUMIF('Daily Log'!$T$18:$T$1017,$B222,'Daily Log'!$U$18:$U$1017),0)</f>
        <v>0</v>
      </c>
      <c r="N222" s="388">
        <f>IFERROR($E222*SUMIF('Daily Log'!$W$18:$W$1017,$B222,'Daily Log'!$X$18:$X$1017),0)</f>
        <v>0</v>
      </c>
      <c r="O222" s="388">
        <f>IFERROR($E222*SUMIF('Daily Log'!$Z$18:$Z$1017,$B222,'Daily Log'!$AA$18:$AA$1017),0)</f>
        <v>0</v>
      </c>
      <c r="P222" s="388">
        <f>IFERROR($E222*SUMIF('Daily Log'!$AC$18:$AC$1017,$B222,'Daily Log'!$AD$18:$AD$1017),0)</f>
        <v>0</v>
      </c>
      <c r="Q222" s="388">
        <f>IFERROR($E222*SUMIF('Daily Log'!$AF$18:$AF$1017,$B222,'Daily Log'!$AG$18:$AG$1017),0)</f>
        <v>0</v>
      </c>
      <c r="R222" s="388">
        <f>IFERROR($E222*SUMIF('Daily Log'!$AI$18:$AI$1017,$B222,'Daily Log'!$AJ$18:$AJ$1017),0)</f>
        <v>0</v>
      </c>
      <c r="S222" s="388">
        <f>IFERROR($E222*SUMIF('Daily Log'!$AL$18:$AL$1017,$B222,'Daily Log'!$AM$18:$AM$1017),0)</f>
        <v>0</v>
      </c>
      <c r="T222" s="388">
        <f>IFERROR($E222*SUMIF('Daily Log'!$AO$18:$AO$1017,$B222,'Daily Log'!$AP$18:$AP$1017),0)</f>
        <v>0</v>
      </c>
      <c r="U222" s="388">
        <f>IFERROR($E222*SUMIF('Daily Log'!$AR$18:$AR$1017,$B222,'Daily Log'!$AS$18:$AS$1017),0)</f>
        <v>0</v>
      </c>
      <c r="V222" s="388">
        <f>IFERROR($E222*SUMIF('Daily Log'!$AU$18:$AU$1017,$B222,'Daily Log'!$AV$18:$AV$1017),0)</f>
        <v>0</v>
      </c>
      <c r="W222" s="388">
        <f>IFERROR($E222*SUMIF('Daily Log'!$AX$18:$AX$1017,$B222,'Daily Log'!$AY$18:$AY$1017),0)</f>
        <v>0</v>
      </c>
      <c r="X222" s="388">
        <f>IFERROR($E222*SUMIF('Daily Log'!$BA$18:$BA$1017,$B222,'Daily Log'!$BB$18:$BB$1017),0)</f>
        <v>0</v>
      </c>
      <c r="Y222" s="388">
        <f>IFERROR($E222*SUMIF('Daily Log'!$BD$18:$BD$1017,$B222,'Daily Log'!$BE$18:$BE$1017),0)</f>
        <v>0</v>
      </c>
      <c r="Z222" s="388">
        <f>IFERROR($E222*SUMIF('Daily Log'!$BG$18:$BG$1017,$B222,'Daily Log'!$BH$18:$BH$1017),0)</f>
        <v>0</v>
      </c>
      <c r="AA222" s="388">
        <f>IFERROR($E222*SUMIF('Daily Log'!$BJ$18:$BJ$1017,$B222,'Daily Log'!$BK$18:$BK$1017),0)</f>
        <v>0</v>
      </c>
      <c r="AB222" s="388">
        <f>IFERROR($E222*SUMIF('Daily Log'!$BM$18:$BM$1017,$B222,'Daily Log'!$BN$18:$BN$1017),0)</f>
        <v>0</v>
      </c>
      <c r="AC222" s="388">
        <f>IFERROR($E222*SUMIF('Daily Log'!$BP$18:$BP$1017,$B222,'Daily Log'!$BQ$18:$BQ$1017),0)</f>
        <v>0</v>
      </c>
      <c r="AD222" s="388">
        <f>IFERROR($E222*SUMIF('Daily Log'!$BS$18:$BS$1017,$B222,'Daily Log'!$BT$18:$BT$1017),0)</f>
        <v>0</v>
      </c>
      <c r="AE222" s="388">
        <f>IFERROR($E222*SUMIF('Daily Log'!$BV$18:$BV$1017,$B222,'Daily Log'!$BW$18:$BW$1017),0)</f>
        <v>0</v>
      </c>
      <c r="AF222" s="388">
        <f>IFERROR($E222*SUMIF('Daily Log'!$BY$18:$BY$1017,$B222,'Daily Log'!$BZ$18:$BZ$1017),0)</f>
        <v>0</v>
      </c>
      <c r="AG222" s="388">
        <f>IFERROR($E222*SUMIF('Daily Log'!$CB$18:$CB$1017,$B222,'Daily Log'!$CC$18:$CC$1017),0)</f>
        <v>0</v>
      </c>
      <c r="AH222" s="388">
        <f>IFERROR($E222*SUMIF('Daily Log'!$CE$18:$CE$1017,$B222,'Daily Log'!$CF$18:$CF$1017),0)</f>
        <v>0</v>
      </c>
      <c r="AI222" s="388">
        <f>IFERROR($E222*SUMIF('Daily Log'!$CH$18:$CH$1017,$B222,'Daily Log'!$CI$18:$CI$1017),0)</f>
        <v>0</v>
      </c>
      <c r="AJ222" s="388">
        <f>IFERROR($E222*SUMIF('Daily Log'!$CK$18:$CK$1017,$B222,'Daily Log'!$CL$18:$CL$1017),0)</f>
        <v>0</v>
      </c>
      <c r="AK222" s="388">
        <f>IFERROR($E222*SUMIF('Daily Log'!$CN$18:$CN$1017,$B222,'Daily Log'!$CO$18:$CO$1017),0)</f>
        <v>0</v>
      </c>
    </row>
    <row r="223" spans="2:37" ht="33.75" hidden="1" customHeight="1">
      <c r="B223" s="397" t="s">
        <v>130</v>
      </c>
      <c r="C223" s="384"/>
      <c r="D223" s="389" t="s">
        <v>275</v>
      </c>
      <c r="E223" s="391">
        <v>1</v>
      </c>
      <c r="F223" s="390">
        <f t="shared" si="4"/>
        <v>0</v>
      </c>
      <c r="G223" s="388">
        <f>IFERROR($E223*SUMIF('Daily Log'!$B$18:$B$1017,$B223,'Daily Log'!$C$18:$C$1017),0)</f>
        <v>0</v>
      </c>
      <c r="H223" s="388">
        <f>IFERROR($E223*SUMIF('Daily Log'!$E$18:$E$1017,$B223,'Daily Log'!$F$18:$F$1017),0)</f>
        <v>0</v>
      </c>
      <c r="I223" s="388">
        <f>IFERROR($E223*SUMIF('Daily Log'!$H$18:$H$1017,$B223,'Daily Log'!$I$18:$I$1017),0)</f>
        <v>0</v>
      </c>
      <c r="J223" s="388">
        <f>IFERROR($E223*SUMIF('Daily Log'!$K$18:$K$1017,$B223,'Daily Log'!$L$18:$L$1017),0)</f>
        <v>0</v>
      </c>
      <c r="K223" s="388">
        <f>IFERROR($E223*SUMIF('Daily Log'!$N$18:$N$1017,$B223,'Daily Log'!$O$18:$O$1017),0)</f>
        <v>0</v>
      </c>
      <c r="L223" s="388">
        <f>IFERROR($E223*SUMIF('Daily Log'!$Q$18:$Q$1017,$B223,'Daily Log'!$R$18:$R$1017),0)</f>
        <v>0</v>
      </c>
      <c r="M223" s="388">
        <f>IFERROR($E223*SUMIF('Daily Log'!$T$18:$T$1017,$B223,'Daily Log'!$U$18:$U$1017),0)</f>
        <v>0</v>
      </c>
      <c r="N223" s="388">
        <f>IFERROR($E223*SUMIF('Daily Log'!$W$18:$W$1017,$B223,'Daily Log'!$X$18:$X$1017),0)</f>
        <v>0</v>
      </c>
      <c r="O223" s="388">
        <f>IFERROR($E223*SUMIF('Daily Log'!$Z$18:$Z$1017,$B223,'Daily Log'!$AA$18:$AA$1017),0)</f>
        <v>0</v>
      </c>
      <c r="P223" s="388">
        <f>IFERROR($E223*SUMIF('Daily Log'!$AC$18:$AC$1017,$B223,'Daily Log'!$AD$18:$AD$1017),0)</f>
        <v>0</v>
      </c>
      <c r="Q223" s="388">
        <f>IFERROR($E223*SUMIF('Daily Log'!$AF$18:$AF$1017,$B223,'Daily Log'!$AG$18:$AG$1017),0)</f>
        <v>0</v>
      </c>
      <c r="R223" s="388">
        <f>IFERROR($E223*SUMIF('Daily Log'!$AI$18:$AI$1017,$B223,'Daily Log'!$AJ$18:$AJ$1017),0)</f>
        <v>0</v>
      </c>
      <c r="S223" s="388">
        <f>IFERROR($E223*SUMIF('Daily Log'!$AL$18:$AL$1017,$B223,'Daily Log'!$AM$18:$AM$1017),0)</f>
        <v>0</v>
      </c>
      <c r="T223" s="388">
        <f>IFERROR($E223*SUMIF('Daily Log'!$AO$18:$AO$1017,$B223,'Daily Log'!$AP$18:$AP$1017),0)</f>
        <v>0</v>
      </c>
      <c r="U223" s="388">
        <f>IFERROR($E223*SUMIF('Daily Log'!$AR$18:$AR$1017,$B223,'Daily Log'!$AS$18:$AS$1017),0)</f>
        <v>0</v>
      </c>
      <c r="V223" s="388">
        <f>IFERROR($E223*SUMIF('Daily Log'!$AU$18:$AU$1017,$B223,'Daily Log'!$AV$18:$AV$1017),0)</f>
        <v>0</v>
      </c>
      <c r="W223" s="388">
        <f>IFERROR($E223*SUMIF('Daily Log'!$AX$18:$AX$1017,$B223,'Daily Log'!$AY$18:$AY$1017),0)</f>
        <v>0</v>
      </c>
      <c r="X223" s="388">
        <f>IFERROR($E223*SUMIF('Daily Log'!$BA$18:$BA$1017,$B223,'Daily Log'!$BB$18:$BB$1017),0)</f>
        <v>0</v>
      </c>
      <c r="Y223" s="388">
        <f>IFERROR($E223*SUMIF('Daily Log'!$BD$18:$BD$1017,$B223,'Daily Log'!$BE$18:$BE$1017),0)</f>
        <v>0</v>
      </c>
      <c r="Z223" s="388">
        <f>IFERROR($E223*SUMIF('Daily Log'!$BG$18:$BG$1017,$B223,'Daily Log'!$BH$18:$BH$1017),0)</f>
        <v>0</v>
      </c>
      <c r="AA223" s="388">
        <f>IFERROR($E223*SUMIF('Daily Log'!$BJ$18:$BJ$1017,$B223,'Daily Log'!$BK$18:$BK$1017),0)</f>
        <v>0</v>
      </c>
      <c r="AB223" s="388">
        <f>IFERROR($E223*SUMIF('Daily Log'!$BM$18:$BM$1017,$B223,'Daily Log'!$BN$18:$BN$1017),0)</f>
        <v>0</v>
      </c>
      <c r="AC223" s="388">
        <f>IFERROR($E223*SUMIF('Daily Log'!$BP$18:$BP$1017,$B223,'Daily Log'!$BQ$18:$BQ$1017),0)</f>
        <v>0</v>
      </c>
      <c r="AD223" s="388">
        <f>IFERROR($E223*SUMIF('Daily Log'!$BS$18:$BS$1017,$B223,'Daily Log'!$BT$18:$BT$1017),0)</f>
        <v>0</v>
      </c>
      <c r="AE223" s="388">
        <f>IFERROR($E223*SUMIF('Daily Log'!$BV$18:$BV$1017,$B223,'Daily Log'!$BW$18:$BW$1017),0)</f>
        <v>0</v>
      </c>
      <c r="AF223" s="388">
        <f>IFERROR($E223*SUMIF('Daily Log'!$BY$18:$BY$1017,$B223,'Daily Log'!$BZ$18:$BZ$1017),0)</f>
        <v>0</v>
      </c>
      <c r="AG223" s="388">
        <f>IFERROR($E223*SUMIF('Daily Log'!$CB$18:$CB$1017,$B223,'Daily Log'!$CC$18:$CC$1017),0)</f>
        <v>0</v>
      </c>
      <c r="AH223" s="388">
        <f>IFERROR($E223*SUMIF('Daily Log'!$CE$18:$CE$1017,$B223,'Daily Log'!$CF$18:$CF$1017),0)</f>
        <v>0</v>
      </c>
      <c r="AI223" s="388">
        <f>IFERROR($E223*SUMIF('Daily Log'!$CH$18:$CH$1017,$B223,'Daily Log'!$CI$18:$CI$1017),0)</f>
        <v>0</v>
      </c>
      <c r="AJ223" s="388">
        <f>IFERROR($E223*SUMIF('Daily Log'!$CK$18:$CK$1017,$B223,'Daily Log'!$CL$18:$CL$1017),0)</f>
        <v>0</v>
      </c>
      <c r="AK223" s="388">
        <f>IFERROR($E223*SUMIF('Daily Log'!$CN$18:$CN$1017,$B223,'Daily Log'!$CO$18:$CO$1017),0)</f>
        <v>0</v>
      </c>
    </row>
    <row r="224" spans="2:37" ht="33.75" hidden="1" customHeight="1">
      <c r="B224" s="397" t="s">
        <v>131</v>
      </c>
      <c r="C224" s="384"/>
      <c r="D224" s="389" t="s">
        <v>275</v>
      </c>
      <c r="E224" s="391">
        <v>1</v>
      </c>
      <c r="F224" s="390">
        <f t="shared" si="4"/>
        <v>0</v>
      </c>
      <c r="G224" s="388">
        <f>IFERROR($E224*SUMIF('Daily Log'!$B$18:$B$1017,$B224,'Daily Log'!$C$18:$C$1017),0)</f>
        <v>0</v>
      </c>
      <c r="H224" s="388">
        <f>IFERROR($E224*SUMIF('Daily Log'!$E$18:$E$1017,$B224,'Daily Log'!$F$18:$F$1017),0)</f>
        <v>0</v>
      </c>
      <c r="I224" s="388">
        <f>IFERROR($E224*SUMIF('Daily Log'!$H$18:$H$1017,$B224,'Daily Log'!$I$18:$I$1017),0)</f>
        <v>0</v>
      </c>
      <c r="J224" s="388">
        <f>IFERROR($E224*SUMIF('Daily Log'!$K$18:$K$1017,$B224,'Daily Log'!$L$18:$L$1017),0)</f>
        <v>0</v>
      </c>
      <c r="K224" s="388">
        <f>IFERROR($E224*SUMIF('Daily Log'!$N$18:$N$1017,$B224,'Daily Log'!$O$18:$O$1017),0)</f>
        <v>0</v>
      </c>
      <c r="L224" s="388">
        <f>IFERROR($E224*SUMIF('Daily Log'!$Q$18:$Q$1017,$B224,'Daily Log'!$R$18:$R$1017),0)</f>
        <v>0</v>
      </c>
      <c r="M224" s="388">
        <f>IFERROR($E224*SUMIF('Daily Log'!$T$18:$T$1017,$B224,'Daily Log'!$U$18:$U$1017),0)</f>
        <v>0</v>
      </c>
      <c r="N224" s="388">
        <f>IFERROR($E224*SUMIF('Daily Log'!$W$18:$W$1017,$B224,'Daily Log'!$X$18:$X$1017),0)</f>
        <v>0</v>
      </c>
      <c r="O224" s="388">
        <f>IFERROR($E224*SUMIF('Daily Log'!$Z$18:$Z$1017,$B224,'Daily Log'!$AA$18:$AA$1017),0)</f>
        <v>0</v>
      </c>
      <c r="P224" s="388">
        <f>IFERROR($E224*SUMIF('Daily Log'!$AC$18:$AC$1017,$B224,'Daily Log'!$AD$18:$AD$1017),0)</f>
        <v>0</v>
      </c>
      <c r="Q224" s="388">
        <f>IFERROR($E224*SUMIF('Daily Log'!$AF$18:$AF$1017,$B224,'Daily Log'!$AG$18:$AG$1017),0)</f>
        <v>0</v>
      </c>
      <c r="R224" s="388">
        <f>IFERROR($E224*SUMIF('Daily Log'!$AI$18:$AI$1017,$B224,'Daily Log'!$AJ$18:$AJ$1017),0)</f>
        <v>0</v>
      </c>
      <c r="S224" s="388">
        <f>IFERROR($E224*SUMIF('Daily Log'!$AL$18:$AL$1017,$B224,'Daily Log'!$AM$18:$AM$1017),0)</f>
        <v>0</v>
      </c>
      <c r="T224" s="388">
        <f>IFERROR($E224*SUMIF('Daily Log'!$AO$18:$AO$1017,$B224,'Daily Log'!$AP$18:$AP$1017),0)</f>
        <v>0</v>
      </c>
      <c r="U224" s="388">
        <f>IFERROR($E224*SUMIF('Daily Log'!$AR$18:$AR$1017,$B224,'Daily Log'!$AS$18:$AS$1017),0)</f>
        <v>0</v>
      </c>
      <c r="V224" s="388">
        <f>IFERROR($E224*SUMIF('Daily Log'!$AU$18:$AU$1017,$B224,'Daily Log'!$AV$18:$AV$1017),0)</f>
        <v>0</v>
      </c>
      <c r="W224" s="388">
        <f>IFERROR($E224*SUMIF('Daily Log'!$AX$18:$AX$1017,$B224,'Daily Log'!$AY$18:$AY$1017),0)</f>
        <v>0</v>
      </c>
      <c r="X224" s="388">
        <f>IFERROR($E224*SUMIF('Daily Log'!$BA$18:$BA$1017,$B224,'Daily Log'!$BB$18:$BB$1017),0)</f>
        <v>0</v>
      </c>
      <c r="Y224" s="388">
        <f>IFERROR($E224*SUMIF('Daily Log'!$BD$18:$BD$1017,$B224,'Daily Log'!$BE$18:$BE$1017),0)</f>
        <v>0</v>
      </c>
      <c r="Z224" s="388">
        <f>IFERROR($E224*SUMIF('Daily Log'!$BG$18:$BG$1017,$B224,'Daily Log'!$BH$18:$BH$1017),0)</f>
        <v>0</v>
      </c>
      <c r="AA224" s="388">
        <f>IFERROR($E224*SUMIF('Daily Log'!$BJ$18:$BJ$1017,$B224,'Daily Log'!$BK$18:$BK$1017),0)</f>
        <v>0</v>
      </c>
      <c r="AB224" s="388">
        <f>IFERROR($E224*SUMIF('Daily Log'!$BM$18:$BM$1017,$B224,'Daily Log'!$BN$18:$BN$1017),0)</f>
        <v>0</v>
      </c>
      <c r="AC224" s="388">
        <f>IFERROR($E224*SUMIF('Daily Log'!$BP$18:$BP$1017,$B224,'Daily Log'!$BQ$18:$BQ$1017),0)</f>
        <v>0</v>
      </c>
      <c r="AD224" s="388">
        <f>IFERROR($E224*SUMIF('Daily Log'!$BS$18:$BS$1017,$B224,'Daily Log'!$BT$18:$BT$1017),0)</f>
        <v>0</v>
      </c>
      <c r="AE224" s="388">
        <f>IFERROR($E224*SUMIF('Daily Log'!$BV$18:$BV$1017,$B224,'Daily Log'!$BW$18:$BW$1017),0)</f>
        <v>0</v>
      </c>
      <c r="AF224" s="388">
        <f>IFERROR($E224*SUMIF('Daily Log'!$BY$18:$BY$1017,$B224,'Daily Log'!$BZ$18:$BZ$1017),0)</f>
        <v>0</v>
      </c>
      <c r="AG224" s="388">
        <f>IFERROR($E224*SUMIF('Daily Log'!$CB$18:$CB$1017,$B224,'Daily Log'!$CC$18:$CC$1017),0)</f>
        <v>0</v>
      </c>
      <c r="AH224" s="388">
        <f>IFERROR($E224*SUMIF('Daily Log'!$CE$18:$CE$1017,$B224,'Daily Log'!$CF$18:$CF$1017),0)</f>
        <v>0</v>
      </c>
      <c r="AI224" s="388">
        <f>IFERROR($E224*SUMIF('Daily Log'!$CH$18:$CH$1017,$B224,'Daily Log'!$CI$18:$CI$1017),0)</f>
        <v>0</v>
      </c>
      <c r="AJ224" s="388">
        <f>IFERROR($E224*SUMIF('Daily Log'!$CK$18:$CK$1017,$B224,'Daily Log'!$CL$18:$CL$1017),0)</f>
        <v>0</v>
      </c>
      <c r="AK224" s="388">
        <f>IFERROR($E224*SUMIF('Daily Log'!$CN$18:$CN$1017,$B224,'Daily Log'!$CO$18:$CO$1017),0)</f>
        <v>0</v>
      </c>
    </row>
    <row r="225" spans="2:37" ht="33.75" hidden="1" customHeight="1">
      <c r="B225" s="397" t="s">
        <v>132</v>
      </c>
      <c r="C225" s="384"/>
      <c r="D225" s="389" t="s">
        <v>275</v>
      </c>
      <c r="E225" s="391">
        <v>1</v>
      </c>
      <c r="F225" s="390">
        <f t="shared" si="4"/>
        <v>0</v>
      </c>
      <c r="G225" s="388">
        <f>IFERROR($E225*SUMIF('Daily Log'!$B$18:$B$1017,$B225,'Daily Log'!$C$18:$C$1017),0)</f>
        <v>0</v>
      </c>
      <c r="H225" s="388">
        <f>IFERROR($E225*SUMIF('Daily Log'!$E$18:$E$1017,$B225,'Daily Log'!$F$18:$F$1017),0)</f>
        <v>0</v>
      </c>
      <c r="I225" s="388">
        <f>IFERROR($E225*SUMIF('Daily Log'!$H$18:$H$1017,$B225,'Daily Log'!$I$18:$I$1017),0)</f>
        <v>0</v>
      </c>
      <c r="J225" s="388">
        <f>IFERROR($E225*SUMIF('Daily Log'!$K$18:$K$1017,$B225,'Daily Log'!$L$18:$L$1017),0)</f>
        <v>0</v>
      </c>
      <c r="K225" s="388">
        <f>IFERROR($E225*SUMIF('Daily Log'!$N$18:$N$1017,$B225,'Daily Log'!$O$18:$O$1017),0)</f>
        <v>0</v>
      </c>
      <c r="L225" s="388">
        <f>IFERROR($E225*SUMIF('Daily Log'!$Q$18:$Q$1017,$B225,'Daily Log'!$R$18:$R$1017),0)</f>
        <v>0</v>
      </c>
      <c r="M225" s="388">
        <f>IFERROR($E225*SUMIF('Daily Log'!$T$18:$T$1017,$B225,'Daily Log'!$U$18:$U$1017),0)</f>
        <v>0</v>
      </c>
      <c r="N225" s="388">
        <f>IFERROR($E225*SUMIF('Daily Log'!$W$18:$W$1017,$B225,'Daily Log'!$X$18:$X$1017),0)</f>
        <v>0</v>
      </c>
      <c r="O225" s="388">
        <f>IFERROR($E225*SUMIF('Daily Log'!$Z$18:$Z$1017,$B225,'Daily Log'!$AA$18:$AA$1017),0)</f>
        <v>0</v>
      </c>
      <c r="P225" s="388">
        <f>IFERROR($E225*SUMIF('Daily Log'!$AC$18:$AC$1017,$B225,'Daily Log'!$AD$18:$AD$1017),0)</f>
        <v>0</v>
      </c>
      <c r="Q225" s="388">
        <f>IFERROR($E225*SUMIF('Daily Log'!$AF$18:$AF$1017,$B225,'Daily Log'!$AG$18:$AG$1017),0)</f>
        <v>0</v>
      </c>
      <c r="R225" s="388">
        <f>IFERROR($E225*SUMIF('Daily Log'!$AI$18:$AI$1017,$B225,'Daily Log'!$AJ$18:$AJ$1017),0)</f>
        <v>0</v>
      </c>
      <c r="S225" s="388">
        <f>IFERROR($E225*SUMIF('Daily Log'!$AL$18:$AL$1017,$B225,'Daily Log'!$AM$18:$AM$1017),0)</f>
        <v>0</v>
      </c>
      <c r="T225" s="388">
        <f>IFERROR($E225*SUMIF('Daily Log'!$AO$18:$AO$1017,$B225,'Daily Log'!$AP$18:$AP$1017),0)</f>
        <v>0</v>
      </c>
      <c r="U225" s="388">
        <f>IFERROR($E225*SUMIF('Daily Log'!$AR$18:$AR$1017,$B225,'Daily Log'!$AS$18:$AS$1017),0)</f>
        <v>0</v>
      </c>
      <c r="V225" s="388">
        <f>IFERROR($E225*SUMIF('Daily Log'!$AU$18:$AU$1017,$B225,'Daily Log'!$AV$18:$AV$1017),0)</f>
        <v>0</v>
      </c>
      <c r="W225" s="388">
        <f>IFERROR($E225*SUMIF('Daily Log'!$AX$18:$AX$1017,$B225,'Daily Log'!$AY$18:$AY$1017),0)</f>
        <v>0</v>
      </c>
      <c r="X225" s="388">
        <f>IFERROR($E225*SUMIF('Daily Log'!$BA$18:$BA$1017,$B225,'Daily Log'!$BB$18:$BB$1017),0)</f>
        <v>0</v>
      </c>
      <c r="Y225" s="388">
        <f>IFERROR($E225*SUMIF('Daily Log'!$BD$18:$BD$1017,$B225,'Daily Log'!$BE$18:$BE$1017),0)</f>
        <v>0</v>
      </c>
      <c r="Z225" s="388">
        <f>IFERROR($E225*SUMIF('Daily Log'!$BG$18:$BG$1017,$B225,'Daily Log'!$BH$18:$BH$1017),0)</f>
        <v>0</v>
      </c>
      <c r="AA225" s="388">
        <f>IFERROR($E225*SUMIF('Daily Log'!$BJ$18:$BJ$1017,$B225,'Daily Log'!$BK$18:$BK$1017),0)</f>
        <v>0</v>
      </c>
      <c r="AB225" s="388">
        <f>IFERROR($E225*SUMIF('Daily Log'!$BM$18:$BM$1017,$B225,'Daily Log'!$BN$18:$BN$1017),0)</f>
        <v>0</v>
      </c>
      <c r="AC225" s="388">
        <f>IFERROR($E225*SUMIF('Daily Log'!$BP$18:$BP$1017,$B225,'Daily Log'!$BQ$18:$BQ$1017),0)</f>
        <v>0</v>
      </c>
      <c r="AD225" s="388">
        <f>IFERROR($E225*SUMIF('Daily Log'!$BS$18:$BS$1017,$B225,'Daily Log'!$BT$18:$BT$1017),0)</f>
        <v>0</v>
      </c>
      <c r="AE225" s="388">
        <f>IFERROR($E225*SUMIF('Daily Log'!$BV$18:$BV$1017,$B225,'Daily Log'!$BW$18:$BW$1017),0)</f>
        <v>0</v>
      </c>
      <c r="AF225" s="388">
        <f>IFERROR($E225*SUMIF('Daily Log'!$BY$18:$BY$1017,$B225,'Daily Log'!$BZ$18:$BZ$1017),0)</f>
        <v>0</v>
      </c>
      <c r="AG225" s="388">
        <f>IFERROR($E225*SUMIF('Daily Log'!$CB$18:$CB$1017,$B225,'Daily Log'!$CC$18:$CC$1017),0)</f>
        <v>0</v>
      </c>
      <c r="AH225" s="388">
        <f>IFERROR($E225*SUMIF('Daily Log'!$CE$18:$CE$1017,$B225,'Daily Log'!$CF$18:$CF$1017),0)</f>
        <v>0</v>
      </c>
      <c r="AI225" s="388">
        <f>IFERROR($E225*SUMIF('Daily Log'!$CH$18:$CH$1017,$B225,'Daily Log'!$CI$18:$CI$1017),0)</f>
        <v>0</v>
      </c>
      <c r="AJ225" s="388">
        <f>IFERROR($E225*SUMIF('Daily Log'!$CK$18:$CK$1017,$B225,'Daily Log'!$CL$18:$CL$1017),0)</f>
        <v>0</v>
      </c>
      <c r="AK225" s="388">
        <f>IFERROR($E225*SUMIF('Daily Log'!$CN$18:$CN$1017,$B225,'Daily Log'!$CO$18:$CO$1017),0)</f>
        <v>0</v>
      </c>
    </row>
    <row r="226" spans="2:37" ht="33.75" hidden="1" customHeight="1">
      <c r="B226" s="397" t="s">
        <v>133</v>
      </c>
      <c r="C226" s="384"/>
      <c r="D226" s="389"/>
      <c r="E226" s="391">
        <v>1</v>
      </c>
      <c r="F226" s="390">
        <f t="shared" si="4"/>
        <v>0</v>
      </c>
      <c r="G226" s="388">
        <f>IFERROR($E226*SUMIF('Daily Log'!$B$18:$B$1017,$B226,'Daily Log'!$C$18:$C$1017),0)</f>
        <v>0</v>
      </c>
      <c r="H226" s="388">
        <f>IFERROR($E226*SUMIF('Daily Log'!$E$18:$E$1017,$B226,'Daily Log'!$F$18:$F$1017),0)</f>
        <v>0</v>
      </c>
      <c r="I226" s="388">
        <f>IFERROR($E226*SUMIF('Daily Log'!$H$18:$H$1017,$B226,'Daily Log'!$I$18:$I$1017),0)</f>
        <v>0</v>
      </c>
      <c r="J226" s="388">
        <f>IFERROR($E226*SUMIF('Daily Log'!$K$18:$K$1017,$B226,'Daily Log'!$L$18:$L$1017),0)</f>
        <v>0</v>
      </c>
      <c r="K226" s="388">
        <f>IFERROR($E226*SUMIF('Daily Log'!$N$18:$N$1017,$B226,'Daily Log'!$O$18:$O$1017),0)</f>
        <v>0</v>
      </c>
      <c r="L226" s="388">
        <f>IFERROR($E226*SUMIF('Daily Log'!$Q$18:$Q$1017,$B226,'Daily Log'!$R$18:$R$1017),0)</f>
        <v>0</v>
      </c>
      <c r="M226" s="388">
        <f>IFERROR($E226*SUMIF('Daily Log'!$T$18:$T$1017,$B226,'Daily Log'!$U$18:$U$1017),0)</f>
        <v>0</v>
      </c>
      <c r="N226" s="388">
        <f>IFERROR($E226*SUMIF('Daily Log'!$W$18:$W$1017,$B226,'Daily Log'!$X$18:$X$1017),0)</f>
        <v>0</v>
      </c>
      <c r="O226" s="388">
        <f>IFERROR($E226*SUMIF('Daily Log'!$Z$18:$Z$1017,$B226,'Daily Log'!$AA$18:$AA$1017),0)</f>
        <v>0</v>
      </c>
      <c r="P226" s="388">
        <f>IFERROR($E226*SUMIF('Daily Log'!$AC$18:$AC$1017,$B226,'Daily Log'!$AD$18:$AD$1017),0)</f>
        <v>0</v>
      </c>
      <c r="Q226" s="388">
        <f>IFERROR($E226*SUMIF('Daily Log'!$AF$18:$AF$1017,$B226,'Daily Log'!$AG$18:$AG$1017),0)</f>
        <v>0</v>
      </c>
      <c r="R226" s="388">
        <f>IFERROR($E226*SUMIF('Daily Log'!$AI$18:$AI$1017,$B226,'Daily Log'!$AJ$18:$AJ$1017),0)</f>
        <v>0</v>
      </c>
      <c r="S226" s="388">
        <f>IFERROR($E226*SUMIF('Daily Log'!$AL$18:$AL$1017,$B226,'Daily Log'!$AM$18:$AM$1017),0)</f>
        <v>0</v>
      </c>
      <c r="T226" s="388">
        <f>IFERROR($E226*SUMIF('Daily Log'!$AO$18:$AO$1017,$B226,'Daily Log'!$AP$18:$AP$1017),0)</f>
        <v>0</v>
      </c>
      <c r="U226" s="388">
        <f>IFERROR($E226*SUMIF('Daily Log'!$AR$18:$AR$1017,$B226,'Daily Log'!$AS$18:$AS$1017),0)</f>
        <v>0</v>
      </c>
      <c r="V226" s="388">
        <f>IFERROR($E226*SUMIF('Daily Log'!$AU$18:$AU$1017,$B226,'Daily Log'!$AV$18:$AV$1017),0)</f>
        <v>0</v>
      </c>
      <c r="W226" s="388">
        <f>IFERROR($E226*SUMIF('Daily Log'!$AX$18:$AX$1017,$B226,'Daily Log'!$AY$18:$AY$1017),0)</f>
        <v>0</v>
      </c>
      <c r="X226" s="388">
        <f>IFERROR($E226*SUMIF('Daily Log'!$BA$18:$BA$1017,$B226,'Daily Log'!$BB$18:$BB$1017),0)</f>
        <v>0</v>
      </c>
      <c r="Y226" s="388">
        <f>IFERROR($E226*SUMIF('Daily Log'!$BD$18:$BD$1017,$B226,'Daily Log'!$BE$18:$BE$1017),0)</f>
        <v>0</v>
      </c>
      <c r="Z226" s="388">
        <f>IFERROR($E226*SUMIF('Daily Log'!$BG$18:$BG$1017,$B226,'Daily Log'!$BH$18:$BH$1017),0)</f>
        <v>0</v>
      </c>
      <c r="AA226" s="388">
        <f>IFERROR($E226*SUMIF('Daily Log'!$BJ$18:$BJ$1017,$B226,'Daily Log'!$BK$18:$BK$1017),0)</f>
        <v>0</v>
      </c>
      <c r="AB226" s="388">
        <f>IFERROR($E226*SUMIF('Daily Log'!$BM$18:$BM$1017,$B226,'Daily Log'!$BN$18:$BN$1017),0)</f>
        <v>0</v>
      </c>
      <c r="AC226" s="388">
        <f>IFERROR($E226*SUMIF('Daily Log'!$BP$18:$BP$1017,$B226,'Daily Log'!$BQ$18:$BQ$1017),0)</f>
        <v>0</v>
      </c>
      <c r="AD226" s="388">
        <f>IFERROR($E226*SUMIF('Daily Log'!$BS$18:$BS$1017,$B226,'Daily Log'!$BT$18:$BT$1017),0)</f>
        <v>0</v>
      </c>
      <c r="AE226" s="388">
        <f>IFERROR($E226*SUMIF('Daily Log'!$BV$18:$BV$1017,$B226,'Daily Log'!$BW$18:$BW$1017),0)</f>
        <v>0</v>
      </c>
      <c r="AF226" s="388">
        <f>IFERROR($E226*SUMIF('Daily Log'!$BY$18:$BY$1017,$B226,'Daily Log'!$BZ$18:$BZ$1017),0)</f>
        <v>0</v>
      </c>
      <c r="AG226" s="388">
        <f>IFERROR($E226*SUMIF('Daily Log'!$CB$18:$CB$1017,$B226,'Daily Log'!$CC$18:$CC$1017),0)</f>
        <v>0</v>
      </c>
      <c r="AH226" s="388">
        <f>IFERROR($E226*SUMIF('Daily Log'!$CE$18:$CE$1017,$B226,'Daily Log'!$CF$18:$CF$1017),0)</f>
        <v>0</v>
      </c>
      <c r="AI226" s="388">
        <f>IFERROR($E226*SUMIF('Daily Log'!$CH$18:$CH$1017,$B226,'Daily Log'!$CI$18:$CI$1017),0)</f>
        <v>0</v>
      </c>
      <c r="AJ226" s="388">
        <f>IFERROR($E226*SUMIF('Daily Log'!$CK$18:$CK$1017,$B226,'Daily Log'!$CL$18:$CL$1017),0)</f>
        <v>0</v>
      </c>
      <c r="AK226" s="388">
        <f>IFERROR($E226*SUMIF('Daily Log'!$CN$18:$CN$1017,$B226,'Daily Log'!$CO$18:$CO$1017),0)</f>
        <v>0</v>
      </c>
    </row>
    <row r="227" spans="2:37" ht="33.75" hidden="1" customHeight="1">
      <c r="B227" s="397" t="s">
        <v>134</v>
      </c>
      <c r="C227" s="384"/>
      <c r="D227" s="389"/>
      <c r="E227" s="391">
        <v>1</v>
      </c>
      <c r="F227" s="390">
        <f t="shared" si="4"/>
        <v>0</v>
      </c>
      <c r="G227" s="388">
        <f>IFERROR($E227*SUMIF('Daily Log'!$B$18:$B$1017,$B227,'Daily Log'!$C$18:$C$1017),0)</f>
        <v>0</v>
      </c>
      <c r="H227" s="388">
        <f>IFERROR($E227*SUMIF('Daily Log'!$E$18:$E$1017,$B227,'Daily Log'!$F$18:$F$1017),0)</f>
        <v>0</v>
      </c>
      <c r="I227" s="388">
        <f>IFERROR($E227*SUMIF('Daily Log'!$H$18:$H$1017,$B227,'Daily Log'!$I$18:$I$1017),0)</f>
        <v>0</v>
      </c>
      <c r="J227" s="388">
        <f>IFERROR($E227*SUMIF('Daily Log'!$K$18:$K$1017,$B227,'Daily Log'!$L$18:$L$1017),0)</f>
        <v>0</v>
      </c>
      <c r="K227" s="388">
        <f>IFERROR($E227*SUMIF('Daily Log'!$N$18:$N$1017,$B227,'Daily Log'!$O$18:$O$1017),0)</f>
        <v>0</v>
      </c>
      <c r="L227" s="388">
        <f>IFERROR($E227*SUMIF('Daily Log'!$Q$18:$Q$1017,$B227,'Daily Log'!$R$18:$R$1017),0)</f>
        <v>0</v>
      </c>
      <c r="M227" s="388">
        <f>IFERROR($E227*SUMIF('Daily Log'!$T$18:$T$1017,$B227,'Daily Log'!$U$18:$U$1017),0)</f>
        <v>0</v>
      </c>
      <c r="N227" s="388">
        <f>IFERROR($E227*SUMIF('Daily Log'!$W$18:$W$1017,$B227,'Daily Log'!$X$18:$X$1017),0)</f>
        <v>0</v>
      </c>
      <c r="O227" s="388">
        <f>IFERROR($E227*SUMIF('Daily Log'!$Z$18:$Z$1017,$B227,'Daily Log'!$AA$18:$AA$1017),0)</f>
        <v>0</v>
      </c>
      <c r="P227" s="388">
        <f>IFERROR($E227*SUMIF('Daily Log'!$AC$18:$AC$1017,$B227,'Daily Log'!$AD$18:$AD$1017),0)</f>
        <v>0</v>
      </c>
      <c r="Q227" s="388">
        <f>IFERROR($E227*SUMIF('Daily Log'!$AF$18:$AF$1017,$B227,'Daily Log'!$AG$18:$AG$1017),0)</f>
        <v>0</v>
      </c>
      <c r="R227" s="388">
        <f>IFERROR($E227*SUMIF('Daily Log'!$AI$18:$AI$1017,$B227,'Daily Log'!$AJ$18:$AJ$1017),0)</f>
        <v>0</v>
      </c>
      <c r="S227" s="388">
        <f>IFERROR($E227*SUMIF('Daily Log'!$AL$18:$AL$1017,$B227,'Daily Log'!$AM$18:$AM$1017),0)</f>
        <v>0</v>
      </c>
      <c r="T227" s="388">
        <f>IFERROR($E227*SUMIF('Daily Log'!$AO$18:$AO$1017,$B227,'Daily Log'!$AP$18:$AP$1017),0)</f>
        <v>0</v>
      </c>
      <c r="U227" s="388">
        <f>IFERROR($E227*SUMIF('Daily Log'!$AR$18:$AR$1017,$B227,'Daily Log'!$AS$18:$AS$1017),0)</f>
        <v>0</v>
      </c>
      <c r="V227" s="388">
        <f>IFERROR($E227*SUMIF('Daily Log'!$AU$18:$AU$1017,$B227,'Daily Log'!$AV$18:$AV$1017),0)</f>
        <v>0</v>
      </c>
      <c r="W227" s="388">
        <f>IFERROR($E227*SUMIF('Daily Log'!$AX$18:$AX$1017,$B227,'Daily Log'!$AY$18:$AY$1017),0)</f>
        <v>0</v>
      </c>
      <c r="X227" s="388">
        <f>IFERROR($E227*SUMIF('Daily Log'!$BA$18:$BA$1017,$B227,'Daily Log'!$BB$18:$BB$1017),0)</f>
        <v>0</v>
      </c>
      <c r="Y227" s="388">
        <f>IFERROR($E227*SUMIF('Daily Log'!$BD$18:$BD$1017,$B227,'Daily Log'!$BE$18:$BE$1017),0)</f>
        <v>0</v>
      </c>
      <c r="Z227" s="388">
        <f>IFERROR($E227*SUMIF('Daily Log'!$BG$18:$BG$1017,$B227,'Daily Log'!$BH$18:$BH$1017),0)</f>
        <v>0</v>
      </c>
      <c r="AA227" s="388">
        <f>IFERROR($E227*SUMIF('Daily Log'!$BJ$18:$BJ$1017,$B227,'Daily Log'!$BK$18:$BK$1017),0)</f>
        <v>0</v>
      </c>
      <c r="AB227" s="388">
        <f>IFERROR($E227*SUMIF('Daily Log'!$BM$18:$BM$1017,$B227,'Daily Log'!$BN$18:$BN$1017),0)</f>
        <v>0</v>
      </c>
      <c r="AC227" s="388">
        <f>IFERROR($E227*SUMIF('Daily Log'!$BP$18:$BP$1017,$B227,'Daily Log'!$BQ$18:$BQ$1017),0)</f>
        <v>0</v>
      </c>
      <c r="AD227" s="388">
        <f>IFERROR($E227*SUMIF('Daily Log'!$BS$18:$BS$1017,$B227,'Daily Log'!$BT$18:$BT$1017),0)</f>
        <v>0</v>
      </c>
      <c r="AE227" s="388">
        <f>IFERROR($E227*SUMIF('Daily Log'!$BV$18:$BV$1017,$B227,'Daily Log'!$BW$18:$BW$1017),0)</f>
        <v>0</v>
      </c>
      <c r="AF227" s="388">
        <f>IFERROR($E227*SUMIF('Daily Log'!$BY$18:$BY$1017,$B227,'Daily Log'!$BZ$18:$BZ$1017),0)</f>
        <v>0</v>
      </c>
      <c r="AG227" s="388">
        <f>IFERROR($E227*SUMIF('Daily Log'!$CB$18:$CB$1017,$B227,'Daily Log'!$CC$18:$CC$1017),0)</f>
        <v>0</v>
      </c>
      <c r="AH227" s="388">
        <f>IFERROR($E227*SUMIF('Daily Log'!$CE$18:$CE$1017,$B227,'Daily Log'!$CF$18:$CF$1017),0)</f>
        <v>0</v>
      </c>
      <c r="AI227" s="388">
        <f>IFERROR($E227*SUMIF('Daily Log'!$CH$18:$CH$1017,$B227,'Daily Log'!$CI$18:$CI$1017),0)</f>
        <v>0</v>
      </c>
      <c r="AJ227" s="388">
        <f>IFERROR($E227*SUMIF('Daily Log'!$CK$18:$CK$1017,$B227,'Daily Log'!$CL$18:$CL$1017),0)</f>
        <v>0</v>
      </c>
      <c r="AK227" s="388">
        <f>IFERROR($E227*SUMIF('Daily Log'!$CN$18:$CN$1017,$B227,'Daily Log'!$CO$18:$CO$1017),0)</f>
        <v>0</v>
      </c>
    </row>
    <row r="228" spans="2:37" ht="33.75" hidden="1" customHeight="1">
      <c r="B228" s="397" t="s">
        <v>135</v>
      </c>
      <c r="C228" s="384"/>
      <c r="D228" s="389" t="s">
        <v>501</v>
      </c>
      <c r="E228" s="391">
        <v>1</v>
      </c>
      <c r="F228" s="390">
        <f t="shared" si="4"/>
        <v>2</v>
      </c>
      <c r="G228" s="388">
        <f>IFERROR($E228*SUMIF('Daily Log'!$B$18:$B$1017,$B228,'Daily Log'!$C$18:$C$1017),0)</f>
        <v>0</v>
      </c>
      <c r="H228" s="388">
        <f>IFERROR($E228*SUMIF('Daily Log'!$E$18:$E$1017,$B228,'Daily Log'!$F$18:$F$1017),0)</f>
        <v>0</v>
      </c>
      <c r="I228" s="388">
        <f>IFERROR($E228*SUMIF('Daily Log'!$H$18:$H$1017,$B228,'Daily Log'!$I$18:$I$1017),0)</f>
        <v>0</v>
      </c>
      <c r="J228" s="388">
        <f>IFERROR($E228*SUMIF('Daily Log'!$K$18:$K$1017,$B228,'Daily Log'!$L$18:$L$1017),0)</f>
        <v>0</v>
      </c>
      <c r="K228" s="388">
        <f>IFERROR($E228*SUMIF('Daily Log'!$N$18:$N$1017,$B228,'Daily Log'!$O$18:$O$1017),0)</f>
        <v>0</v>
      </c>
      <c r="L228" s="388">
        <f>IFERROR($E228*SUMIF('Daily Log'!$Q$18:$Q$1017,$B228,'Daily Log'!$R$18:$R$1017),0)</f>
        <v>0</v>
      </c>
      <c r="M228" s="388">
        <f>IFERROR($E228*SUMIF('Daily Log'!$T$18:$T$1017,$B228,'Daily Log'!$U$18:$U$1017),0)</f>
        <v>0</v>
      </c>
      <c r="N228" s="388">
        <f>IFERROR($E228*SUMIF('Daily Log'!$W$18:$W$1017,$B228,'Daily Log'!$X$18:$X$1017),0)</f>
        <v>0</v>
      </c>
      <c r="O228" s="388">
        <f>IFERROR($E228*SUMIF('Daily Log'!$Z$18:$Z$1017,$B228,'Daily Log'!$AA$18:$AA$1017),0)</f>
        <v>0</v>
      </c>
      <c r="P228" s="388">
        <f>IFERROR($E228*SUMIF('Daily Log'!$AC$18:$AC$1017,$B228,'Daily Log'!$AD$18:$AD$1017),0)</f>
        <v>0</v>
      </c>
      <c r="Q228" s="388">
        <f>IFERROR($E228*SUMIF('Daily Log'!$AF$18:$AF$1017,$B228,'Daily Log'!$AG$18:$AG$1017),0)</f>
        <v>0</v>
      </c>
      <c r="R228" s="388">
        <f>IFERROR($E228*SUMIF('Daily Log'!$AI$18:$AI$1017,$B228,'Daily Log'!$AJ$18:$AJ$1017),0)</f>
        <v>0</v>
      </c>
      <c r="S228" s="388">
        <f>IFERROR($E228*SUMIF('Daily Log'!$AL$18:$AL$1017,$B228,'Daily Log'!$AM$18:$AM$1017),0)</f>
        <v>0</v>
      </c>
      <c r="T228" s="388">
        <f>IFERROR($E228*SUMIF('Daily Log'!$AO$18:$AO$1017,$B228,'Daily Log'!$AP$18:$AP$1017),0)</f>
        <v>0</v>
      </c>
      <c r="U228" s="388">
        <f>IFERROR($E228*SUMIF('Daily Log'!$AR$18:$AR$1017,$B228,'Daily Log'!$AS$18:$AS$1017),0)</f>
        <v>0</v>
      </c>
      <c r="V228" s="388">
        <f>IFERROR($E228*SUMIF('Daily Log'!$AU$18:$AU$1017,$B228,'Daily Log'!$AV$18:$AV$1017),0)</f>
        <v>0</v>
      </c>
      <c r="W228" s="388">
        <f>IFERROR($E228*SUMIF('Daily Log'!$AX$18:$AX$1017,$B228,'Daily Log'!$AY$18:$AY$1017),0)</f>
        <v>0</v>
      </c>
      <c r="X228" s="388">
        <f>IFERROR($E228*SUMIF('Daily Log'!$BA$18:$BA$1017,$B228,'Daily Log'!$BB$18:$BB$1017),0)</f>
        <v>0</v>
      </c>
      <c r="Y228" s="388">
        <f>IFERROR($E228*SUMIF('Daily Log'!$BD$18:$BD$1017,$B228,'Daily Log'!$BE$18:$BE$1017),0)</f>
        <v>0</v>
      </c>
      <c r="Z228" s="388">
        <f>IFERROR($E228*SUMIF('Daily Log'!$BG$18:$BG$1017,$B228,'Daily Log'!$BH$18:$BH$1017),0)</f>
        <v>0</v>
      </c>
      <c r="AA228" s="388">
        <f>IFERROR($E228*SUMIF('Daily Log'!$BJ$18:$BJ$1017,$B228,'Daily Log'!$BK$18:$BK$1017),0)</f>
        <v>0</v>
      </c>
      <c r="AB228" s="388">
        <f>IFERROR($E228*SUMIF('Daily Log'!$BM$18:$BM$1017,$B228,'Daily Log'!$BN$18:$BN$1017),0)</f>
        <v>1</v>
      </c>
      <c r="AC228" s="388">
        <f>IFERROR($E228*SUMIF('Daily Log'!$BP$18:$BP$1017,$B228,'Daily Log'!$BQ$18:$BQ$1017),0)</f>
        <v>1</v>
      </c>
      <c r="AD228" s="388">
        <f>IFERROR($E228*SUMIF('Daily Log'!$BS$18:$BS$1017,$B228,'Daily Log'!$BT$18:$BT$1017),0)</f>
        <v>0</v>
      </c>
      <c r="AE228" s="388">
        <f>IFERROR($E228*SUMIF('Daily Log'!$BV$18:$BV$1017,$B228,'Daily Log'!$BW$18:$BW$1017),0)</f>
        <v>0</v>
      </c>
      <c r="AF228" s="388">
        <f>IFERROR($E228*SUMIF('Daily Log'!$BY$18:$BY$1017,$B228,'Daily Log'!$BZ$18:$BZ$1017),0)</f>
        <v>0</v>
      </c>
      <c r="AG228" s="388">
        <f>IFERROR($E228*SUMIF('Daily Log'!$CB$18:$CB$1017,$B228,'Daily Log'!$CC$18:$CC$1017),0)</f>
        <v>0</v>
      </c>
      <c r="AH228" s="388">
        <f>IFERROR($E228*SUMIF('Daily Log'!$CE$18:$CE$1017,$B228,'Daily Log'!$CF$18:$CF$1017),0)</f>
        <v>0</v>
      </c>
      <c r="AI228" s="388">
        <f>IFERROR($E228*SUMIF('Daily Log'!$CH$18:$CH$1017,$B228,'Daily Log'!$CI$18:$CI$1017),0)</f>
        <v>0</v>
      </c>
      <c r="AJ228" s="388">
        <f>IFERROR($E228*SUMIF('Daily Log'!$CK$18:$CK$1017,$B228,'Daily Log'!$CL$18:$CL$1017),0)</f>
        <v>0</v>
      </c>
      <c r="AK228" s="388">
        <f>IFERROR($E228*SUMIF('Daily Log'!$CN$18:$CN$1017,$B228,'Daily Log'!$CO$18:$CO$1017),0)</f>
        <v>0</v>
      </c>
    </row>
    <row r="229" spans="2:37" ht="33.75" hidden="1" customHeight="1">
      <c r="B229" s="397" t="s">
        <v>136</v>
      </c>
      <c r="C229" s="393"/>
      <c r="D229" s="389" t="s">
        <v>501</v>
      </c>
      <c r="E229" s="391">
        <v>1</v>
      </c>
      <c r="F229" s="390">
        <f t="shared" si="4"/>
        <v>1</v>
      </c>
      <c r="G229" s="388">
        <f>IFERROR($E229*SUMIF('Daily Log'!$B$18:$B$1017,$B229,'Daily Log'!$C$18:$C$1017),0)</f>
        <v>0</v>
      </c>
      <c r="H229" s="388">
        <f>IFERROR($E229*SUMIF('Daily Log'!$E$18:$E$1017,$B229,'Daily Log'!$F$18:$F$1017),0)</f>
        <v>0</v>
      </c>
      <c r="I229" s="388">
        <f>IFERROR($E229*SUMIF('Daily Log'!$H$18:$H$1017,$B229,'Daily Log'!$I$18:$I$1017),0)</f>
        <v>0</v>
      </c>
      <c r="J229" s="388">
        <f>IFERROR($E229*SUMIF('Daily Log'!$K$18:$K$1017,$B229,'Daily Log'!$L$18:$L$1017),0)</f>
        <v>0</v>
      </c>
      <c r="K229" s="388">
        <f>IFERROR($E229*SUMIF('Daily Log'!$N$18:$N$1017,$B229,'Daily Log'!$O$18:$O$1017),0)</f>
        <v>0</v>
      </c>
      <c r="L229" s="388">
        <f>IFERROR($E229*SUMIF('Daily Log'!$Q$18:$Q$1017,$B229,'Daily Log'!$R$18:$R$1017),0)</f>
        <v>0</v>
      </c>
      <c r="M229" s="388">
        <f>IFERROR($E229*SUMIF('Daily Log'!$T$18:$T$1017,$B229,'Daily Log'!$U$18:$U$1017),0)</f>
        <v>0</v>
      </c>
      <c r="N229" s="388">
        <f>IFERROR($E229*SUMIF('Daily Log'!$W$18:$W$1017,$B229,'Daily Log'!$X$18:$X$1017),0)</f>
        <v>0</v>
      </c>
      <c r="O229" s="388">
        <f>IFERROR($E229*SUMIF('Daily Log'!$Z$18:$Z$1017,$B229,'Daily Log'!$AA$18:$AA$1017),0)</f>
        <v>0</v>
      </c>
      <c r="P229" s="388">
        <f>IFERROR($E229*SUMIF('Daily Log'!$AC$18:$AC$1017,$B229,'Daily Log'!$AD$18:$AD$1017),0)</f>
        <v>0</v>
      </c>
      <c r="Q229" s="388">
        <f>IFERROR($E229*SUMIF('Daily Log'!$AF$18:$AF$1017,$B229,'Daily Log'!$AG$18:$AG$1017),0)</f>
        <v>0</v>
      </c>
      <c r="R229" s="388">
        <f>IFERROR($E229*SUMIF('Daily Log'!$AI$18:$AI$1017,$B229,'Daily Log'!$AJ$18:$AJ$1017),0)</f>
        <v>0</v>
      </c>
      <c r="S229" s="388">
        <f>IFERROR($E229*SUMIF('Daily Log'!$AL$18:$AL$1017,$B229,'Daily Log'!$AM$18:$AM$1017),0)</f>
        <v>0</v>
      </c>
      <c r="T229" s="388">
        <f>IFERROR($E229*SUMIF('Daily Log'!$AO$18:$AO$1017,$B229,'Daily Log'!$AP$18:$AP$1017),0)</f>
        <v>0</v>
      </c>
      <c r="U229" s="388">
        <f>IFERROR($E229*SUMIF('Daily Log'!$AR$18:$AR$1017,$B229,'Daily Log'!$AS$18:$AS$1017),0)</f>
        <v>0</v>
      </c>
      <c r="V229" s="388">
        <f>IFERROR($E229*SUMIF('Daily Log'!$AU$18:$AU$1017,$B229,'Daily Log'!$AV$18:$AV$1017),0)</f>
        <v>0</v>
      </c>
      <c r="W229" s="388">
        <f>IFERROR($E229*SUMIF('Daily Log'!$AX$18:$AX$1017,$B229,'Daily Log'!$AY$18:$AY$1017),0)</f>
        <v>0</v>
      </c>
      <c r="X229" s="388">
        <f>IFERROR($E229*SUMIF('Daily Log'!$BA$18:$BA$1017,$B229,'Daily Log'!$BB$18:$BB$1017),0)</f>
        <v>0</v>
      </c>
      <c r="Y229" s="388">
        <f>IFERROR($E229*SUMIF('Daily Log'!$BD$18:$BD$1017,$B229,'Daily Log'!$BE$18:$BE$1017),0)</f>
        <v>0</v>
      </c>
      <c r="Z229" s="388">
        <f>IFERROR($E229*SUMIF('Daily Log'!$BG$18:$BG$1017,$B229,'Daily Log'!$BH$18:$BH$1017),0)</f>
        <v>0</v>
      </c>
      <c r="AA229" s="388">
        <f>IFERROR($E229*SUMIF('Daily Log'!$BJ$18:$BJ$1017,$B229,'Daily Log'!$BK$18:$BK$1017),0)</f>
        <v>0</v>
      </c>
      <c r="AB229" s="388">
        <f>IFERROR($E229*SUMIF('Daily Log'!$BM$18:$BM$1017,$B229,'Daily Log'!$BN$18:$BN$1017),0)</f>
        <v>0</v>
      </c>
      <c r="AC229" s="388">
        <f>IFERROR($E229*SUMIF('Daily Log'!$BP$18:$BP$1017,$B229,'Daily Log'!$BQ$18:$BQ$1017),0)</f>
        <v>1</v>
      </c>
      <c r="AD229" s="388">
        <f>IFERROR($E229*SUMIF('Daily Log'!$BS$18:$BS$1017,$B229,'Daily Log'!$BT$18:$BT$1017),0)</f>
        <v>0</v>
      </c>
      <c r="AE229" s="388">
        <f>IFERROR($E229*SUMIF('Daily Log'!$BV$18:$BV$1017,$B229,'Daily Log'!$BW$18:$BW$1017),0)</f>
        <v>0</v>
      </c>
      <c r="AF229" s="388">
        <f>IFERROR($E229*SUMIF('Daily Log'!$BY$18:$BY$1017,$B229,'Daily Log'!$BZ$18:$BZ$1017),0)</f>
        <v>0</v>
      </c>
      <c r="AG229" s="388">
        <f>IFERROR($E229*SUMIF('Daily Log'!$CB$18:$CB$1017,$B229,'Daily Log'!$CC$18:$CC$1017),0)</f>
        <v>0</v>
      </c>
      <c r="AH229" s="388">
        <f>IFERROR($E229*SUMIF('Daily Log'!$CE$18:$CE$1017,$B229,'Daily Log'!$CF$18:$CF$1017),0)</f>
        <v>0</v>
      </c>
      <c r="AI229" s="388">
        <f>IFERROR($E229*SUMIF('Daily Log'!$CH$18:$CH$1017,$B229,'Daily Log'!$CI$18:$CI$1017),0)</f>
        <v>0</v>
      </c>
      <c r="AJ229" s="388">
        <f>IFERROR($E229*SUMIF('Daily Log'!$CK$18:$CK$1017,$B229,'Daily Log'!$CL$18:$CL$1017),0)</f>
        <v>0</v>
      </c>
      <c r="AK229" s="388">
        <f>IFERROR($E229*SUMIF('Daily Log'!$CN$18:$CN$1017,$B229,'Daily Log'!$CO$18:$CO$1017),0)</f>
        <v>0</v>
      </c>
    </row>
    <row r="230" spans="2:37" ht="33.75" hidden="1" customHeight="1">
      <c r="B230" s="397" t="s">
        <v>137</v>
      </c>
      <c r="C230" s="393"/>
      <c r="D230" s="389" t="s">
        <v>501</v>
      </c>
      <c r="E230" s="391">
        <v>1</v>
      </c>
      <c r="F230" s="390">
        <f t="shared" si="4"/>
        <v>0</v>
      </c>
      <c r="G230" s="388">
        <f>IFERROR($E230*SUMIF('Daily Log'!$B$18:$B$1017,$B230,'Daily Log'!$C$18:$C$1017),0)</f>
        <v>0</v>
      </c>
      <c r="H230" s="388">
        <f>IFERROR($E230*SUMIF('Daily Log'!$E$18:$E$1017,$B230,'Daily Log'!$F$18:$F$1017),0)</f>
        <v>0</v>
      </c>
      <c r="I230" s="388">
        <f>IFERROR($E230*SUMIF('Daily Log'!$H$18:$H$1017,$B230,'Daily Log'!$I$18:$I$1017),0)</f>
        <v>0</v>
      </c>
      <c r="J230" s="388">
        <f>IFERROR($E230*SUMIF('Daily Log'!$K$18:$K$1017,$B230,'Daily Log'!$L$18:$L$1017),0)</f>
        <v>0</v>
      </c>
      <c r="K230" s="388">
        <f>IFERROR($E230*SUMIF('Daily Log'!$N$18:$N$1017,$B230,'Daily Log'!$O$18:$O$1017),0)</f>
        <v>0</v>
      </c>
      <c r="L230" s="388">
        <f>IFERROR($E230*SUMIF('Daily Log'!$Q$18:$Q$1017,$B230,'Daily Log'!$R$18:$R$1017),0)</f>
        <v>0</v>
      </c>
      <c r="M230" s="388">
        <f>IFERROR($E230*SUMIF('Daily Log'!$T$18:$T$1017,$B230,'Daily Log'!$U$18:$U$1017),0)</f>
        <v>0</v>
      </c>
      <c r="N230" s="388">
        <f>IFERROR($E230*SUMIF('Daily Log'!$W$18:$W$1017,$B230,'Daily Log'!$X$18:$X$1017),0)</f>
        <v>0</v>
      </c>
      <c r="O230" s="388">
        <f>IFERROR($E230*SUMIF('Daily Log'!$Z$18:$Z$1017,$B230,'Daily Log'!$AA$18:$AA$1017),0)</f>
        <v>0</v>
      </c>
      <c r="P230" s="388">
        <f>IFERROR($E230*SUMIF('Daily Log'!$AC$18:$AC$1017,$B230,'Daily Log'!$AD$18:$AD$1017),0)</f>
        <v>0</v>
      </c>
      <c r="Q230" s="388">
        <f>IFERROR($E230*SUMIF('Daily Log'!$AF$18:$AF$1017,$B230,'Daily Log'!$AG$18:$AG$1017),0)</f>
        <v>0</v>
      </c>
      <c r="R230" s="388">
        <f>IFERROR($E230*SUMIF('Daily Log'!$AI$18:$AI$1017,$B230,'Daily Log'!$AJ$18:$AJ$1017),0)</f>
        <v>0</v>
      </c>
      <c r="S230" s="388">
        <f>IFERROR($E230*SUMIF('Daily Log'!$AL$18:$AL$1017,$B230,'Daily Log'!$AM$18:$AM$1017),0)</f>
        <v>0</v>
      </c>
      <c r="T230" s="388">
        <f>IFERROR($E230*SUMIF('Daily Log'!$AO$18:$AO$1017,$B230,'Daily Log'!$AP$18:$AP$1017),0)</f>
        <v>0</v>
      </c>
      <c r="U230" s="388">
        <f>IFERROR($E230*SUMIF('Daily Log'!$AR$18:$AR$1017,$B230,'Daily Log'!$AS$18:$AS$1017),0)</f>
        <v>0</v>
      </c>
      <c r="V230" s="388">
        <f>IFERROR($E230*SUMIF('Daily Log'!$AU$18:$AU$1017,$B230,'Daily Log'!$AV$18:$AV$1017),0)</f>
        <v>0</v>
      </c>
      <c r="W230" s="388">
        <f>IFERROR($E230*SUMIF('Daily Log'!$AX$18:$AX$1017,$B230,'Daily Log'!$AY$18:$AY$1017),0)</f>
        <v>0</v>
      </c>
      <c r="X230" s="388">
        <f>IFERROR($E230*SUMIF('Daily Log'!$BA$18:$BA$1017,$B230,'Daily Log'!$BB$18:$BB$1017),0)</f>
        <v>0</v>
      </c>
      <c r="Y230" s="388">
        <f>IFERROR($E230*SUMIF('Daily Log'!$BD$18:$BD$1017,$B230,'Daily Log'!$BE$18:$BE$1017),0)</f>
        <v>0</v>
      </c>
      <c r="Z230" s="388">
        <f>IFERROR($E230*SUMIF('Daily Log'!$BG$18:$BG$1017,$B230,'Daily Log'!$BH$18:$BH$1017),0)</f>
        <v>0</v>
      </c>
      <c r="AA230" s="388">
        <f>IFERROR($E230*SUMIF('Daily Log'!$BJ$18:$BJ$1017,$B230,'Daily Log'!$BK$18:$BK$1017),0)</f>
        <v>0</v>
      </c>
      <c r="AB230" s="388">
        <f>IFERROR($E230*SUMIF('Daily Log'!$BM$18:$BM$1017,$B230,'Daily Log'!$BN$18:$BN$1017),0)</f>
        <v>0</v>
      </c>
      <c r="AC230" s="388">
        <f>IFERROR($E230*SUMIF('Daily Log'!$BP$18:$BP$1017,$B230,'Daily Log'!$BQ$18:$BQ$1017),0)</f>
        <v>0</v>
      </c>
      <c r="AD230" s="388">
        <f>IFERROR($E230*SUMIF('Daily Log'!$BS$18:$BS$1017,$B230,'Daily Log'!$BT$18:$BT$1017),0)</f>
        <v>0</v>
      </c>
      <c r="AE230" s="388">
        <f>IFERROR($E230*SUMIF('Daily Log'!$BV$18:$BV$1017,$B230,'Daily Log'!$BW$18:$BW$1017),0)</f>
        <v>0</v>
      </c>
      <c r="AF230" s="388">
        <f>IFERROR($E230*SUMIF('Daily Log'!$BY$18:$BY$1017,$B230,'Daily Log'!$BZ$18:$BZ$1017),0)</f>
        <v>0</v>
      </c>
      <c r="AG230" s="388">
        <f>IFERROR($E230*SUMIF('Daily Log'!$CB$18:$CB$1017,$B230,'Daily Log'!$CC$18:$CC$1017),0)</f>
        <v>0</v>
      </c>
      <c r="AH230" s="388">
        <f>IFERROR($E230*SUMIF('Daily Log'!$CE$18:$CE$1017,$B230,'Daily Log'!$CF$18:$CF$1017),0)</f>
        <v>0</v>
      </c>
      <c r="AI230" s="388">
        <f>IFERROR($E230*SUMIF('Daily Log'!$CH$18:$CH$1017,$B230,'Daily Log'!$CI$18:$CI$1017),0)</f>
        <v>0</v>
      </c>
      <c r="AJ230" s="388">
        <f>IFERROR($E230*SUMIF('Daily Log'!$CK$18:$CK$1017,$B230,'Daily Log'!$CL$18:$CL$1017),0)</f>
        <v>0</v>
      </c>
      <c r="AK230" s="388">
        <f>IFERROR($E230*SUMIF('Daily Log'!$CN$18:$CN$1017,$B230,'Daily Log'!$CO$18:$CO$1017),0)</f>
        <v>0</v>
      </c>
    </row>
    <row r="231" spans="2:37" ht="33.75" hidden="1" customHeight="1">
      <c r="B231" s="397" t="s">
        <v>138</v>
      </c>
      <c r="C231" s="283"/>
      <c r="D231" s="389" t="s">
        <v>501</v>
      </c>
      <c r="E231" s="391">
        <v>1</v>
      </c>
      <c r="F231" s="390">
        <f t="shared" si="4"/>
        <v>2</v>
      </c>
      <c r="G231" s="388">
        <f>IFERROR($E231*SUMIF('Daily Log'!$B$18:$B$1017,$B231,'Daily Log'!$C$18:$C$1017),0)</f>
        <v>0</v>
      </c>
      <c r="H231" s="388">
        <f>IFERROR($E231*SUMIF('Daily Log'!$E$18:$E$1017,$B231,'Daily Log'!$F$18:$F$1017),0)</f>
        <v>0</v>
      </c>
      <c r="I231" s="388">
        <f>IFERROR($E231*SUMIF('Daily Log'!$H$18:$H$1017,$B231,'Daily Log'!$I$18:$I$1017),0)</f>
        <v>0</v>
      </c>
      <c r="J231" s="388">
        <f>IFERROR($E231*SUMIF('Daily Log'!$K$18:$K$1017,$B231,'Daily Log'!$L$18:$L$1017),0)</f>
        <v>0</v>
      </c>
      <c r="K231" s="388">
        <f>IFERROR($E231*SUMIF('Daily Log'!$N$18:$N$1017,$B231,'Daily Log'!$O$18:$O$1017),0)</f>
        <v>0</v>
      </c>
      <c r="L231" s="388">
        <f>IFERROR($E231*SUMIF('Daily Log'!$Q$18:$Q$1017,$B231,'Daily Log'!$R$18:$R$1017),0)</f>
        <v>0</v>
      </c>
      <c r="M231" s="388">
        <f>IFERROR($E231*SUMIF('Daily Log'!$T$18:$T$1017,$B231,'Daily Log'!$U$18:$U$1017),0)</f>
        <v>0</v>
      </c>
      <c r="N231" s="388">
        <f>IFERROR($E231*SUMIF('Daily Log'!$W$18:$W$1017,$B231,'Daily Log'!$X$18:$X$1017),0)</f>
        <v>0</v>
      </c>
      <c r="O231" s="388">
        <f>IFERROR($E231*SUMIF('Daily Log'!$Z$18:$Z$1017,$B231,'Daily Log'!$AA$18:$AA$1017),0)</f>
        <v>0</v>
      </c>
      <c r="P231" s="388">
        <f>IFERROR($E231*SUMIF('Daily Log'!$AC$18:$AC$1017,$B231,'Daily Log'!$AD$18:$AD$1017),0)</f>
        <v>0</v>
      </c>
      <c r="Q231" s="388">
        <f>IFERROR($E231*SUMIF('Daily Log'!$AF$18:$AF$1017,$B231,'Daily Log'!$AG$18:$AG$1017),0)</f>
        <v>0</v>
      </c>
      <c r="R231" s="388">
        <f>IFERROR($E231*SUMIF('Daily Log'!$AI$18:$AI$1017,$B231,'Daily Log'!$AJ$18:$AJ$1017),0)</f>
        <v>0</v>
      </c>
      <c r="S231" s="388">
        <f>IFERROR($E231*SUMIF('Daily Log'!$AL$18:$AL$1017,$B231,'Daily Log'!$AM$18:$AM$1017),0)</f>
        <v>0</v>
      </c>
      <c r="T231" s="388">
        <f>IFERROR($E231*SUMIF('Daily Log'!$AO$18:$AO$1017,$B231,'Daily Log'!$AP$18:$AP$1017),0)</f>
        <v>0</v>
      </c>
      <c r="U231" s="388">
        <f>IFERROR($E231*SUMIF('Daily Log'!$AR$18:$AR$1017,$B231,'Daily Log'!$AS$18:$AS$1017),0)</f>
        <v>0</v>
      </c>
      <c r="V231" s="388">
        <f>IFERROR($E231*SUMIF('Daily Log'!$AU$18:$AU$1017,$B231,'Daily Log'!$AV$18:$AV$1017),0)</f>
        <v>0</v>
      </c>
      <c r="W231" s="388">
        <f>IFERROR($E231*SUMIF('Daily Log'!$AX$18:$AX$1017,$B231,'Daily Log'!$AY$18:$AY$1017),0)</f>
        <v>0</v>
      </c>
      <c r="X231" s="388">
        <f>IFERROR($E231*SUMIF('Daily Log'!$BA$18:$BA$1017,$B231,'Daily Log'!$BB$18:$BB$1017),0)</f>
        <v>0</v>
      </c>
      <c r="Y231" s="388">
        <f>IFERROR($E231*SUMIF('Daily Log'!$BD$18:$BD$1017,$B231,'Daily Log'!$BE$18:$BE$1017),0)</f>
        <v>0</v>
      </c>
      <c r="Z231" s="388">
        <f>IFERROR($E231*SUMIF('Daily Log'!$BG$18:$BG$1017,$B231,'Daily Log'!$BH$18:$BH$1017),0)</f>
        <v>0</v>
      </c>
      <c r="AA231" s="388">
        <f>IFERROR($E231*SUMIF('Daily Log'!$BJ$18:$BJ$1017,$B231,'Daily Log'!$BK$18:$BK$1017),0)</f>
        <v>0</v>
      </c>
      <c r="AB231" s="388">
        <f>IFERROR($E231*SUMIF('Daily Log'!$BM$18:$BM$1017,$B231,'Daily Log'!$BN$18:$BN$1017),0)</f>
        <v>1</v>
      </c>
      <c r="AC231" s="388">
        <f>IFERROR($E231*SUMIF('Daily Log'!$BP$18:$BP$1017,$B231,'Daily Log'!$BQ$18:$BQ$1017),0)</f>
        <v>1</v>
      </c>
      <c r="AD231" s="388">
        <f>IFERROR($E231*SUMIF('Daily Log'!$BS$18:$BS$1017,$B231,'Daily Log'!$BT$18:$BT$1017),0)</f>
        <v>0</v>
      </c>
      <c r="AE231" s="388">
        <f>IFERROR($E231*SUMIF('Daily Log'!$BV$18:$BV$1017,$B231,'Daily Log'!$BW$18:$BW$1017),0)</f>
        <v>0</v>
      </c>
      <c r="AF231" s="388">
        <f>IFERROR($E231*SUMIF('Daily Log'!$BY$18:$BY$1017,$B231,'Daily Log'!$BZ$18:$BZ$1017),0)</f>
        <v>0</v>
      </c>
      <c r="AG231" s="388">
        <f>IFERROR($E231*SUMIF('Daily Log'!$CB$18:$CB$1017,$B231,'Daily Log'!$CC$18:$CC$1017),0)</f>
        <v>0</v>
      </c>
      <c r="AH231" s="388">
        <f>IFERROR($E231*SUMIF('Daily Log'!$CE$18:$CE$1017,$B231,'Daily Log'!$CF$18:$CF$1017),0)</f>
        <v>0</v>
      </c>
      <c r="AI231" s="388">
        <f>IFERROR($E231*SUMIF('Daily Log'!$CH$18:$CH$1017,$B231,'Daily Log'!$CI$18:$CI$1017),0)</f>
        <v>0</v>
      </c>
      <c r="AJ231" s="388">
        <f>IFERROR($E231*SUMIF('Daily Log'!$CK$18:$CK$1017,$B231,'Daily Log'!$CL$18:$CL$1017),0)</f>
        <v>0</v>
      </c>
      <c r="AK231" s="388">
        <f>IFERROR($E231*SUMIF('Daily Log'!$CN$18:$CN$1017,$B231,'Daily Log'!$CO$18:$CO$1017),0)</f>
        <v>0</v>
      </c>
    </row>
    <row r="232" spans="2:37" ht="33.75" hidden="1" customHeight="1">
      <c r="B232" s="397" t="s">
        <v>139</v>
      </c>
      <c r="C232" s="283"/>
      <c r="D232" s="389" t="s">
        <v>501</v>
      </c>
      <c r="E232" s="391">
        <v>1</v>
      </c>
      <c r="F232" s="390">
        <f t="shared" si="4"/>
        <v>1</v>
      </c>
      <c r="G232" s="388">
        <f>IFERROR($E232*SUMIF('Daily Log'!$B$18:$B$1017,$B232,'Daily Log'!$C$18:$C$1017),0)</f>
        <v>0</v>
      </c>
      <c r="H232" s="388">
        <f>IFERROR($E232*SUMIF('Daily Log'!$E$18:$E$1017,$B232,'Daily Log'!$F$18:$F$1017),0)</f>
        <v>0</v>
      </c>
      <c r="I232" s="388">
        <f>IFERROR($E232*SUMIF('Daily Log'!$H$18:$H$1017,$B232,'Daily Log'!$I$18:$I$1017),0)</f>
        <v>0</v>
      </c>
      <c r="J232" s="388">
        <f>IFERROR($E232*SUMIF('Daily Log'!$K$18:$K$1017,$B232,'Daily Log'!$L$18:$L$1017),0)</f>
        <v>0</v>
      </c>
      <c r="K232" s="388">
        <f>IFERROR($E232*SUMIF('Daily Log'!$N$18:$N$1017,$B232,'Daily Log'!$O$18:$O$1017),0)</f>
        <v>0</v>
      </c>
      <c r="L232" s="388">
        <f>IFERROR($E232*SUMIF('Daily Log'!$Q$18:$Q$1017,$B232,'Daily Log'!$R$18:$R$1017),0)</f>
        <v>0</v>
      </c>
      <c r="M232" s="388">
        <f>IFERROR($E232*SUMIF('Daily Log'!$T$18:$T$1017,$B232,'Daily Log'!$U$18:$U$1017),0)</f>
        <v>0</v>
      </c>
      <c r="N232" s="388">
        <f>IFERROR($E232*SUMIF('Daily Log'!$W$18:$W$1017,$B232,'Daily Log'!$X$18:$X$1017),0)</f>
        <v>0</v>
      </c>
      <c r="O232" s="388">
        <f>IFERROR($E232*SUMIF('Daily Log'!$Z$18:$Z$1017,$B232,'Daily Log'!$AA$18:$AA$1017),0)</f>
        <v>0</v>
      </c>
      <c r="P232" s="388">
        <f>IFERROR($E232*SUMIF('Daily Log'!$AC$18:$AC$1017,$B232,'Daily Log'!$AD$18:$AD$1017),0)</f>
        <v>0</v>
      </c>
      <c r="Q232" s="388">
        <f>IFERROR($E232*SUMIF('Daily Log'!$AF$18:$AF$1017,$B232,'Daily Log'!$AG$18:$AG$1017),0)</f>
        <v>0</v>
      </c>
      <c r="R232" s="388">
        <f>IFERROR($E232*SUMIF('Daily Log'!$AI$18:$AI$1017,$B232,'Daily Log'!$AJ$18:$AJ$1017),0)</f>
        <v>0</v>
      </c>
      <c r="S232" s="388">
        <f>IFERROR($E232*SUMIF('Daily Log'!$AL$18:$AL$1017,$B232,'Daily Log'!$AM$18:$AM$1017),0)</f>
        <v>0</v>
      </c>
      <c r="T232" s="388">
        <f>IFERROR($E232*SUMIF('Daily Log'!$AO$18:$AO$1017,$B232,'Daily Log'!$AP$18:$AP$1017),0)</f>
        <v>0</v>
      </c>
      <c r="U232" s="388">
        <f>IFERROR($E232*SUMIF('Daily Log'!$AR$18:$AR$1017,$B232,'Daily Log'!$AS$18:$AS$1017),0)</f>
        <v>0</v>
      </c>
      <c r="V232" s="388">
        <f>IFERROR($E232*SUMIF('Daily Log'!$AU$18:$AU$1017,$B232,'Daily Log'!$AV$18:$AV$1017),0)</f>
        <v>0</v>
      </c>
      <c r="W232" s="388">
        <f>IFERROR($E232*SUMIF('Daily Log'!$AX$18:$AX$1017,$B232,'Daily Log'!$AY$18:$AY$1017),0)</f>
        <v>0</v>
      </c>
      <c r="X232" s="388">
        <f>IFERROR($E232*SUMIF('Daily Log'!$BA$18:$BA$1017,$B232,'Daily Log'!$BB$18:$BB$1017),0)</f>
        <v>0</v>
      </c>
      <c r="Y232" s="388">
        <f>IFERROR($E232*SUMIF('Daily Log'!$BD$18:$BD$1017,$B232,'Daily Log'!$BE$18:$BE$1017),0)</f>
        <v>0</v>
      </c>
      <c r="Z232" s="388">
        <f>IFERROR($E232*SUMIF('Daily Log'!$BG$18:$BG$1017,$B232,'Daily Log'!$BH$18:$BH$1017),0)</f>
        <v>0</v>
      </c>
      <c r="AA232" s="388">
        <f>IFERROR($E232*SUMIF('Daily Log'!$BJ$18:$BJ$1017,$B232,'Daily Log'!$BK$18:$BK$1017),0)</f>
        <v>0</v>
      </c>
      <c r="AB232" s="388">
        <f>IFERROR($E232*SUMIF('Daily Log'!$BM$18:$BM$1017,$B232,'Daily Log'!$BN$18:$BN$1017),0)</f>
        <v>1</v>
      </c>
      <c r="AC232" s="388">
        <f>IFERROR($E232*SUMIF('Daily Log'!$BP$18:$BP$1017,$B232,'Daily Log'!$BQ$18:$BQ$1017),0)</f>
        <v>0</v>
      </c>
      <c r="AD232" s="388">
        <f>IFERROR($E232*SUMIF('Daily Log'!$BS$18:$BS$1017,$B232,'Daily Log'!$BT$18:$BT$1017),0)</f>
        <v>0</v>
      </c>
      <c r="AE232" s="388">
        <f>IFERROR($E232*SUMIF('Daily Log'!$BV$18:$BV$1017,$B232,'Daily Log'!$BW$18:$BW$1017),0)</f>
        <v>0</v>
      </c>
      <c r="AF232" s="388">
        <f>IFERROR($E232*SUMIF('Daily Log'!$BY$18:$BY$1017,$B232,'Daily Log'!$BZ$18:$BZ$1017),0)</f>
        <v>0</v>
      </c>
      <c r="AG232" s="388">
        <f>IFERROR($E232*SUMIF('Daily Log'!$CB$18:$CB$1017,$B232,'Daily Log'!$CC$18:$CC$1017),0)</f>
        <v>0</v>
      </c>
      <c r="AH232" s="388">
        <f>IFERROR($E232*SUMIF('Daily Log'!$CE$18:$CE$1017,$B232,'Daily Log'!$CF$18:$CF$1017),0)</f>
        <v>0</v>
      </c>
      <c r="AI232" s="388">
        <f>IFERROR($E232*SUMIF('Daily Log'!$CH$18:$CH$1017,$B232,'Daily Log'!$CI$18:$CI$1017),0)</f>
        <v>0</v>
      </c>
      <c r="AJ232" s="388">
        <f>IFERROR($E232*SUMIF('Daily Log'!$CK$18:$CK$1017,$B232,'Daily Log'!$CL$18:$CL$1017),0)</f>
        <v>0</v>
      </c>
      <c r="AK232" s="388">
        <f>IFERROR($E232*SUMIF('Daily Log'!$CN$18:$CN$1017,$B232,'Daily Log'!$CO$18:$CO$1017),0)</f>
        <v>0</v>
      </c>
    </row>
    <row r="233" spans="2:37" ht="33.75" hidden="1" customHeight="1">
      <c r="B233" s="397" t="s">
        <v>140</v>
      </c>
      <c r="C233" s="283"/>
      <c r="D233" s="389" t="s">
        <v>276</v>
      </c>
      <c r="E233" s="391">
        <v>1</v>
      </c>
      <c r="F233" s="390">
        <f t="shared" si="4"/>
        <v>71</v>
      </c>
      <c r="G233" s="388">
        <f>IFERROR($E233*SUMIF('Daily Log'!$B$18:$B$1017,$B233,'Daily Log'!$C$18:$C$1017),0)</f>
        <v>0</v>
      </c>
      <c r="H233" s="388">
        <f>IFERROR($E233*SUMIF('Daily Log'!$E$18:$E$1017,$B233,'Daily Log'!$F$18:$F$1017),0)</f>
        <v>0</v>
      </c>
      <c r="I233" s="388">
        <f>IFERROR($E233*SUMIF('Daily Log'!$H$18:$H$1017,$B233,'Daily Log'!$I$18:$I$1017),0)</f>
        <v>0</v>
      </c>
      <c r="J233" s="388">
        <f>IFERROR($E233*SUMIF('Daily Log'!$K$18:$K$1017,$B233,'Daily Log'!$L$18:$L$1017),0)</f>
        <v>0</v>
      </c>
      <c r="K233" s="388">
        <f>IFERROR($E233*SUMIF('Daily Log'!$N$18:$N$1017,$B233,'Daily Log'!$O$18:$O$1017),0)</f>
        <v>0</v>
      </c>
      <c r="L233" s="388">
        <f>IFERROR($E233*SUMIF('Daily Log'!$Q$18:$Q$1017,$B233,'Daily Log'!$R$18:$R$1017),0)</f>
        <v>0</v>
      </c>
      <c r="M233" s="388">
        <f>IFERROR($E233*SUMIF('Daily Log'!$T$18:$T$1017,$B233,'Daily Log'!$U$18:$U$1017),0)</f>
        <v>0</v>
      </c>
      <c r="N233" s="388">
        <f>IFERROR($E233*SUMIF('Daily Log'!$W$18:$W$1017,$B233,'Daily Log'!$X$18:$X$1017),0)</f>
        <v>0</v>
      </c>
      <c r="O233" s="388">
        <f>IFERROR($E233*SUMIF('Daily Log'!$Z$18:$Z$1017,$B233,'Daily Log'!$AA$18:$AA$1017),0)</f>
        <v>0</v>
      </c>
      <c r="P233" s="388">
        <f>IFERROR($E233*SUMIF('Daily Log'!$AC$18:$AC$1017,$B233,'Daily Log'!$AD$18:$AD$1017),0)</f>
        <v>0</v>
      </c>
      <c r="Q233" s="388">
        <f>IFERROR($E233*SUMIF('Daily Log'!$AF$18:$AF$1017,$B233,'Daily Log'!$AG$18:$AG$1017),0)</f>
        <v>0</v>
      </c>
      <c r="R233" s="388">
        <f>IFERROR($E233*SUMIF('Daily Log'!$AI$18:$AI$1017,$B233,'Daily Log'!$AJ$18:$AJ$1017),0)</f>
        <v>0</v>
      </c>
      <c r="S233" s="388">
        <f>IFERROR($E233*SUMIF('Daily Log'!$AL$18:$AL$1017,$B233,'Daily Log'!$AM$18:$AM$1017),0)</f>
        <v>0</v>
      </c>
      <c r="T233" s="388">
        <f>IFERROR($E233*SUMIF('Daily Log'!$AO$18:$AO$1017,$B233,'Daily Log'!$AP$18:$AP$1017),0)</f>
        <v>0</v>
      </c>
      <c r="U233" s="388">
        <f>IFERROR($E233*SUMIF('Daily Log'!$AR$18:$AR$1017,$B233,'Daily Log'!$AS$18:$AS$1017),0)</f>
        <v>0</v>
      </c>
      <c r="V233" s="388">
        <f>IFERROR($E233*SUMIF('Daily Log'!$AU$18:$AU$1017,$B233,'Daily Log'!$AV$18:$AV$1017),0)</f>
        <v>0</v>
      </c>
      <c r="W233" s="388">
        <f>IFERROR($E233*SUMIF('Daily Log'!$AX$18:$AX$1017,$B233,'Daily Log'!$AY$18:$AY$1017),0)</f>
        <v>0</v>
      </c>
      <c r="X233" s="388">
        <f>IFERROR($E233*SUMIF('Daily Log'!$BA$18:$BA$1017,$B233,'Daily Log'!$BB$18:$BB$1017),0)</f>
        <v>15</v>
      </c>
      <c r="Y233" s="388">
        <f>IFERROR($E233*SUMIF('Daily Log'!$BD$18:$BD$1017,$B233,'Daily Log'!$BE$18:$BE$1017),0)</f>
        <v>11</v>
      </c>
      <c r="Z233" s="388">
        <f>IFERROR($E233*SUMIF('Daily Log'!$BG$18:$BG$1017,$B233,'Daily Log'!$BH$18:$BH$1017),0)</f>
        <v>7</v>
      </c>
      <c r="AA233" s="388">
        <f>IFERROR($E233*SUMIF('Daily Log'!$BJ$18:$BJ$1017,$B233,'Daily Log'!$BK$18:$BK$1017),0)</f>
        <v>10</v>
      </c>
      <c r="AB233" s="388">
        <f>IFERROR($E233*SUMIF('Daily Log'!$BM$18:$BM$1017,$B233,'Daily Log'!$BN$18:$BN$1017),0)</f>
        <v>8</v>
      </c>
      <c r="AC233" s="388">
        <f>IFERROR($E233*SUMIF('Daily Log'!$BP$18:$BP$1017,$B233,'Daily Log'!$BQ$18:$BQ$1017),0)</f>
        <v>9</v>
      </c>
      <c r="AD233" s="388">
        <f>IFERROR($E233*SUMIF('Daily Log'!$BS$18:$BS$1017,$B233,'Daily Log'!$BT$18:$BT$1017),0)</f>
        <v>11</v>
      </c>
      <c r="AE233" s="388">
        <f>IFERROR($E233*SUMIF('Daily Log'!$BV$18:$BV$1017,$B233,'Daily Log'!$BW$18:$BW$1017),0)</f>
        <v>0</v>
      </c>
      <c r="AF233" s="388">
        <f>IFERROR($E233*SUMIF('Daily Log'!$BY$18:$BY$1017,$B233,'Daily Log'!$BZ$18:$BZ$1017),0)</f>
        <v>0</v>
      </c>
      <c r="AG233" s="388">
        <f>IFERROR($E233*SUMIF('Daily Log'!$CB$18:$CB$1017,$B233,'Daily Log'!$CC$18:$CC$1017),0)</f>
        <v>0</v>
      </c>
      <c r="AH233" s="388">
        <f>IFERROR($E233*SUMIF('Daily Log'!$CE$18:$CE$1017,$B233,'Daily Log'!$CF$18:$CF$1017),0)</f>
        <v>0</v>
      </c>
      <c r="AI233" s="388">
        <f>IFERROR($E233*SUMIF('Daily Log'!$CH$18:$CH$1017,$B233,'Daily Log'!$CI$18:$CI$1017),0)</f>
        <v>0</v>
      </c>
      <c r="AJ233" s="388">
        <f>IFERROR($E233*SUMIF('Daily Log'!$CK$18:$CK$1017,$B233,'Daily Log'!$CL$18:$CL$1017),0)</f>
        <v>0</v>
      </c>
      <c r="AK233" s="388">
        <f>IFERROR($E233*SUMIF('Daily Log'!$CN$18:$CN$1017,$B233,'Daily Log'!$CO$18:$CO$1017),0)</f>
        <v>0</v>
      </c>
    </row>
    <row r="234" spans="2:37" ht="33.75" hidden="1" customHeight="1">
      <c r="B234" s="397" t="s">
        <v>141</v>
      </c>
      <c r="C234" s="283"/>
      <c r="D234" s="389" t="s">
        <v>276</v>
      </c>
      <c r="E234" s="391">
        <v>1</v>
      </c>
      <c r="F234" s="390">
        <f t="shared" si="4"/>
        <v>132</v>
      </c>
      <c r="G234" s="388">
        <f>IFERROR($E234*SUMIF('Daily Log'!$B$18:$B$1017,$B234,'Daily Log'!$C$18:$C$1017),0)</f>
        <v>0</v>
      </c>
      <c r="H234" s="388">
        <f>IFERROR($E234*SUMIF('Daily Log'!$E$18:$E$1017,$B234,'Daily Log'!$F$18:$F$1017),0)</f>
        <v>0</v>
      </c>
      <c r="I234" s="388">
        <f>IFERROR($E234*SUMIF('Daily Log'!$H$18:$H$1017,$B234,'Daily Log'!$I$18:$I$1017),0)</f>
        <v>0</v>
      </c>
      <c r="J234" s="388">
        <f>IFERROR($E234*SUMIF('Daily Log'!$K$18:$K$1017,$B234,'Daily Log'!$L$18:$L$1017),0)</f>
        <v>0</v>
      </c>
      <c r="K234" s="388">
        <f>IFERROR($E234*SUMIF('Daily Log'!$N$18:$N$1017,$B234,'Daily Log'!$O$18:$O$1017),0)</f>
        <v>0</v>
      </c>
      <c r="L234" s="388">
        <f>IFERROR($E234*SUMIF('Daily Log'!$Q$18:$Q$1017,$B234,'Daily Log'!$R$18:$R$1017),0)</f>
        <v>0</v>
      </c>
      <c r="M234" s="388">
        <f>IFERROR($E234*SUMIF('Daily Log'!$T$18:$T$1017,$B234,'Daily Log'!$U$18:$U$1017),0)</f>
        <v>0</v>
      </c>
      <c r="N234" s="388">
        <f>IFERROR($E234*SUMIF('Daily Log'!$W$18:$W$1017,$B234,'Daily Log'!$X$18:$X$1017),0)</f>
        <v>0</v>
      </c>
      <c r="O234" s="388">
        <f>IFERROR($E234*SUMIF('Daily Log'!$Z$18:$Z$1017,$B234,'Daily Log'!$AA$18:$AA$1017),0)</f>
        <v>0</v>
      </c>
      <c r="P234" s="388">
        <f>IFERROR($E234*SUMIF('Daily Log'!$AC$18:$AC$1017,$B234,'Daily Log'!$AD$18:$AD$1017),0)</f>
        <v>0</v>
      </c>
      <c r="Q234" s="388">
        <f>IFERROR($E234*SUMIF('Daily Log'!$AF$18:$AF$1017,$B234,'Daily Log'!$AG$18:$AG$1017),0)</f>
        <v>0</v>
      </c>
      <c r="R234" s="388">
        <f>IFERROR($E234*SUMIF('Daily Log'!$AI$18:$AI$1017,$B234,'Daily Log'!$AJ$18:$AJ$1017),0)</f>
        <v>0</v>
      </c>
      <c r="S234" s="388">
        <f>IFERROR($E234*SUMIF('Daily Log'!$AL$18:$AL$1017,$B234,'Daily Log'!$AM$18:$AM$1017),0)</f>
        <v>0</v>
      </c>
      <c r="T234" s="388">
        <f>IFERROR($E234*SUMIF('Daily Log'!$AO$18:$AO$1017,$B234,'Daily Log'!$AP$18:$AP$1017),0)</f>
        <v>0</v>
      </c>
      <c r="U234" s="388">
        <f>IFERROR($E234*SUMIF('Daily Log'!$AR$18:$AR$1017,$B234,'Daily Log'!$AS$18:$AS$1017),0)</f>
        <v>0</v>
      </c>
      <c r="V234" s="388">
        <f>IFERROR($E234*SUMIF('Daily Log'!$AU$18:$AU$1017,$B234,'Daily Log'!$AV$18:$AV$1017),0)</f>
        <v>0</v>
      </c>
      <c r="W234" s="388">
        <f>IFERROR($E234*SUMIF('Daily Log'!$AX$18:$AX$1017,$B234,'Daily Log'!$AY$18:$AY$1017),0)</f>
        <v>0</v>
      </c>
      <c r="X234" s="388">
        <f>IFERROR($E234*SUMIF('Daily Log'!$BA$18:$BA$1017,$B234,'Daily Log'!$BB$18:$BB$1017),0)</f>
        <v>12</v>
      </c>
      <c r="Y234" s="388">
        <f>IFERROR($E234*SUMIF('Daily Log'!$BD$18:$BD$1017,$B234,'Daily Log'!$BE$18:$BE$1017),0)</f>
        <v>22</v>
      </c>
      <c r="Z234" s="388">
        <f>IFERROR($E234*SUMIF('Daily Log'!$BG$18:$BG$1017,$B234,'Daily Log'!$BH$18:$BH$1017),0)</f>
        <v>13</v>
      </c>
      <c r="AA234" s="388">
        <f>IFERROR($E234*SUMIF('Daily Log'!$BJ$18:$BJ$1017,$B234,'Daily Log'!$BK$18:$BK$1017),0)</f>
        <v>13</v>
      </c>
      <c r="AB234" s="388">
        <f>IFERROR($E234*SUMIF('Daily Log'!$BM$18:$BM$1017,$B234,'Daily Log'!$BN$18:$BN$1017),0)</f>
        <v>30</v>
      </c>
      <c r="AC234" s="388">
        <f>IFERROR($E234*SUMIF('Daily Log'!$BP$18:$BP$1017,$B234,'Daily Log'!$BQ$18:$BQ$1017),0)</f>
        <v>25</v>
      </c>
      <c r="AD234" s="388">
        <f>IFERROR($E234*SUMIF('Daily Log'!$BS$18:$BS$1017,$B234,'Daily Log'!$BT$18:$BT$1017),0)</f>
        <v>17</v>
      </c>
      <c r="AE234" s="388">
        <f>IFERROR($E234*SUMIF('Daily Log'!$BV$18:$BV$1017,$B234,'Daily Log'!$BW$18:$BW$1017),0)</f>
        <v>0</v>
      </c>
      <c r="AF234" s="388">
        <f>IFERROR($E234*SUMIF('Daily Log'!$BY$18:$BY$1017,$B234,'Daily Log'!$BZ$18:$BZ$1017),0)</f>
        <v>0</v>
      </c>
      <c r="AG234" s="388">
        <f>IFERROR($E234*SUMIF('Daily Log'!$CB$18:$CB$1017,$B234,'Daily Log'!$CC$18:$CC$1017),0)</f>
        <v>0</v>
      </c>
      <c r="AH234" s="388">
        <f>IFERROR($E234*SUMIF('Daily Log'!$CE$18:$CE$1017,$B234,'Daily Log'!$CF$18:$CF$1017),0)</f>
        <v>0</v>
      </c>
      <c r="AI234" s="388">
        <f>IFERROR($E234*SUMIF('Daily Log'!$CH$18:$CH$1017,$B234,'Daily Log'!$CI$18:$CI$1017),0)</f>
        <v>0</v>
      </c>
      <c r="AJ234" s="388">
        <f>IFERROR($E234*SUMIF('Daily Log'!$CK$18:$CK$1017,$B234,'Daily Log'!$CL$18:$CL$1017),0)</f>
        <v>0</v>
      </c>
      <c r="AK234" s="388">
        <f>IFERROR($E234*SUMIF('Daily Log'!$CN$18:$CN$1017,$B234,'Daily Log'!$CO$18:$CO$1017),0)</f>
        <v>0</v>
      </c>
    </row>
    <row r="235" spans="2:37" ht="33.75" hidden="1" customHeight="1">
      <c r="B235" s="397" t="s">
        <v>142</v>
      </c>
      <c r="C235" s="283"/>
      <c r="D235" s="389" t="s">
        <v>276</v>
      </c>
      <c r="E235" s="391">
        <v>1</v>
      </c>
      <c r="F235" s="390">
        <f t="shared" si="4"/>
        <v>0</v>
      </c>
      <c r="G235" s="388">
        <f>IFERROR($E235*SUMIF('Daily Log'!$B$18:$B$1017,$B235,'Daily Log'!$C$18:$C$1017),0)</f>
        <v>0</v>
      </c>
      <c r="H235" s="388">
        <f>IFERROR($E235*SUMIF('Daily Log'!$E$18:$E$1017,$B235,'Daily Log'!$F$18:$F$1017),0)</f>
        <v>0</v>
      </c>
      <c r="I235" s="388">
        <f>IFERROR($E235*SUMIF('Daily Log'!$H$18:$H$1017,$B235,'Daily Log'!$I$18:$I$1017),0)</f>
        <v>0</v>
      </c>
      <c r="J235" s="388">
        <f>IFERROR($E235*SUMIF('Daily Log'!$K$18:$K$1017,$B235,'Daily Log'!$L$18:$L$1017),0)</f>
        <v>0</v>
      </c>
      <c r="K235" s="388">
        <f>IFERROR($E235*SUMIF('Daily Log'!$N$18:$N$1017,$B235,'Daily Log'!$O$18:$O$1017),0)</f>
        <v>0</v>
      </c>
      <c r="L235" s="388">
        <f>IFERROR($E235*SUMIF('Daily Log'!$Q$18:$Q$1017,$B235,'Daily Log'!$R$18:$R$1017),0)</f>
        <v>0</v>
      </c>
      <c r="M235" s="388">
        <f>IFERROR($E235*SUMIF('Daily Log'!$T$18:$T$1017,$B235,'Daily Log'!$U$18:$U$1017),0)</f>
        <v>0</v>
      </c>
      <c r="N235" s="388">
        <f>IFERROR($E235*SUMIF('Daily Log'!$W$18:$W$1017,$B235,'Daily Log'!$X$18:$X$1017),0)</f>
        <v>0</v>
      </c>
      <c r="O235" s="388">
        <f>IFERROR($E235*SUMIF('Daily Log'!$Z$18:$Z$1017,$B235,'Daily Log'!$AA$18:$AA$1017),0)</f>
        <v>0</v>
      </c>
      <c r="P235" s="388">
        <f>IFERROR($E235*SUMIF('Daily Log'!$AC$18:$AC$1017,$B235,'Daily Log'!$AD$18:$AD$1017),0)</f>
        <v>0</v>
      </c>
      <c r="Q235" s="388">
        <f>IFERROR($E235*SUMIF('Daily Log'!$AF$18:$AF$1017,$B235,'Daily Log'!$AG$18:$AG$1017),0)</f>
        <v>0</v>
      </c>
      <c r="R235" s="388">
        <f>IFERROR($E235*SUMIF('Daily Log'!$AI$18:$AI$1017,$B235,'Daily Log'!$AJ$18:$AJ$1017),0)</f>
        <v>0</v>
      </c>
      <c r="S235" s="388">
        <f>IFERROR($E235*SUMIF('Daily Log'!$AL$18:$AL$1017,$B235,'Daily Log'!$AM$18:$AM$1017),0)</f>
        <v>0</v>
      </c>
      <c r="T235" s="388">
        <f>IFERROR($E235*SUMIF('Daily Log'!$AO$18:$AO$1017,$B235,'Daily Log'!$AP$18:$AP$1017),0)</f>
        <v>0</v>
      </c>
      <c r="U235" s="388">
        <f>IFERROR($E235*SUMIF('Daily Log'!$AR$18:$AR$1017,$B235,'Daily Log'!$AS$18:$AS$1017),0)</f>
        <v>0</v>
      </c>
      <c r="V235" s="388">
        <f>IFERROR($E235*SUMIF('Daily Log'!$AU$18:$AU$1017,$B235,'Daily Log'!$AV$18:$AV$1017),0)</f>
        <v>0</v>
      </c>
      <c r="W235" s="388">
        <f>IFERROR($E235*SUMIF('Daily Log'!$AX$18:$AX$1017,$B235,'Daily Log'!$AY$18:$AY$1017),0)</f>
        <v>0</v>
      </c>
      <c r="X235" s="388">
        <f>IFERROR($E235*SUMIF('Daily Log'!$BA$18:$BA$1017,$B235,'Daily Log'!$BB$18:$BB$1017),0)</f>
        <v>0</v>
      </c>
      <c r="Y235" s="388">
        <f>IFERROR($E235*SUMIF('Daily Log'!$BD$18:$BD$1017,$B235,'Daily Log'!$BE$18:$BE$1017),0)</f>
        <v>0</v>
      </c>
      <c r="Z235" s="388">
        <f>IFERROR($E235*SUMIF('Daily Log'!$BG$18:$BG$1017,$B235,'Daily Log'!$BH$18:$BH$1017),0)</f>
        <v>0</v>
      </c>
      <c r="AA235" s="388">
        <f>IFERROR($E235*SUMIF('Daily Log'!$BJ$18:$BJ$1017,$B235,'Daily Log'!$BK$18:$BK$1017),0)</f>
        <v>0</v>
      </c>
      <c r="AB235" s="388">
        <f>IFERROR($E235*SUMIF('Daily Log'!$BM$18:$BM$1017,$B235,'Daily Log'!$BN$18:$BN$1017),0)</f>
        <v>0</v>
      </c>
      <c r="AC235" s="388">
        <f>IFERROR($E235*SUMIF('Daily Log'!$BP$18:$BP$1017,$B235,'Daily Log'!$BQ$18:$BQ$1017),0)</f>
        <v>0</v>
      </c>
      <c r="AD235" s="388">
        <f>IFERROR($E235*SUMIF('Daily Log'!$BS$18:$BS$1017,$B235,'Daily Log'!$BT$18:$BT$1017),0)</f>
        <v>0</v>
      </c>
      <c r="AE235" s="388">
        <f>IFERROR($E235*SUMIF('Daily Log'!$BV$18:$BV$1017,$B235,'Daily Log'!$BW$18:$BW$1017),0)</f>
        <v>0</v>
      </c>
      <c r="AF235" s="388">
        <f>IFERROR($E235*SUMIF('Daily Log'!$BY$18:$BY$1017,$B235,'Daily Log'!$BZ$18:$BZ$1017),0)</f>
        <v>0</v>
      </c>
      <c r="AG235" s="388">
        <f>IFERROR($E235*SUMIF('Daily Log'!$CB$18:$CB$1017,$B235,'Daily Log'!$CC$18:$CC$1017),0)</f>
        <v>0</v>
      </c>
      <c r="AH235" s="388">
        <f>IFERROR($E235*SUMIF('Daily Log'!$CE$18:$CE$1017,$B235,'Daily Log'!$CF$18:$CF$1017),0)</f>
        <v>0</v>
      </c>
      <c r="AI235" s="388">
        <f>IFERROR($E235*SUMIF('Daily Log'!$CH$18:$CH$1017,$B235,'Daily Log'!$CI$18:$CI$1017),0)</f>
        <v>0</v>
      </c>
      <c r="AJ235" s="388">
        <f>IFERROR($E235*SUMIF('Daily Log'!$CK$18:$CK$1017,$B235,'Daily Log'!$CL$18:$CL$1017),0)</f>
        <v>0</v>
      </c>
      <c r="AK235" s="388">
        <f>IFERROR($E235*SUMIF('Daily Log'!$CN$18:$CN$1017,$B235,'Daily Log'!$CO$18:$CO$1017),0)</f>
        <v>0</v>
      </c>
    </row>
    <row r="236" spans="2:37" ht="33.75" hidden="1" customHeight="1">
      <c r="B236" s="397" t="s">
        <v>143</v>
      </c>
      <c r="C236" s="283"/>
      <c r="D236" s="389" t="s">
        <v>276</v>
      </c>
      <c r="E236" s="391">
        <v>1</v>
      </c>
      <c r="F236" s="390">
        <f t="shared" si="4"/>
        <v>144</v>
      </c>
      <c r="G236" s="388">
        <f>IFERROR($E236*SUMIF('Daily Log'!$B$18:$B$1017,$B236,'Daily Log'!$C$18:$C$1017),0)</f>
        <v>0</v>
      </c>
      <c r="H236" s="388">
        <f>IFERROR($E236*SUMIF('Daily Log'!$E$18:$E$1017,$B236,'Daily Log'!$F$18:$F$1017),0)</f>
        <v>0</v>
      </c>
      <c r="I236" s="388">
        <f>IFERROR($E236*SUMIF('Daily Log'!$H$18:$H$1017,$B236,'Daily Log'!$I$18:$I$1017),0)</f>
        <v>0</v>
      </c>
      <c r="J236" s="388">
        <f>IFERROR($E236*SUMIF('Daily Log'!$K$18:$K$1017,$B236,'Daily Log'!$L$18:$L$1017),0)</f>
        <v>0</v>
      </c>
      <c r="K236" s="388">
        <f>IFERROR($E236*SUMIF('Daily Log'!$N$18:$N$1017,$B236,'Daily Log'!$O$18:$O$1017),0)</f>
        <v>0</v>
      </c>
      <c r="L236" s="388">
        <f>IFERROR($E236*SUMIF('Daily Log'!$Q$18:$Q$1017,$B236,'Daily Log'!$R$18:$R$1017),0)</f>
        <v>0</v>
      </c>
      <c r="M236" s="388">
        <f>IFERROR($E236*SUMIF('Daily Log'!$T$18:$T$1017,$B236,'Daily Log'!$U$18:$U$1017),0)</f>
        <v>0</v>
      </c>
      <c r="N236" s="388">
        <f>IFERROR($E236*SUMIF('Daily Log'!$W$18:$W$1017,$B236,'Daily Log'!$X$18:$X$1017),0)</f>
        <v>0</v>
      </c>
      <c r="O236" s="388">
        <f>IFERROR($E236*SUMIF('Daily Log'!$Z$18:$Z$1017,$B236,'Daily Log'!$AA$18:$AA$1017),0)</f>
        <v>0</v>
      </c>
      <c r="P236" s="388">
        <f>IFERROR($E236*SUMIF('Daily Log'!$AC$18:$AC$1017,$B236,'Daily Log'!$AD$18:$AD$1017),0)</f>
        <v>0</v>
      </c>
      <c r="Q236" s="388">
        <f>IFERROR($E236*SUMIF('Daily Log'!$AF$18:$AF$1017,$B236,'Daily Log'!$AG$18:$AG$1017),0)</f>
        <v>0</v>
      </c>
      <c r="R236" s="388">
        <f>IFERROR($E236*SUMIF('Daily Log'!$AI$18:$AI$1017,$B236,'Daily Log'!$AJ$18:$AJ$1017),0)</f>
        <v>0</v>
      </c>
      <c r="S236" s="388">
        <f>IFERROR($E236*SUMIF('Daily Log'!$AL$18:$AL$1017,$B236,'Daily Log'!$AM$18:$AM$1017),0)</f>
        <v>0</v>
      </c>
      <c r="T236" s="388">
        <f>IFERROR($E236*SUMIF('Daily Log'!$AO$18:$AO$1017,$B236,'Daily Log'!$AP$18:$AP$1017),0)</f>
        <v>0</v>
      </c>
      <c r="U236" s="388">
        <f>IFERROR($E236*SUMIF('Daily Log'!$AR$18:$AR$1017,$B236,'Daily Log'!$AS$18:$AS$1017),0)</f>
        <v>0</v>
      </c>
      <c r="V236" s="388">
        <f>IFERROR($E236*SUMIF('Daily Log'!$AU$18:$AU$1017,$B236,'Daily Log'!$AV$18:$AV$1017),0)</f>
        <v>0</v>
      </c>
      <c r="W236" s="388">
        <f>IFERROR($E236*SUMIF('Daily Log'!$AX$18:$AX$1017,$B236,'Daily Log'!$AY$18:$AY$1017),0)</f>
        <v>0</v>
      </c>
      <c r="X236" s="388">
        <f>IFERROR($E236*SUMIF('Daily Log'!$BA$18:$BA$1017,$B236,'Daily Log'!$BB$18:$BB$1017),0)</f>
        <v>9</v>
      </c>
      <c r="Y236" s="388">
        <f>IFERROR($E236*SUMIF('Daily Log'!$BD$18:$BD$1017,$B236,'Daily Log'!$BE$18:$BE$1017),0)</f>
        <v>33</v>
      </c>
      <c r="Z236" s="388">
        <f>IFERROR($E236*SUMIF('Daily Log'!$BG$18:$BG$1017,$B236,'Daily Log'!$BH$18:$BH$1017),0)</f>
        <v>19</v>
      </c>
      <c r="AA236" s="388">
        <f>IFERROR($E236*SUMIF('Daily Log'!$BJ$18:$BJ$1017,$B236,'Daily Log'!$BK$18:$BK$1017),0)</f>
        <v>15</v>
      </c>
      <c r="AB236" s="388">
        <f>IFERROR($E236*SUMIF('Daily Log'!$BM$18:$BM$1017,$B236,'Daily Log'!$BN$18:$BN$1017),0)</f>
        <v>18</v>
      </c>
      <c r="AC236" s="388">
        <f>IFERROR($E236*SUMIF('Daily Log'!$BP$18:$BP$1017,$B236,'Daily Log'!$BQ$18:$BQ$1017),0)</f>
        <v>34</v>
      </c>
      <c r="AD236" s="388">
        <f>IFERROR($E236*SUMIF('Daily Log'!$BS$18:$BS$1017,$B236,'Daily Log'!$BT$18:$BT$1017),0)</f>
        <v>16</v>
      </c>
      <c r="AE236" s="388">
        <f>IFERROR($E236*SUMIF('Daily Log'!$BV$18:$BV$1017,$B236,'Daily Log'!$BW$18:$BW$1017),0)</f>
        <v>0</v>
      </c>
      <c r="AF236" s="388">
        <f>IFERROR($E236*SUMIF('Daily Log'!$BY$18:$BY$1017,$B236,'Daily Log'!$BZ$18:$BZ$1017),0)</f>
        <v>0</v>
      </c>
      <c r="AG236" s="388">
        <f>IFERROR($E236*SUMIF('Daily Log'!$CB$18:$CB$1017,$B236,'Daily Log'!$CC$18:$CC$1017),0)</f>
        <v>0</v>
      </c>
      <c r="AH236" s="388">
        <f>IFERROR($E236*SUMIF('Daily Log'!$CE$18:$CE$1017,$B236,'Daily Log'!$CF$18:$CF$1017),0)</f>
        <v>0</v>
      </c>
      <c r="AI236" s="388">
        <f>IFERROR($E236*SUMIF('Daily Log'!$CH$18:$CH$1017,$B236,'Daily Log'!$CI$18:$CI$1017),0)</f>
        <v>0</v>
      </c>
      <c r="AJ236" s="388">
        <f>IFERROR($E236*SUMIF('Daily Log'!$CK$18:$CK$1017,$B236,'Daily Log'!$CL$18:$CL$1017),0)</f>
        <v>0</v>
      </c>
      <c r="AK236" s="388">
        <f>IFERROR($E236*SUMIF('Daily Log'!$CN$18:$CN$1017,$B236,'Daily Log'!$CO$18:$CO$1017),0)</f>
        <v>0</v>
      </c>
    </row>
    <row r="237" spans="2:37" ht="33.75" hidden="1" customHeight="1">
      <c r="B237" s="397" t="s">
        <v>144</v>
      </c>
      <c r="C237" s="283"/>
      <c r="D237" s="389" t="s">
        <v>276</v>
      </c>
      <c r="E237" s="391">
        <v>1</v>
      </c>
      <c r="F237" s="390">
        <f t="shared" si="4"/>
        <v>191</v>
      </c>
      <c r="G237" s="388">
        <f>IFERROR($E237*SUMIF('Daily Log'!$B$18:$B$1017,$B237,'Daily Log'!$C$18:$C$1017),0)</f>
        <v>0</v>
      </c>
      <c r="H237" s="388">
        <f>IFERROR($E237*SUMIF('Daily Log'!$E$18:$E$1017,$B237,'Daily Log'!$F$18:$F$1017),0)</f>
        <v>0</v>
      </c>
      <c r="I237" s="388">
        <f>IFERROR($E237*SUMIF('Daily Log'!$H$18:$H$1017,$B237,'Daily Log'!$I$18:$I$1017),0)</f>
        <v>0</v>
      </c>
      <c r="J237" s="388">
        <f>IFERROR($E237*SUMIF('Daily Log'!$K$18:$K$1017,$B237,'Daily Log'!$L$18:$L$1017),0)</f>
        <v>0</v>
      </c>
      <c r="K237" s="388">
        <f>IFERROR($E237*SUMIF('Daily Log'!$N$18:$N$1017,$B237,'Daily Log'!$O$18:$O$1017),0)</f>
        <v>0</v>
      </c>
      <c r="L237" s="388">
        <f>IFERROR($E237*SUMIF('Daily Log'!$Q$18:$Q$1017,$B237,'Daily Log'!$R$18:$R$1017),0)</f>
        <v>0</v>
      </c>
      <c r="M237" s="388">
        <f>IFERROR($E237*SUMIF('Daily Log'!$T$18:$T$1017,$B237,'Daily Log'!$U$18:$U$1017),0)</f>
        <v>0</v>
      </c>
      <c r="N237" s="388">
        <f>IFERROR($E237*SUMIF('Daily Log'!$W$18:$W$1017,$B237,'Daily Log'!$X$18:$X$1017),0)</f>
        <v>0</v>
      </c>
      <c r="O237" s="388">
        <f>IFERROR($E237*SUMIF('Daily Log'!$Z$18:$Z$1017,$B237,'Daily Log'!$AA$18:$AA$1017),0)</f>
        <v>0</v>
      </c>
      <c r="P237" s="388">
        <f>IFERROR($E237*SUMIF('Daily Log'!$AC$18:$AC$1017,$B237,'Daily Log'!$AD$18:$AD$1017),0)</f>
        <v>0</v>
      </c>
      <c r="Q237" s="388">
        <f>IFERROR($E237*SUMIF('Daily Log'!$AF$18:$AF$1017,$B237,'Daily Log'!$AG$18:$AG$1017),0)</f>
        <v>0</v>
      </c>
      <c r="R237" s="388">
        <f>IFERROR($E237*SUMIF('Daily Log'!$AI$18:$AI$1017,$B237,'Daily Log'!$AJ$18:$AJ$1017),0)</f>
        <v>0</v>
      </c>
      <c r="S237" s="388">
        <f>IFERROR($E237*SUMIF('Daily Log'!$AL$18:$AL$1017,$B237,'Daily Log'!$AM$18:$AM$1017),0)</f>
        <v>0</v>
      </c>
      <c r="T237" s="388">
        <f>IFERROR($E237*SUMIF('Daily Log'!$AO$18:$AO$1017,$B237,'Daily Log'!$AP$18:$AP$1017),0)</f>
        <v>0</v>
      </c>
      <c r="U237" s="388">
        <f>IFERROR($E237*SUMIF('Daily Log'!$AR$18:$AR$1017,$B237,'Daily Log'!$AS$18:$AS$1017),0)</f>
        <v>0</v>
      </c>
      <c r="V237" s="388">
        <f>IFERROR($E237*SUMIF('Daily Log'!$AU$18:$AU$1017,$B237,'Daily Log'!$AV$18:$AV$1017),0)</f>
        <v>0</v>
      </c>
      <c r="W237" s="388">
        <f>IFERROR($E237*SUMIF('Daily Log'!$AX$18:$AX$1017,$B237,'Daily Log'!$AY$18:$AY$1017),0)</f>
        <v>0</v>
      </c>
      <c r="X237" s="388">
        <f>IFERROR($E237*SUMIF('Daily Log'!$BA$18:$BA$1017,$B237,'Daily Log'!$BB$18:$BB$1017),0)</f>
        <v>10</v>
      </c>
      <c r="Y237" s="388">
        <f>IFERROR($E237*SUMIF('Daily Log'!$BD$18:$BD$1017,$B237,'Daily Log'!$BE$18:$BE$1017),0)</f>
        <v>27</v>
      </c>
      <c r="Z237" s="388">
        <f>IFERROR($E237*SUMIF('Daily Log'!$BG$18:$BG$1017,$B237,'Daily Log'!$BH$18:$BH$1017),0)</f>
        <v>19</v>
      </c>
      <c r="AA237" s="388">
        <f>IFERROR($E237*SUMIF('Daily Log'!$BJ$18:$BJ$1017,$B237,'Daily Log'!$BK$18:$BK$1017),0)</f>
        <v>36</v>
      </c>
      <c r="AB237" s="388">
        <f>IFERROR($E237*SUMIF('Daily Log'!$BM$18:$BM$1017,$B237,'Daily Log'!$BN$18:$BN$1017),0)</f>
        <v>36</v>
      </c>
      <c r="AC237" s="388">
        <f>IFERROR($E237*SUMIF('Daily Log'!$BP$18:$BP$1017,$B237,'Daily Log'!$BQ$18:$BQ$1017),0)</f>
        <v>33</v>
      </c>
      <c r="AD237" s="388">
        <f>IFERROR($E237*SUMIF('Daily Log'!$BS$18:$BS$1017,$B237,'Daily Log'!$BT$18:$BT$1017),0)</f>
        <v>30</v>
      </c>
      <c r="AE237" s="388">
        <f>IFERROR($E237*SUMIF('Daily Log'!$BV$18:$BV$1017,$B237,'Daily Log'!$BW$18:$BW$1017),0)</f>
        <v>0</v>
      </c>
      <c r="AF237" s="388">
        <f>IFERROR($E237*SUMIF('Daily Log'!$BY$18:$BY$1017,$B237,'Daily Log'!$BZ$18:$BZ$1017),0)</f>
        <v>0</v>
      </c>
      <c r="AG237" s="388">
        <f>IFERROR($E237*SUMIF('Daily Log'!$CB$18:$CB$1017,$B237,'Daily Log'!$CC$18:$CC$1017),0)</f>
        <v>0</v>
      </c>
      <c r="AH237" s="388">
        <f>IFERROR($E237*SUMIF('Daily Log'!$CE$18:$CE$1017,$B237,'Daily Log'!$CF$18:$CF$1017),0)</f>
        <v>0</v>
      </c>
      <c r="AI237" s="388">
        <f>IFERROR($E237*SUMIF('Daily Log'!$CH$18:$CH$1017,$B237,'Daily Log'!$CI$18:$CI$1017),0)</f>
        <v>0</v>
      </c>
      <c r="AJ237" s="388">
        <f>IFERROR($E237*SUMIF('Daily Log'!$CK$18:$CK$1017,$B237,'Daily Log'!$CL$18:$CL$1017),0)</f>
        <v>0</v>
      </c>
      <c r="AK237" s="388">
        <f>IFERROR($E237*SUMIF('Daily Log'!$CN$18:$CN$1017,$B237,'Daily Log'!$CO$18:$CO$1017),0)</f>
        <v>0</v>
      </c>
    </row>
    <row r="238" spans="2:37" ht="33.75" hidden="1" customHeight="1">
      <c r="B238" s="397" t="s">
        <v>145</v>
      </c>
      <c r="C238" s="283"/>
      <c r="D238" s="389" t="s">
        <v>276</v>
      </c>
      <c r="E238" s="391">
        <v>1</v>
      </c>
      <c r="F238" s="390">
        <f t="shared" si="4"/>
        <v>286</v>
      </c>
      <c r="G238" s="388">
        <f>IFERROR($E238*SUMIF('Daily Log'!$B$18:$B$1017,$B238,'Daily Log'!$C$18:$C$1017),0)</f>
        <v>0</v>
      </c>
      <c r="H238" s="388">
        <f>IFERROR($E238*SUMIF('Daily Log'!$E$18:$E$1017,$B238,'Daily Log'!$F$18:$F$1017),0)</f>
        <v>0</v>
      </c>
      <c r="I238" s="388">
        <f>IFERROR($E238*SUMIF('Daily Log'!$H$18:$H$1017,$B238,'Daily Log'!$I$18:$I$1017),0)</f>
        <v>0</v>
      </c>
      <c r="J238" s="388">
        <f>IFERROR($E238*SUMIF('Daily Log'!$K$18:$K$1017,$B238,'Daily Log'!$L$18:$L$1017),0)</f>
        <v>0</v>
      </c>
      <c r="K238" s="388">
        <f>IFERROR($E238*SUMIF('Daily Log'!$N$18:$N$1017,$B238,'Daily Log'!$O$18:$O$1017),0)</f>
        <v>0</v>
      </c>
      <c r="L238" s="388">
        <f>IFERROR($E238*SUMIF('Daily Log'!$Q$18:$Q$1017,$B238,'Daily Log'!$R$18:$R$1017),0)</f>
        <v>0</v>
      </c>
      <c r="M238" s="388">
        <f>IFERROR($E238*SUMIF('Daily Log'!$T$18:$T$1017,$B238,'Daily Log'!$U$18:$U$1017),0)</f>
        <v>0</v>
      </c>
      <c r="N238" s="388">
        <f>IFERROR($E238*SUMIF('Daily Log'!$W$18:$W$1017,$B238,'Daily Log'!$X$18:$X$1017),0)</f>
        <v>0</v>
      </c>
      <c r="O238" s="388">
        <f>IFERROR($E238*SUMIF('Daily Log'!$Z$18:$Z$1017,$B238,'Daily Log'!$AA$18:$AA$1017),0)</f>
        <v>0</v>
      </c>
      <c r="P238" s="388">
        <f>IFERROR($E238*SUMIF('Daily Log'!$AC$18:$AC$1017,$B238,'Daily Log'!$AD$18:$AD$1017),0)</f>
        <v>0</v>
      </c>
      <c r="Q238" s="388">
        <f>IFERROR($E238*SUMIF('Daily Log'!$AF$18:$AF$1017,$B238,'Daily Log'!$AG$18:$AG$1017),0)</f>
        <v>0</v>
      </c>
      <c r="R238" s="388">
        <f>IFERROR($E238*SUMIF('Daily Log'!$AI$18:$AI$1017,$B238,'Daily Log'!$AJ$18:$AJ$1017),0)</f>
        <v>0</v>
      </c>
      <c r="S238" s="388">
        <f>IFERROR($E238*SUMIF('Daily Log'!$AL$18:$AL$1017,$B238,'Daily Log'!$AM$18:$AM$1017),0)</f>
        <v>0</v>
      </c>
      <c r="T238" s="388">
        <f>IFERROR($E238*SUMIF('Daily Log'!$AO$18:$AO$1017,$B238,'Daily Log'!$AP$18:$AP$1017),0)</f>
        <v>0</v>
      </c>
      <c r="U238" s="388">
        <f>IFERROR($E238*SUMIF('Daily Log'!$AR$18:$AR$1017,$B238,'Daily Log'!$AS$18:$AS$1017),0)</f>
        <v>0</v>
      </c>
      <c r="V238" s="388">
        <f>IFERROR($E238*SUMIF('Daily Log'!$AU$18:$AU$1017,$B238,'Daily Log'!$AV$18:$AV$1017),0)</f>
        <v>0</v>
      </c>
      <c r="W238" s="388">
        <f>IFERROR($E238*SUMIF('Daily Log'!$AX$18:$AX$1017,$B238,'Daily Log'!$AY$18:$AY$1017),0)</f>
        <v>0</v>
      </c>
      <c r="X238" s="388">
        <f>IFERROR($E238*SUMIF('Daily Log'!$BA$18:$BA$1017,$B238,'Daily Log'!$BB$18:$BB$1017),0)</f>
        <v>35</v>
      </c>
      <c r="Y238" s="388">
        <f>IFERROR($E238*SUMIF('Daily Log'!$BD$18:$BD$1017,$B238,'Daily Log'!$BE$18:$BE$1017),0)</f>
        <v>43</v>
      </c>
      <c r="Z238" s="388">
        <f>IFERROR($E238*SUMIF('Daily Log'!$BG$18:$BG$1017,$B238,'Daily Log'!$BH$18:$BH$1017),0)</f>
        <v>43</v>
      </c>
      <c r="AA238" s="388">
        <f>IFERROR($E238*SUMIF('Daily Log'!$BJ$18:$BJ$1017,$B238,'Daily Log'!$BK$18:$BK$1017),0)</f>
        <v>33</v>
      </c>
      <c r="AB238" s="388">
        <f>IFERROR($E238*SUMIF('Daily Log'!$BM$18:$BM$1017,$B238,'Daily Log'!$BN$18:$BN$1017),0)</f>
        <v>44</v>
      </c>
      <c r="AC238" s="388">
        <f>IFERROR($E238*SUMIF('Daily Log'!$BP$18:$BP$1017,$B238,'Daily Log'!$BQ$18:$BQ$1017),0)</f>
        <v>48</v>
      </c>
      <c r="AD238" s="388">
        <f>IFERROR($E238*SUMIF('Daily Log'!$BS$18:$BS$1017,$B238,'Daily Log'!$BT$18:$BT$1017),0)</f>
        <v>40</v>
      </c>
      <c r="AE238" s="388">
        <f>IFERROR($E238*SUMIF('Daily Log'!$BV$18:$BV$1017,$B238,'Daily Log'!$BW$18:$BW$1017),0)</f>
        <v>0</v>
      </c>
      <c r="AF238" s="388">
        <f>IFERROR($E238*SUMIF('Daily Log'!$BY$18:$BY$1017,$B238,'Daily Log'!$BZ$18:$BZ$1017),0)</f>
        <v>0</v>
      </c>
      <c r="AG238" s="388">
        <f>IFERROR($E238*SUMIF('Daily Log'!$CB$18:$CB$1017,$B238,'Daily Log'!$CC$18:$CC$1017),0)</f>
        <v>0</v>
      </c>
      <c r="AH238" s="388">
        <f>IFERROR($E238*SUMIF('Daily Log'!$CE$18:$CE$1017,$B238,'Daily Log'!$CF$18:$CF$1017),0)</f>
        <v>0</v>
      </c>
      <c r="AI238" s="388">
        <f>IFERROR($E238*SUMIF('Daily Log'!$CH$18:$CH$1017,$B238,'Daily Log'!$CI$18:$CI$1017),0)</f>
        <v>0</v>
      </c>
      <c r="AJ238" s="388">
        <f>IFERROR($E238*SUMIF('Daily Log'!$CK$18:$CK$1017,$B238,'Daily Log'!$CL$18:$CL$1017),0)</f>
        <v>0</v>
      </c>
      <c r="AK238" s="388">
        <f>IFERROR($E238*SUMIF('Daily Log'!$CN$18:$CN$1017,$B238,'Daily Log'!$CO$18:$CO$1017),0)</f>
        <v>0</v>
      </c>
    </row>
    <row r="239" spans="2:37" ht="33.75" hidden="1" customHeight="1">
      <c r="B239" s="397" t="s">
        <v>146</v>
      </c>
      <c r="C239" s="283"/>
      <c r="D239" s="389" t="s">
        <v>276</v>
      </c>
      <c r="E239" s="391">
        <v>1</v>
      </c>
      <c r="F239" s="390">
        <f t="shared" si="4"/>
        <v>4</v>
      </c>
      <c r="G239" s="388">
        <f>IFERROR($E239*SUMIF('Daily Log'!$B$18:$B$1017,$B239,'Daily Log'!$C$18:$C$1017),0)</f>
        <v>0</v>
      </c>
      <c r="H239" s="388">
        <f>IFERROR($E239*SUMIF('Daily Log'!$E$18:$E$1017,$B239,'Daily Log'!$F$18:$F$1017),0)</f>
        <v>0</v>
      </c>
      <c r="I239" s="388">
        <f>IFERROR($E239*SUMIF('Daily Log'!$H$18:$H$1017,$B239,'Daily Log'!$I$18:$I$1017),0)</f>
        <v>0</v>
      </c>
      <c r="J239" s="388">
        <f>IFERROR($E239*SUMIF('Daily Log'!$K$18:$K$1017,$B239,'Daily Log'!$L$18:$L$1017),0)</f>
        <v>0</v>
      </c>
      <c r="K239" s="388">
        <f>IFERROR($E239*SUMIF('Daily Log'!$N$18:$N$1017,$B239,'Daily Log'!$O$18:$O$1017),0)</f>
        <v>0</v>
      </c>
      <c r="L239" s="388">
        <f>IFERROR($E239*SUMIF('Daily Log'!$Q$18:$Q$1017,$B239,'Daily Log'!$R$18:$R$1017),0)</f>
        <v>0</v>
      </c>
      <c r="M239" s="388">
        <f>IFERROR($E239*SUMIF('Daily Log'!$T$18:$T$1017,$B239,'Daily Log'!$U$18:$U$1017),0)</f>
        <v>0</v>
      </c>
      <c r="N239" s="388">
        <f>IFERROR($E239*SUMIF('Daily Log'!$W$18:$W$1017,$B239,'Daily Log'!$X$18:$X$1017),0)</f>
        <v>0</v>
      </c>
      <c r="O239" s="388">
        <f>IFERROR($E239*SUMIF('Daily Log'!$Z$18:$Z$1017,$B239,'Daily Log'!$AA$18:$AA$1017),0)</f>
        <v>0</v>
      </c>
      <c r="P239" s="388">
        <f>IFERROR($E239*SUMIF('Daily Log'!$AC$18:$AC$1017,$B239,'Daily Log'!$AD$18:$AD$1017),0)</f>
        <v>0</v>
      </c>
      <c r="Q239" s="388">
        <f>IFERROR($E239*SUMIF('Daily Log'!$AF$18:$AF$1017,$B239,'Daily Log'!$AG$18:$AG$1017),0)</f>
        <v>0</v>
      </c>
      <c r="R239" s="388">
        <f>IFERROR($E239*SUMIF('Daily Log'!$AI$18:$AI$1017,$B239,'Daily Log'!$AJ$18:$AJ$1017),0)</f>
        <v>0</v>
      </c>
      <c r="S239" s="388">
        <f>IFERROR($E239*SUMIF('Daily Log'!$AL$18:$AL$1017,$B239,'Daily Log'!$AM$18:$AM$1017),0)</f>
        <v>0</v>
      </c>
      <c r="T239" s="388">
        <f>IFERROR($E239*SUMIF('Daily Log'!$AO$18:$AO$1017,$B239,'Daily Log'!$AP$18:$AP$1017),0)</f>
        <v>0</v>
      </c>
      <c r="U239" s="388">
        <f>IFERROR($E239*SUMIF('Daily Log'!$AR$18:$AR$1017,$B239,'Daily Log'!$AS$18:$AS$1017),0)</f>
        <v>0</v>
      </c>
      <c r="V239" s="388">
        <f>IFERROR($E239*SUMIF('Daily Log'!$AU$18:$AU$1017,$B239,'Daily Log'!$AV$18:$AV$1017),0)</f>
        <v>0</v>
      </c>
      <c r="W239" s="388">
        <f>IFERROR($E239*SUMIF('Daily Log'!$AX$18:$AX$1017,$B239,'Daily Log'!$AY$18:$AY$1017),0)</f>
        <v>0</v>
      </c>
      <c r="X239" s="388">
        <f>IFERROR($E239*SUMIF('Daily Log'!$BA$18:$BA$1017,$B239,'Daily Log'!$BB$18:$BB$1017),0)</f>
        <v>1</v>
      </c>
      <c r="Y239" s="388">
        <f>IFERROR($E239*SUMIF('Daily Log'!$BD$18:$BD$1017,$B239,'Daily Log'!$BE$18:$BE$1017),0)</f>
        <v>0</v>
      </c>
      <c r="Z239" s="388">
        <f>IFERROR($E239*SUMIF('Daily Log'!$BG$18:$BG$1017,$B239,'Daily Log'!$BH$18:$BH$1017),0)</f>
        <v>0</v>
      </c>
      <c r="AA239" s="388">
        <f>IFERROR($E239*SUMIF('Daily Log'!$BJ$18:$BJ$1017,$B239,'Daily Log'!$BK$18:$BK$1017),0)</f>
        <v>1</v>
      </c>
      <c r="AB239" s="388">
        <f>IFERROR($E239*SUMIF('Daily Log'!$BM$18:$BM$1017,$B239,'Daily Log'!$BN$18:$BN$1017),0)</f>
        <v>0</v>
      </c>
      <c r="AC239" s="388">
        <f>IFERROR($E239*SUMIF('Daily Log'!$BP$18:$BP$1017,$B239,'Daily Log'!$BQ$18:$BQ$1017),0)</f>
        <v>2</v>
      </c>
      <c r="AD239" s="388">
        <f>IFERROR($E239*SUMIF('Daily Log'!$BS$18:$BS$1017,$B239,'Daily Log'!$BT$18:$BT$1017),0)</f>
        <v>0</v>
      </c>
      <c r="AE239" s="388">
        <f>IFERROR($E239*SUMIF('Daily Log'!$BV$18:$BV$1017,$B239,'Daily Log'!$BW$18:$BW$1017),0)</f>
        <v>0</v>
      </c>
      <c r="AF239" s="388">
        <f>IFERROR($E239*SUMIF('Daily Log'!$BY$18:$BY$1017,$B239,'Daily Log'!$BZ$18:$BZ$1017),0)</f>
        <v>0</v>
      </c>
      <c r="AG239" s="388">
        <f>IFERROR($E239*SUMIF('Daily Log'!$CB$18:$CB$1017,$B239,'Daily Log'!$CC$18:$CC$1017),0)</f>
        <v>0</v>
      </c>
      <c r="AH239" s="388">
        <f>IFERROR($E239*SUMIF('Daily Log'!$CE$18:$CE$1017,$B239,'Daily Log'!$CF$18:$CF$1017),0)</f>
        <v>0</v>
      </c>
      <c r="AI239" s="388">
        <f>IFERROR($E239*SUMIF('Daily Log'!$CH$18:$CH$1017,$B239,'Daily Log'!$CI$18:$CI$1017),0)</f>
        <v>0</v>
      </c>
      <c r="AJ239" s="388">
        <f>IFERROR($E239*SUMIF('Daily Log'!$CK$18:$CK$1017,$B239,'Daily Log'!$CL$18:$CL$1017),0)</f>
        <v>0</v>
      </c>
      <c r="AK239" s="388">
        <f>IFERROR($E239*SUMIF('Daily Log'!$CN$18:$CN$1017,$B239,'Daily Log'!$CO$18:$CO$1017),0)</f>
        <v>0</v>
      </c>
    </row>
    <row r="240" spans="2:37" ht="33.75" hidden="1" customHeight="1">
      <c r="B240" s="397" t="s">
        <v>147</v>
      </c>
      <c r="C240" s="283"/>
      <c r="D240" s="389" t="s">
        <v>276</v>
      </c>
      <c r="E240" s="391">
        <v>1</v>
      </c>
      <c r="F240" s="390">
        <f t="shared" si="4"/>
        <v>8</v>
      </c>
      <c r="G240" s="388">
        <f>IFERROR($E240*SUMIF('Daily Log'!$B$18:$B$1017,$B240,'Daily Log'!$C$18:$C$1017),0)</f>
        <v>0</v>
      </c>
      <c r="H240" s="388">
        <f>IFERROR($E240*SUMIF('Daily Log'!$E$18:$E$1017,$B240,'Daily Log'!$F$18:$F$1017),0)</f>
        <v>0</v>
      </c>
      <c r="I240" s="388">
        <f>IFERROR($E240*SUMIF('Daily Log'!$H$18:$H$1017,$B240,'Daily Log'!$I$18:$I$1017),0)</f>
        <v>0</v>
      </c>
      <c r="J240" s="388">
        <f>IFERROR($E240*SUMIF('Daily Log'!$K$18:$K$1017,$B240,'Daily Log'!$L$18:$L$1017),0)</f>
        <v>0</v>
      </c>
      <c r="K240" s="388">
        <f>IFERROR($E240*SUMIF('Daily Log'!$N$18:$N$1017,$B240,'Daily Log'!$O$18:$O$1017),0)</f>
        <v>0</v>
      </c>
      <c r="L240" s="388">
        <f>IFERROR($E240*SUMIF('Daily Log'!$Q$18:$Q$1017,$B240,'Daily Log'!$R$18:$R$1017),0)</f>
        <v>0</v>
      </c>
      <c r="M240" s="388">
        <f>IFERROR($E240*SUMIF('Daily Log'!$T$18:$T$1017,$B240,'Daily Log'!$U$18:$U$1017),0)</f>
        <v>0</v>
      </c>
      <c r="N240" s="388">
        <f>IFERROR($E240*SUMIF('Daily Log'!$W$18:$W$1017,$B240,'Daily Log'!$X$18:$X$1017),0)</f>
        <v>0</v>
      </c>
      <c r="O240" s="388">
        <f>IFERROR($E240*SUMIF('Daily Log'!$Z$18:$Z$1017,$B240,'Daily Log'!$AA$18:$AA$1017),0)</f>
        <v>0</v>
      </c>
      <c r="P240" s="388">
        <f>IFERROR($E240*SUMIF('Daily Log'!$AC$18:$AC$1017,$B240,'Daily Log'!$AD$18:$AD$1017),0)</f>
        <v>0</v>
      </c>
      <c r="Q240" s="388">
        <f>IFERROR($E240*SUMIF('Daily Log'!$AF$18:$AF$1017,$B240,'Daily Log'!$AG$18:$AG$1017),0)</f>
        <v>0</v>
      </c>
      <c r="R240" s="388">
        <f>IFERROR($E240*SUMIF('Daily Log'!$AI$18:$AI$1017,$B240,'Daily Log'!$AJ$18:$AJ$1017),0)</f>
        <v>0</v>
      </c>
      <c r="S240" s="388">
        <f>IFERROR($E240*SUMIF('Daily Log'!$AL$18:$AL$1017,$B240,'Daily Log'!$AM$18:$AM$1017),0)</f>
        <v>0</v>
      </c>
      <c r="T240" s="388">
        <f>IFERROR($E240*SUMIF('Daily Log'!$AO$18:$AO$1017,$B240,'Daily Log'!$AP$18:$AP$1017),0)</f>
        <v>0</v>
      </c>
      <c r="U240" s="388">
        <f>IFERROR($E240*SUMIF('Daily Log'!$AR$18:$AR$1017,$B240,'Daily Log'!$AS$18:$AS$1017),0)</f>
        <v>0</v>
      </c>
      <c r="V240" s="388">
        <f>IFERROR($E240*SUMIF('Daily Log'!$AU$18:$AU$1017,$B240,'Daily Log'!$AV$18:$AV$1017),0)</f>
        <v>0</v>
      </c>
      <c r="W240" s="388">
        <f>IFERROR($E240*SUMIF('Daily Log'!$AX$18:$AX$1017,$B240,'Daily Log'!$AY$18:$AY$1017),0)</f>
        <v>0</v>
      </c>
      <c r="X240" s="388">
        <f>IFERROR($E240*SUMIF('Daily Log'!$BA$18:$BA$1017,$B240,'Daily Log'!$BB$18:$BB$1017),0)</f>
        <v>0</v>
      </c>
      <c r="Y240" s="388">
        <f>IFERROR($E240*SUMIF('Daily Log'!$BD$18:$BD$1017,$B240,'Daily Log'!$BE$18:$BE$1017),0)</f>
        <v>1</v>
      </c>
      <c r="Z240" s="388">
        <f>IFERROR($E240*SUMIF('Daily Log'!$BG$18:$BG$1017,$B240,'Daily Log'!$BH$18:$BH$1017),0)</f>
        <v>1</v>
      </c>
      <c r="AA240" s="388">
        <f>IFERROR($E240*SUMIF('Daily Log'!$BJ$18:$BJ$1017,$B240,'Daily Log'!$BK$18:$BK$1017),0)</f>
        <v>0</v>
      </c>
      <c r="AB240" s="388">
        <f>IFERROR($E240*SUMIF('Daily Log'!$BM$18:$BM$1017,$B240,'Daily Log'!$BN$18:$BN$1017),0)</f>
        <v>2</v>
      </c>
      <c r="AC240" s="388">
        <f>IFERROR($E240*SUMIF('Daily Log'!$BP$18:$BP$1017,$B240,'Daily Log'!$BQ$18:$BQ$1017),0)</f>
        <v>2</v>
      </c>
      <c r="AD240" s="388">
        <f>IFERROR($E240*SUMIF('Daily Log'!$BS$18:$BS$1017,$B240,'Daily Log'!$BT$18:$BT$1017),0)</f>
        <v>2</v>
      </c>
      <c r="AE240" s="388">
        <f>IFERROR($E240*SUMIF('Daily Log'!$BV$18:$BV$1017,$B240,'Daily Log'!$BW$18:$BW$1017),0)</f>
        <v>0</v>
      </c>
      <c r="AF240" s="388">
        <f>IFERROR($E240*SUMIF('Daily Log'!$BY$18:$BY$1017,$B240,'Daily Log'!$BZ$18:$BZ$1017),0)</f>
        <v>0</v>
      </c>
      <c r="AG240" s="388">
        <f>IFERROR($E240*SUMIF('Daily Log'!$CB$18:$CB$1017,$B240,'Daily Log'!$CC$18:$CC$1017),0)</f>
        <v>0</v>
      </c>
      <c r="AH240" s="388">
        <f>IFERROR($E240*SUMIF('Daily Log'!$CE$18:$CE$1017,$B240,'Daily Log'!$CF$18:$CF$1017),0)</f>
        <v>0</v>
      </c>
      <c r="AI240" s="388">
        <f>IFERROR($E240*SUMIF('Daily Log'!$CH$18:$CH$1017,$B240,'Daily Log'!$CI$18:$CI$1017),0)</f>
        <v>0</v>
      </c>
      <c r="AJ240" s="388">
        <f>IFERROR($E240*SUMIF('Daily Log'!$CK$18:$CK$1017,$B240,'Daily Log'!$CL$18:$CL$1017),0)</f>
        <v>0</v>
      </c>
      <c r="AK240" s="388">
        <f>IFERROR($E240*SUMIF('Daily Log'!$CN$18:$CN$1017,$B240,'Daily Log'!$CO$18:$CO$1017),0)</f>
        <v>0</v>
      </c>
    </row>
    <row r="241" spans="2:37" ht="33.75" hidden="1" customHeight="1">
      <c r="B241" s="397" t="s">
        <v>148</v>
      </c>
      <c r="C241" s="397"/>
      <c r="D241" s="389" t="s">
        <v>276</v>
      </c>
      <c r="E241" s="391">
        <v>1</v>
      </c>
      <c r="F241" s="390">
        <f t="shared" si="4"/>
        <v>0</v>
      </c>
      <c r="G241" s="388">
        <f>IFERROR($E241*SUMIF('Daily Log'!$B$18:$B$1017,$B241,'Daily Log'!$C$18:$C$1017),0)</f>
        <v>0</v>
      </c>
      <c r="H241" s="388">
        <f>IFERROR($E241*SUMIF('Daily Log'!$E$18:$E$1017,$B241,'Daily Log'!$F$18:$F$1017),0)</f>
        <v>0</v>
      </c>
      <c r="I241" s="388">
        <f>IFERROR($E241*SUMIF('Daily Log'!$H$18:$H$1017,$B241,'Daily Log'!$I$18:$I$1017),0)</f>
        <v>0</v>
      </c>
      <c r="J241" s="388">
        <f>IFERROR($E241*SUMIF('Daily Log'!$K$18:$K$1017,$B241,'Daily Log'!$L$18:$L$1017),0)</f>
        <v>0</v>
      </c>
      <c r="K241" s="388">
        <f>IFERROR($E241*SUMIF('Daily Log'!$N$18:$N$1017,$B241,'Daily Log'!$O$18:$O$1017),0)</f>
        <v>0</v>
      </c>
      <c r="L241" s="388">
        <f>IFERROR($E241*SUMIF('Daily Log'!$Q$18:$Q$1017,$B241,'Daily Log'!$R$18:$R$1017),0)</f>
        <v>0</v>
      </c>
      <c r="M241" s="388">
        <f>IFERROR($E241*SUMIF('Daily Log'!$T$18:$T$1017,$B241,'Daily Log'!$U$18:$U$1017),0)</f>
        <v>0</v>
      </c>
      <c r="N241" s="388">
        <f>IFERROR($E241*SUMIF('Daily Log'!$W$18:$W$1017,$B241,'Daily Log'!$X$18:$X$1017),0)</f>
        <v>0</v>
      </c>
      <c r="O241" s="388">
        <f>IFERROR($E241*SUMIF('Daily Log'!$Z$18:$Z$1017,$B241,'Daily Log'!$AA$18:$AA$1017),0)</f>
        <v>0</v>
      </c>
      <c r="P241" s="388">
        <f>IFERROR($E241*SUMIF('Daily Log'!$AC$18:$AC$1017,$B241,'Daily Log'!$AD$18:$AD$1017),0)</f>
        <v>0</v>
      </c>
      <c r="Q241" s="388">
        <f>IFERROR($E241*SUMIF('Daily Log'!$AF$18:$AF$1017,$B241,'Daily Log'!$AG$18:$AG$1017),0)</f>
        <v>0</v>
      </c>
      <c r="R241" s="388">
        <f>IFERROR($E241*SUMIF('Daily Log'!$AI$18:$AI$1017,$B241,'Daily Log'!$AJ$18:$AJ$1017),0)</f>
        <v>0</v>
      </c>
      <c r="S241" s="388">
        <f>IFERROR($E241*SUMIF('Daily Log'!$AL$18:$AL$1017,$B241,'Daily Log'!$AM$18:$AM$1017),0)</f>
        <v>0</v>
      </c>
      <c r="T241" s="388">
        <f>IFERROR($E241*SUMIF('Daily Log'!$AO$18:$AO$1017,$B241,'Daily Log'!$AP$18:$AP$1017),0)</f>
        <v>0</v>
      </c>
      <c r="U241" s="388">
        <f>IFERROR($E241*SUMIF('Daily Log'!$AR$18:$AR$1017,$B241,'Daily Log'!$AS$18:$AS$1017),0)</f>
        <v>0</v>
      </c>
      <c r="V241" s="388">
        <f>IFERROR($E241*SUMIF('Daily Log'!$AU$18:$AU$1017,$B241,'Daily Log'!$AV$18:$AV$1017),0)</f>
        <v>0</v>
      </c>
      <c r="W241" s="388">
        <f>IFERROR($E241*SUMIF('Daily Log'!$AX$18:$AX$1017,$B241,'Daily Log'!$AY$18:$AY$1017),0)</f>
        <v>0</v>
      </c>
      <c r="X241" s="388">
        <f>IFERROR($E241*SUMIF('Daily Log'!$BA$18:$BA$1017,$B241,'Daily Log'!$BB$18:$BB$1017),0)</f>
        <v>0</v>
      </c>
      <c r="Y241" s="388">
        <f>IFERROR($E241*SUMIF('Daily Log'!$BD$18:$BD$1017,$B241,'Daily Log'!$BE$18:$BE$1017),0)</f>
        <v>0</v>
      </c>
      <c r="Z241" s="388">
        <f>IFERROR($E241*SUMIF('Daily Log'!$BG$18:$BG$1017,$B241,'Daily Log'!$BH$18:$BH$1017),0)</f>
        <v>0</v>
      </c>
      <c r="AA241" s="388">
        <f>IFERROR($E241*SUMIF('Daily Log'!$BJ$18:$BJ$1017,$B241,'Daily Log'!$BK$18:$BK$1017),0)</f>
        <v>0</v>
      </c>
      <c r="AB241" s="388">
        <f>IFERROR($E241*SUMIF('Daily Log'!$BM$18:$BM$1017,$B241,'Daily Log'!$BN$18:$BN$1017),0)</f>
        <v>0</v>
      </c>
      <c r="AC241" s="388">
        <f>IFERROR($E241*SUMIF('Daily Log'!$BP$18:$BP$1017,$B241,'Daily Log'!$BQ$18:$BQ$1017),0)</f>
        <v>0</v>
      </c>
      <c r="AD241" s="388">
        <f>IFERROR($E241*SUMIF('Daily Log'!$BS$18:$BS$1017,$B241,'Daily Log'!$BT$18:$BT$1017),0)</f>
        <v>0</v>
      </c>
      <c r="AE241" s="388">
        <f>IFERROR($E241*SUMIF('Daily Log'!$BV$18:$BV$1017,$B241,'Daily Log'!$BW$18:$BW$1017),0)</f>
        <v>0</v>
      </c>
      <c r="AF241" s="388">
        <f>IFERROR($E241*SUMIF('Daily Log'!$BY$18:$BY$1017,$B241,'Daily Log'!$BZ$18:$BZ$1017),0)</f>
        <v>0</v>
      </c>
      <c r="AG241" s="388">
        <f>IFERROR($E241*SUMIF('Daily Log'!$CB$18:$CB$1017,$B241,'Daily Log'!$CC$18:$CC$1017),0)</f>
        <v>0</v>
      </c>
      <c r="AH241" s="388">
        <f>IFERROR($E241*SUMIF('Daily Log'!$CE$18:$CE$1017,$B241,'Daily Log'!$CF$18:$CF$1017),0)</f>
        <v>0</v>
      </c>
      <c r="AI241" s="388">
        <f>IFERROR($E241*SUMIF('Daily Log'!$CH$18:$CH$1017,$B241,'Daily Log'!$CI$18:$CI$1017),0)</f>
        <v>0</v>
      </c>
      <c r="AJ241" s="388">
        <f>IFERROR($E241*SUMIF('Daily Log'!$CK$18:$CK$1017,$B241,'Daily Log'!$CL$18:$CL$1017),0)</f>
        <v>0</v>
      </c>
      <c r="AK241" s="388">
        <f>IFERROR($E241*SUMIF('Daily Log'!$CN$18:$CN$1017,$B241,'Daily Log'!$CO$18:$CO$1017),0)</f>
        <v>0</v>
      </c>
    </row>
    <row r="242" spans="2:37" ht="33.75" hidden="1" customHeight="1">
      <c r="B242" s="397" t="s">
        <v>149</v>
      </c>
      <c r="C242" s="397"/>
      <c r="D242" s="389" t="s">
        <v>276</v>
      </c>
      <c r="E242" s="391">
        <v>1</v>
      </c>
      <c r="F242" s="390">
        <f t="shared" si="4"/>
        <v>8</v>
      </c>
      <c r="G242" s="388">
        <f>IFERROR($E242*SUMIF('Daily Log'!$B$18:$B$1017,$B242,'Daily Log'!$C$18:$C$1017),0)</f>
        <v>0</v>
      </c>
      <c r="H242" s="388">
        <f>IFERROR($E242*SUMIF('Daily Log'!$E$18:$E$1017,$B242,'Daily Log'!$F$18:$F$1017),0)</f>
        <v>0</v>
      </c>
      <c r="I242" s="388">
        <f>IFERROR($E242*SUMIF('Daily Log'!$H$18:$H$1017,$B242,'Daily Log'!$I$18:$I$1017),0)</f>
        <v>0</v>
      </c>
      <c r="J242" s="388">
        <f>IFERROR($E242*SUMIF('Daily Log'!$K$18:$K$1017,$B242,'Daily Log'!$L$18:$L$1017),0)</f>
        <v>0</v>
      </c>
      <c r="K242" s="388">
        <f>IFERROR($E242*SUMIF('Daily Log'!$N$18:$N$1017,$B242,'Daily Log'!$O$18:$O$1017),0)</f>
        <v>0</v>
      </c>
      <c r="L242" s="388">
        <f>IFERROR($E242*SUMIF('Daily Log'!$Q$18:$Q$1017,$B242,'Daily Log'!$R$18:$R$1017),0)</f>
        <v>0</v>
      </c>
      <c r="M242" s="388">
        <f>IFERROR($E242*SUMIF('Daily Log'!$T$18:$T$1017,$B242,'Daily Log'!$U$18:$U$1017),0)</f>
        <v>0</v>
      </c>
      <c r="N242" s="388">
        <f>IFERROR($E242*SUMIF('Daily Log'!$W$18:$W$1017,$B242,'Daily Log'!$X$18:$X$1017),0)</f>
        <v>0</v>
      </c>
      <c r="O242" s="388">
        <f>IFERROR($E242*SUMIF('Daily Log'!$Z$18:$Z$1017,$B242,'Daily Log'!$AA$18:$AA$1017),0)</f>
        <v>0</v>
      </c>
      <c r="P242" s="388">
        <f>IFERROR($E242*SUMIF('Daily Log'!$AC$18:$AC$1017,$B242,'Daily Log'!$AD$18:$AD$1017),0)</f>
        <v>0</v>
      </c>
      <c r="Q242" s="388">
        <f>IFERROR($E242*SUMIF('Daily Log'!$AF$18:$AF$1017,$B242,'Daily Log'!$AG$18:$AG$1017),0)</f>
        <v>0</v>
      </c>
      <c r="R242" s="388">
        <f>IFERROR($E242*SUMIF('Daily Log'!$AI$18:$AI$1017,$B242,'Daily Log'!$AJ$18:$AJ$1017),0)</f>
        <v>0</v>
      </c>
      <c r="S242" s="388">
        <f>IFERROR($E242*SUMIF('Daily Log'!$AL$18:$AL$1017,$B242,'Daily Log'!$AM$18:$AM$1017),0)</f>
        <v>0</v>
      </c>
      <c r="T242" s="388">
        <f>IFERROR($E242*SUMIF('Daily Log'!$AO$18:$AO$1017,$B242,'Daily Log'!$AP$18:$AP$1017),0)</f>
        <v>0</v>
      </c>
      <c r="U242" s="388">
        <f>IFERROR($E242*SUMIF('Daily Log'!$AR$18:$AR$1017,$B242,'Daily Log'!$AS$18:$AS$1017),0)</f>
        <v>0</v>
      </c>
      <c r="V242" s="388">
        <f>IFERROR($E242*SUMIF('Daily Log'!$AU$18:$AU$1017,$B242,'Daily Log'!$AV$18:$AV$1017),0)</f>
        <v>0</v>
      </c>
      <c r="W242" s="388">
        <f>IFERROR($E242*SUMIF('Daily Log'!$AX$18:$AX$1017,$B242,'Daily Log'!$AY$18:$AY$1017),0)</f>
        <v>0</v>
      </c>
      <c r="X242" s="388">
        <f>IFERROR($E242*SUMIF('Daily Log'!$BA$18:$BA$1017,$B242,'Daily Log'!$BB$18:$BB$1017),0)</f>
        <v>0</v>
      </c>
      <c r="Y242" s="388">
        <f>IFERROR($E242*SUMIF('Daily Log'!$BD$18:$BD$1017,$B242,'Daily Log'!$BE$18:$BE$1017),0)</f>
        <v>0</v>
      </c>
      <c r="Z242" s="388">
        <f>IFERROR($E242*SUMIF('Daily Log'!$BG$18:$BG$1017,$B242,'Daily Log'!$BH$18:$BH$1017),0)</f>
        <v>5</v>
      </c>
      <c r="AA242" s="388">
        <f>IFERROR($E242*SUMIF('Daily Log'!$BJ$18:$BJ$1017,$B242,'Daily Log'!$BK$18:$BK$1017),0)</f>
        <v>0</v>
      </c>
      <c r="AB242" s="388">
        <f>IFERROR($E242*SUMIF('Daily Log'!$BM$18:$BM$1017,$B242,'Daily Log'!$BN$18:$BN$1017),0)</f>
        <v>1</v>
      </c>
      <c r="AC242" s="388">
        <f>IFERROR($E242*SUMIF('Daily Log'!$BP$18:$BP$1017,$B242,'Daily Log'!$BQ$18:$BQ$1017),0)</f>
        <v>0</v>
      </c>
      <c r="AD242" s="388">
        <f>IFERROR($E242*SUMIF('Daily Log'!$BS$18:$BS$1017,$B242,'Daily Log'!$BT$18:$BT$1017),0)</f>
        <v>2</v>
      </c>
      <c r="AE242" s="388">
        <f>IFERROR($E242*SUMIF('Daily Log'!$BV$18:$BV$1017,$B242,'Daily Log'!$BW$18:$BW$1017),0)</f>
        <v>0</v>
      </c>
      <c r="AF242" s="388">
        <f>IFERROR($E242*SUMIF('Daily Log'!$BY$18:$BY$1017,$B242,'Daily Log'!$BZ$18:$BZ$1017),0)</f>
        <v>0</v>
      </c>
      <c r="AG242" s="388">
        <f>IFERROR($E242*SUMIF('Daily Log'!$CB$18:$CB$1017,$B242,'Daily Log'!$CC$18:$CC$1017),0)</f>
        <v>0</v>
      </c>
      <c r="AH242" s="388">
        <f>IFERROR($E242*SUMIF('Daily Log'!$CE$18:$CE$1017,$B242,'Daily Log'!$CF$18:$CF$1017),0)</f>
        <v>0</v>
      </c>
      <c r="AI242" s="388">
        <f>IFERROR($E242*SUMIF('Daily Log'!$CH$18:$CH$1017,$B242,'Daily Log'!$CI$18:$CI$1017),0)</f>
        <v>0</v>
      </c>
      <c r="AJ242" s="388">
        <f>IFERROR($E242*SUMIF('Daily Log'!$CK$18:$CK$1017,$B242,'Daily Log'!$CL$18:$CL$1017),0)</f>
        <v>0</v>
      </c>
      <c r="AK242" s="388">
        <f>IFERROR($E242*SUMIF('Daily Log'!$CN$18:$CN$1017,$B242,'Daily Log'!$CO$18:$CO$1017),0)</f>
        <v>0</v>
      </c>
    </row>
    <row r="243" spans="2:37" ht="33.75" hidden="1" customHeight="1">
      <c r="B243" s="397" t="s">
        <v>150</v>
      </c>
      <c r="C243" s="397"/>
      <c r="D243" s="389" t="s">
        <v>276</v>
      </c>
      <c r="E243" s="391">
        <v>1</v>
      </c>
      <c r="F243" s="390">
        <f t="shared" si="4"/>
        <v>4</v>
      </c>
      <c r="G243" s="388">
        <f>IFERROR($E243*SUMIF('Daily Log'!$B$18:$B$1017,$B243,'Daily Log'!$C$18:$C$1017),0)</f>
        <v>0</v>
      </c>
      <c r="H243" s="388">
        <f>IFERROR($E243*SUMIF('Daily Log'!$E$18:$E$1017,$B243,'Daily Log'!$F$18:$F$1017),0)</f>
        <v>0</v>
      </c>
      <c r="I243" s="388">
        <f>IFERROR($E243*SUMIF('Daily Log'!$H$18:$H$1017,$B243,'Daily Log'!$I$18:$I$1017),0)</f>
        <v>0</v>
      </c>
      <c r="J243" s="388">
        <f>IFERROR($E243*SUMIF('Daily Log'!$K$18:$K$1017,$B243,'Daily Log'!$L$18:$L$1017),0)</f>
        <v>0</v>
      </c>
      <c r="K243" s="388">
        <f>IFERROR($E243*SUMIF('Daily Log'!$N$18:$N$1017,$B243,'Daily Log'!$O$18:$O$1017),0)</f>
        <v>0</v>
      </c>
      <c r="L243" s="388">
        <f>IFERROR($E243*SUMIF('Daily Log'!$Q$18:$Q$1017,$B243,'Daily Log'!$R$18:$R$1017),0)</f>
        <v>0</v>
      </c>
      <c r="M243" s="388">
        <f>IFERROR($E243*SUMIF('Daily Log'!$T$18:$T$1017,$B243,'Daily Log'!$U$18:$U$1017),0)</f>
        <v>0</v>
      </c>
      <c r="N243" s="388">
        <f>IFERROR($E243*SUMIF('Daily Log'!$W$18:$W$1017,$B243,'Daily Log'!$X$18:$X$1017),0)</f>
        <v>0</v>
      </c>
      <c r="O243" s="388">
        <f>IFERROR($E243*SUMIF('Daily Log'!$Z$18:$Z$1017,$B243,'Daily Log'!$AA$18:$AA$1017),0)</f>
        <v>0</v>
      </c>
      <c r="P243" s="388">
        <f>IFERROR($E243*SUMIF('Daily Log'!$AC$18:$AC$1017,$B243,'Daily Log'!$AD$18:$AD$1017),0)</f>
        <v>0</v>
      </c>
      <c r="Q243" s="388">
        <f>IFERROR($E243*SUMIF('Daily Log'!$AF$18:$AF$1017,$B243,'Daily Log'!$AG$18:$AG$1017),0)</f>
        <v>0</v>
      </c>
      <c r="R243" s="388">
        <f>IFERROR($E243*SUMIF('Daily Log'!$AI$18:$AI$1017,$B243,'Daily Log'!$AJ$18:$AJ$1017),0)</f>
        <v>0</v>
      </c>
      <c r="S243" s="388">
        <f>IFERROR($E243*SUMIF('Daily Log'!$AL$18:$AL$1017,$B243,'Daily Log'!$AM$18:$AM$1017),0)</f>
        <v>0</v>
      </c>
      <c r="T243" s="388">
        <f>IFERROR($E243*SUMIF('Daily Log'!$AO$18:$AO$1017,$B243,'Daily Log'!$AP$18:$AP$1017),0)</f>
        <v>0</v>
      </c>
      <c r="U243" s="388">
        <f>IFERROR($E243*SUMIF('Daily Log'!$AR$18:$AR$1017,$B243,'Daily Log'!$AS$18:$AS$1017),0)</f>
        <v>0</v>
      </c>
      <c r="V243" s="388">
        <f>IFERROR($E243*SUMIF('Daily Log'!$AU$18:$AU$1017,$B243,'Daily Log'!$AV$18:$AV$1017),0)</f>
        <v>0</v>
      </c>
      <c r="W243" s="388">
        <f>IFERROR($E243*SUMIF('Daily Log'!$AX$18:$AX$1017,$B243,'Daily Log'!$AY$18:$AY$1017),0)</f>
        <v>0</v>
      </c>
      <c r="X243" s="388">
        <f>IFERROR($E243*SUMIF('Daily Log'!$BA$18:$BA$1017,$B243,'Daily Log'!$BB$18:$BB$1017),0)</f>
        <v>0</v>
      </c>
      <c r="Y243" s="388">
        <f>IFERROR($E243*SUMIF('Daily Log'!$BD$18:$BD$1017,$B243,'Daily Log'!$BE$18:$BE$1017),0)</f>
        <v>0</v>
      </c>
      <c r="Z243" s="388">
        <f>IFERROR($E243*SUMIF('Daily Log'!$BG$18:$BG$1017,$B243,'Daily Log'!$BH$18:$BH$1017),0)</f>
        <v>0</v>
      </c>
      <c r="AA243" s="388">
        <f>IFERROR($E243*SUMIF('Daily Log'!$BJ$18:$BJ$1017,$B243,'Daily Log'!$BK$18:$BK$1017),0)</f>
        <v>0</v>
      </c>
      <c r="AB243" s="388">
        <f>IFERROR($E243*SUMIF('Daily Log'!$BM$18:$BM$1017,$B243,'Daily Log'!$BN$18:$BN$1017),0)</f>
        <v>0</v>
      </c>
      <c r="AC243" s="388">
        <f>IFERROR($E243*SUMIF('Daily Log'!$BP$18:$BP$1017,$B243,'Daily Log'!$BQ$18:$BQ$1017),0)</f>
        <v>2</v>
      </c>
      <c r="AD243" s="388">
        <f>IFERROR($E243*SUMIF('Daily Log'!$BS$18:$BS$1017,$B243,'Daily Log'!$BT$18:$BT$1017),0)</f>
        <v>2</v>
      </c>
      <c r="AE243" s="388">
        <f>IFERROR($E243*SUMIF('Daily Log'!$BV$18:$BV$1017,$B243,'Daily Log'!$BW$18:$BW$1017),0)</f>
        <v>0</v>
      </c>
      <c r="AF243" s="388">
        <f>IFERROR($E243*SUMIF('Daily Log'!$BY$18:$BY$1017,$B243,'Daily Log'!$BZ$18:$BZ$1017),0)</f>
        <v>0</v>
      </c>
      <c r="AG243" s="388">
        <f>IFERROR($E243*SUMIF('Daily Log'!$CB$18:$CB$1017,$B243,'Daily Log'!$CC$18:$CC$1017),0)</f>
        <v>0</v>
      </c>
      <c r="AH243" s="388">
        <f>IFERROR($E243*SUMIF('Daily Log'!$CE$18:$CE$1017,$B243,'Daily Log'!$CF$18:$CF$1017),0)</f>
        <v>0</v>
      </c>
      <c r="AI243" s="388">
        <f>IFERROR($E243*SUMIF('Daily Log'!$CH$18:$CH$1017,$B243,'Daily Log'!$CI$18:$CI$1017),0)</f>
        <v>0</v>
      </c>
      <c r="AJ243" s="388">
        <f>IFERROR($E243*SUMIF('Daily Log'!$CK$18:$CK$1017,$B243,'Daily Log'!$CL$18:$CL$1017),0)</f>
        <v>0</v>
      </c>
      <c r="AK243" s="388">
        <f>IFERROR($E243*SUMIF('Daily Log'!$CN$18:$CN$1017,$B243,'Daily Log'!$CO$18:$CO$1017),0)</f>
        <v>0</v>
      </c>
    </row>
    <row r="244" spans="2:37" ht="33.75" hidden="1" customHeight="1">
      <c r="B244" s="397" t="s">
        <v>151</v>
      </c>
      <c r="C244" s="397"/>
      <c r="D244" s="389" t="s">
        <v>276</v>
      </c>
      <c r="E244" s="391">
        <v>1</v>
      </c>
      <c r="F244" s="390">
        <f t="shared" si="4"/>
        <v>14</v>
      </c>
      <c r="G244" s="388">
        <f>IFERROR($E244*SUMIF('Daily Log'!$B$18:$B$1017,$B244,'Daily Log'!$C$18:$C$1017),0)</f>
        <v>0</v>
      </c>
      <c r="H244" s="388">
        <f>IFERROR($E244*SUMIF('Daily Log'!$E$18:$E$1017,$B244,'Daily Log'!$F$18:$F$1017),0)</f>
        <v>0</v>
      </c>
      <c r="I244" s="388">
        <f>IFERROR($E244*SUMIF('Daily Log'!$H$18:$H$1017,$B244,'Daily Log'!$I$18:$I$1017),0)</f>
        <v>0</v>
      </c>
      <c r="J244" s="388">
        <f>IFERROR($E244*SUMIF('Daily Log'!$K$18:$K$1017,$B244,'Daily Log'!$L$18:$L$1017),0)</f>
        <v>0</v>
      </c>
      <c r="K244" s="388">
        <f>IFERROR($E244*SUMIF('Daily Log'!$N$18:$N$1017,$B244,'Daily Log'!$O$18:$O$1017),0)</f>
        <v>0</v>
      </c>
      <c r="L244" s="388">
        <f>IFERROR($E244*SUMIF('Daily Log'!$Q$18:$Q$1017,$B244,'Daily Log'!$R$18:$R$1017),0)</f>
        <v>0</v>
      </c>
      <c r="M244" s="388">
        <f>IFERROR($E244*SUMIF('Daily Log'!$T$18:$T$1017,$B244,'Daily Log'!$U$18:$U$1017),0)</f>
        <v>0</v>
      </c>
      <c r="N244" s="388">
        <f>IFERROR($E244*SUMIF('Daily Log'!$W$18:$W$1017,$B244,'Daily Log'!$X$18:$X$1017),0)</f>
        <v>0</v>
      </c>
      <c r="O244" s="388">
        <f>IFERROR($E244*SUMIF('Daily Log'!$Z$18:$Z$1017,$B244,'Daily Log'!$AA$18:$AA$1017),0)</f>
        <v>0</v>
      </c>
      <c r="P244" s="388">
        <f>IFERROR($E244*SUMIF('Daily Log'!$AC$18:$AC$1017,$B244,'Daily Log'!$AD$18:$AD$1017),0)</f>
        <v>0</v>
      </c>
      <c r="Q244" s="388">
        <f>IFERROR($E244*SUMIF('Daily Log'!$AF$18:$AF$1017,$B244,'Daily Log'!$AG$18:$AG$1017),0)</f>
        <v>0</v>
      </c>
      <c r="R244" s="388">
        <f>IFERROR($E244*SUMIF('Daily Log'!$AI$18:$AI$1017,$B244,'Daily Log'!$AJ$18:$AJ$1017),0)</f>
        <v>0</v>
      </c>
      <c r="S244" s="388">
        <f>IFERROR($E244*SUMIF('Daily Log'!$AL$18:$AL$1017,$B244,'Daily Log'!$AM$18:$AM$1017),0)</f>
        <v>0</v>
      </c>
      <c r="T244" s="388">
        <f>IFERROR($E244*SUMIF('Daily Log'!$AO$18:$AO$1017,$B244,'Daily Log'!$AP$18:$AP$1017),0)</f>
        <v>0</v>
      </c>
      <c r="U244" s="388">
        <f>IFERROR($E244*SUMIF('Daily Log'!$AR$18:$AR$1017,$B244,'Daily Log'!$AS$18:$AS$1017),0)</f>
        <v>0</v>
      </c>
      <c r="V244" s="388">
        <f>IFERROR($E244*SUMIF('Daily Log'!$AU$18:$AU$1017,$B244,'Daily Log'!$AV$18:$AV$1017),0)</f>
        <v>0</v>
      </c>
      <c r="W244" s="388">
        <f>IFERROR($E244*SUMIF('Daily Log'!$AX$18:$AX$1017,$B244,'Daily Log'!$AY$18:$AY$1017),0)</f>
        <v>0</v>
      </c>
      <c r="X244" s="388">
        <f>IFERROR($E244*SUMIF('Daily Log'!$BA$18:$BA$1017,$B244,'Daily Log'!$BB$18:$BB$1017),0)</f>
        <v>0</v>
      </c>
      <c r="Y244" s="388">
        <f>IFERROR($E244*SUMIF('Daily Log'!$BD$18:$BD$1017,$B244,'Daily Log'!$BE$18:$BE$1017),0)</f>
        <v>0</v>
      </c>
      <c r="Z244" s="388">
        <f>IFERROR($E244*SUMIF('Daily Log'!$BG$18:$BG$1017,$B244,'Daily Log'!$BH$18:$BH$1017),0)</f>
        <v>2</v>
      </c>
      <c r="AA244" s="388">
        <f>IFERROR($E244*SUMIF('Daily Log'!$BJ$18:$BJ$1017,$B244,'Daily Log'!$BK$18:$BK$1017),0)</f>
        <v>0</v>
      </c>
      <c r="AB244" s="388">
        <f>IFERROR($E244*SUMIF('Daily Log'!$BM$18:$BM$1017,$B244,'Daily Log'!$BN$18:$BN$1017),0)</f>
        <v>3</v>
      </c>
      <c r="AC244" s="388">
        <f>IFERROR($E244*SUMIF('Daily Log'!$BP$18:$BP$1017,$B244,'Daily Log'!$BQ$18:$BQ$1017),0)</f>
        <v>5</v>
      </c>
      <c r="AD244" s="388">
        <f>IFERROR($E244*SUMIF('Daily Log'!$BS$18:$BS$1017,$B244,'Daily Log'!$BT$18:$BT$1017),0)</f>
        <v>4</v>
      </c>
      <c r="AE244" s="388">
        <f>IFERROR($E244*SUMIF('Daily Log'!$BV$18:$BV$1017,$B244,'Daily Log'!$BW$18:$BW$1017),0)</f>
        <v>0</v>
      </c>
      <c r="AF244" s="388">
        <f>IFERROR($E244*SUMIF('Daily Log'!$BY$18:$BY$1017,$B244,'Daily Log'!$BZ$18:$BZ$1017),0)</f>
        <v>0</v>
      </c>
      <c r="AG244" s="388">
        <f>IFERROR($E244*SUMIF('Daily Log'!$CB$18:$CB$1017,$B244,'Daily Log'!$CC$18:$CC$1017),0)</f>
        <v>0</v>
      </c>
      <c r="AH244" s="388">
        <f>IFERROR($E244*SUMIF('Daily Log'!$CE$18:$CE$1017,$B244,'Daily Log'!$CF$18:$CF$1017),0)</f>
        <v>0</v>
      </c>
      <c r="AI244" s="388">
        <f>IFERROR($E244*SUMIF('Daily Log'!$CH$18:$CH$1017,$B244,'Daily Log'!$CI$18:$CI$1017),0)</f>
        <v>0</v>
      </c>
      <c r="AJ244" s="388">
        <f>IFERROR($E244*SUMIF('Daily Log'!$CK$18:$CK$1017,$B244,'Daily Log'!$CL$18:$CL$1017),0)</f>
        <v>0</v>
      </c>
      <c r="AK244" s="388">
        <f>IFERROR($E244*SUMIF('Daily Log'!$CN$18:$CN$1017,$B244,'Daily Log'!$CO$18:$CO$1017),0)</f>
        <v>0</v>
      </c>
    </row>
    <row r="245" spans="2:37" ht="33.75" hidden="1" customHeight="1">
      <c r="B245" s="397" t="s">
        <v>152</v>
      </c>
      <c r="C245" s="397"/>
      <c r="D245" s="389" t="s">
        <v>420</v>
      </c>
      <c r="E245" s="391">
        <v>1</v>
      </c>
      <c r="F245" s="390">
        <f t="shared" si="4"/>
        <v>79</v>
      </c>
      <c r="G245" s="388">
        <f>IFERROR($E245*SUMIF('Daily Log'!$B$18:$B$1017,$B245,'Daily Log'!$C$18:$C$1017),0)</f>
        <v>0</v>
      </c>
      <c r="H245" s="388">
        <f>IFERROR($E245*SUMIF('Daily Log'!$E$18:$E$1017,$B245,'Daily Log'!$F$18:$F$1017),0)</f>
        <v>0</v>
      </c>
      <c r="I245" s="388">
        <f>IFERROR($E245*SUMIF('Daily Log'!$H$18:$H$1017,$B245,'Daily Log'!$I$18:$I$1017),0)</f>
        <v>0</v>
      </c>
      <c r="J245" s="388">
        <f>IFERROR($E245*SUMIF('Daily Log'!$K$18:$K$1017,$B245,'Daily Log'!$L$18:$L$1017),0)</f>
        <v>0</v>
      </c>
      <c r="K245" s="388">
        <f>IFERROR($E245*SUMIF('Daily Log'!$N$18:$N$1017,$B245,'Daily Log'!$O$18:$O$1017),0)</f>
        <v>0</v>
      </c>
      <c r="L245" s="388">
        <f>IFERROR($E245*SUMIF('Daily Log'!$Q$18:$Q$1017,$B245,'Daily Log'!$R$18:$R$1017),0)</f>
        <v>0</v>
      </c>
      <c r="M245" s="388">
        <f>IFERROR($E245*SUMIF('Daily Log'!$T$18:$T$1017,$B245,'Daily Log'!$U$18:$U$1017),0)</f>
        <v>0</v>
      </c>
      <c r="N245" s="388">
        <f>IFERROR($E245*SUMIF('Daily Log'!$W$18:$W$1017,$B245,'Daily Log'!$X$18:$X$1017),0)</f>
        <v>0</v>
      </c>
      <c r="O245" s="388">
        <f>IFERROR($E245*SUMIF('Daily Log'!$Z$18:$Z$1017,$B245,'Daily Log'!$AA$18:$AA$1017),0)</f>
        <v>0</v>
      </c>
      <c r="P245" s="388">
        <f>IFERROR($E245*SUMIF('Daily Log'!$AC$18:$AC$1017,$B245,'Daily Log'!$AD$18:$AD$1017),0)</f>
        <v>0</v>
      </c>
      <c r="Q245" s="388">
        <f>IFERROR($E245*SUMIF('Daily Log'!$AF$18:$AF$1017,$B245,'Daily Log'!$AG$18:$AG$1017),0)</f>
        <v>0</v>
      </c>
      <c r="R245" s="388">
        <f>IFERROR($E245*SUMIF('Daily Log'!$AI$18:$AI$1017,$B245,'Daily Log'!$AJ$18:$AJ$1017),0)</f>
        <v>0</v>
      </c>
      <c r="S245" s="388">
        <f>IFERROR($E245*SUMIF('Daily Log'!$AL$18:$AL$1017,$B245,'Daily Log'!$AM$18:$AM$1017),0)</f>
        <v>0</v>
      </c>
      <c r="T245" s="388">
        <f>IFERROR($E245*SUMIF('Daily Log'!$AO$18:$AO$1017,$B245,'Daily Log'!$AP$18:$AP$1017),0)</f>
        <v>0</v>
      </c>
      <c r="U245" s="388">
        <f>IFERROR($E245*SUMIF('Daily Log'!$AR$18:$AR$1017,$B245,'Daily Log'!$AS$18:$AS$1017),0)</f>
        <v>0</v>
      </c>
      <c r="V245" s="388">
        <f>IFERROR($E245*SUMIF('Daily Log'!$AU$18:$AU$1017,$B245,'Daily Log'!$AV$18:$AV$1017),0)</f>
        <v>0</v>
      </c>
      <c r="W245" s="388">
        <f>IFERROR($E245*SUMIF('Daily Log'!$AX$18:$AX$1017,$B245,'Daily Log'!$AY$18:$AY$1017),0)</f>
        <v>0</v>
      </c>
      <c r="X245" s="388">
        <f>IFERROR($E245*SUMIF('Daily Log'!$BA$18:$BA$1017,$B245,'Daily Log'!$BB$18:$BB$1017),0)</f>
        <v>17</v>
      </c>
      <c r="Y245" s="388">
        <f>IFERROR($E245*SUMIF('Daily Log'!$BD$18:$BD$1017,$B245,'Daily Log'!$BE$18:$BE$1017),0)</f>
        <v>14</v>
      </c>
      <c r="Z245" s="388">
        <f>IFERROR($E245*SUMIF('Daily Log'!$BG$18:$BG$1017,$B245,'Daily Log'!$BH$18:$BH$1017),0)</f>
        <v>11</v>
      </c>
      <c r="AA245" s="388">
        <f>IFERROR($E245*SUMIF('Daily Log'!$BJ$18:$BJ$1017,$B245,'Daily Log'!$BK$18:$BK$1017),0)</f>
        <v>2</v>
      </c>
      <c r="AB245" s="388">
        <f>IFERROR($E245*SUMIF('Daily Log'!$BM$18:$BM$1017,$B245,'Daily Log'!$BN$18:$BN$1017),0)</f>
        <v>15</v>
      </c>
      <c r="AC245" s="388">
        <f>IFERROR($E245*SUMIF('Daily Log'!$BP$18:$BP$1017,$B245,'Daily Log'!$BQ$18:$BQ$1017),0)</f>
        <v>12</v>
      </c>
      <c r="AD245" s="388">
        <f>IFERROR($E245*SUMIF('Daily Log'!$BS$18:$BS$1017,$B245,'Daily Log'!$BT$18:$BT$1017),0)</f>
        <v>8</v>
      </c>
      <c r="AE245" s="388">
        <f>IFERROR($E245*SUMIF('Daily Log'!$BV$18:$BV$1017,$B245,'Daily Log'!$BW$18:$BW$1017),0)</f>
        <v>0</v>
      </c>
      <c r="AF245" s="388">
        <f>IFERROR($E245*SUMIF('Daily Log'!$BY$18:$BY$1017,$B245,'Daily Log'!$BZ$18:$BZ$1017),0)</f>
        <v>0</v>
      </c>
      <c r="AG245" s="388">
        <f>IFERROR($E245*SUMIF('Daily Log'!$CB$18:$CB$1017,$B245,'Daily Log'!$CC$18:$CC$1017),0)</f>
        <v>0</v>
      </c>
      <c r="AH245" s="388">
        <f>IFERROR($E245*SUMIF('Daily Log'!$CE$18:$CE$1017,$B245,'Daily Log'!$CF$18:$CF$1017),0)</f>
        <v>0</v>
      </c>
      <c r="AI245" s="388">
        <f>IFERROR($E245*SUMIF('Daily Log'!$CH$18:$CH$1017,$B245,'Daily Log'!$CI$18:$CI$1017),0)</f>
        <v>0</v>
      </c>
      <c r="AJ245" s="388">
        <f>IFERROR($E245*SUMIF('Daily Log'!$CK$18:$CK$1017,$B245,'Daily Log'!$CL$18:$CL$1017),0)</f>
        <v>0</v>
      </c>
      <c r="AK245" s="388">
        <f>IFERROR($E245*SUMIF('Daily Log'!$CN$18:$CN$1017,$B245,'Daily Log'!$CO$18:$CO$1017),0)</f>
        <v>0</v>
      </c>
    </row>
    <row r="246" spans="2:37" ht="33.75" hidden="1" customHeight="1">
      <c r="B246" s="397" t="s">
        <v>153</v>
      </c>
      <c r="C246" s="397"/>
      <c r="D246" s="389" t="s">
        <v>420</v>
      </c>
      <c r="E246" s="391">
        <v>1</v>
      </c>
      <c r="F246" s="390">
        <f t="shared" si="4"/>
        <v>21</v>
      </c>
      <c r="G246" s="388">
        <f>IFERROR($E246*SUMIF('Daily Log'!$B$18:$B$1017,$B246,'Daily Log'!$C$18:$C$1017),0)</f>
        <v>0</v>
      </c>
      <c r="H246" s="388">
        <f>IFERROR($E246*SUMIF('Daily Log'!$E$18:$E$1017,$B246,'Daily Log'!$F$18:$F$1017),0)</f>
        <v>0</v>
      </c>
      <c r="I246" s="388">
        <f>IFERROR($E246*SUMIF('Daily Log'!$H$18:$H$1017,$B246,'Daily Log'!$I$18:$I$1017),0)</f>
        <v>0</v>
      </c>
      <c r="J246" s="388">
        <f>IFERROR($E246*SUMIF('Daily Log'!$K$18:$K$1017,$B246,'Daily Log'!$L$18:$L$1017),0)</f>
        <v>0</v>
      </c>
      <c r="K246" s="388">
        <f>IFERROR($E246*SUMIF('Daily Log'!$N$18:$N$1017,$B246,'Daily Log'!$O$18:$O$1017),0)</f>
        <v>0</v>
      </c>
      <c r="L246" s="388">
        <f>IFERROR($E246*SUMIF('Daily Log'!$Q$18:$Q$1017,$B246,'Daily Log'!$R$18:$R$1017),0)</f>
        <v>0</v>
      </c>
      <c r="M246" s="388">
        <f>IFERROR($E246*SUMIF('Daily Log'!$T$18:$T$1017,$B246,'Daily Log'!$U$18:$U$1017),0)</f>
        <v>0</v>
      </c>
      <c r="N246" s="388">
        <f>IFERROR($E246*SUMIF('Daily Log'!$W$18:$W$1017,$B246,'Daily Log'!$X$18:$X$1017),0)</f>
        <v>0</v>
      </c>
      <c r="O246" s="388">
        <f>IFERROR($E246*SUMIF('Daily Log'!$Z$18:$Z$1017,$B246,'Daily Log'!$AA$18:$AA$1017),0)</f>
        <v>0</v>
      </c>
      <c r="P246" s="388">
        <f>IFERROR($E246*SUMIF('Daily Log'!$AC$18:$AC$1017,$B246,'Daily Log'!$AD$18:$AD$1017),0)</f>
        <v>0</v>
      </c>
      <c r="Q246" s="388">
        <f>IFERROR($E246*SUMIF('Daily Log'!$AF$18:$AF$1017,$B246,'Daily Log'!$AG$18:$AG$1017),0)</f>
        <v>0</v>
      </c>
      <c r="R246" s="388">
        <f>IFERROR($E246*SUMIF('Daily Log'!$AI$18:$AI$1017,$B246,'Daily Log'!$AJ$18:$AJ$1017),0)</f>
        <v>0</v>
      </c>
      <c r="S246" s="388">
        <f>IFERROR($E246*SUMIF('Daily Log'!$AL$18:$AL$1017,$B246,'Daily Log'!$AM$18:$AM$1017),0)</f>
        <v>0</v>
      </c>
      <c r="T246" s="388">
        <f>IFERROR($E246*SUMIF('Daily Log'!$AO$18:$AO$1017,$B246,'Daily Log'!$AP$18:$AP$1017),0)</f>
        <v>0</v>
      </c>
      <c r="U246" s="388">
        <f>IFERROR($E246*SUMIF('Daily Log'!$AR$18:$AR$1017,$B246,'Daily Log'!$AS$18:$AS$1017),0)</f>
        <v>0</v>
      </c>
      <c r="V246" s="388">
        <f>IFERROR($E246*SUMIF('Daily Log'!$AU$18:$AU$1017,$B246,'Daily Log'!$AV$18:$AV$1017),0)</f>
        <v>0</v>
      </c>
      <c r="W246" s="388">
        <f>IFERROR($E246*SUMIF('Daily Log'!$AX$18:$AX$1017,$B246,'Daily Log'!$AY$18:$AY$1017),0)</f>
        <v>0</v>
      </c>
      <c r="X246" s="388">
        <f>IFERROR($E246*SUMIF('Daily Log'!$BA$18:$BA$1017,$B246,'Daily Log'!$BB$18:$BB$1017),0)</f>
        <v>0</v>
      </c>
      <c r="Y246" s="388">
        <f>IFERROR($E246*SUMIF('Daily Log'!$BD$18:$BD$1017,$B246,'Daily Log'!$BE$18:$BE$1017),0)</f>
        <v>7</v>
      </c>
      <c r="Z246" s="388">
        <f>IFERROR($E246*SUMIF('Daily Log'!$BG$18:$BG$1017,$B246,'Daily Log'!$BH$18:$BH$1017),0)</f>
        <v>3</v>
      </c>
      <c r="AA246" s="388">
        <f>IFERROR($E246*SUMIF('Daily Log'!$BJ$18:$BJ$1017,$B246,'Daily Log'!$BK$18:$BK$1017),0)</f>
        <v>4</v>
      </c>
      <c r="AB246" s="388">
        <f>IFERROR($E246*SUMIF('Daily Log'!$BM$18:$BM$1017,$B246,'Daily Log'!$BN$18:$BN$1017),0)</f>
        <v>0</v>
      </c>
      <c r="AC246" s="388">
        <f>IFERROR($E246*SUMIF('Daily Log'!$BP$18:$BP$1017,$B246,'Daily Log'!$BQ$18:$BQ$1017),0)</f>
        <v>5</v>
      </c>
      <c r="AD246" s="388">
        <f>IFERROR($E246*SUMIF('Daily Log'!$BS$18:$BS$1017,$B246,'Daily Log'!$BT$18:$BT$1017),0)</f>
        <v>2</v>
      </c>
      <c r="AE246" s="388">
        <f>IFERROR($E246*SUMIF('Daily Log'!$BV$18:$BV$1017,$B246,'Daily Log'!$BW$18:$BW$1017),0)</f>
        <v>0</v>
      </c>
      <c r="AF246" s="388">
        <f>IFERROR($E246*SUMIF('Daily Log'!$BY$18:$BY$1017,$B246,'Daily Log'!$BZ$18:$BZ$1017),0)</f>
        <v>0</v>
      </c>
      <c r="AG246" s="388">
        <f>IFERROR($E246*SUMIF('Daily Log'!$CB$18:$CB$1017,$B246,'Daily Log'!$CC$18:$CC$1017),0)</f>
        <v>0</v>
      </c>
      <c r="AH246" s="388">
        <f>IFERROR($E246*SUMIF('Daily Log'!$CE$18:$CE$1017,$B246,'Daily Log'!$CF$18:$CF$1017),0)</f>
        <v>0</v>
      </c>
      <c r="AI246" s="388">
        <f>IFERROR($E246*SUMIF('Daily Log'!$CH$18:$CH$1017,$B246,'Daily Log'!$CI$18:$CI$1017),0)</f>
        <v>0</v>
      </c>
      <c r="AJ246" s="388">
        <f>IFERROR($E246*SUMIF('Daily Log'!$CK$18:$CK$1017,$B246,'Daily Log'!$CL$18:$CL$1017),0)</f>
        <v>0</v>
      </c>
      <c r="AK246" s="388">
        <f>IFERROR($E246*SUMIF('Daily Log'!$CN$18:$CN$1017,$B246,'Daily Log'!$CO$18:$CO$1017),0)</f>
        <v>0</v>
      </c>
    </row>
    <row r="247" spans="2:37" ht="33.75" hidden="1" customHeight="1">
      <c r="B247" s="397" t="s">
        <v>154</v>
      </c>
      <c r="C247" s="397"/>
      <c r="D247" s="389" t="s">
        <v>420</v>
      </c>
      <c r="E247" s="391">
        <v>1</v>
      </c>
      <c r="F247" s="390">
        <f t="shared" si="4"/>
        <v>319</v>
      </c>
      <c r="G247" s="388">
        <f>IFERROR($E247*SUMIF('Daily Log'!$B$18:$B$1017,$B247,'Daily Log'!$C$18:$C$1017),0)</f>
        <v>0</v>
      </c>
      <c r="H247" s="388">
        <f>IFERROR($E247*SUMIF('Daily Log'!$E$18:$E$1017,$B247,'Daily Log'!$F$18:$F$1017),0)</f>
        <v>0</v>
      </c>
      <c r="I247" s="388">
        <f>IFERROR($E247*SUMIF('Daily Log'!$H$18:$H$1017,$B247,'Daily Log'!$I$18:$I$1017),0)</f>
        <v>0</v>
      </c>
      <c r="J247" s="388">
        <f>IFERROR($E247*SUMIF('Daily Log'!$K$18:$K$1017,$B247,'Daily Log'!$L$18:$L$1017),0)</f>
        <v>0</v>
      </c>
      <c r="K247" s="388">
        <f>IFERROR($E247*SUMIF('Daily Log'!$N$18:$N$1017,$B247,'Daily Log'!$O$18:$O$1017),0)</f>
        <v>0</v>
      </c>
      <c r="L247" s="388">
        <f>IFERROR($E247*SUMIF('Daily Log'!$Q$18:$Q$1017,$B247,'Daily Log'!$R$18:$R$1017),0)</f>
        <v>0</v>
      </c>
      <c r="M247" s="388">
        <f>IFERROR($E247*SUMIF('Daily Log'!$T$18:$T$1017,$B247,'Daily Log'!$U$18:$U$1017),0)</f>
        <v>0</v>
      </c>
      <c r="N247" s="388">
        <f>IFERROR($E247*SUMIF('Daily Log'!$W$18:$W$1017,$B247,'Daily Log'!$X$18:$X$1017),0)</f>
        <v>0</v>
      </c>
      <c r="O247" s="388">
        <f>IFERROR($E247*SUMIF('Daily Log'!$Z$18:$Z$1017,$B247,'Daily Log'!$AA$18:$AA$1017),0)</f>
        <v>0</v>
      </c>
      <c r="P247" s="388">
        <f>IFERROR($E247*SUMIF('Daily Log'!$AC$18:$AC$1017,$B247,'Daily Log'!$AD$18:$AD$1017),0)</f>
        <v>0</v>
      </c>
      <c r="Q247" s="388">
        <f>IFERROR($E247*SUMIF('Daily Log'!$AF$18:$AF$1017,$B247,'Daily Log'!$AG$18:$AG$1017),0)</f>
        <v>0</v>
      </c>
      <c r="R247" s="388">
        <f>IFERROR($E247*SUMIF('Daily Log'!$AI$18:$AI$1017,$B247,'Daily Log'!$AJ$18:$AJ$1017),0)</f>
        <v>0</v>
      </c>
      <c r="S247" s="388">
        <f>IFERROR($E247*SUMIF('Daily Log'!$AL$18:$AL$1017,$B247,'Daily Log'!$AM$18:$AM$1017),0)</f>
        <v>0</v>
      </c>
      <c r="T247" s="388">
        <f>IFERROR($E247*SUMIF('Daily Log'!$AO$18:$AO$1017,$B247,'Daily Log'!$AP$18:$AP$1017),0)</f>
        <v>0</v>
      </c>
      <c r="U247" s="388">
        <f>IFERROR($E247*SUMIF('Daily Log'!$AR$18:$AR$1017,$B247,'Daily Log'!$AS$18:$AS$1017),0)</f>
        <v>0</v>
      </c>
      <c r="V247" s="388">
        <f>IFERROR($E247*SUMIF('Daily Log'!$AU$18:$AU$1017,$B247,'Daily Log'!$AV$18:$AV$1017),0)</f>
        <v>0</v>
      </c>
      <c r="W247" s="388">
        <f>IFERROR($E247*SUMIF('Daily Log'!$AX$18:$AX$1017,$B247,'Daily Log'!$AY$18:$AY$1017),0)</f>
        <v>0</v>
      </c>
      <c r="X247" s="388">
        <f>IFERROR($E247*SUMIF('Daily Log'!$BA$18:$BA$1017,$B247,'Daily Log'!$BB$18:$BB$1017),0)</f>
        <v>73</v>
      </c>
      <c r="Y247" s="388">
        <f>IFERROR($E247*SUMIF('Daily Log'!$BD$18:$BD$1017,$B247,'Daily Log'!$BE$18:$BE$1017),0)</f>
        <v>44</v>
      </c>
      <c r="Z247" s="388">
        <f>IFERROR($E247*SUMIF('Daily Log'!$BG$18:$BG$1017,$B247,'Daily Log'!$BH$18:$BH$1017),0)</f>
        <v>15</v>
      </c>
      <c r="AA247" s="388">
        <f>IFERROR($E247*SUMIF('Daily Log'!$BJ$18:$BJ$1017,$B247,'Daily Log'!$BK$18:$BK$1017),0)</f>
        <v>23</v>
      </c>
      <c r="AB247" s="388">
        <f>IFERROR($E247*SUMIF('Daily Log'!$BM$18:$BM$1017,$B247,'Daily Log'!$BN$18:$BN$1017),0)</f>
        <v>52</v>
      </c>
      <c r="AC247" s="388">
        <f>IFERROR($E247*SUMIF('Daily Log'!$BP$18:$BP$1017,$B247,'Daily Log'!$BQ$18:$BQ$1017),0)</f>
        <v>84</v>
      </c>
      <c r="AD247" s="388">
        <f>IFERROR($E247*SUMIF('Daily Log'!$BS$18:$BS$1017,$B247,'Daily Log'!$BT$18:$BT$1017),0)</f>
        <v>28</v>
      </c>
      <c r="AE247" s="388">
        <f>IFERROR($E247*SUMIF('Daily Log'!$BV$18:$BV$1017,$B247,'Daily Log'!$BW$18:$BW$1017),0)</f>
        <v>0</v>
      </c>
      <c r="AF247" s="388">
        <f>IFERROR($E247*SUMIF('Daily Log'!$BY$18:$BY$1017,$B247,'Daily Log'!$BZ$18:$BZ$1017),0)</f>
        <v>0</v>
      </c>
      <c r="AG247" s="388">
        <f>IFERROR($E247*SUMIF('Daily Log'!$CB$18:$CB$1017,$B247,'Daily Log'!$CC$18:$CC$1017),0)</f>
        <v>0</v>
      </c>
      <c r="AH247" s="388">
        <f>IFERROR($E247*SUMIF('Daily Log'!$CE$18:$CE$1017,$B247,'Daily Log'!$CF$18:$CF$1017),0)</f>
        <v>0</v>
      </c>
      <c r="AI247" s="388">
        <f>IFERROR($E247*SUMIF('Daily Log'!$CH$18:$CH$1017,$B247,'Daily Log'!$CI$18:$CI$1017),0)</f>
        <v>0</v>
      </c>
      <c r="AJ247" s="388">
        <f>IFERROR($E247*SUMIF('Daily Log'!$CK$18:$CK$1017,$B247,'Daily Log'!$CL$18:$CL$1017),0)</f>
        <v>0</v>
      </c>
      <c r="AK247" s="388">
        <f>IFERROR($E247*SUMIF('Daily Log'!$CN$18:$CN$1017,$B247,'Daily Log'!$CO$18:$CO$1017),0)</f>
        <v>0</v>
      </c>
    </row>
    <row r="248" spans="2:37" ht="33.75" hidden="1" customHeight="1">
      <c r="B248" s="397" t="s">
        <v>155</v>
      </c>
      <c r="C248" s="397"/>
      <c r="D248" s="389" t="s">
        <v>276</v>
      </c>
      <c r="E248" s="391">
        <v>1</v>
      </c>
      <c r="F248" s="390">
        <f t="shared" si="4"/>
        <v>306</v>
      </c>
      <c r="G248" s="388">
        <f>IFERROR($E248*SUMIF('Daily Log'!$B$18:$B$1017,$B248,'Daily Log'!$C$18:$C$1017),0)</f>
        <v>0</v>
      </c>
      <c r="H248" s="388">
        <f>IFERROR($E248*SUMIF('Daily Log'!$E$18:$E$1017,$B248,'Daily Log'!$F$18:$F$1017),0)</f>
        <v>0</v>
      </c>
      <c r="I248" s="388">
        <f>IFERROR($E248*SUMIF('Daily Log'!$H$18:$H$1017,$B248,'Daily Log'!$I$18:$I$1017),0)</f>
        <v>0</v>
      </c>
      <c r="J248" s="388">
        <f>IFERROR($E248*SUMIF('Daily Log'!$K$18:$K$1017,$B248,'Daily Log'!$L$18:$L$1017),0)</f>
        <v>0</v>
      </c>
      <c r="K248" s="388">
        <f>IFERROR($E248*SUMIF('Daily Log'!$N$18:$N$1017,$B248,'Daily Log'!$O$18:$O$1017),0)</f>
        <v>0</v>
      </c>
      <c r="L248" s="388">
        <f>IFERROR($E248*SUMIF('Daily Log'!$Q$18:$Q$1017,$B248,'Daily Log'!$R$18:$R$1017),0)</f>
        <v>0</v>
      </c>
      <c r="M248" s="388">
        <f>IFERROR($E248*SUMIF('Daily Log'!$T$18:$T$1017,$B248,'Daily Log'!$U$18:$U$1017),0)</f>
        <v>0</v>
      </c>
      <c r="N248" s="388">
        <f>IFERROR($E248*SUMIF('Daily Log'!$W$18:$W$1017,$B248,'Daily Log'!$X$18:$X$1017),0)</f>
        <v>0</v>
      </c>
      <c r="O248" s="388">
        <f>IFERROR($E248*SUMIF('Daily Log'!$Z$18:$Z$1017,$B248,'Daily Log'!$AA$18:$AA$1017),0)</f>
        <v>0</v>
      </c>
      <c r="P248" s="388">
        <f>IFERROR($E248*SUMIF('Daily Log'!$AC$18:$AC$1017,$B248,'Daily Log'!$AD$18:$AD$1017),0)</f>
        <v>0</v>
      </c>
      <c r="Q248" s="388">
        <f>IFERROR($E248*SUMIF('Daily Log'!$AF$18:$AF$1017,$B248,'Daily Log'!$AG$18:$AG$1017),0)</f>
        <v>0</v>
      </c>
      <c r="R248" s="388">
        <f>IFERROR($E248*SUMIF('Daily Log'!$AI$18:$AI$1017,$B248,'Daily Log'!$AJ$18:$AJ$1017),0)</f>
        <v>0</v>
      </c>
      <c r="S248" s="388">
        <f>IFERROR($E248*SUMIF('Daily Log'!$AL$18:$AL$1017,$B248,'Daily Log'!$AM$18:$AM$1017),0)</f>
        <v>0</v>
      </c>
      <c r="T248" s="388">
        <f>IFERROR($E248*SUMIF('Daily Log'!$AO$18:$AO$1017,$B248,'Daily Log'!$AP$18:$AP$1017),0)</f>
        <v>0</v>
      </c>
      <c r="U248" s="388">
        <f>IFERROR($E248*SUMIF('Daily Log'!$AR$18:$AR$1017,$B248,'Daily Log'!$AS$18:$AS$1017),0)</f>
        <v>0</v>
      </c>
      <c r="V248" s="388">
        <f>IFERROR($E248*SUMIF('Daily Log'!$AU$18:$AU$1017,$B248,'Daily Log'!$AV$18:$AV$1017),0)</f>
        <v>0</v>
      </c>
      <c r="W248" s="388">
        <f>IFERROR($E248*SUMIF('Daily Log'!$AX$18:$AX$1017,$B248,'Daily Log'!$AY$18:$AY$1017),0)</f>
        <v>0</v>
      </c>
      <c r="X248" s="388">
        <f>IFERROR($E248*SUMIF('Daily Log'!$BA$18:$BA$1017,$B248,'Daily Log'!$BB$18:$BB$1017),0)</f>
        <v>42</v>
      </c>
      <c r="Y248" s="388">
        <f>IFERROR($E248*SUMIF('Daily Log'!$BD$18:$BD$1017,$B248,'Daily Log'!$BE$18:$BE$1017),0)</f>
        <v>47</v>
      </c>
      <c r="Z248" s="388">
        <f>IFERROR($E248*SUMIF('Daily Log'!$BG$18:$BG$1017,$B248,'Daily Log'!$BH$18:$BH$1017),0)</f>
        <v>36</v>
      </c>
      <c r="AA248" s="388">
        <f>IFERROR($E248*SUMIF('Daily Log'!$BJ$18:$BJ$1017,$B248,'Daily Log'!$BK$18:$BK$1017),0)</f>
        <v>38</v>
      </c>
      <c r="AB248" s="388">
        <f>IFERROR($E248*SUMIF('Daily Log'!$BM$18:$BM$1017,$B248,'Daily Log'!$BN$18:$BN$1017),0)</f>
        <v>43</v>
      </c>
      <c r="AC248" s="388">
        <f>IFERROR($E248*SUMIF('Daily Log'!$BP$18:$BP$1017,$B248,'Daily Log'!$BQ$18:$BQ$1017),0)</f>
        <v>63</v>
      </c>
      <c r="AD248" s="388">
        <f>IFERROR($E248*SUMIF('Daily Log'!$BS$18:$BS$1017,$B248,'Daily Log'!$BT$18:$BT$1017),0)</f>
        <v>37</v>
      </c>
      <c r="AE248" s="388">
        <f>IFERROR($E248*SUMIF('Daily Log'!$BV$18:$BV$1017,$B248,'Daily Log'!$BW$18:$BW$1017),0)</f>
        <v>0</v>
      </c>
      <c r="AF248" s="388">
        <f>IFERROR($E248*SUMIF('Daily Log'!$BY$18:$BY$1017,$B248,'Daily Log'!$BZ$18:$BZ$1017),0)</f>
        <v>0</v>
      </c>
      <c r="AG248" s="388">
        <f>IFERROR($E248*SUMIF('Daily Log'!$CB$18:$CB$1017,$B248,'Daily Log'!$CC$18:$CC$1017),0)</f>
        <v>0</v>
      </c>
      <c r="AH248" s="388">
        <f>IFERROR($E248*SUMIF('Daily Log'!$CE$18:$CE$1017,$B248,'Daily Log'!$CF$18:$CF$1017),0)</f>
        <v>0</v>
      </c>
      <c r="AI248" s="388">
        <f>IFERROR($E248*SUMIF('Daily Log'!$CH$18:$CH$1017,$B248,'Daily Log'!$CI$18:$CI$1017),0)</f>
        <v>0</v>
      </c>
      <c r="AJ248" s="388">
        <f>IFERROR($E248*SUMIF('Daily Log'!$CK$18:$CK$1017,$B248,'Daily Log'!$CL$18:$CL$1017),0)</f>
        <v>0</v>
      </c>
      <c r="AK248" s="388">
        <f>IFERROR($E248*SUMIF('Daily Log'!$CN$18:$CN$1017,$B248,'Daily Log'!$CO$18:$CO$1017),0)</f>
        <v>0</v>
      </c>
    </row>
    <row r="249" spans="2:37" ht="33.75" hidden="1" customHeight="1">
      <c r="B249" s="397" t="s">
        <v>156</v>
      </c>
      <c r="C249" s="397"/>
      <c r="D249" s="389" t="s">
        <v>276</v>
      </c>
      <c r="E249" s="391">
        <v>1</v>
      </c>
      <c r="F249" s="390">
        <f t="shared" si="4"/>
        <v>114</v>
      </c>
      <c r="G249" s="388">
        <f>IFERROR($E249*SUMIF('Daily Log'!$B$18:$B$1017,$B249,'Daily Log'!$C$18:$C$1017),0)</f>
        <v>0</v>
      </c>
      <c r="H249" s="388">
        <f>IFERROR($E249*SUMIF('Daily Log'!$E$18:$E$1017,$B249,'Daily Log'!$F$18:$F$1017),0)</f>
        <v>0</v>
      </c>
      <c r="I249" s="388">
        <f>IFERROR($E249*SUMIF('Daily Log'!$H$18:$H$1017,$B249,'Daily Log'!$I$18:$I$1017),0)</f>
        <v>0</v>
      </c>
      <c r="J249" s="388">
        <f>IFERROR($E249*SUMIF('Daily Log'!$K$18:$K$1017,$B249,'Daily Log'!$L$18:$L$1017),0)</f>
        <v>0</v>
      </c>
      <c r="K249" s="388">
        <f>IFERROR($E249*SUMIF('Daily Log'!$N$18:$N$1017,$B249,'Daily Log'!$O$18:$O$1017),0)</f>
        <v>0</v>
      </c>
      <c r="L249" s="388">
        <f>IFERROR($E249*SUMIF('Daily Log'!$Q$18:$Q$1017,$B249,'Daily Log'!$R$18:$R$1017),0)</f>
        <v>0</v>
      </c>
      <c r="M249" s="388">
        <f>IFERROR($E249*SUMIF('Daily Log'!$T$18:$T$1017,$B249,'Daily Log'!$U$18:$U$1017),0)</f>
        <v>0</v>
      </c>
      <c r="N249" s="388">
        <f>IFERROR($E249*SUMIF('Daily Log'!$W$18:$W$1017,$B249,'Daily Log'!$X$18:$X$1017),0)</f>
        <v>0</v>
      </c>
      <c r="O249" s="388">
        <f>IFERROR($E249*SUMIF('Daily Log'!$Z$18:$Z$1017,$B249,'Daily Log'!$AA$18:$AA$1017),0)</f>
        <v>0</v>
      </c>
      <c r="P249" s="388">
        <f>IFERROR($E249*SUMIF('Daily Log'!$AC$18:$AC$1017,$B249,'Daily Log'!$AD$18:$AD$1017),0)</f>
        <v>0</v>
      </c>
      <c r="Q249" s="388">
        <f>IFERROR($E249*SUMIF('Daily Log'!$AF$18:$AF$1017,$B249,'Daily Log'!$AG$18:$AG$1017),0)</f>
        <v>0</v>
      </c>
      <c r="R249" s="388">
        <f>IFERROR($E249*SUMIF('Daily Log'!$AI$18:$AI$1017,$B249,'Daily Log'!$AJ$18:$AJ$1017),0)</f>
        <v>0</v>
      </c>
      <c r="S249" s="388">
        <f>IFERROR($E249*SUMIF('Daily Log'!$AL$18:$AL$1017,$B249,'Daily Log'!$AM$18:$AM$1017),0)</f>
        <v>0</v>
      </c>
      <c r="T249" s="388">
        <f>IFERROR($E249*SUMIF('Daily Log'!$AO$18:$AO$1017,$B249,'Daily Log'!$AP$18:$AP$1017),0)</f>
        <v>0</v>
      </c>
      <c r="U249" s="388">
        <f>IFERROR($E249*SUMIF('Daily Log'!$AR$18:$AR$1017,$B249,'Daily Log'!$AS$18:$AS$1017),0)</f>
        <v>0</v>
      </c>
      <c r="V249" s="388">
        <f>IFERROR($E249*SUMIF('Daily Log'!$AU$18:$AU$1017,$B249,'Daily Log'!$AV$18:$AV$1017),0)</f>
        <v>0</v>
      </c>
      <c r="W249" s="388">
        <f>IFERROR($E249*SUMIF('Daily Log'!$AX$18:$AX$1017,$B249,'Daily Log'!$AY$18:$AY$1017),0)</f>
        <v>0</v>
      </c>
      <c r="X249" s="388">
        <f>IFERROR($E249*SUMIF('Daily Log'!$BA$18:$BA$1017,$B249,'Daily Log'!$BB$18:$BB$1017),0)</f>
        <v>15</v>
      </c>
      <c r="Y249" s="388">
        <f>IFERROR($E249*SUMIF('Daily Log'!$BD$18:$BD$1017,$B249,'Daily Log'!$BE$18:$BE$1017),0)</f>
        <v>14</v>
      </c>
      <c r="Z249" s="388">
        <f>IFERROR($E249*SUMIF('Daily Log'!$BG$18:$BG$1017,$B249,'Daily Log'!$BH$18:$BH$1017),0)</f>
        <v>14</v>
      </c>
      <c r="AA249" s="388">
        <f>IFERROR($E249*SUMIF('Daily Log'!$BJ$18:$BJ$1017,$B249,'Daily Log'!$BK$18:$BK$1017),0)</f>
        <v>6</v>
      </c>
      <c r="AB249" s="388">
        <f>IFERROR($E249*SUMIF('Daily Log'!$BM$18:$BM$1017,$B249,'Daily Log'!$BN$18:$BN$1017),0)</f>
        <v>20</v>
      </c>
      <c r="AC249" s="388">
        <f>IFERROR($E249*SUMIF('Daily Log'!$BP$18:$BP$1017,$B249,'Daily Log'!$BQ$18:$BQ$1017),0)</f>
        <v>22</v>
      </c>
      <c r="AD249" s="388">
        <f>IFERROR($E249*SUMIF('Daily Log'!$BS$18:$BS$1017,$B249,'Daily Log'!$BT$18:$BT$1017),0)</f>
        <v>23</v>
      </c>
      <c r="AE249" s="388">
        <f>IFERROR($E249*SUMIF('Daily Log'!$BV$18:$BV$1017,$B249,'Daily Log'!$BW$18:$BW$1017),0)</f>
        <v>0</v>
      </c>
      <c r="AF249" s="388">
        <f>IFERROR($E249*SUMIF('Daily Log'!$BY$18:$BY$1017,$B249,'Daily Log'!$BZ$18:$BZ$1017),0)</f>
        <v>0</v>
      </c>
      <c r="AG249" s="388">
        <f>IFERROR($E249*SUMIF('Daily Log'!$CB$18:$CB$1017,$B249,'Daily Log'!$CC$18:$CC$1017),0)</f>
        <v>0</v>
      </c>
      <c r="AH249" s="388">
        <f>IFERROR($E249*SUMIF('Daily Log'!$CE$18:$CE$1017,$B249,'Daily Log'!$CF$18:$CF$1017),0)</f>
        <v>0</v>
      </c>
      <c r="AI249" s="388">
        <f>IFERROR($E249*SUMIF('Daily Log'!$CH$18:$CH$1017,$B249,'Daily Log'!$CI$18:$CI$1017),0)</f>
        <v>0</v>
      </c>
      <c r="AJ249" s="388">
        <f>IFERROR($E249*SUMIF('Daily Log'!$CK$18:$CK$1017,$B249,'Daily Log'!$CL$18:$CL$1017),0)</f>
        <v>0</v>
      </c>
      <c r="AK249" s="388">
        <f>IFERROR($E249*SUMIF('Daily Log'!$CN$18:$CN$1017,$B249,'Daily Log'!$CO$18:$CO$1017),0)</f>
        <v>0</v>
      </c>
    </row>
    <row r="250" spans="2:37" ht="33.75" hidden="1" customHeight="1">
      <c r="B250" s="397" t="s">
        <v>157</v>
      </c>
      <c r="C250" s="397"/>
      <c r="D250" s="389" t="s">
        <v>276</v>
      </c>
      <c r="E250" s="391">
        <v>1</v>
      </c>
      <c r="F250" s="390">
        <f t="shared" si="4"/>
        <v>21</v>
      </c>
      <c r="G250" s="388">
        <f>IFERROR($E250*SUMIF('Daily Log'!$B$18:$B$1017,$B250,'Daily Log'!$C$18:$C$1017),0)</f>
        <v>0</v>
      </c>
      <c r="H250" s="388">
        <f>IFERROR($E250*SUMIF('Daily Log'!$E$18:$E$1017,$B250,'Daily Log'!$F$18:$F$1017),0)</f>
        <v>0</v>
      </c>
      <c r="I250" s="388">
        <f>IFERROR($E250*SUMIF('Daily Log'!$H$18:$H$1017,$B250,'Daily Log'!$I$18:$I$1017),0)</f>
        <v>0</v>
      </c>
      <c r="J250" s="388">
        <f>IFERROR($E250*SUMIF('Daily Log'!$K$18:$K$1017,$B250,'Daily Log'!$L$18:$L$1017),0)</f>
        <v>0</v>
      </c>
      <c r="K250" s="388">
        <f>IFERROR($E250*SUMIF('Daily Log'!$N$18:$N$1017,$B250,'Daily Log'!$O$18:$O$1017),0)</f>
        <v>0</v>
      </c>
      <c r="L250" s="388">
        <f>IFERROR($E250*SUMIF('Daily Log'!$Q$18:$Q$1017,$B250,'Daily Log'!$R$18:$R$1017),0)</f>
        <v>0</v>
      </c>
      <c r="M250" s="388">
        <f>IFERROR($E250*SUMIF('Daily Log'!$T$18:$T$1017,$B250,'Daily Log'!$U$18:$U$1017),0)</f>
        <v>0</v>
      </c>
      <c r="N250" s="388">
        <f>IFERROR($E250*SUMIF('Daily Log'!$W$18:$W$1017,$B250,'Daily Log'!$X$18:$X$1017),0)</f>
        <v>0</v>
      </c>
      <c r="O250" s="388">
        <f>IFERROR($E250*SUMIF('Daily Log'!$Z$18:$Z$1017,$B250,'Daily Log'!$AA$18:$AA$1017),0)</f>
        <v>0</v>
      </c>
      <c r="P250" s="388">
        <f>IFERROR($E250*SUMIF('Daily Log'!$AC$18:$AC$1017,$B250,'Daily Log'!$AD$18:$AD$1017),0)</f>
        <v>0</v>
      </c>
      <c r="Q250" s="388">
        <f>IFERROR($E250*SUMIF('Daily Log'!$AF$18:$AF$1017,$B250,'Daily Log'!$AG$18:$AG$1017),0)</f>
        <v>0</v>
      </c>
      <c r="R250" s="388">
        <f>IFERROR($E250*SUMIF('Daily Log'!$AI$18:$AI$1017,$B250,'Daily Log'!$AJ$18:$AJ$1017),0)</f>
        <v>0</v>
      </c>
      <c r="S250" s="388">
        <f>IFERROR($E250*SUMIF('Daily Log'!$AL$18:$AL$1017,$B250,'Daily Log'!$AM$18:$AM$1017),0)</f>
        <v>0</v>
      </c>
      <c r="T250" s="388">
        <f>IFERROR($E250*SUMIF('Daily Log'!$AO$18:$AO$1017,$B250,'Daily Log'!$AP$18:$AP$1017),0)</f>
        <v>0</v>
      </c>
      <c r="U250" s="388">
        <f>IFERROR($E250*SUMIF('Daily Log'!$AR$18:$AR$1017,$B250,'Daily Log'!$AS$18:$AS$1017),0)</f>
        <v>0</v>
      </c>
      <c r="V250" s="388">
        <f>IFERROR($E250*SUMIF('Daily Log'!$AU$18:$AU$1017,$B250,'Daily Log'!$AV$18:$AV$1017),0)</f>
        <v>0</v>
      </c>
      <c r="W250" s="388">
        <f>IFERROR($E250*SUMIF('Daily Log'!$AX$18:$AX$1017,$B250,'Daily Log'!$AY$18:$AY$1017),0)</f>
        <v>0</v>
      </c>
      <c r="X250" s="388">
        <f>IFERROR($E250*SUMIF('Daily Log'!$BA$18:$BA$1017,$B250,'Daily Log'!$BB$18:$BB$1017),0)</f>
        <v>7</v>
      </c>
      <c r="Y250" s="388">
        <f>IFERROR($E250*SUMIF('Daily Log'!$BD$18:$BD$1017,$B250,'Daily Log'!$BE$18:$BE$1017),0)</f>
        <v>0</v>
      </c>
      <c r="Z250" s="388">
        <f>IFERROR($E250*SUMIF('Daily Log'!$BG$18:$BG$1017,$B250,'Daily Log'!$BH$18:$BH$1017),0)</f>
        <v>5</v>
      </c>
      <c r="AA250" s="388">
        <f>IFERROR($E250*SUMIF('Daily Log'!$BJ$18:$BJ$1017,$B250,'Daily Log'!$BK$18:$BK$1017),0)</f>
        <v>2</v>
      </c>
      <c r="AB250" s="388">
        <f>IFERROR($E250*SUMIF('Daily Log'!$BM$18:$BM$1017,$B250,'Daily Log'!$BN$18:$BN$1017),0)</f>
        <v>3</v>
      </c>
      <c r="AC250" s="388">
        <f>IFERROR($E250*SUMIF('Daily Log'!$BP$18:$BP$1017,$B250,'Daily Log'!$BQ$18:$BQ$1017),0)</f>
        <v>4</v>
      </c>
      <c r="AD250" s="388">
        <f>IFERROR($E250*SUMIF('Daily Log'!$BS$18:$BS$1017,$B250,'Daily Log'!$BT$18:$BT$1017),0)</f>
        <v>0</v>
      </c>
      <c r="AE250" s="388">
        <f>IFERROR($E250*SUMIF('Daily Log'!$BV$18:$BV$1017,$B250,'Daily Log'!$BW$18:$BW$1017),0)</f>
        <v>0</v>
      </c>
      <c r="AF250" s="388">
        <f>IFERROR($E250*SUMIF('Daily Log'!$BY$18:$BY$1017,$B250,'Daily Log'!$BZ$18:$BZ$1017),0)</f>
        <v>0</v>
      </c>
      <c r="AG250" s="388">
        <f>IFERROR($E250*SUMIF('Daily Log'!$CB$18:$CB$1017,$B250,'Daily Log'!$CC$18:$CC$1017),0)</f>
        <v>0</v>
      </c>
      <c r="AH250" s="388">
        <f>IFERROR($E250*SUMIF('Daily Log'!$CE$18:$CE$1017,$B250,'Daily Log'!$CF$18:$CF$1017),0)</f>
        <v>0</v>
      </c>
      <c r="AI250" s="388">
        <f>IFERROR($E250*SUMIF('Daily Log'!$CH$18:$CH$1017,$B250,'Daily Log'!$CI$18:$CI$1017),0)</f>
        <v>0</v>
      </c>
      <c r="AJ250" s="388">
        <f>IFERROR($E250*SUMIF('Daily Log'!$CK$18:$CK$1017,$B250,'Daily Log'!$CL$18:$CL$1017),0)</f>
        <v>0</v>
      </c>
      <c r="AK250" s="388">
        <f>IFERROR($E250*SUMIF('Daily Log'!$CN$18:$CN$1017,$B250,'Daily Log'!$CO$18:$CO$1017),0)</f>
        <v>0</v>
      </c>
    </row>
    <row r="251" spans="2:37" ht="33.75" hidden="1" customHeight="1">
      <c r="B251" s="397" t="s">
        <v>158</v>
      </c>
      <c r="C251" s="397"/>
      <c r="D251" s="389" t="s">
        <v>276</v>
      </c>
      <c r="E251" s="391">
        <v>1</v>
      </c>
      <c r="F251" s="390">
        <f t="shared" si="4"/>
        <v>455</v>
      </c>
      <c r="G251" s="388">
        <f>IFERROR($E251*SUMIF('Daily Log'!$B$18:$B$1017,$B251,'Daily Log'!$C$18:$C$1017),0)</f>
        <v>0</v>
      </c>
      <c r="H251" s="388">
        <f>IFERROR($E251*SUMIF('Daily Log'!$E$18:$E$1017,$B251,'Daily Log'!$F$18:$F$1017),0)</f>
        <v>0</v>
      </c>
      <c r="I251" s="388">
        <f>IFERROR($E251*SUMIF('Daily Log'!$H$18:$H$1017,$B251,'Daily Log'!$I$18:$I$1017),0)</f>
        <v>0</v>
      </c>
      <c r="J251" s="388">
        <f>IFERROR($E251*SUMIF('Daily Log'!$K$18:$K$1017,$B251,'Daily Log'!$L$18:$L$1017),0)</f>
        <v>0</v>
      </c>
      <c r="K251" s="388">
        <f>IFERROR($E251*SUMIF('Daily Log'!$N$18:$N$1017,$B251,'Daily Log'!$O$18:$O$1017),0)</f>
        <v>0</v>
      </c>
      <c r="L251" s="388">
        <f>IFERROR($E251*SUMIF('Daily Log'!$Q$18:$Q$1017,$B251,'Daily Log'!$R$18:$R$1017),0)</f>
        <v>0</v>
      </c>
      <c r="M251" s="388">
        <f>IFERROR($E251*SUMIF('Daily Log'!$T$18:$T$1017,$B251,'Daily Log'!$U$18:$U$1017),0)</f>
        <v>0</v>
      </c>
      <c r="N251" s="388">
        <f>IFERROR($E251*SUMIF('Daily Log'!$W$18:$W$1017,$B251,'Daily Log'!$X$18:$X$1017),0)</f>
        <v>0</v>
      </c>
      <c r="O251" s="388">
        <f>IFERROR($E251*SUMIF('Daily Log'!$Z$18:$Z$1017,$B251,'Daily Log'!$AA$18:$AA$1017),0)</f>
        <v>0</v>
      </c>
      <c r="P251" s="388">
        <f>IFERROR($E251*SUMIF('Daily Log'!$AC$18:$AC$1017,$B251,'Daily Log'!$AD$18:$AD$1017),0)</f>
        <v>0</v>
      </c>
      <c r="Q251" s="388">
        <f>IFERROR($E251*SUMIF('Daily Log'!$AF$18:$AF$1017,$B251,'Daily Log'!$AG$18:$AG$1017),0)</f>
        <v>0</v>
      </c>
      <c r="R251" s="388">
        <f>IFERROR($E251*SUMIF('Daily Log'!$AI$18:$AI$1017,$B251,'Daily Log'!$AJ$18:$AJ$1017),0)</f>
        <v>0</v>
      </c>
      <c r="S251" s="388">
        <f>IFERROR($E251*SUMIF('Daily Log'!$AL$18:$AL$1017,$B251,'Daily Log'!$AM$18:$AM$1017),0)</f>
        <v>0</v>
      </c>
      <c r="T251" s="388">
        <f>IFERROR($E251*SUMIF('Daily Log'!$AO$18:$AO$1017,$B251,'Daily Log'!$AP$18:$AP$1017),0)</f>
        <v>0</v>
      </c>
      <c r="U251" s="388">
        <f>IFERROR($E251*SUMIF('Daily Log'!$AR$18:$AR$1017,$B251,'Daily Log'!$AS$18:$AS$1017),0)</f>
        <v>0</v>
      </c>
      <c r="V251" s="388">
        <f>IFERROR($E251*SUMIF('Daily Log'!$AU$18:$AU$1017,$B251,'Daily Log'!$AV$18:$AV$1017),0)</f>
        <v>0</v>
      </c>
      <c r="W251" s="388">
        <f>IFERROR($E251*SUMIF('Daily Log'!$AX$18:$AX$1017,$B251,'Daily Log'!$AY$18:$AY$1017),0)</f>
        <v>0</v>
      </c>
      <c r="X251" s="388">
        <f>IFERROR($E251*SUMIF('Daily Log'!$BA$18:$BA$1017,$B251,'Daily Log'!$BB$18:$BB$1017),0)</f>
        <v>39</v>
      </c>
      <c r="Y251" s="388">
        <f>IFERROR($E251*SUMIF('Daily Log'!$BD$18:$BD$1017,$B251,'Daily Log'!$BE$18:$BE$1017),0)</f>
        <v>79</v>
      </c>
      <c r="Z251" s="388">
        <f>IFERROR($E251*SUMIF('Daily Log'!$BG$18:$BG$1017,$B251,'Daily Log'!$BH$18:$BH$1017),0)</f>
        <v>42</v>
      </c>
      <c r="AA251" s="388">
        <f>IFERROR($E251*SUMIF('Daily Log'!$BJ$18:$BJ$1017,$B251,'Daily Log'!$BK$18:$BK$1017),0)</f>
        <v>59</v>
      </c>
      <c r="AB251" s="388">
        <f>IFERROR($E251*SUMIF('Daily Log'!$BM$18:$BM$1017,$B251,'Daily Log'!$BN$18:$BN$1017),0)</f>
        <v>77</v>
      </c>
      <c r="AC251" s="388">
        <f>IFERROR($E251*SUMIF('Daily Log'!$BP$18:$BP$1017,$B251,'Daily Log'!$BQ$18:$BQ$1017),0)</f>
        <v>103</v>
      </c>
      <c r="AD251" s="388">
        <f>IFERROR($E251*SUMIF('Daily Log'!$BS$18:$BS$1017,$B251,'Daily Log'!$BT$18:$BT$1017),0)</f>
        <v>56</v>
      </c>
      <c r="AE251" s="388">
        <f>IFERROR($E251*SUMIF('Daily Log'!$BV$18:$BV$1017,$B251,'Daily Log'!$BW$18:$BW$1017),0)</f>
        <v>0</v>
      </c>
      <c r="AF251" s="388">
        <f>IFERROR($E251*SUMIF('Daily Log'!$BY$18:$BY$1017,$B251,'Daily Log'!$BZ$18:$BZ$1017),0)</f>
        <v>0</v>
      </c>
      <c r="AG251" s="388">
        <f>IFERROR($E251*SUMIF('Daily Log'!$CB$18:$CB$1017,$B251,'Daily Log'!$CC$18:$CC$1017),0)</f>
        <v>0</v>
      </c>
      <c r="AH251" s="388">
        <f>IFERROR($E251*SUMIF('Daily Log'!$CE$18:$CE$1017,$B251,'Daily Log'!$CF$18:$CF$1017),0)</f>
        <v>0</v>
      </c>
      <c r="AI251" s="388">
        <f>IFERROR($E251*SUMIF('Daily Log'!$CH$18:$CH$1017,$B251,'Daily Log'!$CI$18:$CI$1017),0)</f>
        <v>0</v>
      </c>
      <c r="AJ251" s="388">
        <f>IFERROR($E251*SUMIF('Daily Log'!$CK$18:$CK$1017,$B251,'Daily Log'!$CL$18:$CL$1017),0)</f>
        <v>0</v>
      </c>
      <c r="AK251" s="388">
        <f>IFERROR($E251*SUMIF('Daily Log'!$CN$18:$CN$1017,$B251,'Daily Log'!$CO$18:$CO$1017),0)</f>
        <v>0</v>
      </c>
    </row>
    <row r="252" spans="2:37" ht="33.75" hidden="1" customHeight="1">
      <c r="B252" s="397" t="s">
        <v>159</v>
      </c>
      <c r="C252" s="397"/>
      <c r="D252" s="389" t="s">
        <v>276</v>
      </c>
      <c r="E252" s="391">
        <v>1</v>
      </c>
      <c r="F252" s="390">
        <f t="shared" si="4"/>
        <v>318</v>
      </c>
      <c r="G252" s="388">
        <f>IFERROR($E252*SUMIF('Daily Log'!$B$18:$B$1017,$B252,'Daily Log'!$C$18:$C$1017),0)</f>
        <v>0</v>
      </c>
      <c r="H252" s="388">
        <f>IFERROR($E252*SUMIF('Daily Log'!$E$18:$E$1017,$B252,'Daily Log'!$F$18:$F$1017),0)</f>
        <v>0</v>
      </c>
      <c r="I252" s="388">
        <f>IFERROR($E252*SUMIF('Daily Log'!$H$18:$H$1017,$B252,'Daily Log'!$I$18:$I$1017),0)</f>
        <v>0</v>
      </c>
      <c r="J252" s="388">
        <f>IFERROR($E252*SUMIF('Daily Log'!$K$18:$K$1017,$B252,'Daily Log'!$L$18:$L$1017),0)</f>
        <v>0</v>
      </c>
      <c r="K252" s="388">
        <f>IFERROR($E252*SUMIF('Daily Log'!$N$18:$N$1017,$B252,'Daily Log'!$O$18:$O$1017),0)</f>
        <v>0</v>
      </c>
      <c r="L252" s="388">
        <f>IFERROR($E252*SUMIF('Daily Log'!$Q$18:$Q$1017,$B252,'Daily Log'!$R$18:$R$1017),0)</f>
        <v>0</v>
      </c>
      <c r="M252" s="388">
        <f>IFERROR($E252*SUMIF('Daily Log'!$T$18:$T$1017,$B252,'Daily Log'!$U$18:$U$1017),0)</f>
        <v>0</v>
      </c>
      <c r="N252" s="388">
        <f>IFERROR($E252*SUMIF('Daily Log'!$W$18:$W$1017,$B252,'Daily Log'!$X$18:$X$1017),0)</f>
        <v>0</v>
      </c>
      <c r="O252" s="388">
        <f>IFERROR($E252*SUMIF('Daily Log'!$Z$18:$Z$1017,$B252,'Daily Log'!$AA$18:$AA$1017),0)</f>
        <v>0</v>
      </c>
      <c r="P252" s="388">
        <f>IFERROR($E252*SUMIF('Daily Log'!$AC$18:$AC$1017,$B252,'Daily Log'!$AD$18:$AD$1017),0)</f>
        <v>0</v>
      </c>
      <c r="Q252" s="388">
        <f>IFERROR($E252*SUMIF('Daily Log'!$AF$18:$AF$1017,$B252,'Daily Log'!$AG$18:$AG$1017),0)</f>
        <v>0</v>
      </c>
      <c r="R252" s="388">
        <f>IFERROR($E252*SUMIF('Daily Log'!$AI$18:$AI$1017,$B252,'Daily Log'!$AJ$18:$AJ$1017),0)</f>
        <v>0</v>
      </c>
      <c r="S252" s="388">
        <f>IFERROR($E252*SUMIF('Daily Log'!$AL$18:$AL$1017,$B252,'Daily Log'!$AM$18:$AM$1017),0)</f>
        <v>0</v>
      </c>
      <c r="T252" s="388">
        <f>IFERROR($E252*SUMIF('Daily Log'!$AO$18:$AO$1017,$B252,'Daily Log'!$AP$18:$AP$1017),0)</f>
        <v>0</v>
      </c>
      <c r="U252" s="388">
        <f>IFERROR($E252*SUMIF('Daily Log'!$AR$18:$AR$1017,$B252,'Daily Log'!$AS$18:$AS$1017),0)</f>
        <v>0</v>
      </c>
      <c r="V252" s="388">
        <f>IFERROR($E252*SUMIF('Daily Log'!$AU$18:$AU$1017,$B252,'Daily Log'!$AV$18:$AV$1017),0)</f>
        <v>0</v>
      </c>
      <c r="W252" s="388">
        <f>IFERROR($E252*SUMIF('Daily Log'!$AX$18:$AX$1017,$B252,'Daily Log'!$AY$18:$AY$1017),0)</f>
        <v>0</v>
      </c>
      <c r="X252" s="388">
        <f>IFERROR($E252*SUMIF('Daily Log'!$BA$18:$BA$1017,$B252,'Daily Log'!$BB$18:$BB$1017),0)</f>
        <v>40</v>
      </c>
      <c r="Y252" s="388">
        <f>IFERROR($E252*SUMIF('Daily Log'!$BD$18:$BD$1017,$B252,'Daily Log'!$BE$18:$BE$1017),0)</f>
        <v>79</v>
      </c>
      <c r="Z252" s="388">
        <f>IFERROR($E252*SUMIF('Daily Log'!$BG$18:$BG$1017,$B252,'Daily Log'!$BH$18:$BH$1017),0)</f>
        <v>44</v>
      </c>
      <c r="AA252" s="388">
        <f>IFERROR($E252*SUMIF('Daily Log'!$BJ$18:$BJ$1017,$B252,'Daily Log'!$BK$18:$BK$1017),0)</f>
        <v>31</v>
      </c>
      <c r="AB252" s="388">
        <f>IFERROR($E252*SUMIF('Daily Log'!$BM$18:$BM$1017,$B252,'Daily Log'!$BN$18:$BN$1017),0)</f>
        <v>34</v>
      </c>
      <c r="AC252" s="388">
        <f>IFERROR($E252*SUMIF('Daily Log'!$BP$18:$BP$1017,$B252,'Daily Log'!$BQ$18:$BQ$1017),0)</f>
        <v>62</v>
      </c>
      <c r="AD252" s="388">
        <f>IFERROR($E252*SUMIF('Daily Log'!$BS$18:$BS$1017,$B252,'Daily Log'!$BT$18:$BT$1017),0)</f>
        <v>28</v>
      </c>
      <c r="AE252" s="388">
        <f>IFERROR($E252*SUMIF('Daily Log'!$BV$18:$BV$1017,$B252,'Daily Log'!$BW$18:$BW$1017),0)</f>
        <v>0</v>
      </c>
      <c r="AF252" s="388">
        <f>IFERROR($E252*SUMIF('Daily Log'!$BY$18:$BY$1017,$B252,'Daily Log'!$BZ$18:$BZ$1017),0)</f>
        <v>0</v>
      </c>
      <c r="AG252" s="388">
        <f>IFERROR($E252*SUMIF('Daily Log'!$CB$18:$CB$1017,$B252,'Daily Log'!$CC$18:$CC$1017),0)</f>
        <v>0</v>
      </c>
      <c r="AH252" s="388">
        <f>IFERROR($E252*SUMIF('Daily Log'!$CE$18:$CE$1017,$B252,'Daily Log'!$CF$18:$CF$1017),0)</f>
        <v>0</v>
      </c>
      <c r="AI252" s="388">
        <f>IFERROR($E252*SUMIF('Daily Log'!$CH$18:$CH$1017,$B252,'Daily Log'!$CI$18:$CI$1017),0)</f>
        <v>0</v>
      </c>
      <c r="AJ252" s="388">
        <f>IFERROR($E252*SUMIF('Daily Log'!$CK$18:$CK$1017,$B252,'Daily Log'!$CL$18:$CL$1017),0)</f>
        <v>0</v>
      </c>
      <c r="AK252" s="388">
        <f>IFERROR($E252*SUMIF('Daily Log'!$CN$18:$CN$1017,$B252,'Daily Log'!$CO$18:$CO$1017),0)</f>
        <v>0</v>
      </c>
    </row>
    <row r="253" spans="2:37" ht="33.75" hidden="1" customHeight="1">
      <c r="B253" s="397" t="s">
        <v>160</v>
      </c>
      <c r="C253" s="397"/>
      <c r="D253" s="389" t="s">
        <v>276</v>
      </c>
      <c r="E253" s="391">
        <v>1</v>
      </c>
      <c r="F253" s="390">
        <f t="shared" si="4"/>
        <v>535</v>
      </c>
      <c r="G253" s="388">
        <f>IFERROR($E253*SUMIF('Daily Log'!$B$18:$B$1017,$B253,'Daily Log'!$C$18:$C$1017),0)</f>
        <v>0</v>
      </c>
      <c r="H253" s="388">
        <f>IFERROR($E253*SUMIF('Daily Log'!$E$18:$E$1017,$B253,'Daily Log'!$F$18:$F$1017),0)</f>
        <v>0</v>
      </c>
      <c r="I253" s="388">
        <f>IFERROR($E253*SUMIF('Daily Log'!$H$18:$H$1017,$B253,'Daily Log'!$I$18:$I$1017),0)</f>
        <v>0</v>
      </c>
      <c r="J253" s="388">
        <f>IFERROR($E253*SUMIF('Daily Log'!$K$18:$K$1017,$B253,'Daily Log'!$L$18:$L$1017),0)</f>
        <v>0</v>
      </c>
      <c r="K253" s="388">
        <f>IFERROR($E253*SUMIF('Daily Log'!$N$18:$N$1017,$B253,'Daily Log'!$O$18:$O$1017),0)</f>
        <v>0</v>
      </c>
      <c r="L253" s="388">
        <f>IFERROR($E253*SUMIF('Daily Log'!$Q$18:$Q$1017,$B253,'Daily Log'!$R$18:$R$1017),0)</f>
        <v>0</v>
      </c>
      <c r="M253" s="388">
        <f>IFERROR($E253*SUMIF('Daily Log'!$T$18:$T$1017,$B253,'Daily Log'!$U$18:$U$1017),0)</f>
        <v>0</v>
      </c>
      <c r="N253" s="388">
        <f>IFERROR($E253*SUMIF('Daily Log'!$W$18:$W$1017,$B253,'Daily Log'!$X$18:$X$1017),0)</f>
        <v>0</v>
      </c>
      <c r="O253" s="388">
        <f>IFERROR($E253*SUMIF('Daily Log'!$Z$18:$Z$1017,$B253,'Daily Log'!$AA$18:$AA$1017),0)</f>
        <v>0</v>
      </c>
      <c r="P253" s="388">
        <f>IFERROR($E253*SUMIF('Daily Log'!$AC$18:$AC$1017,$B253,'Daily Log'!$AD$18:$AD$1017),0)</f>
        <v>0</v>
      </c>
      <c r="Q253" s="388">
        <f>IFERROR($E253*SUMIF('Daily Log'!$AF$18:$AF$1017,$B253,'Daily Log'!$AG$18:$AG$1017),0)</f>
        <v>0</v>
      </c>
      <c r="R253" s="388">
        <f>IFERROR($E253*SUMIF('Daily Log'!$AI$18:$AI$1017,$B253,'Daily Log'!$AJ$18:$AJ$1017),0)</f>
        <v>0</v>
      </c>
      <c r="S253" s="388">
        <f>IFERROR($E253*SUMIF('Daily Log'!$AL$18:$AL$1017,$B253,'Daily Log'!$AM$18:$AM$1017),0)</f>
        <v>0</v>
      </c>
      <c r="T253" s="388">
        <f>IFERROR($E253*SUMIF('Daily Log'!$AO$18:$AO$1017,$B253,'Daily Log'!$AP$18:$AP$1017),0)</f>
        <v>0</v>
      </c>
      <c r="U253" s="388">
        <f>IFERROR($E253*SUMIF('Daily Log'!$AR$18:$AR$1017,$B253,'Daily Log'!$AS$18:$AS$1017),0)</f>
        <v>0</v>
      </c>
      <c r="V253" s="388">
        <f>IFERROR($E253*SUMIF('Daily Log'!$AU$18:$AU$1017,$B253,'Daily Log'!$AV$18:$AV$1017),0)</f>
        <v>0</v>
      </c>
      <c r="W253" s="388">
        <f>IFERROR($E253*SUMIF('Daily Log'!$AX$18:$AX$1017,$B253,'Daily Log'!$AY$18:$AY$1017),0)</f>
        <v>0</v>
      </c>
      <c r="X253" s="388">
        <f>IFERROR($E253*SUMIF('Daily Log'!$BA$18:$BA$1017,$B253,'Daily Log'!$BB$18:$BB$1017),0)</f>
        <v>101</v>
      </c>
      <c r="Y253" s="388">
        <f>IFERROR($E253*SUMIF('Daily Log'!$BD$18:$BD$1017,$B253,'Daily Log'!$BE$18:$BE$1017),0)</f>
        <v>68</v>
      </c>
      <c r="Z253" s="388">
        <f>IFERROR($E253*SUMIF('Daily Log'!$BG$18:$BG$1017,$B253,'Daily Log'!$BH$18:$BH$1017),0)</f>
        <v>81</v>
      </c>
      <c r="AA253" s="388">
        <f>IFERROR($E253*SUMIF('Daily Log'!$BJ$18:$BJ$1017,$B253,'Daily Log'!$BK$18:$BK$1017),0)</f>
        <v>50</v>
      </c>
      <c r="AB253" s="388">
        <f>IFERROR($E253*SUMIF('Daily Log'!$BM$18:$BM$1017,$B253,'Daily Log'!$BN$18:$BN$1017),0)</f>
        <v>89</v>
      </c>
      <c r="AC253" s="388">
        <f>IFERROR($E253*SUMIF('Daily Log'!$BP$18:$BP$1017,$B253,'Daily Log'!$BQ$18:$BQ$1017),0)</f>
        <v>76</v>
      </c>
      <c r="AD253" s="388">
        <f>IFERROR($E253*SUMIF('Daily Log'!$BS$18:$BS$1017,$B253,'Daily Log'!$BT$18:$BT$1017),0)</f>
        <v>70</v>
      </c>
      <c r="AE253" s="388">
        <f>IFERROR($E253*SUMIF('Daily Log'!$BV$18:$BV$1017,$B253,'Daily Log'!$BW$18:$BW$1017),0)</f>
        <v>0</v>
      </c>
      <c r="AF253" s="388">
        <f>IFERROR($E253*SUMIF('Daily Log'!$BY$18:$BY$1017,$B253,'Daily Log'!$BZ$18:$BZ$1017),0)</f>
        <v>0</v>
      </c>
      <c r="AG253" s="388">
        <f>IFERROR($E253*SUMIF('Daily Log'!$CB$18:$CB$1017,$B253,'Daily Log'!$CC$18:$CC$1017),0)</f>
        <v>0</v>
      </c>
      <c r="AH253" s="388">
        <f>IFERROR($E253*SUMIF('Daily Log'!$CE$18:$CE$1017,$B253,'Daily Log'!$CF$18:$CF$1017),0)</f>
        <v>0</v>
      </c>
      <c r="AI253" s="388">
        <f>IFERROR($E253*SUMIF('Daily Log'!$CH$18:$CH$1017,$B253,'Daily Log'!$CI$18:$CI$1017),0)</f>
        <v>0</v>
      </c>
      <c r="AJ253" s="388">
        <f>IFERROR($E253*SUMIF('Daily Log'!$CK$18:$CK$1017,$B253,'Daily Log'!$CL$18:$CL$1017),0)</f>
        <v>0</v>
      </c>
      <c r="AK253" s="388">
        <f>IFERROR($E253*SUMIF('Daily Log'!$CN$18:$CN$1017,$B253,'Daily Log'!$CO$18:$CO$1017),0)</f>
        <v>0</v>
      </c>
    </row>
    <row r="254" spans="2:37" ht="33.75" hidden="1" customHeight="1">
      <c r="B254" s="397" t="s">
        <v>161</v>
      </c>
      <c r="C254" s="397"/>
      <c r="D254" s="389" t="s">
        <v>276</v>
      </c>
      <c r="E254" s="391">
        <v>1</v>
      </c>
      <c r="F254" s="390">
        <f t="shared" si="4"/>
        <v>98</v>
      </c>
      <c r="G254" s="388">
        <f>IFERROR($E254*SUMIF('Daily Log'!$B$18:$B$1017,$B254,'Daily Log'!$C$18:$C$1017),0)</f>
        <v>0</v>
      </c>
      <c r="H254" s="388">
        <f>IFERROR($E254*SUMIF('Daily Log'!$E$18:$E$1017,$B254,'Daily Log'!$F$18:$F$1017),0)</f>
        <v>0</v>
      </c>
      <c r="I254" s="388">
        <f>IFERROR($E254*SUMIF('Daily Log'!$H$18:$H$1017,$B254,'Daily Log'!$I$18:$I$1017),0)</f>
        <v>0</v>
      </c>
      <c r="J254" s="388">
        <f>IFERROR($E254*SUMIF('Daily Log'!$K$18:$K$1017,$B254,'Daily Log'!$L$18:$L$1017),0)</f>
        <v>0</v>
      </c>
      <c r="K254" s="388">
        <f>IFERROR($E254*SUMIF('Daily Log'!$N$18:$N$1017,$B254,'Daily Log'!$O$18:$O$1017),0)</f>
        <v>0</v>
      </c>
      <c r="L254" s="388">
        <f>IFERROR($E254*SUMIF('Daily Log'!$Q$18:$Q$1017,$B254,'Daily Log'!$R$18:$R$1017),0)</f>
        <v>0</v>
      </c>
      <c r="M254" s="388">
        <f>IFERROR($E254*SUMIF('Daily Log'!$T$18:$T$1017,$B254,'Daily Log'!$U$18:$U$1017),0)</f>
        <v>0</v>
      </c>
      <c r="N254" s="388">
        <f>IFERROR($E254*SUMIF('Daily Log'!$W$18:$W$1017,$B254,'Daily Log'!$X$18:$X$1017),0)</f>
        <v>0</v>
      </c>
      <c r="O254" s="388">
        <f>IFERROR($E254*SUMIF('Daily Log'!$Z$18:$Z$1017,$B254,'Daily Log'!$AA$18:$AA$1017),0)</f>
        <v>0</v>
      </c>
      <c r="P254" s="388">
        <f>IFERROR($E254*SUMIF('Daily Log'!$AC$18:$AC$1017,$B254,'Daily Log'!$AD$18:$AD$1017),0)</f>
        <v>0</v>
      </c>
      <c r="Q254" s="388">
        <f>IFERROR($E254*SUMIF('Daily Log'!$AF$18:$AF$1017,$B254,'Daily Log'!$AG$18:$AG$1017),0)</f>
        <v>0</v>
      </c>
      <c r="R254" s="388">
        <f>IFERROR($E254*SUMIF('Daily Log'!$AI$18:$AI$1017,$B254,'Daily Log'!$AJ$18:$AJ$1017),0)</f>
        <v>0</v>
      </c>
      <c r="S254" s="388">
        <f>IFERROR($E254*SUMIF('Daily Log'!$AL$18:$AL$1017,$B254,'Daily Log'!$AM$18:$AM$1017),0)</f>
        <v>0</v>
      </c>
      <c r="T254" s="388">
        <f>IFERROR($E254*SUMIF('Daily Log'!$AO$18:$AO$1017,$B254,'Daily Log'!$AP$18:$AP$1017),0)</f>
        <v>0</v>
      </c>
      <c r="U254" s="388">
        <f>IFERROR($E254*SUMIF('Daily Log'!$AR$18:$AR$1017,$B254,'Daily Log'!$AS$18:$AS$1017),0)</f>
        <v>0</v>
      </c>
      <c r="V254" s="388">
        <f>IFERROR($E254*SUMIF('Daily Log'!$AU$18:$AU$1017,$B254,'Daily Log'!$AV$18:$AV$1017),0)</f>
        <v>0</v>
      </c>
      <c r="W254" s="388">
        <f>IFERROR($E254*SUMIF('Daily Log'!$AX$18:$AX$1017,$B254,'Daily Log'!$AY$18:$AY$1017),0)</f>
        <v>0</v>
      </c>
      <c r="X254" s="388">
        <f>IFERROR($E254*SUMIF('Daily Log'!$BA$18:$BA$1017,$B254,'Daily Log'!$BB$18:$BB$1017),0)</f>
        <v>9</v>
      </c>
      <c r="Y254" s="388">
        <f>IFERROR($E254*SUMIF('Daily Log'!$BD$18:$BD$1017,$B254,'Daily Log'!$BE$18:$BE$1017),0)</f>
        <v>20</v>
      </c>
      <c r="Z254" s="388">
        <f>IFERROR($E254*SUMIF('Daily Log'!$BG$18:$BG$1017,$B254,'Daily Log'!$BH$18:$BH$1017),0)</f>
        <v>4</v>
      </c>
      <c r="AA254" s="388">
        <f>IFERROR($E254*SUMIF('Daily Log'!$BJ$18:$BJ$1017,$B254,'Daily Log'!$BK$18:$BK$1017),0)</f>
        <v>12</v>
      </c>
      <c r="AB254" s="388">
        <f>IFERROR($E254*SUMIF('Daily Log'!$BM$18:$BM$1017,$B254,'Daily Log'!$BN$18:$BN$1017),0)</f>
        <v>14</v>
      </c>
      <c r="AC254" s="388">
        <f>IFERROR($E254*SUMIF('Daily Log'!$BP$18:$BP$1017,$B254,'Daily Log'!$BQ$18:$BQ$1017),0)</f>
        <v>29</v>
      </c>
      <c r="AD254" s="388">
        <f>IFERROR($E254*SUMIF('Daily Log'!$BS$18:$BS$1017,$B254,'Daily Log'!$BT$18:$BT$1017),0)</f>
        <v>10</v>
      </c>
      <c r="AE254" s="388">
        <f>IFERROR($E254*SUMIF('Daily Log'!$BV$18:$BV$1017,$B254,'Daily Log'!$BW$18:$BW$1017),0)</f>
        <v>0</v>
      </c>
      <c r="AF254" s="388">
        <f>IFERROR($E254*SUMIF('Daily Log'!$BY$18:$BY$1017,$B254,'Daily Log'!$BZ$18:$BZ$1017),0)</f>
        <v>0</v>
      </c>
      <c r="AG254" s="388">
        <f>IFERROR($E254*SUMIF('Daily Log'!$CB$18:$CB$1017,$B254,'Daily Log'!$CC$18:$CC$1017),0)</f>
        <v>0</v>
      </c>
      <c r="AH254" s="388">
        <f>IFERROR($E254*SUMIF('Daily Log'!$CE$18:$CE$1017,$B254,'Daily Log'!$CF$18:$CF$1017),0)</f>
        <v>0</v>
      </c>
      <c r="AI254" s="388">
        <f>IFERROR($E254*SUMIF('Daily Log'!$CH$18:$CH$1017,$B254,'Daily Log'!$CI$18:$CI$1017),0)</f>
        <v>0</v>
      </c>
      <c r="AJ254" s="388">
        <f>IFERROR($E254*SUMIF('Daily Log'!$CK$18:$CK$1017,$B254,'Daily Log'!$CL$18:$CL$1017),0)</f>
        <v>0</v>
      </c>
      <c r="AK254" s="388">
        <f>IFERROR($E254*SUMIF('Daily Log'!$CN$18:$CN$1017,$B254,'Daily Log'!$CO$18:$CO$1017),0)</f>
        <v>0</v>
      </c>
    </row>
    <row r="255" spans="2:37" ht="33.75" hidden="1" customHeight="1">
      <c r="B255" s="397" t="s">
        <v>162</v>
      </c>
      <c r="C255" s="397"/>
      <c r="D255" s="389" t="s">
        <v>276</v>
      </c>
      <c r="E255" s="391">
        <v>1</v>
      </c>
      <c r="F255" s="390">
        <f t="shared" si="4"/>
        <v>882</v>
      </c>
      <c r="G255" s="388">
        <f>IFERROR($E255*SUMIF('Daily Log'!$B$18:$B$1017,$B255,'Daily Log'!$C$18:$C$1017),0)</f>
        <v>0</v>
      </c>
      <c r="H255" s="388">
        <f>IFERROR($E255*SUMIF('Daily Log'!$E$18:$E$1017,$B255,'Daily Log'!$F$18:$F$1017),0)</f>
        <v>0</v>
      </c>
      <c r="I255" s="388">
        <f>IFERROR($E255*SUMIF('Daily Log'!$H$18:$H$1017,$B255,'Daily Log'!$I$18:$I$1017),0)</f>
        <v>0</v>
      </c>
      <c r="J255" s="388">
        <f>IFERROR($E255*SUMIF('Daily Log'!$K$18:$K$1017,$B255,'Daily Log'!$L$18:$L$1017),0)</f>
        <v>0</v>
      </c>
      <c r="K255" s="388">
        <f>IFERROR($E255*SUMIF('Daily Log'!$N$18:$N$1017,$B255,'Daily Log'!$O$18:$O$1017),0)</f>
        <v>0</v>
      </c>
      <c r="L255" s="388">
        <f>IFERROR($E255*SUMIF('Daily Log'!$Q$18:$Q$1017,$B255,'Daily Log'!$R$18:$R$1017),0)</f>
        <v>0</v>
      </c>
      <c r="M255" s="388">
        <f>IFERROR($E255*SUMIF('Daily Log'!$T$18:$T$1017,$B255,'Daily Log'!$U$18:$U$1017),0)</f>
        <v>0</v>
      </c>
      <c r="N255" s="388">
        <f>IFERROR($E255*SUMIF('Daily Log'!$W$18:$W$1017,$B255,'Daily Log'!$X$18:$X$1017),0)</f>
        <v>0</v>
      </c>
      <c r="O255" s="388">
        <f>IFERROR($E255*SUMIF('Daily Log'!$Z$18:$Z$1017,$B255,'Daily Log'!$AA$18:$AA$1017),0)</f>
        <v>0</v>
      </c>
      <c r="P255" s="388">
        <f>IFERROR($E255*SUMIF('Daily Log'!$AC$18:$AC$1017,$B255,'Daily Log'!$AD$18:$AD$1017),0)</f>
        <v>0</v>
      </c>
      <c r="Q255" s="388">
        <f>IFERROR($E255*SUMIF('Daily Log'!$AF$18:$AF$1017,$B255,'Daily Log'!$AG$18:$AG$1017),0)</f>
        <v>0</v>
      </c>
      <c r="R255" s="388">
        <f>IFERROR($E255*SUMIF('Daily Log'!$AI$18:$AI$1017,$B255,'Daily Log'!$AJ$18:$AJ$1017),0)</f>
        <v>0</v>
      </c>
      <c r="S255" s="388">
        <f>IFERROR($E255*SUMIF('Daily Log'!$AL$18:$AL$1017,$B255,'Daily Log'!$AM$18:$AM$1017),0)</f>
        <v>0</v>
      </c>
      <c r="T255" s="388">
        <f>IFERROR($E255*SUMIF('Daily Log'!$AO$18:$AO$1017,$B255,'Daily Log'!$AP$18:$AP$1017),0)</f>
        <v>0</v>
      </c>
      <c r="U255" s="388">
        <f>IFERROR($E255*SUMIF('Daily Log'!$AR$18:$AR$1017,$B255,'Daily Log'!$AS$18:$AS$1017),0)</f>
        <v>0</v>
      </c>
      <c r="V255" s="388">
        <f>IFERROR($E255*SUMIF('Daily Log'!$AU$18:$AU$1017,$B255,'Daily Log'!$AV$18:$AV$1017),0)</f>
        <v>0</v>
      </c>
      <c r="W255" s="388">
        <f>IFERROR($E255*SUMIF('Daily Log'!$AX$18:$AX$1017,$B255,'Daily Log'!$AY$18:$AY$1017),0)</f>
        <v>0</v>
      </c>
      <c r="X255" s="388">
        <f>IFERROR($E255*SUMIF('Daily Log'!$BA$18:$BA$1017,$B255,'Daily Log'!$BB$18:$BB$1017),0)</f>
        <v>109</v>
      </c>
      <c r="Y255" s="388">
        <f>IFERROR($E255*SUMIF('Daily Log'!$BD$18:$BD$1017,$B255,'Daily Log'!$BE$18:$BE$1017),0)</f>
        <v>170</v>
      </c>
      <c r="Z255" s="388">
        <f>IFERROR($E255*SUMIF('Daily Log'!$BG$18:$BG$1017,$B255,'Daily Log'!$BH$18:$BH$1017),0)</f>
        <v>109</v>
      </c>
      <c r="AA255" s="388">
        <f>IFERROR($E255*SUMIF('Daily Log'!$BJ$18:$BJ$1017,$B255,'Daily Log'!$BK$18:$BK$1017),0)</f>
        <v>65</v>
      </c>
      <c r="AB255" s="388">
        <f>IFERROR($E255*SUMIF('Daily Log'!$BM$18:$BM$1017,$B255,'Daily Log'!$BN$18:$BN$1017),0)</f>
        <v>173</v>
      </c>
      <c r="AC255" s="388">
        <f>IFERROR($E255*SUMIF('Daily Log'!$BP$18:$BP$1017,$B255,'Daily Log'!$BQ$18:$BQ$1017),0)</f>
        <v>142</v>
      </c>
      <c r="AD255" s="388">
        <f>IFERROR($E255*SUMIF('Daily Log'!$BS$18:$BS$1017,$B255,'Daily Log'!$BT$18:$BT$1017),0)</f>
        <v>114</v>
      </c>
      <c r="AE255" s="388">
        <f>IFERROR($E255*SUMIF('Daily Log'!$BV$18:$BV$1017,$B255,'Daily Log'!$BW$18:$BW$1017),0)</f>
        <v>0</v>
      </c>
      <c r="AF255" s="388">
        <f>IFERROR($E255*SUMIF('Daily Log'!$BY$18:$BY$1017,$B255,'Daily Log'!$BZ$18:$BZ$1017),0)</f>
        <v>0</v>
      </c>
      <c r="AG255" s="388">
        <f>IFERROR($E255*SUMIF('Daily Log'!$CB$18:$CB$1017,$B255,'Daily Log'!$CC$18:$CC$1017),0)</f>
        <v>0</v>
      </c>
      <c r="AH255" s="388">
        <f>IFERROR($E255*SUMIF('Daily Log'!$CE$18:$CE$1017,$B255,'Daily Log'!$CF$18:$CF$1017),0)</f>
        <v>0</v>
      </c>
      <c r="AI255" s="388">
        <f>IFERROR($E255*SUMIF('Daily Log'!$CH$18:$CH$1017,$B255,'Daily Log'!$CI$18:$CI$1017),0)</f>
        <v>0</v>
      </c>
      <c r="AJ255" s="388">
        <f>IFERROR($E255*SUMIF('Daily Log'!$CK$18:$CK$1017,$B255,'Daily Log'!$CL$18:$CL$1017),0)</f>
        <v>0</v>
      </c>
      <c r="AK255" s="388">
        <f>IFERROR($E255*SUMIF('Daily Log'!$CN$18:$CN$1017,$B255,'Daily Log'!$CO$18:$CO$1017),0)</f>
        <v>0</v>
      </c>
    </row>
    <row r="256" spans="2:37" ht="33.75" hidden="1" customHeight="1">
      <c r="B256" s="397" t="s">
        <v>163</v>
      </c>
      <c r="C256" s="397"/>
      <c r="D256" s="389" t="s">
        <v>277</v>
      </c>
      <c r="E256" s="391">
        <v>1</v>
      </c>
      <c r="F256" s="390">
        <f t="shared" si="4"/>
        <v>212</v>
      </c>
      <c r="G256" s="388">
        <f>IFERROR($E256*SUMIF('Daily Log'!$B$18:$B$1017,$B256,'Daily Log'!$C$18:$C$1017),0)</f>
        <v>0</v>
      </c>
      <c r="H256" s="388">
        <f>IFERROR($E256*SUMIF('Daily Log'!$E$18:$E$1017,$B256,'Daily Log'!$F$18:$F$1017),0)</f>
        <v>0</v>
      </c>
      <c r="I256" s="388">
        <f>IFERROR($E256*SUMIF('Daily Log'!$H$18:$H$1017,$B256,'Daily Log'!$I$18:$I$1017),0)</f>
        <v>0</v>
      </c>
      <c r="J256" s="388">
        <f>IFERROR($E256*SUMIF('Daily Log'!$K$18:$K$1017,$B256,'Daily Log'!$L$18:$L$1017),0)</f>
        <v>0</v>
      </c>
      <c r="K256" s="388">
        <f>IFERROR($E256*SUMIF('Daily Log'!$N$18:$N$1017,$B256,'Daily Log'!$O$18:$O$1017),0)</f>
        <v>0</v>
      </c>
      <c r="L256" s="388">
        <f>IFERROR($E256*SUMIF('Daily Log'!$Q$18:$Q$1017,$B256,'Daily Log'!$R$18:$R$1017),0)</f>
        <v>0</v>
      </c>
      <c r="M256" s="388">
        <f>IFERROR($E256*SUMIF('Daily Log'!$T$18:$T$1017,$B256,'Daily Log'!$U$18:$U$1017),0)</f>
        <v>0</v>
      </c>
      <c r="N256" s="388">
        <f>IFERROR($E256*SUMIF('Daily Log'!$W$18:$W$1017,$B256,'Daily Log'!$X$18:$X$1017),0)</f>
        <v>0</v>
      </c>
      <c r="O256" s="388">
        <f>IFERROR($E256*SUMIF('Daily Log'!$Z$18:$Z$1017,$B256,'Daily Log'!$AA$18:$AA$1017),0)</f>
        <v>0</v>
      </c>
      <c r="P256" s="388">
        <f>IFERROR($E256*SUMIF('Daily Log'!$AC$18:$AC$1017,$B256,'Daily Log'!$AD$18:$AD$1017),0)</f>
        <v>0</v>
      </c>
      <c r="Q256" s="388">
        <f>IFERROR($E256*SUMIF('Daily Log'!$AF$18:$AF$1017,$B256,'Daily Log'!$AG$18:$AG$1017),0)</f>
        <v>0</v>
      </c>
      <c r="R256" s="388">
        <f>IFERROR($E256*SUMIF('Daily Log'!$AI$18:$AI$1017,$B256,'Daily Log'!$AJ$18:$AJ$1017),0)</f>
        <v>0</v>
      </c>
      <c r="S256" s="388">
        <f>IFERROR($E256*SUMIF('Daily Log'!$AL$18:$AL$1017,$B256,'Daily Log'!$AM$18:$AM$1017),0)</f>
        <v>0</v>
      </c>
      <c r="T256" s="388">
        <f>IFERROR($E256*SUMIF('Daily Log'!$AO$18:$AO$1017,$B256,'Daily Log'!$AP$18:$AP$1017),0)</f>
        <v>0</v>
      </c>
      <c r="U256" s="388">
        <f>IFERROR($E256*SUMIF('Daily Log'!$AR$18:$AR$1017,$B256,'Daily Log'!$AS$18:$AS$1017),0)</f>
        <v>0</v>
      </c>
      <c r="V256" s="388">
        <f>IFERROR($E256*SUMIF('Daily Log'!$AU$18:$AU$1017,$B256,'Daily Log'!$AV$18:$AV$1017),0)</f>
        <v>0</v>
      </c>
      <c r="W256" s="388">
        <f>IFERROR($E256*SUMIF('Daily Log'!$AX$18:$AX$1017,$B256,'Daily Log'!$AY$18:$AY$1017),0)</f>
        <v>0</v>
      </c>
      <c r="X256" s="388">
        <f>IFERROR($E256*SUMIF('Daily Log'!$BA$18:$BA$1017,$B256,'Daily Log'!$BB$18:$BB$1017),0)</f>
        <v>13</v>
      </c>
      <c r="Y256" s="388">
        <f>IFERROR($E256*SUMIF('Daily Log'!$BD$18:$BD$1017,$B256,'Daily Log'!$BE$18:$BE$1017),0)</f>
        <v>37</v>
      </c>
      <c r="Z256" s="388">
        <f>IFERROR($E256*SUMIF('Daily Log'!$BG$18:$BG$1017,$B256,'Daily Log'!$BH$18:$BH$1017),0)</f>
        <v>37</v>
      </c>
      <c r="AA256" s="388">
        <f>IFERROR($E256*SUMIF('Daily Log'!$BJ$18:$BJ$1017,$B256,'Daily Log'!$BK$18:$BK$1017),0)</f>
        <v>24</v>
      </c>
      <c r="AB256" s="388">
        <f>IFERROR($E256*SUMIF('Daily Log'!$BM$18:$BM$1017,$B256,'Daily Log'!$BN$18:$BN$1017),0)</f>
        <v>41</v>
      </c>
      <c r="AC256" s="388">
        <f>IFERROR($E256*SUMIF('Daily Log'!$BP$18:$BP$1017,$B256,'Daily Log'!$BQ$18:$BQ$1017),0)</f>
        <v>37</v>
      </c>
      <c r="AD256" s="388">
        <f>IFERROR($E256*SUMIF('Daily Log'!$BS$18:$BS$1017,$B256,'Daily Log'!$BT$18:$BT$1017),0)</f>
        <v>23</v>
      </c>
      <c r="AE256" s="388">
        <f>IFERROR($E256*SUMIF('Daily Log'!$BV$18:$BV$1017,$B256,'Daily Log'!$BW$18:$BW$1017),0)</f>
        <v>0</v>
      </c>
      <c r="AF256" s="388">
        <f>IFERROR($E256*SUMIF('Daily Log'!$BY$18:$BY$1017,$B256,'Daily Log'!$BZ$18:$BZ$1017),0)</f>
        <v>0</v>
      </c>
      <c r="AG256" s="388">
        <f>IFERROR($E256*SUMIF('Daily Log'!$CB$18:$CB$1017,$B256,'Daily Log'!$CC$18:$CC$1017),0)</f>
        <v>0</v>
      </c>
      <c r="AH256" s="388">
        <f>IFERROR($E256*SUMIF('Daily Log'!$CE$18:$CE$1017,$B256,'Daily Log'!$CF$18:$CF$1017),0)</f>
        <v>0</v>
      </c>
      <c r="AI256" s="388">
        <f>IFERROR($E256*SUMIF('Daily Log'!$CH$18:$CH$1017,$B256,'Daily Log'!$CI$18:$CI$1017),0)</f>
        <v>0</v>
      </c>
      <c r="AJ256" s="388">
        <f>IFERROR($E256*SUMIF('Daily Log'!$CK$18:$CK$1017,$B256,'Daily Log'!$CL$18:$CL$1017),0)</f>
        <v>0</v>
      </c>
      <c r="AK256" s="388">
        <f>IFERROR($E256*SUMIF('Daily Log'!$CN$18:$CN$1017,$B256,'Daily Log'!$CO$18:$CO$1017),0)</f>
        <v>0</v>
      </c>
    </row>
    <row r="257" spans="2:37" ht="33.75" hidden="1" customHeight="1">
      <c r="B257" s="397" t="s">
        <v>164</v>
      </c>
      <c r="C257" s="397"/>
      <c r="D257" s="389" t="s">
        <v>277</v>
      </c>
      <c r="E257" s="391">
        <v>1</v>
      </c>
      <c r="F257" s="390">
        <f t="shared" si="4"/>
        <v>74</v>
      </c>
      <c r="G257" s="388">
        <f>IFERROR($E257*SUMIF('Daily Log'!$B$18:$B$1017,$B257,'Daily Log'!$C$18:$C$1017),0)</f>
        <v>0</v>
      </c>
      <c r="H257" s="388">
        <f>IFERROR($E257*SUMIF('Daily Log'!$E$18:$E$1017,$B257,'Daily Log'!$F$18:$F$1017),0)</f>
        <v>0</v>
      </c>
      <c r="I257" s="388">
        <f>IFERROR($E257*SUMIF('Daily Log'!$H$18:$H$1017,$B257,'Daily Log'!$I$18:$I$1017),0)</f>
        <v>0</v>
      </c>
      <c r="J257" s="388">
        <f>IFERROR($E257*SUMIF('Daily Log'!$K$18:$K$1017,$B257,'Daily Log'!$L$18:$L$1017),0)</f>
        <v>0</v>
      </c>
      <c r="K257" s="388">
        <f>IFERROR($E257*SUMIF('Daily Log'!$N$18:$N$1017,$B257,'Daily Log'!$O$18:$O$1017),0)</f>
        <v>0</v>
      </c>
      <c r="L257" s="388">
        <f>IFERROR($E257*SUMIF('Daily Log'!$Q$18:$Q$1017,$B257,'Daily Log'!$R$18:$R$1017),0)</f>
        <v>0</v>
      </c>
      <c r="M257" s="388">
        <f>IFERROR($E257*SUMIF('Daily Log'!$T$18:$T$1017,$B257,'Daily Log'!$U$18:$U$1017),0)</f>
        <v>0</v>
      </c>
      <c r="N257" s="388">
        <f>IFERROR($E257*SUMIF('Daily Log'!$W$18:$W$1017,$B257,'Daily Log'!$X$18:$X$1017),0)</f>
        <v>0</v>
      </c>
      <c r="O257" s="388">
        <f>IFERROR($E257*SUMIF('Daily Log'!$Z$18:$Z$1017,$B257,'Daily Log'!$AA$18:$AA$1017),0)</f>
        <v>0</v>
      </c>
      <c r="P257" s="388">
        <f>IFERROR($E257*SUMIF('Daily Log'!$AC$18:$AC$1017,$B257,'Daily Log'!$AD$18:$AD$1017),0)</f>
        <v>0</v>
      </c>
      <c r="Q257" s="388">
        <f>IFERROR($E257*SUMIF('Daily Log'!$AF$18:$AF$1017,$B257,'Daily Log'!$AG$18:$AG$1017),0)</f>
        <v>0</v>
      </c>
      <c r="R257" s="388">
        <f>IFERROR($E257*SUMIF('Daily Log'!$AI$18:$AI$1017,$B257,'Daily Log'!$AJ$18:$AJ$1017),0)</f>
        <v>0</v>
      </c>
      <c r="S257" s="388">
        <f>IFERROR($E257*SUMIF('Daily Log'!$AL$18:$AL$1017,$B257,'Daily Log'!$AM$18:$AM$1017),0)</f>
        <v>0</v>
      </c>
      <c r="T257" s="388">
        <f>IFERROR($E257*SUMIF('Daily Log'!$AO$18:$AO$1017,$B257,'Daily Log'!$AP$18:$AP$1017),0)</f>
        <v>0</v>
      </c>
      <c r="U257" s="388">
        <f>IFERROR($E257*SUMIF('Daily Log'!$AR$18:$AR$1017,$B257,'Daily Log'!$AS$18:$AS$1017),0)</f>
        <v>0</v>
      </c>
      <c r="V257" s="388">
        <f>IFERROR($E257*SUMIF('Daily Log'!$AU$18:$AU$1017,$B257,'Daily Log'!$AV$18:$AV$1017),0)</f>
        <v>0</v>
      </c>
      <c r="W257" s="388">
        <f>IFERROR($E257*SUMIF('Daily Log'!$AX$18:$AX$1017,$B257,'Daily Log'!$AY$18:$AY$1017),0)</f>
        <v>0</v>
      </c>
      <c r="X257" s="388">
        <f>IFERROR($E257*SUMIF('Daily Log'!$BA$18:$BA$1017,$B257,'Daily Log'!$BB$18:$BB$1017),0)</f>
        <v>7</v>
      </c>
      <c r="Y257" s="388">
        <f>IFERROR($E257*SUMIF('Daily Log'!$BD$18:$BD$1017,$B257,'Daily Log'!$BE$18:$BE$1017),0)</f>
        <v>9</v>
      </c>
      <c r="Z257" s="388">
        <f>IFERROR($E257*SUMIF('Daily Log'!$BG$18:$BG$1017,$B257,'Daily Log'!$BH$18:$BH$1017),0)</f>
        <v>5</v>
      </c>
      <c r="AA257" s="388">
        <f>IFERROR($E257*SUMIF('Daily Log'!$BJ$18:$BJ$1017,$B257,'Daily Log'!$BK$18:$BK$1017),0)</f>
        <v>7</v>
      </c>
      <c r="AB257" s="388">
        <f>IFERROR($E257*SUMIF('Daily Log'!$BM$18:$BM$1017,$B257,'Daily Log'!$BN$18:$BN$1017),0)</f>
        <v>14</v>
      </c>
      <c r="AC257" s="388">
        <f>IFERROR($E257*SUMIF('Daily Log'!$BP$18:$BP$1017,$B257,'Daily Log'!$BQ$18:$BQ$1017),0)</f>
        <v>22</v>
      </c>
      <c r="AD257" s="388">
        <f>IFERROR($E257*SUMIF('Daily Log'!$BS$18:$BS$1017,$B257,'Daily Log'!$BT$18:$BT$1017),0)</f>
        <v>10</v>
      </c>
      <c r="AE257" s="388">
        <f>IFERROR($E257*SUMIF('Daily Log'!$BV$18:$BV$1017,$B257,'Daily Log'!$BW$18:$BW$1017),0)</f>
        <v>0</v>
      </c>
      <c r="AF257" s="388">
        <f>IFERROR($E257*SUMIF('Daily Log'!$BY$18:$BY$1017,$B257,'Daily Log'!$BZ$18:$BZ$1017),0)</f>
        <v>0</v>
      </c>
      <c r="AG257" s="388">
        <f>IFERROR($E257*SUMIF('Daily Log'!$CB$18:$CB$1017,$B257,'Daily Log'!$CC$18:$CC$1017),0)</f>
        <v>0</v>
      </c>
      <c r="AH257" s="388">
        <f>IFERROR($E257*SUMIF('Daily Log'!$CE$18:$CE$1017,$B257,'Daily Log'!$CF$18:$CF$1017),0)</f>
        <v>0</v>
      </c>
      <c r="AI257" s="388">
        <f>IFERROR($E257*SUMIF('Daily Log'!$CH$18:$CH$1017,$B257,'Daily Log'!$CI$18:$CI$1017),0)</f>
        <v>0</v>
      </c>
      <c r="AJ257" s="388">
        <f>IFERROR($E257*SUMIF('Daily Log'!$CK$18:$CK$1017,$B257,'Daily Log'!$CL$18:$CL$1017),0)</f>
        <v>0</v>
      </c>
      <c r="AK257" s="388">
        <f>IFERROR($E257*SUMIF('Daily Log'!$CN$18:$CN$1017,$B257,'Daily Log'!$CO$18:$CO$1017),0)</f>
        <v>0</v>
      </c>
    </row>
    <row r="258" spans="2:37" ht="33.75" hidden="1" customHeight="1">
      <c r="B258" s="397" t="s">
        <v>165</v>
      </c>
      <c r="C258" s="397"/>
      <c r="D258" s="389" t="s">
        <v>277</v>
      </c>
      <c r="E258" s="391">
        <v>1</v>
      </c>
      <c r="F258" s="390">
        <f t="shared" si="4"/>
        <v>27</v>
      </c>
      <c r="G258" s="388">
        <f>IFERROR($E258*SUMIF('Daily Log'!$B$18:$B$1017,$B258,'Daily Log'!$C$18:$C$1017),0)</f>
        <v>0</v>
      </c>
      <c r="H258" s="388">
        <f>IFERROR($E258*SUMIF('Daily Log'!$E$18:$E$1017,$B258,'Daily Log'!$F$18:$F$1017),0)</f>
        <v>0</v>
      </c>
      <c r="I258" s="388">
        <f>IFERROR($E258*SUMIF('Daily Log'!$H$18:$H$1017,$B258,'Daily Log'!$I$18:$I$1017),0)</f>
        <v>0</v>
      </c>
      <c r="J258" s="388">
        <f>IFERROR($E258*SUMIF('Daily Log'!$K$18:$K$1017,$B258,'Daily Log'!$L$18:$L$1017),0)</f>
        <v>0</v>
      </c>
      <c r="K258" s="388">
        <f>IFERROR($E258*SUMIF('Daily Log'!$N$18:$N$1017,$B258,'Daily Log'!$O$18:$O$1017),0)</f>
        <v>0</v>
      </c>
      <c r="L258" s="388">
        <f>IFERROR($E258*SUMIF('Daily Log'!$Q$18:$Q$1017,$B258,'Daily Log'!$R$18:$R$1017),0)</f>
        <v>0</v>
      </c>
      <c r="M258" s="388">
        <f>IFERROR($E258*SUMIF('Daily Log'!$T$18:$T$1017,$B258,'Daily Log'!$U$18:$U$1017),0)</f>
        <v>0</v>
      </c>
      <c r="N258" s="388">
        <f>IFERROR($E258*SUMIF('Daily Log'!$W$18:$W$1017,$B258,'Daily Log'!$X$18:$X$1017),0)</f>
        <v>0</v>
      </c>
      <c r="O258" s="388">
        <f>IFERROR($E258*SUMIF('Daily Log'!$Z$18:$Z$1017,$B258,'Daily Log'!$AA$18:$AA$1017),0)</f>
        <v>0</v>
      </c>
      <c r="P258" s="388">
        <f>IFERROR($E258*SUMIF('Daily Log'!$AC$18:$AC$1017,$B258,'Daily Log'!$AD$18:$AD$1017),0)</f>
        <v>0</v>
      </c>
      <c r="Q258" s="388">
        <f>IFERROR($E258*SUMIF('Daily Log'!$AF$18:$AF$1017,$B258,'Daily Log'!$AG$18:$AG$1017),0)</f>
        <v>0</v>
      </c>
      <c r="R258" s="388">
        <f>IFERROR($E258*SUMIF('Daily Log'!$AI$18:$AI$1017,$B258,'Daily Log'!$AJ$18:$AJ$1017),0)</f>
        <v>0</v>
      </c>
      <c r="S258" s="388">
        <f>IFERROR($E258*SUMIF('Daily Log'!$AL$18:$AL$1017,$B258,'Daily Log'!$AM$18:$AM$1017),0)</f>
        <v>0</v>
      </c>
      <c r="T258" s="388">
        <f>IFERROR($E258*SUMIF('Daily Log'!$AO$18:$AO$1017,$B258,'Daily Log'!$AP$18:$AP$1017),0)</f>
        <v>0</v>
      </c>
      <c r="U258" s="388">
        <f>IFERROR($E258*SUMIF('Daily Log'!$AR$18:$AR$1017,$B258,'Daily Log'!$AS$18:$AS$1017),0)</f>
        <v>0</v>
      </c>
      <c r="V258" s="388">
        <f>IFERROR($E258*SUMIF('Daily Log'!$AU$18:$AU$1017,$B258,'Daily Log'!$AV$18:$AV$1017),0)</f>
        <v>0</v>
      </c>
      <c r="W258" s="388">
        <f>IFERROR($E258*SUMIF('Daily Log'!$AX$18:$AX$1017,$B258,'Daily Log'!$AY$18:$AY$1017),0)</f>
        <v>0</v>
      </c>
      <c r="X258" s="388">
        <f>IFERROR($E258*SUMIF('Daily Log'!$BA$18:$BA$1017,$B258,'Daily Log'!$BB$18:$BB$1017),0)</f>
        <v>3</v>
      </c>
      <c r="Y258" s="388">
        <f>IFERROR($E258*SUMIF('Daily Log'!$BD$18:$BD$1017,$B258,'Daily Log'!$BE$18:$BE$1017),0)</f>
        <v>3</v>
      </c>
      <c r="Z258" s="388">
        <f>IFERROR($E258*SUMIF('Daily Log'!$BG$18:$BG$1017,$B258,'Daily Log'!$BH$18:$BH$1017),0)</f>
        <v>2</v>
      </c>
      <c r="AA258" s="388">
        <f>IFERROR($E258*SUMIF('Daily Log'!$BJ$18:$BJ$1017,$B258,'Daily Log'!$BK$18:$BK$1017),0)</f>
        <v>4</v>
      </c>
      <c r="AB258" s="388">
        <f>IFERROR($E258*SUMIF('Daily Log'!$BM$18:$BM$1017,$B258,'Daily Log'!$BN$18:$BN$1017),0)</f>
        <v>2</v>
      </c>
      <c r="AC258" s="388">
        <f>IFERROR($E258*SUMIF('Daily Log'!$BP$18:$BP$1017,$B258,'Daily Log'!$BQ$18:$BQ$1017),0)</f>
        <v>11</v>
      </c>
      <c r="AD258" s="388">
        <f>IFERROR($E258*SUMIF('Daily Log'!$BS$18:$BS$1017,$B258,'Daily Log'!$BT$18:$BT$1017),0)</f>
        <v>2</v>
      </c>
      <c r="AE258" s="388">
        <f>IFERROR($E258*SUMIF('Daily Log'!$BV$18:$BV$1017,$B258,'Daily Log'!$BW$18:$BW$1017),0)</f>
        <v>0</v>
      </c>
      <c r="AF258" s="388">
        <f>IFERROR($E258*SUMIF('Daily Log'!$BY$18:$BY$1017,$B258,'Daily Log'!$BZ$18:$BZ$1017),0)</f>
        <v>0</v>
      </c>
      <c r="AG258" s="388">
        <f>IFERROR($E258*SUMIF('Daily Log'!$CB$18:$CB$1017,$B258,'Daily Log'!$CC$18:$CC$1017),0)</f>
        <v>0</v>
      </c>
      <c r="AH258" s="388">
        <f>IFERROR($E258*SUMIF('Daily Log'!$CE$18:$CE$1017,$B258,'Daily Log'!$CF$18:$CF$1017),0)</f>
        <v>0</v>
      </c>
      <c r="AI258" s="388">
        <f>IFERROR($E258*SUMIF('Daily Log'!$CH$18:$CH$1017,$B258,'Daily Log'!$CI$18:$CI$1017),0)</f>
        <v>0</v>
      </c>
      <c r="AJ258" s="388">
        <f>IFERROR($E258*SUMIF('Daily Log'!$CK$18:$CK$1017,$B258,'Daily Log'!$CL$18:$CL$1017),0)</f>
        <v>0</v>
      </c>
      <c r="AK258" s="388">
        <f>IFERROR($E258*SUMIF('Daily Log'!$CN$18:$CN$1017,$B258,'Daily Log'!$CO$18:$CO$1017),0)</f>
        <v>0</v>
      </c>
    </row>
    <row r="259" spans="2:37" ht="33.75" hidden="1" customHeight="1">
      <c r="B259" s="397" t="s">
        <v>166</v>
      </c>
      <c r="C259" s="397"/>
      <c r="D259" s="389" t="s">
        <v>277</v>
      </c>
      <c r="E259" s="391">
        <v>1</v>
      </c>
      <c r="F259" s="390">
        <f t="shared" si="4"/>
        <v>92</v>
      </c>
      <c r="G259" s="388">
        <f>IFERROR($E259*SUMIF('Daily Log'!$B$18:$B$1017,$B259,'Daily Log'!$C$18:$C$1017),0)</f>
        <v>0</v>
      </c>
      <c r="H259" s="388">
        <f>IFERROR($E259*SUMIF('Daily Log'!$E$18:$E$1017,$B259,'Daily Log'!$F$18:$F$1017),0)</f>
        <v>0</v>
      </c>
      <c r="I259" s="388">
        <f>IFERROR($E259*SUMIF('Daily Log'!$H$18:$H$1017,$B259,'Daily Log'!$I$18:$I$1017),0)</f>
        <v>0</v>
      </c>
      <c r="J259" s="388">
        <f>IFERROR($E259*SUMIF('Daily Log'!$K$18:$K$1017,$B259,'Daily Log'!$L$18:$L$1017),0)</f>
        <v>0</v>
      </c>
      <c r="K259" s="388">
        <f>IFERROR($E259*SUMIF('Daily Log'!$N$18:$N$1017,$B259,'Daily Log'!$O$18:$O$1017),0)</f>
        <v>0</v>
      </c>
      <c r="L259" s="388">
        <f>IFERROR($E259*SUMIF('Daily Log'!$Q$18:$Q$1017,$B259,'Daily Log'!$R$18:$R$1017),0)</f>
        <v>0</v>
      </c>
      <c r="M259" s="388">
        <f>IFERROR($E259*SUMIF('Daily Log'!$T$18:$T$1017,$B259,'Daily Log'!$U$18:$U$1017),0)</f>
        <v>0</v>
      </c>
      <c r="N259" s="388">
        <f>IFERROR($E259*SUMIF('Daily Log'!$W$18:$W$1017,$B259,'Daily Log'!$X$18:$X$1017),0)</f>
        <v>0</v>
      </c>
      <c r="O259" s="388">
        <f>IFERROR($E259*SUMIF('Daily Log'!$Z$18:$Z$1017,$B259,'Daily Log'!$AA$18:$AA$1017),0)</f>
        <v>0</v>
      </c>
      <c r="P259" s="388">
        <f>IFERROR($E259*SUMIF('Daily Log'!$AC$18:$AC$1017,$B259,'Daily Log'!$AD$18:$AD$1017),0)</f>
        <v>0</v>
      </c>
      <c r="Q259" s="388">
        <f>IFERROR($E259*SUMIF('Daily Log'!$AF$18:$AF$1017,$B259,'Daily Log'!$AG$18:$AG$1017),0)</f>
        <v>0</v>
      </c>
      <c r="R259" s="388">
        <f>IFERROR($E259*SUMIF('Daily Log'!$AI$18:$AI$1017,$B259,'Daily Log'!$AJ$18:$AJ$1017),0)</f>
        <v>0</v>
      </c>
      <c r="S259" s="388">
        <f>IFERROR($E259*SUMIF('Daily Log'!$AL$18:$AL$1017,$B259,'Daily Log'!$AM$18:$AM$1017),0)</f>
        <v>0</v>
      </c>
      <c r="T259" s="388">
        <f>IFERROR($E259*SUMIF('Daily Log'!$AO$18:$AO$1017,$B259,'Daily Log'!$AP$18:$AP$1017),0)</f>
        <v>0</v>
      </c>
      <c r="U259" s="388">
        <f>IFERROR($E259*SUMIF('Daily Log'!$AR$18:$AR$1017,$B259,'Daily Log'!$AS$18:$AS$1017),0)</f>
        <v>0</v>
      </c>
      <c r="V259" s="388">
        <f>IFERROR($E259*SUMIF('Daily Log'!$AU$18:$AU$1017,$B259,'Daily Log'!$AV$18:$AV$1017),0)</f>
        <v>0</v>
      </c>
      <c r="W259" s="388">
        <f>IFERROR($E259*SUMIF('Daily Log'!$AX$18:$AX$1017,$B259,'Daily Log'!$AY$18:$AY$1017),0)</f>
        <v>0</v>
      </c>
      <c r="X259" s="388">
        <f>IFERROR($E259*SUMIF('Daily Log'!$BA$18:$BA$1017,$B259,'Daily Log'!$BB$18:$BB$1017),0)</f>
        <v>5</v>
      </c>
      <c r="Y259" s="388">
        <f>IFERROR($E259*SUMIF('Daily Log'!$BD$18:$BD$1017,$B259,'Daily Log'!$BE$18:$BE$1017),0)</f>
        <v>14</v>
      </c>
      <c r="Z259" s="388">
        <f>IFERROR($E259*SUMIF('Daily Log'!$BG$18:$BG$1017,$B259,'Daily Log'!$BH$18:$BH$1017),0)</f>
        <v>10</v>
      </c>
      <c r="AA259" s="388">
        <f>IFERROR($E259*SUMIF('Daily Log'!$BJ$18:$BJ$1017,$B259,'Daily Log'!$BK$18:$BK$1017),0)</f>
        <v>8</v>
      </c>
      <c r="AB259" s="388">
        <f>IFERROR($E259*SUMIF('Daily Log'!$BM$18:$BM$1017,$B259,'Daily Log'!$BN$18:$BN$1017),0)</f>
        <v>13</v>
      </c>
      <c r="AC259" s="388">
        <f>IFERROR($E259*SUMIF('Daily Log'!$BP$18:$BP$1017,$B259,'Daily Log'!$BQ$18:$BQ$1017),0)</f>
        <v>31</v>
      </c>
      <c r="AD259" s="388">
        <f>IFERROR($E259*SUMIF('Daily Log'!$BS$18:$BS$1017,$B259,'Daily Log'!$BT$18:$BT$1017),0)</f>
        <v>11</v>
      </c>
      <c r="AE259" s="388">
        <f>IFERROR($E259*SUMIF('Daily Log'!$BV$18:$BV$1017,$B259,'Daily Log'!$BW$18:$BW$1017),0)</f>
        <v>0</v>
      </c>
      <c r="AF259" s="388">
        <f>IFERROR($E259*SUMIF('Daily Log'!$BY$18:$BY$1017,$B259,'Daily Log'!$BZ$18:$BZ$1017),0)</f>
        <v>0</v>
      </c>
      <c r="AG259" s="388">
        <f>IFERROR($E259*SUMIF('Daily Log'!$CB$18:$CB$1017,$B259,'Daily Log'!$CC$18:$CC$1017),0)</f>
        <v>0</v>
      </c>
      <c r="AH259" s="388">
        <f>IFERROR($E259*SUMIF('Daily Log'!$CE$18:$CE$1017,$B259,'Daily Log'!$CF$18:$CF$1017),0)</f>
        <v>0</v>
      </c>
      <c r="AI259" s="388">
        <f>IFERROR($E259*SUMIF('Daily Log'!$CH$18:$CH$1017,$B259,'Daily Log'!$CI$18:$CI$1017),0)</f>
        <v>0</v>
      </c>
      <c r="AJ259" s="388">
        <f>IFERROR($E259*SUMIF('Daily Log'!$CK$18:$CK$1017,$B259,'Daily Log'!$CL$18:$CL$1017),0)</f>
        <v>0</v>
      </c>
      <c r="AK259" s="388">
        <f>IFERROR($E259*SUMIF('Daily Log'!$CN$18:$CN$1017,$B259,'Daily Log'!$CO$18:$CO$1017),0)</f>
        <v>0</v>
      </c>
    </row>
    <row r="260" spans="2:37" ht="33.75" hidden="1" customHeight="1">
      <c r="B260" s="397" t="s">
        <v>167</v>
      </c>
      <c r="C260" s="397"/>
      <c r="D260" s="389" t="s">
        <v>277</v>
      </c>
      <c r="E260" s="391">
        <v>1</v>
      </c>
      <c r="F260" s="390">
        <f t="shared" si="4"/>
        <v>130</v>
      </c>
      <c r="G260" s="388">
        <f>IFERROR($E260*SUMIF('Daily Log'!$B$18:$B$1017,$B260,'Daily Log'!$C$18:$C$1017),0)</f>
        <v>0</v>
      </c>
      <c r="H260" s="388">
        <f>IFERROR($E260*SUMIF('Daily Log'!$E$18:$E$1017,$B260,'Daily Log'!$F$18:$F$1017),0)</f>
        <v>0</v>
      </c>
      <c r="I260" s="388">
        <f>IFERROR($E260*SUMIF('Daily Log'!$H$18:$H$1017,$B260,'Daily Log'!$I$18:$I$1017),0)</f>
        <v>0</v>
      </c>
      <c r="J260" s="388">
        <f>IFERROR($E260*SUMIF('Daily Log'!$K$18:$K$1017,$B260,'Daily Log'!$L$18:$L$1017),0)</f>
        <v>0</v>
      </c>
      <c r="K260" s="388">
        <f>IFERROR($E260*SUMIF('Daily Log'!$N$18:$N$1017,$B260,'Daily Log'!$O$18:$O$1017),0)</f>
        <v>0</v>
      </c>
      <c r="L260" s="388">
        <f>IFERROR($E260*SUMIF('Daily Log'!$Q$18:$Q$1017,$B260,'Daily Log'!$R$18:$R$1017),0)</f>
        <v>0</v>
      </c>
      <c r="M260" s="388">
        <f>IFERROR($E260*SUMIF('Daily Log'!$T$18:$T$1017,$B260,'Daily Log'!$U$18:$U$1017),0)</f>
        <v>0</v>
      </c>
      <c r="N260" s="388">
        <f>IFERROR($E260*SUMIF('Daily Log'!$W$18:$W$1017,$B260,'Daily Log'!$X$18:$X$1017),0)</f>
        <v>0</v>
      </c>
      <c r="O260" s="388">
        <f>IFERROR($E260*SUMIF('Daily Log'!$Z$18:$Z$1017,$B260,'Daily Log'!$AA$18:$AA$1017),0)</f>
        <v>0</v>
      </c>
      <c r="P260" s="388">
        <f>IFERROR($E260*SUMIF('Daily Log'!$AC$18:$AC$1017,$B260,'Daily Log'!$AD$18:$AD$1017),0)</f>
        <v>0</v>
      </c>
      <c r="Q260" s="388">
        <f>IFERROR($E260*SUMIF('Daily Log'!$AF$18:$AF$1017,$B260,'Daily Log'!$AG$18:$AG$1017),0)</f>
        <v>0</v>
      </c>
      <c r="R260" s="388">
        <f>IFERROR($E260*SUMIF('Daily Log'!$AI$18:$AI$1017,$B260,'Daily Log'!$AJ$18:$AJ$1017),0)</f>
        <v>0</v>
      </c>
      <c r="S260" s="388">
        <f>IFERROR($E260*SUMIF('Daily Log'!$AL$18:$AL$1017,$B260,'Daily Log'!$AM$18:$AM$1017),0)</f>
        <v>0</v>
      </c>
      <c r="T260" s="388">
        <f>IFERROR($E260*SUMIF('Daily Log'!$AO$18:$AO$1017,$B260,'Daily Log'!$AP$18:$AP$1017),0)</f>
        <v>0</v>
      </c>
      <c r="U260" s="388">
        <f>IFERROR($E260*SUMIF('Daily Log'!$AR$18:$AR$1017,$B260,'Daily Log'!$AS$18:$AS$1017),0)</f>
        <v>0</v>
      </c>
      <c r="V260" s="388">
        <f>IFERROR($E260*SUMIF('Daily Log'!$AU$18:$AU$1017,$B260,'Daily Log'!$AV$18:$AV$1017),0)</f>
        <v>0</v>
      </c>
      <c r="W260" s="388">
        <f>IFERROR($E260*SUMIF('Daily Log'!$AX$18:$AX$1017,$B260,'Daily Log'!$AY$18:$AY$1017),0)</f>
        <v>0</v>
      </c>
      <c r="X260" s="388">
        <f>IFERROR($E260*SUMIF('Daily Log'!$BA$18:$BA$1017,$B260,'Daily Log'!$BB$18:$BB$1017),0)</f>
        <v>8</v>
      </c>
      <c r="Y260" s="388">
        <f>IFERROR($E260*SUMIF('Daily Log'!$BD$18:$BD$1017,$B260,'Daily Log'!$BE$18:$BE$1017),0)</f>
        <v>15</v>
      </c>
      <c r="Z260" s="388">
        <f>IFERROR($E260*SUMIF('Daily Log'!$BG$18:$BG$1017,$B260,'Daily Log'!$BH$18:$BH$1017),0)</f>
        <v>20</v>
      </c>
      <c r="AA260" s="388">
        <f>IFERROR($E260*SUMIF('Daily Log'!$BJ$18:$BJ$1017,$B260,'Daily Log'!$BK$18:$BK$1017),0)</f>
        <v>12</v>
      </c>
      <c r="AB260" s="388">
        <f>IFERROR($E260*SUMIF('Daily Log'!$BM$18:$BM$1017,$B260,'Daily Log'!$BN$18:$BN$1017),0)</f>
        <v>18</v>
      </c>
      <c r="AC260" s="388">
        <f>IFERROR($E260*SUMIF('Daily Log'!$BP$18:$BP$1017,$B260,'Daily Log'!$BQ$18:$BQ$1017),0)</f>
        <v>47</v>
      </c>
      <c r="AD260" s="388">
        <f>IFERROR($E260*SUMIF('Daily Log'!$BS$18:$BS$1017,$B260,'Daily Log'!$BT$18:$BT$1017),0)</f>
        <v>10</v>
      </c>
      <c r="AE260" s="388">
        <f>IFERROR($E260*SUMIF('Daily Log'!$BV$18:$BV$1017,$B260,'Daily Log'!$BW$18:$BW$1017),0)</f>
        <v>0</v>
      </c>
      <c r="AF260" s="388">
        <f>IFERROR($E260*SUMIF('Daily Log'!$BY$18:$BY$1017,$B260,'Daily Log'!$BZ$18:$BZ$1017),0)</f>
        <v>0</v>
      </c>
      <c r="AG260" s="388">
        <f>IFERROR($E260*SUMIF('Daily Log'!$CB$18:$CB$1017,$B260,'Daily Log'!$CC$18:$CC$1017),0)</f>
        <v>0</v>
      </c>
      <c r="AH260" s="388">
        <f>IFERROR($E260*SUMIF('Daily Log'!$CE$18:$CE$1017,$B260,'Daily Log'!$CF$18:$CF$1017),0)</f>
        <v>0</v>
      </c>
      <c r="AI260" s="388">
        <f>IFERROR($E260*SUMIF('Daily Log'!$CH$18:$CH$1017,$B260,'Daily Log'!$CI$18:$CI$1017),0)</f>
        <v>0</v>
      </c>
      <c r="AJ260" s="388">
        <f>IFERROR($E260*SUMIF('Daily Log'!$CK$18:$CK$1017,$B260,'Daily Log'!$CL$18:$CL$1017),0)</f>
        <v>0</v>
      </c>
      <c r="AK260" s="388">
        <f>IFERROR($E260*SUMIF('Daily Log'!$CN$18:$CN$1017,$B260,'Daily Log'!$CO$18:$CO$1017),0)</f>
        <v>0</v>
      </c>
    </row>
    <row r="261" spans="2:37" ht="33.75" hidden="1" customHeight="1">
      <c r="B261" s="397" t="s">
        <v>168</v>
      </c>
      <c r="C261" s="397"/>
      <c r="D261" s="389" t="s">
        <v>277</v>
      </c>
      <c r="E261" s="391">
        <v>1</v>
      </c>
      <c r="F261" s="390">
        <f t="shared" si="4"/>
        <v>253</v>
      </c>
      <c r="G261" s="388">
        <f>IFERROR($E261*SUMIF('Daily Log'!$B$18:$B$1017,$B261,'Daily Log'!$C$18:$C$1017),0)</f>
        <v>0</v>
      </c>
      <c r="H261" s="388">
        <f>IFERROR($E261*SUMIF('Daily Log'!$E$18:$E$1017,$B261,'Daily Log'!$F$18:$F$1017),0)</f>
        <v>0</v>
      </c>
      <c r="I261" s="388">
        <f>IFERROR($E261*SUMIF('Daily Log'!$H$18:$H$1017,$B261,'Daily Log'!$I$18:$I$1017),0)</f>
        <v>0</v>
      </c>
      <c r="J261" s="388">
        <f>IFERROR($E261*SUMIF('Daily Log'!$K$18:$K$1017,$B261,'Daily Log'!$L$18:$L$1017),0)</f>
        <v>0</v>
      </c>
      <c r="K261" s="388">
        <f>IFERROR($E261*SUMIF('Daily Log'!$N$18:$N$1017,$B261,'Daily Log'!$O$18:$O$1017),0)</f>
        <v>0</v>
      </c>
      <c r="L261" s="388">
        <f>IFERROR($E261*SUMIF('Daily Log'!$Q$18:$Q$1017,$B261,'Daily Log'!$R$18:$R$1017),0)</f>
        <v>0</v>
      </c>
      <c r="M261" s="388">
        <f>IFERROR($E261*SUMIF('Daily Log'!$T$18:$T$1017,$B261,'Daily Log'!$U$18:$U$1017),0)</f>
        <v>0</v>
      </c>
      <c r="N261" s="388">
        <f>IFERROR($E261*SUMIF('Daily Log'!$W$18:$W$1017,$B261,'Daily Log'!$X$18:$X$1017),0)</f>
        <v>0</v>
      </c>
      <c r="O261" s="388">
        <f>IFERROR($E261*SUMIF('Daily Log'!$Z$18:$Z$1017,$B261,'Daily Log'!$AA$18:$AA$1017),0)</f>
        <v>0</v>
      </c>
      <c r="P261" s="388">
        <f>IFERROR($E261*SUMIF('Daily Log'!$AC$18:$AC$1017,$B261,'Daily Log'!$AD$18:$AD$1017),0)</f>
        <v>0</v>
      </c>
      <c r="Q261" s="388">
        <f>IFERROR($E261*SUMIF('Daily Log'!$AF$18:$AF$1017,$B261,'Daily Log'!$AG$18:$AG$1017),0)</f>
        <v>0</v>
      </c>
      <c r="R261" s="388">
        <f>IFERROR($E261*SUMIF('Daily Log'!$AI$18:$AI$1017,$B261,'Daily Log'!$AJ$18:$AJ$1017),0)</f>
        <v>0</v>
      </c>
      <c r="S261" s="388">
        <f>IFERROR($E261*SUMIF('Daily Log'!$AL$18:$AL$1017,$B261,'Daily Log'!$AM$18:$AM$1017),0)</f>
        <v>0</v>
      </c>
      <c r="T261" s="388">
        <f>IFERROR($E261*SUMIF('Daily Log'!$AO$18:$AO$1017,$B261,'Daily Log'!$AP$18:$AP$1017),0)</f>
        <v>0</v>
      </c>
      <c r="U261" s="388">
        <f>IFERROR($E261*SUMIF('Daily Log'!$AR$18:$AR$1017,$B261,'Daily Log'!$AS$18:$AS$1017),0)</f>
        <v>0</v>
      </c>
      <c r="V261" s="388">
        <f>IFERROR($E261*SUMIF('Daily Log'!$AU$18:$AU$1017,$B261,'Daily Log'!$AV$18:$AV$1017),0)</f>
        <v>0</v>
      </c>
      <c r="W261" s="388">
        <f>IFERROR($E261*SUMIF('Daily Log'!$AX$18:$AX$1017,$B261,'Daily Log'!$AY$18:$AY$1017),0)</f>
        <v>4</v>
      </c>
      <c r="X261" s="388">
        <f>IFERROR($E261*SUMIF('Daily Log'!$BA$18:$BA$1017,$B261,'Daily Log'!$BB$18:$BB$1017),0)</f>
        <v>29</v>
      </c>
      <c r="Y261" s="388">
        <f>IFERROR($E261*SUMIF('Daily Log'!$BD$18:$BD$1017,$B261,'Daily Log'!$BE$18:$BE$1017),0)</f>
        <v>42</v>
      </c>
      <c r="Z261" s="388">
        <f>IFERROR($E261*SUMIF('Daily Log'!$BG$18:$BG$1017,$B261,'Daily Log'!$BH$18:$BH$1017),0)</f>
        <v>21</v>
      </c>
      <c r="AA261" s="388">
        <f>IFERROR($E261*SUMIF('Daily Log'!$BJ$18:$BJ$1017,$B261,'Daily Log'!$BK$18:$BK$1017),0)</f>
        <v>14</v>
      </c>
      <c r="AB261" s="388">
        <f>IFERROR($E261*SUMIF('Daily Log'!$BM$18:$BM$1017,$B261,'Daily Log'!$BN$18:$BN$1017),0)</f>
        <v>73</v>
      </c>
      <c r="AC261" s="388">
        <f>IFERROR($E261*SUMIF('Daily Log'!$BP$18:$BP$1017,$B261,'Daily Log'!$BQ$18:$BQ$1017),0)</f>
        <v>43</v>
      </c>
      <c r="AD261" s="388">
        <f>IFERROR($E261*SUMIF('Daily Log'!$BS$18:$BS$1017,$B261,'Daily Log'!$BT$18:$BT$1017),0)</f>
        <v>27</v>
      </c>
      <c r="AE261" s="388">
        <f>IFERROR($E261*SUMIF('Daily Log'!$BV$18:$BV$1017,$B261,'Daily Log'!$BW$18:$BW$1017),0)</f>
        <v>0</v>
      </c>
      <c r="AF261" s="388">
        <f>IFERROR($E261*SUMIF('Daily Log'!$BY$18:$BY$1017,$B261,'Daily Log'!$BZ$18:$BZ$1017),0)</f>
        <v>0</v>
      </c>
      <c r="AG261" s="388">
        <f>IFERROR($E261*SUMIF('Daily Log'!$CB$18:$CB$1017,$B261,'Daily Log'!$CC$18:$CC$1017),0)</f>
        <v>0</v>
      </c>
      <c r="AH261" s="388">
        <f>IFERROR($E261*SUMIF('Daily Log'!$CE$18:$CE$1017,$B261,'Daily Log'!$CF$18:$CF$1017),0)</f>
        <v>0</v>
      </c>
      <c r="AI261" s="388">
        <f>IFERROR($E261*SUMIF('Daily Log'!$CH$18:$CH$1017,$B261,'Daily Log'!$CI$18:$CI$1017),0)</f>
        <v>0</v>
      </c>
      <c r="AJ261" s="388">
        <f>IFERROR($E261*SUMIF('Daily Log'!$CK$18:$CK$1017,$B261,'Daily Log'!$CL$18:$CL$1017),0)</f>
        <v>0</v>
      </c>
      <c r="AK261" s="388">
        <f>IFERROR($E261*SUMIF('Daily Log'!$CN$18:$CN$1017,$B261,'Daily Log'!$CO$18:$CO$1017),0)</f>
        <v>0</v>
      </c>
    </row>
    <row r="262" spans="2:37" ht="33.75" hidden="1" customHeight="1">
      <c r="B262" s="397" t="s">
        <v>169</v>
      </c>
      <c r="C262" s="397"/>
      <c r="D262" s="389" t="s">
        <v>277</v>
      </c>
      <c r="E262" s="391">
        <v>1</v>
      </c>
      <c r="F262" s="390">
        <f t="shared" si="4"/>
        <v>173</v>
      </c>
      <c r="G262" s="388">
        <f>IFERROR($E262*SUMIF('Daily Log'!$B$18:$B$1017,$B262,'Daily Log'!$C$18:$C$1017),0)</f>
        <v>0</v>
      </c>
      <c r="H262" s="388">
        <f>IFERROR($E262*SUMIF('Daily Log'!$E$18:$E$1017,$B262,'Daily Log'!$F$18:$F$1017),0)</f>
        <v>0</v>
      </c>
      <c r="I262" s="388">
        <f>IFERROR($E262*SUMIF('Daily Log'!$H$18:$H$1017,$B262,'Daily Log'!$I$18:$I$1017),0)</f>
        <v>0</v>
      </c>
      <c r="J262" s="388">
        <f>IFERROR($E262*SUMIF('Daily Log'!$K$18:$K$1017,$B262,'Daily Log'!$L$18:$L$1017),0)</f>
        <v>0</v>
      </c>
      <c r="K262" s="388">
        <f>IFERROR($E262*SUMIF('Daily Log'!$N$18:$N$1017,$B262,'Daily Log'!$O$18:$O$1017),0)</f>
        <v>0</v>
      </c>
      <c r="L262" s="388">
        <f>IFERROR($E262*SUMIF('Daily Log'!$Q$18:$Q$1017,$B262,'Daily Log'!$R$18:$R$1017),0)</f>
        <v>0</v>
      </c>
      <c r="M262" s="388">
        <f>IFERROR($E262*SUMIF('Daily Log'!$T$18:$T$1017,$B262,'Daily Log'!$U$18:$U$1017),0)</f>
        <v>0</v>
      </c>
      <c r="N262" s="388">
        <f>IFERROR($E262*SUMIF('Daily Log'!$W$18:$W$1017,$B262,'Daily Log'!$X$18:$X$1017),0)</f>
        <v>0</v>
      </c>
      <c r="O262" s="388">
        <f>IFERROR($E262*SUMIF('Daily Log'!$Z$18:$Z$1017,$B262,'Daily Log'!$AA$18:$AA$1017),0)</f>
        <v>0</v>
      </c>
      <c r="P262" s="388">
        <f>IFERROR($E262*SUMIF('Daily Log'!$AC$18:$AC$1017,$B262,'Daily Log'!$AD$18:$AD$1017),0)</f>
        <v>0</v>
      </c>
      <c r="Q262" s="388">
        <f>IFERROR($E262*SUMIF('Daily Log'!$AF$18:$AF$1017,$B262,'Daily Log'!$AG$18:$AG$1017),0)</f>
        <v>0</v>
      </c>
      <c r="R262" s="388">
        <f>IFERROR($E262*SUMIF('Daily Log'!$AI$18:$AI$1017,$B262,'Daily Log'!$AJ$18:$AJ$1017),0)</f>
        <v>0</v>
      </c>
      <c r="S262" s="388">
        <f>IFERROR($E262*SUMIF('Daily Log'!$AL$18:$AL$1017,$B262,'Daily Log'!$AM$18:$AM$1017),0)</f>
        <v>0</v>
      </c>
      <c r="T262" s="388">
        <f>IFERROR($E262*SUMIF('Daily Log'!$AO$18:$AO$1017,$B262,'Daily Log'!$AP$18:$AP$1017),0)</f>
        <v>0</v>
      </c>
      <c r="U262" s="388">
        <f>IFERROR($E262*SUMIF('Daily Log'!$AR$18:$AR$1017,$B262,'Daily Log'!$AS$18:$AS$1017),0)</f>
        <v>0</v>
      </c>
      <c r="V262" s="388">
        <f>IFERROR($E262*SUMIF('Daily Log'!$AU$18:$AU$1017,$B262,'Daily Log'!$AV$18:$AV$1017),0)</f>
        <v>0</v>
      </c>
      <c r="W262" s="388">
        <f>IFERROR($E262*SUMIF('Daily Log'!$AX$18:$AX$1017,$B262,'Daily Log'!$AY$18:$AY$1017),0)</f>
        <v>0</v>
      </c>
      <c r="X262" s="388">
        <f>IFERROR($E262*SUMIF('Daily Log'!$BA$18:$BA$1017,$B262,'Daily Log'!$BB$18:$BB$1017),0)</f>
        <v>20</v>
      </c>
      <c r="Y262" s="388">
        <f>IFERROR($E262*SUMIF('Daily Log'!$BD$18:$BD$1017,$B262,'Daily Log'!$BE$18:$BE$1017),0)</f>
        <v>17</v>
      </c>
      <c r="Z262" s="388">
        <f>IFERROR($E262*SUMIF('Daily Log'!$BG$18:$BG$1017,$B262,'Daily Log'!$BH$18:$BH$1017),0)</f>
        <v>13</v>
      </c>
      <c r="AA262" s="388">
        <f>IFERROR($E262*SUMIF('Daily Log'!$BJ$18:$BJ$1017,$B262,'Daily Log'!$BK$18:$BK$1017),0)</f>
        <v>39</v>
      </c>
      <c r="AB262" s="388">
        <f>IFERROR($E262*SUMIF('Daily Log'!$BM$18:$BM$1017,$B262,'Daily Log'!$BN$18:$BN$1017),0)</f>
        <v>40</v>
      </c>
      <c r="AC262" s="388">
        <f>IFERROR($E262*SUMIF('Daily Log'!$BP$18:$BP$1017,$B262,'Daily Log'!$BQ$18:$BQ$1017),0)</f>
        <v>26</v>
      </c>
      <c r="AD262" s="388">
        <f>IFERROR($E262*SUMIF('Daily Log'!$BS$18:$BS$1017,$B262,'Daily Log'!$BT$18:$BT$1017),0)</f>
        <v>18</v>
      </c>
      <c r="AE262" s="388">
        <f>IFERROR($E262*SUMIF('Daily Log'!$BV$18:$BV$1017,$B262,'Daily Log'!$BW$18:$BW$1017),0)</f>
        <v>0</v>
      </c>
      <c r="AF262" s="388">
        <f>IFERROR($E262*SUMIF('Daily Log'!$BY$18:$BY$1017,$B262,'Daily Log'!$BZ$18:$BZ$1017),0)</f>
        <v>0</v>
      </c>
      <c r="AG262" s="388">
        <f>IFERROR($E262*SUMIF('Daily Log'!$CB$18:$CB$1017,$B262,'Daily Log'!$CC$18:$CC$1017),0)</f>
        <v>0</v>
      </c>
      <c r="AH262" s="388">
        <f>IFERROR($E262*SUMIF('Daily Log'!$CE$18:$CE$1017,$B262,'Daily Log'!$CF$18:$CF$1017),0)</f>
        <v>0</v>
      </c>
      <c r="AI262" s="388">
        <f>IFERROR($E262*SUMIF('Daily Log'!$CH$18:$CH$1017,$B262,'Daily Log'!$CI$18:$CI$1017),0)</f>
        <v>0</v>
      </c>
      <c r="AJ262" s="388">
        <f>IFERROR($E262*SUMIF('Daily Log'!$CK$18:$CK$1017,$B262,'Daily Log'!$CL$18:$CL$1017),0)</f>
        <v>0</v>
      </c>
      <c r="AK262" s="388">
        <f>IFERROR($E262*SUMIF('Daily Log'!$CN$18:$CN$1017,$B262,'Daily Log'!$CO$18:$CO$1017),0)</f>
        <v>0</v>
      </c>
    </row>
    <row r="263" spans="2:37" ht="33.75" hidden="1" customHeight="1">
      <c r="B263" s="397" t="s">
        <v>170</v>
      </c>
      <c r="C263" s="397"/>
      <c r="D263" s="389" t="s">
        <v>277</v>
      </c>
      <c r="E263" s="391">
        <v>1</v>
      </c>
      <c r="F263" s="390">
        <f t="shared" si="4"/>
        <v>872</v>
      </c>
      <c r="G263" s="388">
        <f>IFERROR($E263*SUMIF('Daily Log'!$B$18:$B$1017,$B263,'Daily Log'!$C$18:$C$1017),0)</f>
        <v>0</v>
      </c>
      <c r="H263" s="388">
        <f>IFERROR($E263*SUMIF('Daily Log'!$E$18:$E$1017,$B263,'Daily Log'!$F$18:$F$1017),0)</f>
        <v>0</v>
      </c>
      <c r="I263" s="388">
        <f>IFERROR($E263*SUMIF('Daily Log'!$H$18:$H$1017,$B263,'Daily Log'!$I$18:$I$1017),0)</f>
        <v>0</v>
      </c>
      <c r="J263" s="388">
        <f>IFERROR($E263*SUMIF('Daily Log'!$K$18:$K$1017,$B263,'Daily Log'!$L$18:$L$1017),0)</f>
        <v>0</v>
      </c>
      <c r="K263" s="388">
        <f>IFERROR($E263*SUMIF('Daily Log'!$N$18:$N$1017,$B263,'Daily Log'!$O$18:$O$1017),0)</f>
        <v>0</v>
      </c>
      <c r="L263" s="388">
        <f>IFERROR($E263*SUMIF('Daily Log'!$Q$18:$Q$1017,$B263,'Daily Log'!$R$18:$R$1017),0)</f>
        <v>0</v>
      </c>
      <c r="M263" s="388">
        <f>IFERROR($E263*SUMIF('Daily Log'!$T$18:$T$1017,$B263,'Daily Log'!$U$18:$U$1017),0)</f>
        <v>0</v>
      </c>
      <c r="N263" s="388">
        <f>IFERROR($E263*SUMIF('Daily Log'!$W$18:$W$1017,$B263,'Daily Log'!$X$18:$X$1017),0)</f>
        <v>0</v>
      </c>
      <c r="O263" s="388">
        <f>IFERROR($E263*SUMIF('Daily Log'!$Z$18:$Z$1017,$B263,'Daily Log'!$AA$18:$AA$1017),0)</f>
        <v>0</v>
      </c>
      <c r="P263" s="388">
        <f>IFERROR($E263*SUMIF('Daily Log'!$AC$18:$AC$1017,$B263,'Daily Log'!$AD$18:$AD$1017),0)</f>
        <v>0</v>
      </c>
      <c r="Q263" s="388">
        <f>IFERROR($E263*SUMIF('Daily Log'!$AF$18:$AF$1017,$B263,'Daily Log'!$AG$18:$AG$1017),0)</f>
        <v>0</v>
      </c>
      <c r="R263" s="388">
        <f>IFERROR($E263*SUMIF('Daily Log'!$AI$18:$AI$1017,$B263,'Daily Log'!$AJ$18:$AJ$1017),0)</f>
        <v>0</v>
      </c>
      <c r="S263" s="388">
        <f>IFERROR($E263*SUMIF('Daily Log'!$AL$18:$AL$1017,$B263,'Daily Log'!$AM$18:$AM$1017),0)</f>
        <v>0</v>
      </c>
      <c r="T263" s="388">
        <f>IFERROR($E263*SUMIF('Daily Log'!$AO$18:$AO$1017,$B263,'Daily Log'!$AP$18:$AP$1017),0)</f>
        <v>0</v>
      </c>
      <c r="U263" s="388">
        <f>IFERROR($E263*SUMIF('Daily Log'!$AR$18:$AR$1017,$B263,'Daily Log'!$AS$18:$AS$1017),0)</f>
        <v>0</v>
      </c>
      <c r="V263" s="388">
        <f>IFERROR($E263*SUMIF('Daily Log'!$AU$18:$AU$1017,$B263,'Daily Log'!$AV$18:$AV$1017),0)</f>
        <v>0</v>
      </c>
      <c r="W263" s="388">
        <f>IFERROR($E263*SUMIF('Daily Log'!$AX$18:$AX$1017,$B263,'Daily Log'!$AY$18:$AY$1017),0)</f>
        <v>0</v>
      </c>
      <c r="X263" s="388">
        <f>IFERROR($E263*SUMIF('Daily Log'!$BA$18:$BA$1017,$B263,'Daily Log'!$BB$18:$BB$1017),0)</f>
        <v>94</v>
      </c>
      <c r="Y263" s="388">
        <f>IFERROR($E263*SUMIF('Daily Log'!$BD$18:$BD$1017,$B263,'Daily Log'!$BE$18:$BE$1017),0)</f>
        <v>115</v>
      </c>
      <c r="Z263" s="388">
        <f>IFERROR($E263*SUMIF('Daily Log'!$BG$18:$BG$1017,$B263,'Daily Log'!$BH$18:$BH$1017),0)</f>
        <v>122</v>
      </c>
      <c r="AA263" s="388">
        <f>IFERROR($E263*SUMIF('Daily Log'!$BJ$18:$BJ$1017,$B263,'Daily Log'!$BK$18:$BK$1017),0)</f>
        <v>128</v>
      </c>
      <c r="AB263" s="388">
        <f>IFERROR($E263*SUMIF('Daily Log'!$BM$18:$BM$1017,$B263,'Daily Log'!$BN$18:$BN$1017),0)</f>
        <v>183</v>
      </c>
      <c r="AC263" s="388">
        <f>IFERROR($E263*SUMIF('Daily Log'!$BP$18:$BP$1017,$B263,'Daily Log'!$BQ$18:$BQ$1017),0)</f>
        <v>164</v>
      </c>
      <c r="AD263" s="388">
        <f>IFERROR($E263*SUMIF('Daily Log'!$BS$18:$BS$1017,$B263,'Daily Log'!$BT$18:$BT$1017),0)</f>
        <v>66</v>
      </c>
      <c r="AE263" s="388">
        <f>IFERROR($E263*SUMIF('Daily Log'!$BV$18:$BV$1017,$B263,'Daily Log'!$BW$18:$BW$1017),0)</f>
        <v>0</v>
      </c>
      <c r="AF263" s="388">
        <f>IFERROR($E263*SUMIF('Daily Log'!$BY$18:$BY$1017,$B263,'Daily Log'!$BZ$18:$BZ$1017),0)</f>
        <v>0</v>
      </c>
      <c r="AG263" s="388">
        <f>IFERROR($E263*SUMIF('Daily Log'!$CB$18:$CB$1017,$B263,'Daily Log'!$CC$18:$CC$1017),0)</f>
        <v>0</v>
      </c>
      <c r="AH263" s="388">
        <f>IFERROR($E263*SUMIF('Daily Log'!$CE$18:$CE$1017,$B263,'Daily Log'!$CF$18:$CF$1017),0)</f>
        <v>0</v>
      </c>
      <c r="AI263" s="388">
        <f>IFERROR($E263*SUMIF('Daily Log'!$CH$18:$CH$1017,$B263,'Daily Log'!$CI$18:$CI$1017),0)</f>
        <v>0</v>
      </c>
      <c r="AJ263" s="388">
        <f>IFERROR($E263*SUMIF('Daily Log'!$CK$18:$CK$1017,$B263,'Daily Log'!$CL$18:$CL$1017),0)</f>
        <v>0</v>
      </c>
      <c r="AK263" s="388">
        <f>IFERROR($E263*SUMIF('Daily Log'!$CN$18:$CN$1017,$B263,'Daily Log'!$CO$18:$CO$1017),0)</f>
        <v>0</v>
      </c>
    </row>
    <row r="264" spans="2:37" ht="33.75" hidden="1" customHeight="1">
      <c r="B264" s="398" t="s">
        <v>171</v>
      </c>
      <c r="C264" s="397"/>
      <c r="D264" s="389" t="s">
        <v>277</v>
      </c>
      <c r="E264" s="391">
        <v>1</v>
      </c>
      <c r="F264" s="390">
        <f t="shared" si="4"/>
        <v>66</v>
      </c>
      <c r="G264" s="388">
        <f>IFERROR($E264*SUMIF('Daily Log'!$B$18:$B$1017,$B264,'Daily Log'!$C$18:$C$1017),0)</f>
        <v>0</v>
      </c>
      <c r="H264" s="388">
        <f>IFERROR($E264*SUMIF('Daily Log'!$E$18:$E$1017,$B264,'Daily Log'!$F$18:$F$1017),0)</f>
        <v>0</v>
      </c>
      <c r="I264" s="388">
        <f>IFERROR($E264*SUMIF('Daily Log'!$H$18:$H$1017,$B264,'Daily Log'!$I$18:$I$1017),0)</f>
        <v>0</v>
      </c>
      <c r="J264" s="388">
        <f>IFERROR($E264*SUMIF('Daily Log'!$K$18:$K$1017,$B264,'Daily Log'!$L$18:$L$1017),0)</f>
        <v>0</v>
      </c>
      <c r="K264" s="388">
        <f>IFERROR($E264*SUMIF('Daily Log'!$N$18:$N$1017,$B264,'Daily Log'!$O$18:$O$1017),0)</f>
        <v>0</v>
      </c>
      <c r="L264" s="388">
        <f>IFERROR($E264*SUMIF('Daily Log'!$Q$18:$Q$1017,$B264,'Daily Log'!$R$18:$R$1017),0)</f>
        <v>0</v>
      </c>
      <c r="M264" s="388">
        <f>IFERROR($E264*SUMIF('Daily Log'!$T$18:$T$1017,$B264,'Daily Log'!$U$18:$U$1017),0)</f>
        <v>0</v>
      </c>
      <c r="N264" s="388">
        <f>IFERROR($E264*SUMIF('Daily Log'!$W$18:$W$1017,$B264,'Daily Log'!$X$18:$X$1017),0)</f>
        <v>0</v>
      </c>
      <c r="O264" s="388">
        <f>IFERROR($E264*SUMIF('Daily Log'!$Z$18:$Z$1017,$B264,'Daily Log'!$AA$18:$AA$1017),0)</f>
        <v>0</v>
      </c>
      <c r="P264" s="388">
        <f>IFERROR($E264*SUMIF('Daily Log'!$AC$18:$AC$1017,$B264,'Daily Log'!$AD$18:$AD$1017),0)</f>
        <v>0</v>
      </c>
      <c r="Q264" s="388">
        <f>IFERROR($E264*SUMIF('Daily Log'!$AF$18:$AF$1017,$B264,'Daily Log'!$AG$18:$AG$1017),0)</f>
        <v>0</v>
      </c>
      <c r="R264" s="388">
        <f>IFERROR($E264*SUMIF('Daily Log'!$AI$18:$AI$1017,$B264,'Daily Log'!$AJ$18:$AJ$1017),0)</f>
        <v>0</v>
      </c>
      <c r="S264" s="388">
        <f>IFERROR($E264*SUMIF('Daily Log'!$AL$18:$AL$1017,$B264,'Daily Log'!$AM$18:$AM$1017),0)</f>
        <v>0</v>
      </c>
      <c r="T264" s="388">
        <f>IFERROR($E264*SUMIF('Daily Log'!$AO$18:$AO$1017,$B264,'Daily Log'!$AP$18:$AP$1017),0)</f>
        <v>0</v>
      </c>
      <c r="U264" s="388">
        <f>IFERROR($E264*SUMIF('Daily Log'!$AR$18:$AR$1017,$B264,'Daily Log'!$AS$18:$AS$1017),0)</f>
        <v>0</v>
      </c>
      <c r="V264" s="388">
        <f>IFERROR($E264*SUMIF('Daily Log'!$AU$18:$AU$1017,$B264,'Daily Log'!$AV$18:$AV$1017),0)</f>
        <v>0</v>
      </c>
      <c r="W264" s="388">
        <f>IFERROR($E264*SUMIF('Daily Log'!$AX$18:$AX$1017,$B264,'Daily Log'!$AY$18:$AY$1017),0)</f>
        <v>0</v>
      </c>
      <c r="X264" s="388">
        <f>IFERROR($E264*SUMIF('Daily Log'!$BA$18:$BA$1017,$B264,'Daily Log'!$BB$18:$BB$1017),0)</f>
        <v>4</v>
      </c>
      <c r="Y264" s="388">
        <f>IFERROR($E264*SUMIF('Daily Log'!$BD$18:$BD$1017,$B264,'Daily Log'!$BE$18:$BE$1017),0)</f>
        <v>8</v>
      </c>
      <c r="Z264" s="388">
        <f>IFERROR($E264*SUMIF('Daily Log'!$BG$18:$BG$1017,$B264,'Daily Log'!$BH$18:$BH$1017),0)</f>
        <v>12</v>
      </c>
      <c r="AA264" s="388">
        <f>IFERROR($E264*SUMIF('Daily Log'!$BJ$18:$BJ$1017,$B264,'Daily Log'!$BK$18:$BK$1017),0)</f>
        <v>10</v>
      </c>
      <c r="AB264" s="388">
        <f>IFERROR($E264*SUMIF('Daily Log'!$BM$18:$BM$1017,$B264,'Daily Log'!$BN$18:$BN$1017),0)</f>
        <v>14</v>
      </c>
      <c r="AC264" s="388">
        <f>IFERROR($E264*SUMIF('Daily Log'!$BP$18:$BP$1017,$B264,'Daily Log'!$BQ$18:$BQ$1017),0)</f>
        <v>10</v>
      </c>
      <c r="AD264" s="388">
        <f>IFERROR($E264*SUMIF('Daily Log'!$BS$18:$BS$1017,$B264,'Daily Log'!$BT$18:$BT$1017),0)</f>
        <v>8</v>
      </c>
      <c r="AE264" s="388">
        <f>IFERROR($E264*SUMIF('Daily Log'!$BV$18:$BV$1017,$B264,'Daily Log'!$BW$18:$BW$1017),0)</f>
        <v>0</v>
      </c>
      <c r="AF264" s="388">
        <f>IFERROR($E264*SUMIF('Daily Log'!$BY$18:$BY$1017,$B264,'Daily Log'!$BZ$18:$BZ$1017),0)</f>
        <v>0</v>
      </c>
      <c r="AG264" s="388">
        <f>IFERROR($E264*SUMIF('Daily Log'!$CB$18:$CB$1017,$B264,'Daily Log'!$CC$18:$CC$1017),0)</f>
        <v>0</v>
      </c>
      <c r="AH264" s="388">
        <f>IFERROR($E264*SUMIF('Daily Log'!$CE$18:$CE$1017,$B264,'Daily Log'!$CF$18:$CF$1017),0)</f>
        <v>0</v>
      </c>
      <c r="AI264" s="388">
        <f>IFERROR($E264*SUMIF('Daily Log'!$CH$18:$CH$1017,$B264,'Daily Log'!$CI$18:$CI$1017),0)</f>
        <v>0</v>
      </c>
      <c r="AJ264" s="388">
        <f>IFERROR($E264*SUMIF('Daily Log'!$CK$18:$CK$1017,$B264,'Daily Log'!$CL$18:$CL$1017),0)</f>
        <v>0</v>
      </c>
      <c r="AK264" s="388">
        <f>IFERROR($E264*SUMIF('Daily Log'!$CN$18:$CN$1017,$B264,'Daily Log'!$CO$18:$CO$1017),0)</f>
        <v>0</v>
      </c>
    </row>
    <row r="265" spans="2:37" ht="33.75" hidden="1" customHeight="1">
      <c r="B265" s="398" t="s">
        <v>172</v>
      </c>
      <c r="C265" s="398"/>
      <c r="D265" s="389" t="s">
        <v>277</v>
      </c>
      <c r="E265" s="391">
        <v>1</v>
      </c>
      <c r="F265" s="390">
        <f t="shared" si="4"/>
        <v>7</v>
      </c>
      <c r="G265" s="388">
        <f>IFERROR($E265*SUMIF('Daily Log'!$B$18:$B$1017,$B265,'Daily Log'!$C$18:$C$1017),0)</f>
        <v>0</v>
      </c>
      <c r="H265" s="388">
        <f>IFERROR($E265*SUMIF('Daily Log'!$E$18:$E$1017,$B265,'Daily Log'!$F$18:$F$1017),0)</f>
        <v>0</v>
      </c>
      <c r="I265" s="388">
        <f>IFERROR($E265*SUMIF('Daily Log'!$H$18:$H$1017,$B265,'Daily Log'!$I$18:$I$1017),0)</f>
        <v>0</v>
      </c>
      <c r="J265" s="388">
        <f>IFERROR($E265*SUMIF('Daily Log'!$K$18:$K$1017,$B265,'Daily Log'!$L$18:$L$1017),0)</f>
        <v>0</v>
      </c>
      <c r="K265" s="388">
        <f>IFERROR($E265*SUMIF('Daily Log'!$N$18:$N$1017,$B265,'Daily Log'!$O$18:$O$1017),0)</f>
        <v>0</v>
      </c>
      <c r="L265" s="388">
        <f>IFERROR($E265*SUMIF('Daily Log'!$Q$18:$Q$1017,$B265,'Daily Log'!$R$18:$R$1017),0)</f>
        <v>0</v>
      </c>
      <c r="M265" s="388">
        <f>IFERROR($E265*SUMIF('Daily Log'!$T$18:$T$1017,$B265,'Daily Log'!$U$18:$U$1017),0)</f>
        <v>0</v>
      </c>
      <c r="N265" s="388">
        <f>IFERROR($E265*SUMIF('Daily Log'!$W$18:$W$1017,$B265,'Daily Log'!$X$18:$X$1017),0)</f>
        <v>0</v>
      </c>
      <c r="O265" s="388">
        <f>IFERROR($E265*SUMIF('Daily Log'!$Z$18:$Z$1017,$B265,'Daily Log'!$AA$18:$AA$1017),0)</f>
        <v>0</v>
      </c>
      <c r="P265" s="388">
        <f>IFERROR($E265*SUMIF('Daily Log'!$AC$18:$AC$1017,$B265,'Daily Log'!$AD$18:$AD$1017),0)</f>
        <v>0</v>
      </c>
      <c r="Q265" s="388">
        <f>IFERROR($E265*SUMIF('Daily Log'!$AF$18:$AF$1017,$B265,'Daily Log'!$AG$18:$AG$1017),0)</f>
        <v>0</v>
      </c>
      <c r="R265" s="388">
        <f>IFERROR($E265*SUMIF('Daily Log'!$AI$18:$AI$1017,$B265,'Daily Log'!$AJ$18:$AJ$1017),0)</f>
        <v>0</v>
      </c>
      <c r="S265" s="388">
        <f>IFERROR($E265*SUMIF('Daily Log'!$AL$18:$AL$1017,$B265,'Daily Log'!$AM$18:$AM$1017),0)</f>
        <v>0</v>
      </c>
      <c r="T265" s="388">
        <f>IFERROR($E265*SUMIF('Daily Log'!$AO$18:$AO$1017,$B265,'Daily Log'!$AP$18:$AP$1017),0)</f>
        <v>0</v>
      </c>
      <c r="U265" s="388">
        <f>IFERROR($E265*SUMIF('Daily Log'!$AR$18:$AR$1017,$B265,'Daily Log'!$AS$18:$AS$1017),0)</f>
        <v>0</v>
      </c>
      <c r="V265" s="388">
        <f>IFERROR($E265*SUMIF('Daily Log'!$AU$18:$AU$1017,$B265,'Daily Log'!$AV$18:$AV$1017),0)</f>
        <v>0</v>
      </c>
      <c r="W265" s="388">
        <f>IFERROR($E265*SUMIF('Daily Log'!$AX$18:$AX$1017,$B265,'Daily Log'!$AY$18:$AY$1017),0)</f>
        <v>0</v>
      </c>
      <c r="X265" s="388">
        <f>IFERROR($E265*SUMIF('Daily Log'!$BA$18:$BA$1017,$B265,'Daily Log'!$BB$18:$BB$1017),0)</f>
        <v>1</v>
      </c>
      <c r="Y265" s="388">
        <f>IFERROR($E265*SUMIF('Daily Log'!$BD$18:$BD$1017,$B265,'Daily Log'!$BE$18:$BE$1017),0)</f>
        <v>0</v>
      </c>
      <c r="Z265" s="388">
        <f>IFERROR($E265*SUMIF('Daily Log'!$BG$18:$BG$1017,$B265,'Daily Log'!$BH$18:$BH$1017),0)</f>
        <v>4</v>
      </c>
      <c r="AA265" s="388">
        <f>IFERROR($E265*SUMIF('Daily Log'!$BJ$18:$BJ$1017,$B265,'Daily Log'!$BK$18:$BK$1017),0)</f>
        <v>1</v>
      </c>
      <c r="AB265" s="388">
        <f>IFERROR($E265*SUMIF('Daily Log'!$BM$18:$BM$1017,$B265,'Daily Log'!$BN$18:$BN$1017),0)</f>
        <v>0</v>
      </c>
      <c r="AC265" s="388">
        <f>IFERROR($E265*SUMIF('Daily Log'!$BP$18:$BP$1017,$B265,'Daily Log'!$BQ$18:$BQ$1017),0)</f>
        <v>1</v>
      </c>
      <c r="AD265" s="388">
        <f>IFERROR($E265*SUMIF('Daily Log'!$BS$18:$BS$1017,$B265,'Daily Log'!$BT$18:$BT$1017),0)</f>
        <v>0</v>
      </c>
      <c r="AE265" s="388">
        <f>IFERROR($E265*SUMIF('Daily Log'!$BV$18:$BV$1017,$B265,'Daily Log'!$BW$18:$BW$1017),0)</f>
        <v>0</v>
      </c>
      <c r="AF265" s="388">
        <f>IFERROR($E265*SUMIF('Daily Log'!$BY$18:$BY$1017,$B265,'Daily Log'!$BZ$18:$BZ$1017),0)</f>
        <v>0</v>
      </c>
      <c r="AG265" s="388">
        <f>IFERROR($E265*SUMIF('Daily Log'!$CB$18:$CB$1017,$B265,'Daily Log'!$CC$18:$CC$1017),0)</f>
        <v>0</v>
      </c>
      <c r="AH265" s="388">
        <f>IFERROR($E265*SUMIF('Daily Log'!$CE$18:$CE$1017,$B265,'Daily Log'!$CF$18:$CF$1017),0)</f>
        <v>0</v>
      </c>
      <c r="AI265" s="388">
        <f>IFERROR($E265*SUMIF('Daily Log'!$CH$18:$CH$1017,$B265,'Daily Log'!$CI$18:$CI$1017),0)</f>
        <v>0</v>
      </c>
      <c r="AJ265" s="388">
        <f>IFERROR($E265*SUMIF('Daily Log'!$CK$18:$CK$1017,$B265,'Daily Log'!$CL$18:$CL$1017),0)</f>
        <v>0</v>
      </c>
      <c r="AK265" s="388">
        <f>IFERROR($E265*SUMIF('Daily Log'!$CN$18:$CN$1017,$B265,'Daily Log'!$CO$18:$CO$1017),0)</f>
        <v>0</v>
      </c>
    </row>
    <row r="266" spans="2:37" ht="33.75" hidden="1" customHeight="1">
      <c r="B266" s="398" t="s">
        <v>173</v>
      </c>
      <c r="C266" s="398"/>
      <c r="D266" s="389" t="s">
        <v>277</v>
      </c>
      <c r="E266" s="391">
        <v>1</v>
      </c>
      <c r="F266" s="390">
        <f t="shared" si="4"/>
        <v>27</v>
      </c>
      <c r="G266" s="388">
        <f>IFERROR($E266*SUMIF('Daily Log'!$B$18:$B$1017,$B266,'Daily Log'!$C$18:$C$1017),0)</f>
        <v>0</v>
      </c>
      <c r="H266" s="388">
        <f>IFERROR($E266*SUMIF('Daily Log'!$E$18:$E$1017,$B266,'Daily Log'!$F$18:$F$1017),0)</f>
        <v>0</v>
      </c>
      <c r="I266" s="388">
        <f>IFERROR($E266*SUMIF('Daily Log'!$H$18:$H$1017,$B266,'Daily Log'!$I$18:$I$1017),0)</f>
        <v>0</v>
      </c>
      <c r="J266" s="388">
        <f>IFERROR($E266*SUMIF('Daily Log'!$K$18:$K$1017,$B266,'Daily Log'!$L$18:$L$1017),0)</f>
        <v>0</v>
      </c>
      <c r="K266" s="388">
        <f>IFERROR($E266*SUMIF('Daily Log'!$N$18:$N$1017,$B266,'Daily Log'!$O$18:$O$1017),0)</f>
        <v>0</v>
      </c>
      <c r="L266" s="388">
        <f>IFERROR($E266*SUMIF('Daily Log'!$Q$18:$Q$1017,$B266,'Daily Log'!$R$18:$R$1017),0)</f>
        <v>0</v>
      </c>
      <c r="M266" s="388">
        <f>IFERROR($E266*SUMIF('Daily Log'!$T$18:$T$1017,$B266,'Daily Log'!$U$18:$U$1017),0)</f>
        <v>0</v>
      </c>
      <c r="N266" s="388">
        <f>IFERROR($E266*SUMIF('Daily Log'!$W$18:$W$1017,$B266,'Daily Log'!$X$18:$X$1017),0)</f>
        <v>0</v>
      </c>
      <c r="O266" s="388">
        <f>IFERROR($E266*SUMIF('Daily Log'!$Z$18:$Z$1017,$B266,'Daily Log'!$AA$18:$AA$1017),0)</f>
        <v>0</v>
      </c>
      <c r="P266" s="388">
        <f>IFERROR($E266*SUMIF('Daily Log'!$AC$18:$AC$1017,$B266,'Daily Log'!$AD$18:$AD$1017),0)</f>
        <v>0</v>
      </c>
      <c r="Q266" s="388">
        <f>IFERROR($E266*SUMIF('Daily Log'!$AF$18:$AF$1017,$B266,'Daily Log'!$AG$18:$AG$1017),0)</f>
        <v>0</v>
      </c>
      <c r="R266" s="388">
        <f>IFERROR($E266*SUMIF('Daily Log'!$AI$18:$AI$1017,$B266,'Daily Log'!$AJ$18:$AJ$1017),0)</f>
        <v>0</v>
      </c>
      <c r="S266" s="388">
        <f>IFERROR($E266*SUMIF('Daily Log'!$AL$18:$AL$1017,$B266,'Daily Log'!$AM$18:$AM$1017),0)</f>
        <v>0</v>
      </c>
      <c r="T266" s="388">
        <f>IFERROR($E266*SUMIF('Daily Log'!$AO$18:$AO$1017,$B266,'Daily Log'!$AP$18:$AP$1017),0)</f>
        <v>0</v>
      </c>
      <c r="U266" s="388">
        <f>IFERROR($E266*SUMIF('Daily Log'!$AR$18:$AR$1017,$B266,'Daily Log'!$AS$18:$AS$1017),0)</f>
        <v>0</v>
      </c>
      <c r="V266" s="388">
        <f>IFERROR($E266*SUMIF('Daily Log'!$AU$18:$AU$1017,$B266,'Daily Log'!$AV$18:$AV$1017),0)</f>
        <v>0</v>
      </c>
      <c r="W266" s="388">
        <f>IFERROR($E266*SUMIF('Daily Log'!$AX$18:$AX$1017,$B266,'Daily Log'!$AY$18:$AY$1017),0)</f>
        <v>0</v>
      </c>
      <c r="X266" s="388">
        <f>IFERROR($E266*SUMIF('Daily Log'!$BA$18:$BA$1017,$B266,'Daily Log'!$BB$18:$BB$1017),0)</f>
        <v>3</v>
      </c>
      <c r="Y266" s="388">
        <f>IFERROR($E266*SUMIF('Daily Log'!$BD$18:$BD$1017,$B266,'Daily Log'!$BE$18:$BE$1017),0)</f>
        <v>6</v>
      </c>
      <c r="Z266" s="388">
        <f>IFERROR($E266*SUMIF('Daily Log'!$BG$18:$BG$1017,$B266,'Daily Log'!$BH$18:$BH$1017),0)</f>
        <v>0</v>
      </c>
      <c r="AA266" s="388">
        <f>IFERROR($E266*SUMIF('Daily Log'!$BJ$18:$BJ$1017,$B266,'Daily Log'!$BK$18:$BK$1017),0)</f>
        <v>2</v>
      </c>
      <c r="AB266" s="388">
        <f>IFERROR($E266*SUMIF('Daily Log'!$BM$18:$BM$1017,$B266,'Daily Log'!$BN$18:$BN$1017),0)</f>
        <v>9</v>
      </c>
      <c r="AC266" s="388">
        <f>IFERROR($E266*SUMIF('Daily Log'!$BP$18:$BP$1017,$B266,'Daily Log'!$BQ$18:$BQ$1017),0)</f>
        <v>6</v>
      </c>
      <c r="AD266" s="388">
        <f>IFERROR($E266*SUMIF('Daily Log'!$BS$18:$BS$1017,$B266,'Daily Log'!$BT$18:$BT$1017),0)</f>
        <v>1</v>
      </c>
      <c r="AE266" s="388">
        <f>IFERROR($E266*SUMIF('Daily Log'!$BV$18:$BV$1017,$B266,'Daily Log'!$BW$18:$BW$1017),0)</f>
        <v>0</v>
      </c>
      <c r="AF266" s="388">
        <f>IFERROR($E266*SUMIF('Daily Log'!$BY$18:$BY$1017,$B266,'Daily Log'!$BZ$18:$BZ$1017),0)</f>
        <v>0</v>
      </c>
      <c r="AG266" s="388">
        <f>IFERROR($E266*SUMIF('Daily Log'!$CB$18:$CB$1017,$B266,'Daily Log'!$CC$18:$CC$1017),0)</f>
        <v>0</v>
      </c>
      <c r="AH266" s="388">
        <f>IFERROR($E266*SUMIF('Daily Log'!$CE$18:$CE$1017,$B266,'Daily Log'!$CF$18:$CF$1017),0)</f>
        <v>0</v>
      </c>
      <c r="AI266" s="388">
        <f>IFERROR($E266*SUMIF('Daily Log'!$CH$18:$CH$1017,$B266,'Daily Log'!$CI$18:$CI$1017),0)</f>
        <v>0</v>
      </c>
      <c r="AJ266" s="388">
        <f>IFERROR($E266*SUMIF('Daily Log'!$CK$18:$CK$1017,$B266,'Daily Log'!$CL$18:$CL$1017),0)</f>
        <v>0</v>
      </c>
      <c r="AK266" s="388">
        <f>IFERROR($E266*SUMIF('Daily Log'!$CN$18:$CN$1017,$B266,'Daily Log'!$CO$18:$CO$1017),0)</f>
        <v>0</v>
      </c>
    </row>
    <row r="267" spans="2:37" ht="33.75" hidden="1" customHeight="1">
      <c r="B267" s="398" t="s">
        <v>174</v>
      </c>
      <c r="C267" s="398"/>
      <c r="D267" s="389" t="s">
        <v>37</v>
      </c>
      <c r="E267" s="391">
        <v>1</v>
      </c>
      <c r="F267" s="390">
        <f t="shared" si="4"/>
        <v>0</v>
      </c>
      <c r="G267" s="388">
        <f>IFERROR($E267*SUMIF('Daily Log'!$B$18:$B$1017,$B267,'Daily Log'!$C$18:$C$1017),0)</f>
        <v>0</v>
      </c>
      <c r="H267" s="388">
        <f>IFERROR($E267*SUMIF('Daily Log'!$E$18:$E$1017,$B267,'Daily Log'!$F$18:$F$1017),0)</f>
        <v>0</v>
      </c>
      <c r="I267" s="388">
        <f>IFERROR($E267*SUMIF('Daily Log'!$H$18:$H$1017,$B267,'Daily Log'!$I$18:$I$1017),0)</f>
        <v>0</v>
      </c>
      <c r="J267" s="388">
        <f>IFERROR($E267*SUMIF('Daily Log'!$K$18:$K$1017,$B267,'Daily Log'!$L$18:$L$1017),0)</f>
        <v>0</v>
      </c>
      <c r="K267" s="388">
        <f>IFERROR($E267*SUMIF('Daily Log'!$N$18:$N$1017,$B267,'Daily Log'!$O$18:$O$1017),0)</f>
        <v>0</v>
      </c>
      <c r="L267" s="388">
        <f>IFERROR($E267*SUMIF('Daily Log'!$Q$18:$Q$1017,$B267,'Daily Log'!$R$18:$R$1017),0)</f>
        <v>0</v>
      </c>
      <c r="M267" s="388">
        <f>IFERROR($E267*SUMIF('Daily Log'!$T$18:$T$1017,$B267,'Daily Log'!$U$18:$U$1017),0)</f>
        <v>0</v>
      </c>
      <c r="N267" s="388">
        <f>IFERROR($E267*SUMIF('Daily Log'!$W$18:$W$1017,$B267,'Daily Log'!$X$18:$X$1017),0)</f>
        <v>0</v>
      </c>
      <c r="O267" s="388">
        <f>IFERROR($E267*SUMIF('Daily Log'!$Z$18:$Z$1017,$B267,'Daily Log'!$AA$18:$AA$1017),0)</f>
        <v>0</v>
      </c>
      <c r="P267" s="388">
        <f>IFERROR($E267*SUMIF('Daily Log'!$AC$18:$AC$1017,$B267,'Daily Log'!$AD$18:$AD$1017),0)</f>
        <v>0</v>
      </c>
      <c r="Q267" s="388">
        <f>IFERROR($E267*SUMIF('Daily Log'!$AF$18:$AF$1017,$B267,'Daily Log'!$AG$18:$AG$1017),0)</f>
        <v>0</v>
      </c>
      <c r="R267" s="388">
        <f>IFERROR($E267*SUMIF('Daily Log'!$AI$18:$AI$1017,$B267,'Daily Log'!$AJ$18:$AJ$1017),0)</f>
        <v>0</v>
      </c>
      <c r="S267" s="388">
        <f>IFERROR($E267*SUMIF('Daily Log'!$AL$18:$AL$1017,$B267,'Daily Log'!$AM$18:$AM$1017),0)</f>
        <v>0</v>
      </c>
      <c r="T267" s="388">
        <f>IFERROR($E267*SUMIF('Daily Log'!$AO$18:$AO$1017,$B267,'Daily Log'!$AP$18:$AP$1017),0)</f>
        <v>0</v>
      </c>
      <c r="U267" s="388">
        <f>IFERROR($E267*SUMIF('Daily Log'!$AR$18:$AR$1017,$B267,'Daily Log'!$AS$18:$AS$1017),0)</f>
        <v>0</v>
      </c>
      <c r="V267" s="388">
        <f>IFERROR($E267*SUMIF('Daily Log'!$AU$18:$AU$1017,$B267,'Daily Log'!$AV$18:$AV$1017),0)</f>
        <v>0</v>
      </c>
      <c r="W267" s="388">
        <f>IFERROR($E267*SUMIF('Daily Log'!$AX$18:$AX$1017,$B267,'Daily Log'!$AY$18:$AY$1017),0)</f>
        <v>0</v>
      </c>
      <c r="X267" s="388">
        <f>IFERROR($E267*SUMIF('Daily Log'!$BA$18:$BA$1017,$B267,'Daily Log'!$BB$18:$BB$1017),0)</f>
        <v>0</v>
      </c>
      <c r="Y267" s="388">
        <f>IFERROR($E267*SUMIF('Daily Log'!$BD$18:$BD$1017,$B267,'Daily Log'!$BE$18:$BE$1017),0)</f>
        <v>0</v>
      </c>
      <c r="Z267" s="388">
        <f>IFERROR($E267*SUMIF('Daily Log'!$BG$18:$BG$1017,$B267,'Daily Log'!$BH$18:$BH$1017),0)</f>
        <v>0</v>
      </c>
      <c r="AA267" s="388">
        <f>IFERROR($E267*SUMIF('Daily Log'!$BJ$18:$BJ$1017,$B267,'Daily Log'!$BK$18:$BK$1017),0)</f>
        <v>0</v>
      </c>
      <c r="AB267" s="388">
        <f>IFERROR($E267*SUMIF('Daily Log'!$BM$18:$BM$1017,$B267,'Daily Log'!$BN$18:$BN$1017),0)</f>
        <v>0</v>
      </c>
      <c r="AC267" s="388">
        <f>IFERROR($E267*SUMIF('Daily Log'!$BP$18:$BP$1017,$B267,'Daily Log'!$BQ$18:$BQ$1017),0)</f>
        <v>0</v>
      </c>
      <c r="AD267" s="388">
        <f>IFERROR($E267*SUMIF('Daily Log'!$BS$18:$BS$1017,$B267,'Daily Log'!$BT$18:$BT$1017),0)</f>
        <v>0</v>
      </c>
      <c r="AE267" s="388">
        <f>IFERROR($E267*SUMIF('Daily Log'!$BV$18:$BV$1017,$B267,'Daily Log'!$BW$18:$BW$1017),0)</f>
        <v>0</v>
      </c>
      <c r="AF267" s="388">
        <f>IFERROR($E267*SUMIF('Daily Log'!$BY$18:$BY$1017,$B267,'Daily Log'!$BZ$18:$BZ$1017),0)</f>
        <v>0</v>
      </c>
      <c r="AG267" s="388">
        <f>IFERROR($E267*SUMIF('Daily Log'!$CB$18:$CB$1017,$B267,'Daily Log'!$CC$18:$CC$1017),0)</f>
        <v>0</v>
      </c>
      <c r="AH267" s="388">
        <f>IFERROR($E267*SUMIF('Daily Log'!$CE$18:$CE$1017,$B267,'Daily Log'!$CF$18:$CF$1017),0)</f>
        <v>0</v>
      </c>
      <c r="AI267" s="388">
        <f>IFERROR($E267*SUMIF('Daily Log'!$CH$18:$CH$1017,$B267,'Daily Log'!$CI$18:$CI$1017),0)</f>
        <v>0</v>
      </c>
      <c r="AJ267" s="388">
        <f>IFERROR($E267*SUMIF('Daily Log'!$CK$18:$CK$1017,$B267,'Daily Log'!$CL$18:$CL$1017),0)</f>
        <v>0</v>
      </c>
      <c r="AK267" s="388">
        <f>IFERROR($E267*SUMIF('Daily Log'!$CN$18:$CN$1017,$B267,'Daily Log'!$CO$18:$CO$1017),0)</f>
        <v>0</v>
      </c>
    </row>
    <row r="268" spans="2:37" ht="33.75" hidden="1" customHeight="1">
      <c r="B268" s="399" t="s">
        <v>175</v>
      </c>
      <c r="C268" s="398"/>
      <c r="D268" s="389" t="s">
        <v>421</v>
      </c>
      <c r="E268" s="391">
        <v>1</v>
      </c>
      <c r="F268" s="390">
        <f t="shared" si="4"/>
        <v>14</v>
      </c>
      <c r="G268" s="388">
        <f>IFERROR($E268*SUMIF('Daily Log'!$B$18:$B$1017,$B268,'Daily Log'!$C$18:$C$1017),0)</f>
        <v>0</v>
      </c>
      <c r="H268" s="388">
        <f>IFERROR($E268*SUMIF('Daily Log'!$E$18:$E$1017,$B268,'Daily Log'!$F$18:$F$1017),0)</f>
        <v>0</v>
      </c>
      <c r="I268" s="388">
        <f>IFERROR($E268*SUMIF('Daily Log'!$H$18:$H$1017,$B268,'Daily Log'!$I$18:$I$1017),0)</f>
        <v>0</v>
      </c>
      <c r="J268" s="388">
        <f>IFERROR($E268*SUMIF('Daily Log'!$K$18:$K$1017,$B268,'Daily Log'!$L$18:$L$1017),0)</f>
        <v>0</v>
      </c>
      <c r="K268" s="388">
        <f>IFERROR($E268*SUMIF('Daily Log'!$N$18:$N$1017,$B268,'Daily Log'!$O$18:$O$1017),0)</f>
        <v>0</v>
      </c>
      <c r="L268" s="388">
        <f>IFERROR($E268*SUMIF('Daily Log'!$Q$18:$Q$1017,$B268,'Daily Log'!$R$18:$R$1017),0)</f>
        <v>0</v>
      </c>
      <c r="M268" s="388">
        <f>IFERROR($E268*SUMIF('Daily Log'!$T$18:$T$1017,$B268,'Daily Log'!$U$18:$U$1017),0)</f>
        <v>0</v>
      </c>
      <c r="N268" s="388">
        <f>IFERROR($E268*SUMIF('Daily Log'!$W$18:$W$1017,$B268,'Daily Log'!$X$18:$X$1017),0)</f>
        <v>0</v>
      </c>
      <c r="O268" s="388">
        <f>IFERROR($E268*SUMIF('Daily Log'!$Z$18:$Z$1017,$B268,'Daily Log'!$AA$18:$AA$1017),0)</f>
        <v>0</v>
      </c>
      <c r="P268" s="388">
        <f>IFERROR($E268*SUMIF('Daily Log'!$AC$18:$AC$1017,$B268,'Daily Log'!$AD$18:$AD$1017),0)</f>
        <v>0</v>
      </c>
      <c r="Q268" s="388">
        <f>IFERROR($E268*SUMIF('Daily Log'!$AF$18:$AF$1017,$B268,'Daily Log'!$AG$18:$AG$1017),0)</f>
        <v>0</v>
      </c>
      <c r="R268" s="388">
        <f>IFERROR($E268*SUMIF('Daily Log'!$AI$18:$AI$1017,$B268,'Daily Log'!$AJ$18:$AJ$1017),0)</f>
        <v>0</v>
      </c>
      <c r="S268" s="388">
        <f>IFERROR($E268*SUMIF('Daily Log'!$AL$18:$AL$1017,$B268,'Daily Log'!$AM$18:$AM$1017),0)</f>
        <v>0</v>
      </c>
      <c r="T268" s="388">
        <f>IFERROR($E268*SUMIF('Daily Log'!$AO$18:$AO$1017,$B268,'Daily Log'!$AP$18:$AP$1017),0)</f>
        <v>0</v>
      </c>
      <c r="U268" s="388">
        <f>IFERROR($E268*SUMIF('Daily Log'!$AR$18:$AR$1017,$B268,'Daily Log'!$AS$18:$AS$1017),0)</f>
        <v>0</v>
      </c>
      <c r="V268" s="388">
        <f>IFERROR($E268*SUMIF('Daily Log'!$AU$18:$AU$1017,$B268,'Daily Log'!$AV$18:$AV$1017),0)</f>
        <v>0</v>
      </c>
      <c r="W268" s="388">
        <f>IFERROR($E268*SUMIF('Daily Log'!$AX$18:$AX$1017,$B268,'Daily Log'!$AY$18:$AY$1017),0)</f>
        <v>0</v>
      </c>
      <c r="X268" s="388">
        <f>IFERROR($E268*SUMIF('Daily Log'!$BA$18:$BA$1017,$B268,'Daily Log'!$BB$18:$BB$1017),0)</f>
        <v>0</v>
      </c>
      <c r="Y268" s="388">
        <f>IFERROR($E268*SUMIF('Daily Log'!$BD$18:$BD$1017,$B268,'Daily Log'!$BE$18:$BE$1017),0)</f>
        <v>0</v>
      </c>
      <c r="Z268" s="388">
        <f>IFERROR($E268*SUMIF('Daily Log'!$BG$18:$BG$1017,$B268,'Daily Log'!$BH$18:$BH$1017),0)</f>
        <v>2</v>
      </c>
      <c r="AA268" s="388">
        <f>IFERROR($E268*SUMIF('Daily Log'!$BJ$18:$BJ$1017,$B268,'Daily Log'!$BK$18:$BK$1017),0)</f>
        <v>2</v>
      </c>
      <c r="AB268" s="388">
        <f>IFERROR($E268*SUMIF('Daily Log'!$BM$18:$BM$1017,$B268,'Daily Log'!$BN$18:$BN$1017),0)</f>
        <v>1</v>
      </c>
      <c r="AC268" s="388">
        <f>IFERROR($E268*SUMIF('Daily Log'!$BP$18:$BP$1017,$B268,'Daily Log'!$BQ$18:$BQ$1017),0)</f>
        <v>6</v>
      </c>
      <c r="AD268" s="388">
        <f>IFERROR($E268*SUMIF('Daily Log'!$BS$18:$BS$1017,$B268,'Daily Log'!$BT$18:$BT$1017),0)</f>
        <v>3</v>
      </c>
      <c r="AE268" s="388">
        <f>IFERROR($E268*SUMIF('Daily Log'!$BV$18:$BV$1017,$B268,'Daily Log'!$BW$18:$BW$1017),0)</f>
        <v>0</v>
      </c>
      <c r="AF268" s="388">
        <f>IFERROR($E268*SUMIF('Daily Log'!$BY$18:$BY$1017,$B268,'Daily Log'!$BZ$18:$BZ$1017),0)</f>
        <v>0</v>
      </c>
      <c r="AG268" s="388">
        <f>IFERROR($E268*SUMIF('Daily Log'!$CB$18:$CB$1017,$B268,'Daily Log'!$CC$18:$CC$1017),0)</f>
        <v>0</v>
      </c>
      <c r="AH268" s="388">
        <f>IFERROR($E268*SUMIF('Daily Log'!$CE$18:$CE$1017,$B268,'Daily Log'!$CF$18:$CF$1017),0)</f>
        <v>0</v>
      </c>
      <c r="AI268" s="388">
        <f>IFERROR($E268*SUMIF('Daily Log'!$CH$18:$CH$1017,$B268,'Daily Log'!$CI$18:$CI$1017),0)</f>
        <v>0</v>
      </c>
      <c r="AJ268" s="388">
        <f>IFERROR($E268*SUMIF('Daily Log'!$CK$18:$CK$1017,$B268,'Daily Log'!$CL$18:$CL$1017),0)</f>
        <v>0</v>
      </c>
      <c r="AK268" s="388">
        <f>IFERROR($E268*SUMIF('Daily Log'!$CN$18:$CN$1017,$B268,'Daily Log'!$CO$18:$CO$1017),0)</f>
        <v>0</v>
      </c>
    </row>
    <row r="269" spans="2:37" ht="33.75" hidden="1" customHeight="1">
      <c r="B269" s="399" t="s">
        <v>176</v>
      </c>
      <c r="C269" s="398"/>
      <c r="D269" s="389" t="s">
        <v>421</v>
      </c>
      <c r="E269" s="391">
        <v>1</v>
      </c>
      <c r="F269" s="390">
        <f t="shared" si="4"/>
        <v>2</v>
      </c>
      <c r="G269" s="388">
        <f>IFERROR($E269*SUMIF('Daily Log'!$B$18:$B$1017,$B269,'Daily Log'!$C$18:$C$1017),0)</f>
        <v>0</v>
      </c>
      <c r="H269" s="388">
        <f>IFERROR($E269*SUMIF('Daily Log'!$E$18:$E$1017,$B269,'Daily Log'!$F$18:$F$1017),0)</f>
        <v>0</v>
      </c>
      <c r="I269" s="388">
        <f>IFERROR($E269*SUMIF('Daily Log'!$H$18:$H$1017,$B269,'Daily Log'!$I$18:$I$1017),0)</f>
        <v>0</v>
      </c>
      <c r="J269" s="388">
        <f>IFERROR($E269*SUMIF('Daily Log'!$K$18:$K$1017,$B269,'Daily Log'!$L$18:$L$1017),0)</f>
        <v>0</v>
      </c>
      <c r="K269" s="388">
        <f>IFERROR($E269*SUMIF('Daily Log'!$N$18:$N$1017,$B269,'Daily Log'!$O$18:$O$1017),0)</f>
        <v>0</v>
      </c>
      <c r="L269" s="388">
        <f>IFERROR($E269*SUMIF('Daily Log'!$Q$18:$Q$1017,$B269,'Daily Log'!$R$18:$R$1017),0)</f>
        <v>0</v>
      </c>
      <c r="M269" s="388">
        <f>IFERROR($E269*SUMIF('Daily Log'!$T$18:$T$1017,$B269,'Daily Log'!$U$18:$U$1017),0)</f>
        <v>0</v>
      </c>
      <c r="N269" s="388">
        <f>IFERROR($E269*SUMIF('Daily Log'!$W$18:$W$1017,$B269,'Daily Log'!$X$18:$X$1017),0)</f>
        <v>0</v>
      </c>
      <c r="O269" s="388">
        <f>IFERROR($E269*SUMIF('Daily Log'!$Z$18:$Z$1017,$B269,'Daily Log'!$AA$18:$AA$1017),0)</f>
        <v>0</v>
      </c>
      <c r="P269" s="388">
        <f>IFERROR($E269*SUMIF('Daily Log'!$AC$18:$AC$1017,$B269,'Daily Log'!$AD$18:$AD$1017),0)</f>
        <v>0</v>
      </c>
      <c r="Q269" s="388">
        <f>IFERROR($E269*SUMIF('Daily Log'!$AF$18:$AF$1017,$B269,'Daily Log'!$AG$18:$AG$1017),0)</f>
        <v>0</v>
      </c>
      <c r="R269" s="388">
        <f>IFERROR($E269*SUMIF('Daily Log'!$AI$18:$AI$1017,$B269,'Daily Log'!$AJ$18:$AJ$1017),0)</f>
        <v>0</v>
      </c>
      <c r="S269" s="388">
        <f>IFERROR($E269*SUMIF('Daily Log'!$AL$18:$AL$1017,$B269,'Daily Log'!$AM$18:$AM$1017),0)</f>
        <v>0</v>
      </c>
      <c r="T269" s="388">
        <f>IFERROR($E269*SUMIF('Daily Log'!$AO$18:$AO$1017,$B269,'Daily Log'!$AP$18:$AP$1017),0)</f>
        <v>0</v>
      </c>
      <c r="U269" s="388">
        <f>IFERROR($E269*SUMIF('Daily Log'!$AR$18:$AR$1017,$B269,'Daily Log'!$AS$18:$AS$1017),0)</f>
        <v>0</v>
      </c>
      <c r="V269" s="388">
        <f>IFERROR($E269*SUMIF('Daily Log'!$AU$18:$AU$1017,$B269,'Daily Log'!$AV$18:$AV$1017),0)</f>
        <v>0</v>
      </c>
      <c r="W269" s="388">
        <f>IFERROR($E269*SUMIF('Daily Log'!$AX$18:$AX$1017,$B269,'Daily Log'!$AY$18:$AY$1017),0)</f>
        <v>0</v>
      </c>
      <c r="X269" s="388">
        <f>IFERROR($E269*SUMIF('Daily Log'!$BA$18:$BA$1017,$B269,'Daily Log'!$BB$18:$BB$1017),0)</f>
        <v>0</v>
      </c>
      <c r="Y269" s="388">
        <f>IFERROR($E269*SUMIF('Daily Log'!$BD$18:$BD$1017,$B269,'Daily Log'!$BE$18:$BE$1017),0)</f>
        <v>1</v>
      </c>
      <c r="Z269" s="388">
        <f>IFERROR($E269*SUMIF('Daily Log'!$BG$18:$BG$1017,$B269,'Daily Log'!$BH$18:$BH$1017),0)</f>
        <v>0</v>
      </c>
      <c r="AA269" s="388">
        <f>IFERROR($E269*SUMIF('Daily Log'!$BJ$18:$BJ$1017,$B269,'Daily Log'!$BK$18:$BK$1017),0)</f>
        <v>1</v>
      </c>
      <c r="AB269" s="388">
        <f>IFERROR($E269*SUMIF('Daily Log'!$BM$18:$BM$1017,$B269,'Daily Log'!$BN$18:$BN$1017),0)</f>
        <v>0</v>
      </c>
      <c r="AC269" s="388">
        <f>IFERROR($E269*SUMIF('Daily Log'!$BP$18:$BP$1017,$B269,'Daily Log'!$BQ$18:$BQ$1017),0)</f>
        <v>0</v>
      </c>
      <c r="AD269" s="388">
        <f>IFERROR($E269*SUMIF('Daily Log'!$BS$18:$BS$1017,$B269,'Daily Log'!$BT$18:$BT$1017),0)</f>
        <v>0</v>
      </c>
      <c r="AE269" s="388">
        <f>IFERROR($E269*SUMIF('Daily Log'!$BV$18:$BV$1017,$B269,'Daily Log'!$BW$18:$BW$1017),0)</f>
        <v>0</v>
      </c>
      <c r="AF269" s="388">
        <f>IFERROR($E269*SUMIF('Daily Log'!$BY$18:$BY$1017,$B269,'Daily Log'!$BZ$18:$BZ$1017),0)</f>
        <v>0</v>
      </c>
      <c r="AG269" s="388">
        <f>IFERROR($E269*SUMIF('Daily Log'!$CB$18:$CB$1017,$B269,'Daily Log'!$CC$18:$CC$1017),0)</f>
        <v>0</v>
      </c>
      <c r="AH269" s="388">
        <f>IFERROR($E269*SUMIF('Daily Log'!$CE$18:$CE$1017,$B269,'Daily Log'!$CF$18:$CF$1017),0)</f>
        <v>0</v>
      </c>
      <c r="AI269" s="388">
        <f>IFERROR($E269*SUMIF('Daily Log'!$CH$18:$CH$1017,$B269,'Daily Log'!$CI$18:$CI$1017),0)</f>
        <v>0</v>
      </c>
      <c r="AJ269" s="388">
        <f>IFERROR($E269*SUMIF('Daily Log'!$CK$18:$CK$1017,$B269,'Daily Log'!$CL$18:$CL$1017),0)</f>
        <v>0</v>
      </c>
      <c r="AK269" s="388">
        <f>IFERROR($E269*SUMIF('Daily Log'!$CN$18:$CN$1017,$B269,'Daily Log'!$CO$18:$CO$1017),0)</f>
        <v>0</v>
      </c>
    </row>
    <row r="270" spans="2:37" ht="33.75" hidden="1" customHeight="1">
      <c r="B270" s="399" t="s">
        <v>177</v>
      </c>
      <c r="C270" s="398"/>
      <c r="D270" s="389" t="s">
        <v>421</v>
      </c>
      <c r="E270" s="391">
        <v>1</v>
      </c>
      <c r="F270" s="390">
        <f t="shared" ref="F270:F333" si="5">SUM($G270:$AK270)</f>
        <v>12</v>
      </c>
      <c r="G270" s="388">
        <f>IFERROR($E270*SUMIF('Daily Log'!$B$18:$B$1017,$B270,'Daily Log'!$C$18:$C$1017),0)</f>
        <v>0</v>
      </c>
      <c r="H270" s="388">
        <f>IFERROR($E270*SUMIF('Daily Log'!$E$18:$E$1017,$B270,'Daily Log'!$F$18:$F$1017),0)</f>
        <v>0</v>
      </c>
      <c r="I270" s="388">
        <f>IFERROR($E270*SUMIF('Daily Log'!$H$18:$H$1017,$B270,'Daily Log'!$I$18:$I$1017),0)</f>
        <v>0</v>
      </c>
      <c r="J270" s="388">
        <f>IFERROR($E270*SUMIF('Daily Log'!$K$18:$K$1017,$B270,'Daily Log'!$L$18:$L$1017),0)</f>
        <v>0</v>
      </c>
      <c r="K270" s="388">
        <f>IFERROR($E270*SUMIF('Daily Log'!$N$18:$N$1017,$B270,'Daily Log'!$O$18:$O$1017),0)</f>
        <v>0</v>
      </c>
      <c r="L270" s="388">
        <f>IFERROR($E270*SUMIF('Daily Log'!$Q$18:$Q$1017,$B270,'Daily Log'!$R$18:$R$1017),0)</f>
        <v>0</v>
      </c>
      <c r="M270" s="388">
        <f>IFERROR($E270*SUMIF('Daily Log'!$T$18:$T$1017,$B270,'Daily Log'!$U$18:$U$1017),0)</f>
        <v>0</v>
      </c>
      <c r="N270" s="388">
        <f>IFERROR($E270*SUMIF('Daily Log'!$W$18:$W$1017,$B270,'Daily Log'!$X$18:$X$1017),0)</f>
        <v>0</v>
      </c>
      <c r="O270" s="388">
        <f>IFERROR($E270*SUMIF('Daily Log'!$Z$18:$Z$1017,$B270,'Daily Log'!$AA$18:$AA$1017),0)</f>
        <v>0</v>
      </c>
      <c r="P270" s="388">
        <f>IFERROR($E270*SUMIF('Daily Log'!$AC$18:$AC$1017,$B270,'Daily Log'!$AD$18:$AD$1017),0)</f>
        <v>0</v>
      </c>
      <c r="Q270" s="388">
        <f>IFERROR($E270*SUMIF('Daily Log'!$AF$18:$AF$1017,$B270,'Daily Log'!$AG$18:$AG$1017),0)</f>
        <v>0</v>
      </c>
      <c r="R270" s="388">
        <f>IFERROR($E270*SUMIF('Daily Log'!$AI$18:$AI$1017,$B270,'Daily Log'!$AJ$18:$AJ$1017),0)</f>
        <v>0</v>
      </c>
      <c r="S270" s="388">
        <f>IFERROR($E270*SUMIF('Daily Log'!$AL$18:$AL$1017,$B270,'Daily Log'!$AM$18:$AM$1017),0)</f>
        <v>0</v>
      </c>
      <c r="T270" s="388">
        <f>IFERROR($E270*SUMIF('Daily Log'!$AO$18:$AO$1017,$B270,'Daily Log'!$AP$18:$AP$1017),0)</f>
        <v>0</v>
      </c>
      <c r="U270" s="388">
        <f>IFERROR($E270*SUMIF('Daily Log'!$AR$18:$AR$1017,$B270,'Daily Log'!$AS$18:$AS$1017),0)</f>
        <v>0</v>
      </c>
      <c r="V270" s="388">
        <f>IFERROR($E270*SUMIF('Daily Log'!$AU$18:$AU$1017,$B270,'Daily Log'!$AV$18:$AV$1017),0)</f>
        <v>0</v>
      </c>
      <c r="W270" s="388">
        <f>IFERROR($E270*SUMIF('Daily Log'!$AX$18:$AX$1017,$B270,'Daily Log'!$AY$18:$AY$1017),0)</f>
        <v>0</v>
      </c>
      <c r="X270" s="388">
        <f>IFERROR($E270*SUMIF('Daily Log'!$BA$18:$BA$1017,$B270,'Daily Log'!$BB$18:$BB$1017),0)</f>
        <v>1</v>
      </c>
      <c r="Y270" s="388">
        <f>IFERROR($E270*SUMIF('Daily Log'!$BD$18:$BD$1017,$B270,'Daily Log'!$BE$18:$BE$1017),0)</f>
        <v>1</v>
      </c>
      <c r="Z270" s="388">
        <f>IFERROR($E270*SUMIF('Daily Log'!$BG$18:$BG$1017,$B270,'Daily Log'!$BH$18:$BH$1017),0)</f>
        <v>0</v>
      </c>
      <c r="AA270" s="388">
        <f>IFERROR($E270*SUMIF('Daily Log'!$BJ$18:$BJ$1017,$B270,'Daily Log'!$BK$18:$BK$1017),0)</f>
        <v>1</v>
      </c>
      <c r="AB270" s="388">
        <f>IFERROR($E270*SUMIF('Daily Log'!$BM$18:$BM$1017,$B270,'Daily Log'!$BN$18:$BN$1017),0)</f>
        <v>4</v>
      </c>
      <c r="AC270" s="388">
        <f>IFERROR($E270*SUMIF('Daily Log'!$BP$18:$BP$1017,$B270,'Daily Log'!$BQ$18:$BQ$1017),0)</f>
        <v>5</v>
      </c>
      <c r="AD270" s="388">
        <f>IFERROR($E270*SUMIF('Daily Log'!$BS$18:$BS$1017,$B270,'Daily Log'!$BT$18:$BT$1017),0)</f>
        <v>0</v>
      </c>
      <c r="AE270" s="388">
        <f>IFERROR($E270*SUMIF('Daily Log'!$BV$18:$BV$1017,$B270,'Daily Log'!$BW$18:$BW$1017),0)</f>
        <v>0</v>
      </c>
      <c r="AF270" s="388">
        <f>IFERROR($E270*SUMIF('Daily Log'!$BY$18:$BY$1017,$B270,'Daily Log'!$BZ$18:$BZ$1017),0)</f>
        <v>0</v>
      </c>
      <c r="AG270" s="388">
        <f>IFERROR($E270*SUMIF('Daily Log'!$CB$18:$CB$1017,$B270,'Daily Log'!$CC$18:$CC$1017),0)</f>
        <v>0</v>
      </c>
      <c r="AH270" s="388">
        <f>IFERROR($E270*SUMIF('Daily Log'!$CE$18:$CE$1017,$B270,'Daily Log'!$CF$18:$CF$1017),0)</f>
        <v>0</v>
      </c>
      <c r="AI270" s="388">
        <f>IFERROR($E270*SUMIF('Daily Log'!$CH$18:$CH$1017,$B270,'Daily Log'!$CI$18:$CI$1017),0)</f>
        <v>0</v>
      </c>
      <c r="AJ270" s="388">
        <f>IFERROR($E270*SUMIF('Daily Log'!$CK$18:$CK$1017,$B270,'Daily Log'!$CL$18:$CL$1017),0)</f>
        <v>0</v>
      </c>
      <c r="AK270" s="388">
        <f>IFERROR($E270*SUMIF('Daily Log'!$CN$18:$CN$1017,$B270,'Daily Log'!$CO$18:$CO$1017),0)</f>
        <v>0</v>
      </c>
    </row>
    <row r="271" spans="2:37" ht="33.75" hidden="1" customHeight="1">
      <c r="B271" s="399" t="s">
        <v>178</v>
      </c>
      <c r="C271" s="398"/>
      <c r="D271" s="389" t="s">
        <v>421</v>
      </c>
      <c r="E271" s="391">
        <v>1</v>
      </c>
      <c r="F271" s="390">
        <f t="shared" si="5"/>
        <v>8</v>
      </c>
      <c r="G271" s="388">
        <f>IFERROR($E271*SUMIF('Daily Log'!$B$18:$B$1017,$B271,'Daily Log'!$C$18:$C$1017),0)</f>
        <v>0</v>
      </c>
      <c r="H271" s="388">
        <f>IFERROR($E271*SUMIF('Daily Log'!$E$18:$E$1017,$B271,'Daily Log'!$F$18:$F$1017),0)</f>
        <v>0</v>
      </c>
      <c r="I271" s="388">
        <f>IFERROR($E271*SUMIF('Daily Log'!$H$18:$H$1017,$B271,'Daily Log'!$I$18:$I$1017),0)</f>
        <v>0</v>
      </c>
      <c r="J271" s="388">
        <f>IFERROR($E271*SUMIF('Daily Log'!$K$18:$K$1017,$B271,'Daily Log'!$L$18:$L$1017),0)</f>
        <v>0</v>
      </c>
      <c r="K271" s="388">
        <f>IFERROR($E271*SUMIF('Daily Log'!$N$18:$N$1017,$B271,'Daily Log'!$O$18:$O$1017),0)</f>
        <v>0</v>
      </c>
      <c r="L271" s="388">
        <f>IFERROR($E271*SUMIF('Daily Log'!$Q$18:$Q$1017,$B271,'Daily Log'!$R$18:$R$1017),0)</f>
        <v>0</v>
      </c>
      <c r="M271" s="388">
        <f>IFERROR($E271*SUMIF('Daily Log'!$T$18:$T$1017,$B271,'Daily Log'!$U$18:$U$1017),0)</f>
        <v>0</v>
      </c>
      <c r="N271" s="388">
        <f>IFERROR($E271*SUMIF('Daily Log'!$W$18:$W$1017,$B271,'Daily Log'!$X$18:$X$1017),0)</f>
        <v>0</v>
      </c>
      <c r="O271" s="388">
        <f>IFERROR($E271*SUMIF('Daily Log'!$Z$18:$Z$1017,$B271,'Daily Log'!$AA$18:$AA$1017),0)</f>
        <v>0</v>
      </c>
      <c r="P271" s="388">
        <f>IFERROR($E271*SUMIF('Daily Log'!$AC$18:$AC$1017,$B271,'Daily Log'!$AD$18:$AD$1017),0)</f>
        <v>0</v>
      </c>
      <c r="Q271" s="388">
        <f>IFERROR($E271*SUMIF('Daily Log'!$AF$18:$AF$1017,$B271,'Daily Log'!$AG$18:$AG$1017),0)</f>
        <v>0</v>
      </c>
      <c r="R271" s="388">
        <f>IFERROR($E271*SUMIF('Daily Log'!$AI$18:$AI$1017,$B271,'Daily Log'!$AJ$18:$AJ$1017),0)</f>
        <v>0</v>
      </c>
      <c r="S271" s="388">
        <f>IFERROR($E271*SUMIF('Daily Log'!$AL$18:$AL$1017,$B271,'Daily Log'!$AM$18:$AM$1017),0)</f>
        <v>0</v>
      </c>
      <c r="T271" s="388">
        <f>IFERROR($E271*SUMIF('Daily Log'!$AO$18:$AO$1017,$B271,'Daily Log'!$AP$18:$AP$1017),0)</f>
        <v>0</v>
      </c>
      <c r="U271" s="388">
        <f>IFERROR($E271*SUMIF('Daily Log'!$AR$18:$AR$1017,$B271,'Daily Log'!$AS$18:$AS$1017),0)</f>
        <v>0</v>
      </c>
      <c r="V271" s="388">
        <f>IFERROR($E271*SUMIF('Daily Log'!$AU$18:$AU$1017,$B271,'Daily Log'!$AV$18:$AV$1017),0)</f>
        <v>0</v>
      </c>
      <c r="W271" s="388">
        <f>IFERROR($E271*SUMIF('Daily Log'!$AX$18:$AX$1017,$B271,'Daily Log'!$AY$18:$AY$1017),0)</f>
        <v>0</v>
      </c>
      <c r="X271" s="388">
        <f>IFERROR($E271*SUMIF('Daily Log'!$BA$18:$BA$1017,$B271,'Daily Log'!$BB$18:$BB$1017),0)</f>
        <v>0</v>
      </c>
      <c r="Y271" s="388">
        <f>IFERROR($E271*SUMIF('Daily Log'!$BD$18:$BD$1017,$B271,'Daily Log'!$BE$18:$BE$1017),0)</f>
        <v>1</v>
      </c>
      <c r="Z271" s="388">
        <f>IFERROR($E271*SUMIF('Daily Log'!$BG$18:$BG$1017,$B271,'Daily Log'!$BH$18:$BH$1017),0)</f>
        <v>0</v>
      </c>
      <c r="AA271" s="388">
        <f>IFERROR($E271*SUMIF('Daily Log'!$BJ$18:$BJ$1017,$B271,'Daily Log'!$BK$18:$BK$1017),0)</f>
        <v>2</v>
      </c>
      <c r="AB271" s="388">
        <f>IFERROR($E271*SUMIF('Daily Log'!$BM$18:$BM$1017,$B271,'Daily Log'!$BN$18:$BN$1017),0)</f>
        <v>3</v>
      </c>
      <c r="AC271" s="388">
        <f>IFERROR($E271*SUMIF('Daily Log'!$BP$18:$BP$1017,$B271,'Daily Log'!$BQ$18:$BQ$1017),0)</f>
        <v>0</v>
      </c>
      <c r="AD271" s="388">
        <f>IFERROR($E271*SUMIF('Daily Log'!$BS$18:$BS$1017,$B271,'Daily Log'!$BT$18:$BT$1017),0)</f>
        <v>2</v>
      </c>
      <c r="AE271" s="388">
        <f>IFERROR($E271*SUMIF('Daily Log'!$BV$18:$BV$1017,$B271,'Daily Log'!$BW$18:$BW$1017),0)</f>
        <v>0</v>
      </c>
      <c r="AF271" s="388">
        <f>IFERROR($E271*SUMIF('Daily Log'!$BY$18:$BY$1017,$B271,'Daily Log'!$BZ$18:$BZ$1017),0)</f>
        <v>0</v>
      </c>
      <c r="AG271" s="388">
        <f>IFERROR($E271*SUMIF('Daily Log'!$CB$18:$CB$1017,$B271,'Daily Log'!$CC$18:$CC$1017),0)</f>
        <v>0</v>
      </c>
      <c r="AH271" s="388">
        <f>IFERROR($E271*SUMIF('Daily Log'!$CE$18:$CE$1017,$B271,'Daily Log'!$CF$18:$CF$1017),0)</f>
        <v>0</v>
      </c>
      <c r="AI271" s="388">
        <f>IFERROR($E271*SUMIF('Daily Log'!$CH$18:$CH$1017,$B271,'Daily Log'!$CI$18:$CI$1017),0)</f>
        <v>0</v>
      </c>
      <c r="AJ271" s="388">
        <f>IFERROR($E271*SUMIF('Daily Log'!$CK$18:$CK$1017,$B271,'Daily Log'!$CL$18:$CL$1017),0)</f>
        <v>0</v>
      </c>
      <c r="AK271" s="388">
        <f>IFERROR($E271*SUMIF('Daily Log'!$CN$18:$CN$1017,$B271,'Daily Log'!$CO$18:$CO$1017),0)</f>
        <v>0</v>
      </c>
    </row>
    <row r="272" spans="2:37" ht="33.75" hidden="1" customHeight="1">
      <c r="B272" s="399" t="s">
        <v>179</v>
      </c>
      <c r="C272" s="398"/>
      <c r="D272" s="389" t="s">
        <v>421</v>
      </c>
      <c r="E272" s="391">
        <v>1</v>
      </c>
      <c r="F272" s="390">
        <f t="shared" si="5"/>
        <v>10</v>
      </c>
      <c r="G272" s="388">
        <f>IFERROR($E272*SUMIF('Daily Log'!$B$18:$B$1017,$B272,'Daily Log'!$C$18:$C$1017),0)</f>
        <v>0</v>
      </c>
      <c r="H272" s="388">
        <f>IFERROR($E272*SUMIF('Daily Log'!$E$18:$E$1017,$B272,'Daily Log'!$F$18:$F$1017),0)</f>
        <v>0</v>
      </c>
      <c r="I272" s="388">
        <f>IFERROR($E272*SUMIF('Daily Log'!$H$18:$H$1017,$B272,'Daily Log'!$I$18:$I$1017),0)</f>
        <v>0</v>
      </c>
      <c r="J272" s="388">
        <f>IFERROR($E272*SUMIF('Daily Log'!$K$18:$K$1017,$B272,'Daily Log'!$L$18:$L$1017),0)</f>
        <v>0</v>
      </c>
      <c r="K272" s="388">
        <f>IFERROR($E272*SUMIF('Daily Log'!$N$18:$N$1017,$B272,'Daily Log'!$O$18:$O$1017),0)</f>
        <v>0</v>
      </c>
      <c r="L272" s="388">
        <f>IFERROR($E272*SUMIF('Daily Log'!$Q$18:$Q$1017,$B272,'Daily Log'!$R$18:$R$1017),0)</f>
        <v>0</v>
      </c>
      <c r="M272" s="388">
        <f>IFERROR($E272*SUMIF('Daily Log'!$T$18:$T$1017,$B272,'Daily Log'!$U$18:$U$1017),0)</f>
        <v>0</v>
      </c>
      <c r="N272" s="388">
        <f>IFERROR($E272*SUMIF('Daily Log'!$W$18:$W$1017,$B272,'Daily Log'!$X$18:$X$1017),0)</f>
        <v>0</v>
      </c>
      <c r="O272" s="388">
        <f>IFERROR($E272*SUMIF('Daily Log'!$Z$18:$Z$1017,$B272,'Daily Log'!$AA$18:$AA$1017),0)</f>
        <v>0</v>
      </c>
      <c r="P272" s="388">
        <f>IFERROR($E272*SUMIF('Daily Log'!$AC$18:$AC$1017,$B272,'Daily Log'!$AD$18:$AD$1017),0)</f>
        <v>0</v>
      </c>
      <c r="Q272" s="388">
        <f>IFERROR($E272*SUMIF('Daily Log'!$AF$18:$AF$1017,$B272,'Daily Log'!$AG$18:$AG$1017),0)</f>
        <v>0</v>
      </c>
      <c r="R272" s="388">
        <f>IFERROR($E272*SUMIF('Daily Log'!$AI$18:$AI$1017,$B272,'Daily Log'!$AJ$18:$AJ$1017),0)</f>
        <v>0</v>
      </c>
      <c r="S272" s="388">
        <f>IFERROR($E272*SUMIF('Daily Log'!$AL$18:$AL$1017,$B272,'Daily Log'!$AM$18:$AM$1017),0)</f>
        <v>0</v>
      </c>
      <c r="T272" s="388">
        <f>IFERROR($E272*SUMIF('Daily Log'!$AO$18:$AO$1017,$B272,'Daily Log'!$AP$18:$AP$1017),0)</f>
        <v>0</v>
      </c>
      <c r="U272" s="388">
        <f>IFERROR($E272*SUMIF('Daily Log'!$AR$18:$AR$1017,$B272,'Daily Log'!$AS$18:$AS$1017),0)</f>
        <v>0</v>
      </c>
      <c r="V272" s="388">
        <f>IFERROR($E272*SUMIF('Daily Log'!$AU$18:$AU$1017,$B272,'Daily Log'!$AV$18:$AV$1017),0)</f>
        <v>0</v>
      </c>
      <c r="W272" s="388">
        <f>IFERROR($E272*SUMIF('Daily Log'!$AX$18:$AX$1017,$B272,'Daily Log'!$AY$18:$AY$1017),0)</f>
        <v>0</v>
      </c>
      <c r="X272" s="388">
        <f>IFERROR($E272*SUMIF('Daily Log'!$BA$18:$BA$1017,$B272,'Daily Log'!$BB$18:$BB$1017),0)</f>
        <v>1</v>
      </c>
      <c r="Y272" s="388">
        <f>IFERROR($E272*SUMIF('Daily Log'!$BD$18:$BD$1017,$B272,'Daily Log'!$BE$18:$BE$1017),0)</f>
        <v>2</v>
      </c>
      <c r="Z272" s="388">
        <f>IFERROR($E272*SUMIF('Daily Log'!$BG$18:$BG$1017,$B272,'Daily Log'!$BH$18:$BH$1017),0)</f>
        <v>1</v>
      </c>
      <c r="AA272" s="388">
        <f>IFERROR($E272*SUMIF('Daily Log'!$BJ$18:$BJ$1017,$B272,'Daily Log'!$BK$18:$BK$1017),0)</f>
        <v>2</v>
      </c>
      <c r="AB272" s="388">
        <f>IFERROR($E272*SUMIF('Daily Log'!$BM$18:$BM$1017,$B272,'Daily Log'!$BN$18:$BN$1017),0)</f>
        <v>2</v>
      </c>
      <c r="AC272" s="388">
        <f>IFERROR($E272*SUMIF('Daily Log'!$BP$18:$BP$1017,$B272,'Daily Log'!$BQ$18:$BQ$1017),0)</f>
        <v>0</v>
      </c>
      <c r="AD272" s="388">
        <f>IFERROR($E272*SUMIF('Daily Log'!$BS$18:$BS$1017,$B272,'Daily Log'!$BT$18:$BT$1017),0)</f>
        <v>2</v>
      </c>
      <c r="AE272" s="388">
        <f>IFERROR($E272*SUMIF('Daily Log'!$BV$18:$BV$1017,$B272,'Daily Log'!$BW$18:$BW$1017),0)</f>
        <v>0</v>
      </c>
      <c r="AF272" s="388">
        <f>IFERROR($E272*SUMIF('Daily Log'!$BY$18:$BY$1017,$B272,'Daily Log'!$BZ$18:$BZ$1017),0)</f>
        <v>0</v>
      </c>
      <c r="AG272" s="388">
        <f>IFERROR($E272*SUMIF('Daily Log'!$CB$18:$CB$1017,$B272,'Daily Log'!$CC$18:$CC$1017),0)</f>
        <v>0</v>
      </c>
      <c r="AH272" s="388">
        <f>IFERROR($E272*SUMIF('Daily Log'!$CE$18:$CE$1017,$B272,'Daily Log'!$CF$18:$CF$1017),0)</f>
        <v>0</v>
      </c>
      <c r="AI272" s="388">
        <f>IFERROR($E272*SUMIF('Daily Log'!$CH$18:$CH$1017,$B272,'Daily Log'!$CI$18:$CI$1017),0)</f>
        <v>0</v>
      </c>
      <c r="AJ272" s="388">
        <f>IFERROR($E272*SUMIF('Daily Log'!$CK$18:$CK$1017,$B272,'Daily Log'!$CL$18:$CL$1017),0)</f>
        <v>0</v>
      </c>
      <c r="AK272" s="388">
        <f>IFERROR($E272*SUMIF('Daily Log'!$CN$18:$CN$1017,$B272,'Daily Log'!$CO$18:$CO$1017),0)</f>
        <v>0</v>
      </c>
    </row>
    <row r="273" spans="2:37" ht="33.75" hidden="1" customHeight="1">
      <c r="B273" s="399" t="s">
        <v>180</v>
      </c>
      <c r="C273" s="398"/>
      <c r="D273" s="389" t="s">
        <v>421</v>
      </c>
      <c r="E273" s="391">
        <v>1</v>
      </c>
      <c r="F273" s="390">
        <f t="shared" si="5"/>
        <v>7</v>
      </c>
      <c r="G273" s="388">
        <f>IFERROR($E273*SUMIF('Daily Log'!$B$18:$B$1017,$B273,'Daily Log'!$C$18:$C$1017),0)</f>
        <v>0</v>
      </c>
      <c r="H273" s="388">
        <f>IFERROR($E273*SUMIF('Daily Log'!$E$18:$E$1017,$B273,'Daily Log'!$F$18:$F$1017),0)</f>
        <v>0</v>
      </c>
      <c r="I273" s="388">
        <f>IFERROR($E273*SUMIF('Daily Log'!$H$18:$H$1017,$B273,'Daily Log'!$I$18:$I$1017),0)</f>
        <v>0</v>
      </c>
      <c r="J273" s="388">
        <f>IFERROR($E273*SUMIF('Daily Log'!$K$18:$K$1017,$B273,'Daily Log'!$L$18:$L$1017),0)</f>
        <v>0</v>
      </c>
      <c r="K273" s="388">
        <f>IFERROR($E273*SUMIF('Daily Log'!$N$18:$N$1017,$B273,'Daily Log'!$O$18:$O$1017),0)</f>
        <v>0</v>
      </c>
      <c r="L273" s="388">
        <f>IFERROR($E273*SUMIF('Daily Log'!$Q$18:$Q$1017,$B273,'Daily Log'!$R$18:$R$1017),0)</f>
        <v>0</v>
      </c>
      <c r="M273" s="388">
        <f>IFERROR($E273*SUMIF('Daily Log'!$T$18:$T$1017,$B273,'Daily Log'!$U$18:$U$1017),0)</f>
        <v>0</v>
      </c>
      <c r="N273" s="388">
        <f>IFERROR($E273*SUMIF('Daily Log'!$W$18:$W$1017,$B273,'Daily Log'!$X$18:$X$1017),0)</f>
        <v>0</v>
      </c>
      <c r="O273" s="388">
        <f>IFERROR($E273*SUMIF('Daily Log'!$Z$18:$Z$1017,$B273,'Daily Log'!$AA$18:$AA$1017),0)</f>
        <v>0</v>
      </c>
      <c r="P273" s="388">
        <f>IFERROR($E273*SUMIF('Daily Log'!$AC$18:$AC$1017,$B273,'Daily Log'!$AD$18:$AD$1017),0)</f>
        <v>0</v>
      </c>
      <c r="Q273" s="388">
        <f>IFERROR($E273*SUMIF('Daily Log'!$AF$18:$AF$1017,$B273,'Daily Log'!$AG$18:$AG$1017),0)</f>
        <v>0</v>
      </c>
      <c r="R273" s="388">
        <f>IFERROR($E273*SUMIF('Daily Log'!$AI$18:$AI$1017,$B273,'Daily Log'!$AJ$18:$AJ$1017),0)</f>
        <v>0</v>
      </c>
      <c r="S273" s="388">
        <f>IFERROR($E273*SUMIF('Daily Log'!$AL$18:$AL$1017,$B273,'Daily Log'!$AM$18:$AM$1017),0)</f>
        <v>0</v>
      </c>
      <c r="T273" s="388">
        <f>IFERROR($E273*SUMIF('Daily Log'!$AO$18:$AO$1017,$B273,'Daily Log'!$AP$18:$AP$1017),0)</f>
        <v>0</v>
      </c>
      <c r="U273" s="388">
        <f>IFERROR($E273*SUMIF('Daily Log'!$AR$18:$AR$1017,$B273,'Daily Log'!$AS$18:$AS$1017),0)</f>
        <v>0</v>
      </c>
      <c r="V273" s="388">
        <f>IFERROR($E273*SUMIF('Daily Log'!$AU$18:$AU$1017,$B273,'Daily Log'!$AV$18:$AV$1017),0)</f>
        <v>0</v>
      </c>
      <c r="W273" s="388">
        <f>IFERROR($E273*SUMIF('Daily Log'!$AX$18:$AX$1017,$B273,'Daily Log'!$AY$18:$AY$1017),0)</f>
        <v>0</v>
      </c>
      <c r="X273" s="388">
        <f>IFERROR($E273*SUMIF('Daily Log'!$BA$18:$BA$1017,$B273,'Daily Log'!$BB$18:$BB$1017),0)</f>
        <v>0</v>
      </c>
      <c r="Y273" s="388">
        <f>IFERROR($E273*SUMIF('Daily Log'!$BD$18:$BD$1017,$B273,'Daily Log'!$BE$18:$BE$1017),0)</f>
        <v>2</v>
      </c>
      <c r="Z273" s="388">
        <f>IFERROR($E273*SUMIF('Daily Log'!$BG$18:$BG$1017,$B273,'Daily Log'!$BH$18:$BH$1017),0)</f>
        <v>1</v>
      </c>
      <c r="AA273" s="388">
        <f>IFERROR($E273*SUMIF('Daily Log'!$BJ$18:$BJ$1017,$B273,'Daily Log'!$BK$18:$BK$1017),0)</f>
        <v>1</v>
      </c>
      <c r="AB273" s="388">
        <f>IFERROR($E273*SUMIF('Daily Log'!$BM$18:$BM$1017,$B273,'Daily Log'!$BN$18:$BN$1017),0)</f>
        <v>2</v>
      </c>
      <c r="AC273" s="388">
        <f>IFERROR($E273*SUMIF('Daily Log'!$BP$18:$BP$1017,$B273,'Daily Log'!$BQ$18:$BQ$1017),0)</f>
        <v>0</v>
      </c>
      <c r="AD273" s="388">
        <f>IFERROR($E273*SUMIF('Daily Log'!$BS$18:$BS$1017,$B273,'Daily Log'!$BT$18:$BT$1017),0)</f>
        <v>1</v>
      </c>
      <c r="AE273" s="388">
        <f>IFERROR($E273*SUMIF('Daily Log'!$BV$18:$BV$1017,$B273,'Daily Log'!$BW$18:$BW$1017),0)</f>
        <v>0</v>
      </c>
      <c r="AF273" s="388">
        <f>IFERROR($E273*SUMIF('Daily Log'!$BY$18:$BY$1017,$B273,'Daily Log'!$BZ$18:$BZ$1017),0)</f>
        <v>0</v>
      </c>
      <c r="AG273" s="388">
        <f>IFERROR($E273*SUMIF('Daily Log'!$CB$18:$CB$1017,$B273,'Daily Log'!$CC$18:$CC$1017),0)</f>
        <v>0</v>
      </c>
      <c r="AH273" s="388">
        <f>IFERROR($E273*SUMIF('Daily Log'!$CE$18:$CE$1017,$B273,'Daily Log'!$CF$18:$CF$1017),0)</f>
        <v>0</v>
      </c>
      <c r="AI273" s="388">
        <f>IFERROR($E273*SUMIF('Daily Log'!$CH$18:$CH$1017,$B273,'Daily Log'!$CI$18:$CI$1017),0)</f>
        <v>0</v>
      </c>
      <c r="AJ273" s="388">
        <f>IFERROR($E273*SUMIF('Daily Log'!$CK$18:$CK$1017,$B273,'Daily Log'!$CL$18:$CL$1017),0)</f>
        <v>0</v>
      </c>
      <c r="AK273" s="388">
        <f>IFERROR($E273*SUMIF('Daily Log'!$CN$18:$CN$1017,$B273,'Daily Log'!$CO$18:$CO$1017),0)</f>
        <v>0</v>
      </c>
    </row>
    <row r="274" spans="2:37" ht="33.75" hidden="1" customHeight="1">
      <c r="B274" s="399" t="s">
        <v>181</v>
      </c>
      <c r="C274" s="398"/>
      <c r="D274" s="389" t="s">
        <v>421</v>
      </c>
      <c r="E274" s="391">
        <v>1</v>
      </c>
      <c r="F274" s="390">
        <f t="shared" si="5"/>
        <v>3</v>
      </c>
      <c r="G274" s="388">
        <f>IFERROR($E274*SUMIF('Daily Log'!$B$18:$B$1017,$B274,'Daily Log'!$C$18:$C$1017),0)</f>
        <v>0</v>
      </c>
      <c r="H274" s="388">
        <f>IFERROR($E274*SUMIF('Daily Log'!$E$18:$E$1017,$B274,'Daily Log'!$F$18:$F$1017),0)</f>
        <v>0</v>
      </c>
      <c r="I274" s="388">
        <f>IFERROR($E274*SUMIF('Daily Log'!$H$18:$H$1017,$B274,'Daily Log'!$I$18:$I$1017),0)</f>
        <v>0</v>
      </c>
      <c r="J274" s="388">
        <f>IFERROR($E274*SUMIF('Daily Log'!$K$18:$K$1017,$B274,'Daily Log'!$L$18:$L$1017),0)</f>
        <v>0</v>
      </c>
      <c r="K274" s="388">
        <f>IFERROR($E274*SUMIF('Daily Log'!$N$18:$N$1017,$B274,'Daily Log'!$O$18:$O$1017),0)</f>
        <v>0</v>
      </c>
      <c r="L274" s="388">
        <f>IFERROR($E274*SUMIF('Daily Log'!$Q$18:$Q$1017,$B274,'Daily Log'!$R$18:$R$1017),0)</f>
        <v>0</v>
      </c>
      <c r="M274" s="388">
        <f>IFERROR($E274*SUMIF('Daily Log'!$T$18:$T$1017,$B274,'Daily Log'!$U$18:$U$1017),0)</f>
        <v>0</v>
      </c>
      <c r="N274" s="388">
        <f>IFERROR($E274*SUMIF('Daily Log'!$W$18:$W$1017,$B274,'Daily Log'!$X$18:$X$1017),0)</f>
        <v>0</v>
      </c>
      <c r="O274" s="388">
        <f>IFERROR($E274*SUMIF('Daily Log'!$Z$18:$Z$1017,$B274,'Daily Log'!$AA$18:$AA$1017),0)</f>
        <v>0</v>
      </c>
      <c r="P274" s="388">
        <f>IFERROR($E274*SUMIF('Daily Log'!$AC$18:$AC$1017,$B274,'Daily Log'!$AD$18:$AD$1017),0)</f>
        <v>0</v>
      </c>
      <c r="Q274" s="388">
        <f>IFERROR($E274*SUMIF('Daily Log'!$AF$18:$AF$1017,$B274,'Daily Log'!$AG$18:$AG$1017),0)</f>
        <v>0</v>
      </c>
      <c r="R274" s="388">
        <f>IFERROR($E274*SUMIF('Daily Log'!$AI$18:$AI$1017,$B274,'Daily Log'!$AJ$18:$AJ$1017),0)</f>
        <v>0</v>
      </c>
      <c r="S274" s="388">
        <f>IFERROR($E274*SUMIF('Daily Log'!$AL$18:$AL$1017,$B274,'Daily Log'!$AM$18:$AM$1017),0)</f>
        <v>0</v>
      </c>
      <c r="T274" s="388">
        <f>IFERROR($E274*SUMIF('Daily Log'!$AO$18:$AO$1017,$B274,'Daily Log'!$AP$18:$AP$1017),0)</f>
        <v>0</v>
      </c>
      <c r="U274" s="388">
        <f>IFERROR($E274*SUMIF('Daily Log'!$AR$18:$AR$1017,$B274,'Daily Log'!$AS$18:$AS$1017),0)</f>
        <v>0</v>
      </c>
      <c r="V274" s="388">
        <f>IFERROR($E274*SUMIF('Daily Log'!$AU$18:$AU$1017,$B274,'Daily Log'!$AV$18:$AV$1017),0)</f>
        <v>0</v>
      </c>
      <c r="W274" s="388">
        <f>IFERROR($E274*SUMIF('Daily Log'!$AX$18:$AX$1017,$B274,'Daily Log'!$AY$18:$AY$1017),0)</f>
        <v>0</v>
      </c>
      <c r="X274" s="388">
        <f>IFERROR($E274*SUMIF('Daily Log'!$BA$18:$BA$1017,$B274,'Daily Log'!$BB$18:$BB$1017),0)</f>
        <v>0</v>
      </c>
      <c r="Y274" s="388">
        <f>IFERROR($E274*SUMIF('Daily Log'!$BD$18:$BD$1017,$B274,'Daily Log'!$BE$18:$BE$1017),0)</f>
        <v>0</v>
      </c>
      <c r="Z274" s="388">
        <f>IFERROR($E274*SUMIF('Daily Log'!$BG$18:$BG$1017,$B274,'Daily Log'!$BH$18:$BH$1017),0)</f>
        <v>2</v>
      </c>
      <c r="AA274" s="388">
        <f>IFERROR($E274*SUMIF('Daily Log'!$BJ$18:$BJ$1017,$B274,'Daily Log'!$BK$18:$BK$1017),0)</f>
        <v>1</v>
      </c>
      <c r="AB274" s="388">
        <f>IFERROR($E274*SUMIF('Daily Log'!$BM$18:$BM$1017,$B274,'Daily Log'!$BN$18:$BN$1017),0)</f>
        <v>0</v>
      </c>
      <c r="AC274" s="388">
        <f>IFERROR($E274*SUMIF('Daily Log'!$BP$18:$BP$1017,$B274,'Daily Log'!$BQ$18:$BQ$1017),0)</f>
        <v>0</v>
      </c>
      <c r="AD274" s="388">
        <f>IFERROR($E274*SUMIF('Daily Log'!$BS$18:$BS$1017,$B274,'Daily Log'!$BT$18:$BT$1017),0)</f>
        <v>0</v>
      </c>
      <c r="AE274" s="388">
        <f>IFERROR($E274*SUMIF('Daily Log'!$BV$18:$BV$1017,$B274,'Daily Log'!$BW$18:$BW$1017),0)</f>
        <v>0</v>
      </c>
      <c r="AF274" s="388">
        <f>IFERROR($E274*SUMIF('Daily Log'!$BY$18:$BY$1017,$B274,'Daily Log'!$BZ$18:$BZ$1017),0)</f>
        <v>0</v>
      </c>
      <c r="AG274" s="388">
        <f>IFERROR($E274*SUMIF('Daily Log'!$CB$18:$CB$1017,$B274,'Daily Log'!$CC$18:$CC$1017),0)</f>
        <v>0</v>
      </c>
      <c r="AH274" s="388">
        <f>IFERROR($E274*SUMIF('Daily Log'!$CE$18:$CE$1017,$B274,'Daily Log'!$CF$18:$CF$1017),0)</f>
        <v>0</v>
      </c>
      <c r="AI274" s="388">
        <f>IFERROR($E274*SUMIF('Daily Log'!$CH$18:$CH$1017,$B274,'Daily Log'!$CI$18:$CI$1017),0)</f>
        <v>0</v>
      </c>
      <c r="AJ274" s="388">
        <f>IFERROR($E274*SUMIF('Daily Log'!$CK$18:$CK$1017,$B274,'Daily Log'!$CL$18:$CL$1017),0)</f>
        <v>0</v>
      </c>
      <c r="AK274" s="388">
        <f>IFERROR($E274*SUMIF('Daily Log'!$CN$18:$CN$1017,$B274,'Daily Log'!$CO$18:$CO$1017),0)</f>
        <v>0</v>
      </c>
    </row>
    <row r="275" spans="2:37" ht="33.75" hidden="1" customHeight="1">
      <c r="B275" s="399" t="s">
        <v>182</v>
      </c>
      <c r="C275" s="398"/>
      <c r="D275" s="389" t="s">
        <v>355</v>
      </c>
      <c r="E275" s="391">
        <v>1</v>
      </c>
      <c r="F275" s="390">
        <f t="shared" si="5"/>
        <v>24</v>
      </c>
      <c r="G275" s="388">
        <f>IFERROR($E275*SUMIF('Daily Log'!$B$18:$B$1017,$B275,'Daily Log'!$C$18:$C$1017),0)</f>
        <v>0</v>
      </c>
      <c r="H275" s="388">
        <f>IFERROR($E275*SUMIF('Daily Log'!$E$18:$E$1017,$B275,'Daily Log'!$F$18:$F$1017),0)</f>
        <v>0</v>
      </c>
      <c r="I275" s="388">
        <f>IFERROR($E275*SUMIF('Daily Log'!$H$18:$H$1017,$B275,'Daily Log'!$I$18:$I$1017),0)</f>
        <v>0</v>
      </c>
      <c r="J275" s="388">
        <f>IFERROR($E275*SUMIF('Daily Log'!$K$18:$K$1017,$B275,'Daily Log'!$L$18:$L$1017),0)</f>
        <v>0</v>
      </c>
      <c r="K275" s="388">
        <f>IFERROR($E275*SUMIF('Daily Log'!$N$18:$N$1017,$B275,'Daily Log'!$O$18:$O$1017),0)</f>
        <v>0</v>
      </c>
      <c r="L275" s="388">
        <f>IFERROR($E275*SUMIF('Daily Log'!$Q$18:$Q$1017,$B275,'Daily Log'!$R$18:$R$1017),0)</f>
        <v>0</v>
      </c>
      <c r="M275" s="388">
        <f>IFERROR($E275*SUMIF('Daily Log'!$T$18:$T$1017,$B275,'Daily Log'!$U$18:$U$1017),0)</f>
        <v>0</v>
      </c>
      <c r="N275" s="388">
        <f>IFERROR($E275*SUMIF('Daily Log'!$W$18:$W$1017,$B275,'Daily Log'!$X$18:$X$1017),0)</f>
        <v>0</v>
      </c>
      <c r="O275" s="388">
        <f>IFERROR($E275*SUMIF('Daily Log'!$Z$18:$Z$1017,$B275,'Daily Log'!$AA$18:$AA$1017),0)</f>
        <v>0</v>
      </c>
      <c r="P275" s="388">
        <f>IFERROR($E275*SUMIF('Daily Log'!$AC$18:$AC$1017,$B275,'Daily Log'!$AD$18:$AD$1017),0)</f>
        <v>0</v>
      </c>
      <c r="Q275" s="388">
        <f>IFERROR($E275*SUMIF('Daily Log'!$AF$18:$AF$1017,$B275,'Daily Log'!$AG$18:$AG$1017),0)</f>
        <v>0</v>
      </c>
      <c r="R275" s="388">
        <f>IFERROR($E275*SUMIF('Daily Log'!$AI$18:$AI$1017,$B275,'Daily Log'!$AJ$18:$AJ$1017),0)</f>
        <v>0</v>
      </c>
      <c r="S275" s="388">
        <f>IFERROR($E275*SUMIF('Daily Log'!$AL$18:$AL$1017,$B275,'Daily Log'!$AM$18:$AM$1017),0)</f>
        <v>0</v>
      </c>
      <c r="T275" s="388">
        <f>IFERROR($E275*SUMIF('Daily Log'!$AO$18:$AO$1017,$B275,'Daily Log'!$AP$18:$AP$1017),0)</f>
        <v>0</v>
      </c>
      <c r="U275" s="388">
        <f>IFERROR($E275*SUMIF('Daily Log'!$AR$18:$AR$1017,$B275,'Daily Log'!$AS$18:$AS$1017),0)</f>
        <v>0</v>
      </c>
      <c r="V275" s="388">
        <f>IFERROR($E275*SUMIF('Daily Log'!$AU$18:$AU$1017,$B275,'Daily Log'!$AV$18:$AV$1017),0)</f>
        <v>0</v>
      </c>
      <c r="W275" s="388">
        <f>IFERROR($E275*SUMIF('Daily Log'!$AX$18:$AX$1017,$B275,'Daily Log'!$AY$18:$AY$1017),0)</f>
        <v>0</v>
      </c>
      <c r="X275" s="388">
        <f>IFERROR($E275*SUMIF('Daily Log'!$BA$18:$BA$1017,$B275,'Daily Log'!$BB$18:$BB$1017),0)</f>
        <v>5</v>
      </c>
      <c r="Y275" s="388">
        <f>IFERROR($E275*SUMIF('Daily Log'!$BD$18:$BD$1017,$B275,'Daily Log'!$BE$18:$BE$1017),0)</f>
        <v>1</v>
      </c>
      <c r="Z275" s="388">
        <f>IFERROR($E275*SUMIF('Daily Log'!$BG$18:$BG$1017,$B275,'Daily Log'!$BH$18:$BH$1017),0)</f>
        <v>2</v>
      </c>
      <c r="AA275" s="388">
        <f>IFERROR($E275*SUMIF('Daily Log'!$BJ$18:$BJ$1017,$B275,'Daily Log'!$BK$18:$BK$1017),0)</f>
        <v>3</v>
      </c>
      <c r="AB275" s="388">
        <f>IFERROR($E275*SUMIF('Daily Log'!$BM$18:$BM$1017,$B275,'Daily Log'!$BN$18:$BN$1017),0)</f>
        <v>6</v>
      </c>
      <c r="AC275" s="388">
        <f>IFERROR($E275*SUMIF('Daily Log'!$BP$18:$BP$1017,$B275,'Daily Log'!$BQ$18:$BQ$1017),0)</f>
        <v>6</v>
      </c>
      <c r="AD275" s="388">
        <f>IFERROR($E275*SUMIF('Daily Log'!$BS$18:$BS$1017,$B275,'Daily Log'!$BT$18:$BT$1017),0)</f>
        <v>1</v>
      </c>
      <c r="AE275" s="388">
        <f>IFERROR($E275*SUMIF('Daily Log'!$BV$18:$BV$1017,$B275,'Daily Log'!$BW$18:$BW$1017),0)</f>
        <v>0</v>
      </c>
      <c r="AF275" s="388">
        <f>IFERROR($E275*SUMIF('Daily Log'!$BY$18:$BY$1017,$B275,'Daily Log'!$BZ$18:$BZ$1017),0)</f>
        <v>0</v>
      </c>
      <c r="AG275" s="388">
        <f>IFERROR($E275*SUMIF('Daily Log'!$CB$18:$CB$1017,$B275,'Daily Log'!$CC$18:$CC$1017),0)</f>
        <v>0</v>
      </c>
      <c r="AH275" s="388">
        <f>IFERROR($E275*SUMIF('Daily Log'!$CE$18:$CE$1017,$B275,'Daily Log'!$CF$18:$CF$1017),0)</f>
        <v>0</v>
      </c>
      <c r="AI275" s="388">
        <f>IFERROR($E275*SUMIF('Daily Log'!$CH$18:$CH$1017,$B275,'Daily Log'!$CI$18:$CI$1017),0)</f>
        <v>0</v>
      </c>
      <c r="AJ275" s="388">
        <f>IFERROR($E275*SUMIF('Daily Log'!$CK$18:$CK$1017,$B275,'Daily Log'!$CL$18:$CL$1017),0)</f>
        <v>0</v>
      </c>
      <c r="AK275" s="388">
        <f>IFERROR($E275*SUMIF('Daily Log'!$CN$18:$CN$1017,$B275,'Daily Log'!$CO$18:$CO$1017),0)</f>
        <v>0</v>
      </c>
    </row>
    <row r="276" spans="2:37" ht="33.75" hidden="1" customHeight="1">
      <c r="B276" s="399" t="s">
        <v>183</v>
      </c>
      <c r="C276" s="398"/>
      <c r="D276" s="389" t="s">
        <v>355</v>
      </c>
      <c r="E276" s="391">
        <v>1</v>
      </c>
      <c r="F276" s="390">
        <f t="shared" si="5"/>
        <v>18</v>
      </c>
      <c r="G276" s="388">
        <f>IFERROR($E276*SUMIF('Daily Log'!$B$18:$B$1017,$B276,'Daily Log'!$C$18:$C$1017),0)</f>
        <v>0</v>
      </c>
      <c r="H276" s="388">
        <f>IFERROR($E276*SUMIF('Daily Log'!$E$18:$E$1017,$B276,'Daily Log'!$F$18:$F$1017),0)</f>
        <v>0</v>
      </c>
      <c r="I276" s="388">
        <f>IFERROR($E276*SUMIF('Daily Log'!$H$18:$H$1017,$B276,'Daily Log'!$I$18:$I$1017),0)</f>
        <v>0</v>
      </c>
      <c r="J276" s="388">
        <f>IFERROR($E276*SUMIF('Daily Log'!$K$18:$K$1017,$B276,'Daily Log'!$L$18:$L$1017),0)</f>
        <v>0</v>
      </c>
      <c r="K276" s="388">
        <f>IFERROR($E276*SUMIF('Daily Log'!$N$18:$N$1017,$B276,'Daily Log'!$O$18:$O$1017),0)</f>
        <v>0</v>
      </c>
      <c r="L276" s="388">
        <f>IFERROR($E276*SUMIF('Daily Log'!$Q$18:$Q$1017,$B276,'Daily Log'!$R$18:$R$1017),0)</f>
        <v>0</v>
      </c>
      <c r="M276" s="388">
        <f>IFERROR($E276*SUMIF('Daily Log'!$T$18:$T$1017,$B276,'Daily Log'!$U$18:$U$1017),0)</f>
        <v>0</v>
      </c>
      <c r="N276" s="388">
        <f>IFERROR($E276*SUMIF('Daily Log'!$W$18:$W$1017,$B276,'Daily Log'!$X$18:$X$1017),0)</f>
        <v>0</v>
      </c>
      <c r="O276" s="388">
        <f>IFERROR($E276*SUMIF('Daily Log'!$Z$18:$Z$1017,$B276,'Daily Log'!$AA$18:$AA$1017),0)</f>
        <v>0</v>
      </c>
      <c r="P276" s="388">
        <f>IFERROR($E276*SUMIF('Daily Log'!$AC$18:$AC$1017,$B276,'Daily Log'!$AD$18:$AD$1017),0)</f>
        <v>0</v>
      </c>
      <c r="Q276" s="388">
        <f>IFERROR($E276*SUMIF('Daily Log'!$AF$18:$AF$1017,$B276,'Daily Log'!$AG$18:$AG$1017),0)</f>
        <v>0</v>
      </c>
      <c r="R276" s="388">
        <f>IFERROR($E276*SUMIF('Daily Log'!$AI$18:$AI$1017,$B276,'Daily Log'!$AJ$18:$AJ$1017),0)</f>
        <v>0</v>
      </c>
      <c r="S276" s="388">
        <f>IFERROR($E276*SUMIF('Daily Log'!$AL$18:$AL$1017,$B276,'Daily Log'!$AM$18:$AM$1017),0)</f>
        <v>0</v>
      </c>
      <c r="T276" s="388">
        <f>IFERROR($E276*SUMIF('Daily Log'!$AO$18:$AO$1017,$B276,'Daily Log'!$AP$18:$AP$1017),0)</f>
        <v>0</v>
      </c>
      <c r="U276" s="388">
        <f>IFERROR($E276*SUMIF('Daily Log'!$AR$18:$AR$1017,$B276,'Daily Log'!$AS$18:$AS$1017),0)</f>
        <v>0</v>
      </c>
      <c r="V276" s="388">
        <f>IFERROR($E276*SUMIF('Daily Log'!$AU$18:$AU$1017,$B276,'Daily Log'!$AV$18:$AV$1017),0)</f>
        <v>0</v>
      </c>
      <c r="W276" s="388">
        <f>IFERROR($E276*SUMIF('Daily Log'!$AX$18:$AX$1017,$B276,'Daily Log'!$AY$18:$AY$1017),0)</f>
        <v>0</v>
      </c>
      <c r="X276" s="388">
        <f>IFERROR($E276*SUMIF('Daily Log'!$BA$18:$BA$1017,$B276,'Daily Log'!$BB$18:$BB$1017),0)</f>
        <v>1</v>
      </c>
      <c r="Y276" s="388">
        <f>IFERROR($E276*SUMIF('Daily Log'!$BD$18:$BD$1017,$B276,'Daily Log'!$BE$18:$BE$1017),0)</f>
        <v>1</v>
      </c>
      <c r="Z276" s="388">
        <f>IFERROR($E276*SUMIF('Daily Log'!$BG$18:$BG$1017,$B276,'Daily Log'!$BH$18:$BH$1017),0)</f>
        <v>7</v>
      </c>
      <c r="AA276" s="388">
        <f>IFERROR($E276*SUMIF('Daily Log'!$BJ$18:$BJ$1017,$B276,'Daily Log'!$BK$18:$BK$1017),0)</f>
        <v>2</v>
      </c>
      <c r="AB276" s="388">
        <f>IFERROR($E276*SUMIF('Daily Log'!$BM$18:$BM$1017,$B276,'Daily Log'!$BN$18:$BN$1017),0)</f>
        <v>4</v>
      </c>
      <c r="AC276" s="388">
        <f>IFERROR($E276*SUMIF('Daily Log'!$BP$18:$BP$1017,$B276,'Daily Log'!$BQ$18:$BQ$1017),0)</f>
        <v>3</v>
      </c>
      <c r="AD276" s="388">
        <f>IFERROR($E276*SUMIF('Daily Log'!$BS$18:$BS$1017,$B276,'Daily Log'!$BT$18:$BT$1017),0)</f>
        <v>0</v>
      </c>
      <c r="AE276" s="388">
        <f>IFERROR($E276*SUMIF('Daily Log'!$BV$18:$BV$1017,$B276,'Daily Log'!$BW$18:$BW$1017),0)</f>
        <v>0</v>
      </c>
      <c r="AF276" s="388">
        <f>IFERROR($E276*SUMIF('Daily Log'!$BY$18:$BY$1017,$B276,'Daily Log'!$BZ$18:$BZ$1017),0)</f>
        <v>0</v>
      </c>
      <c r="AG276" s="388">
        <f>IFERROR($E276*SUMIF('Daily Log'!$CB$18:$CB$1017,$B276,'Daily Log'!$CC$18:$CC$1017),0)</f>
        <v>0</v>
      </c>
      <c r="AH276" s="388">
        <f>IFERROR($E276*SUMIF('Daily Log'!$CE$18:$CE$1017,$B276,'Daily Log'!$CF$18:$CF$1017),0)</f>
        <v>0</v>
      </c>
      <c r="AI276" s="388">
        <f>IFERROR($E276*SUMIF('Daily Log'!$CH$18:$CH$1017,$B276,'Daily Log'!$CI$18:$CI$1017),0)</f>
        <v>0</v>
      </c>
      <c r="AJ276" s="388">
        <f>IFERROR($E276*SUMIF('Daily Log'!$CK$18:$CK$1017,$B276,'Daily Log'!$CL$18:$CL$1017),0)</f>
        <v>0</v>
      </c>
      <c r="AK276" s="388">
        <f>IFERROR($E276*SUMIF('Daily Log'!$CN$18:$CN$1017,$B276,'Daily Log'!$CO$18:$CO$1017),0)</f>
        <v>0</v>
      </c>
    </row>
    <row r="277" spans="2:37" ht="33.75" hidden="1" customHeight="1">
      <c r="B277" s="399" t="s">
        <v>184</v>
      </c>
      <c r="C277" s="398"/>
      <c r="D277" s="389" t="s">
        <v>355</v>
      </c>
      <c r="E277" s="391">
        <v>1</v>
      </c>
      <c r="F277" s="390">
        <f t="shared" si="5"/>
        <v>14</v>
      </c>
      <c r="G277" s="388">
        <f>IFERROR($E277*SUMIF('Daily Log'!$B$18:$B$1017,$B277,'Daily Log'!$C$18:$C$1017),0)</f>
        <v>0</v>
      </c>
      <c r="H277" s="388">
        <f>IFERROR($E277*SUMIF('Daily Log'!$E$18:$E$1017,$B277,'Daily Log'!$F$18:$F$1017),0)</f>
        <v>0</v>
      </c>
      <c r="I277" s="388">
        <f>IFERROR($E277*SUMIF('Daily Log'!$H$18:$H$1017,$B277,'Daily Log'!$I$18:$I$1017),0)</f>
        <v>0</v>
      </c>
      <c r="J277" s="388">
        <f>IFERROR($E277*SUMIF('Daily Log'!$K$18:$K$1017,$B277,'Daily Log'!$L$18:$L$1017),0)</f>
        <v>0</v>
      </c>
      <c r="K277" s="388">
        <f>IFERROR($E277*SUMIF('Daily Log'!$N$18:$N$1017,$B277,'Daily Log'!$O$18:$O$1017),0)</f>
        <v>0</v>
      </c>
      <c r="L277" s="388">
        <f>IFERROR($E277*SUMIF('Daily Log'!$Q$18:$Q$1017,$B277,'Daily Log'!$R$18:$R$1017),0)</f>
        <v>0</v>
      </c>
      <c r="M277" s="388">
        <f>IFERROR($E277*SUMIF('Daily Log'!$T$18:$T$1017,$B277,'Daily Log'!$U$18:$U$1017),0)</f>
        <v>0</v>
      </c>
      <c r="N277" s="388">
        <f>IFERROR($E277*SUMIF('Daily Log'!$W$18:$W$1017,$B277,'Daily Log'!$X$18:$X$1017),0)</f>
        <v>0</v>
      </c>
      <c r="O277" s="388">
        <f>IFERROR($E277*SUMIF('Daily Log'!$Z$18:$Z$1017,$B277,'Daily Log'!$AA$18:$AA$1017),0)</f>
        <v>0</v>
      </c>
      <c r="P277" s="388">
        <f>IFERROR($E277*SUMIF('Daily Log'!$AC$18:$AC$1017,$B277,'Daily Log'!$AD$18:$AD$1017),0)</f>
        <v>0</v>
      </c>
      <c r="Q277" s="388">
        <f>IFERROR($E277*SUMIF('Daily Log'!$AF$18:$AF$1017,$B277,'Daily Log'!$AG$18:$AG$1017),0)</f>
        <v>0</v>
      </c>
      <c r="R277" s="388">
        <f>IFERROR($E277*SUMIF('Daily Log'!$AI$18:$AI$1017,$B277,'Daily Log'!$AJ$18:$AJ$1017),0)</f>
        <v>0</v>
      </c>
      <c r="S277" s="388">
        <f>IFERROR($E277*SUMIF('Daily Log'!$AL$18:$AL$1017,$B277,'Daily Log'!$AM$18:$AM$1017),0)</f>
        <v>0</v>
      </c>
      <c r="T277" s="388">
        <f>IFERROR($E277*SUMIF('Daily Log'!$AO$18:$AO$1017,$B277,'Daily Log'!$AP$18:$AP$1017),0)</f>
        <v>0</v>
      </c>
      <c r="U277" s="388">
        <f>IFERROR($E277*SUMIF('Daily Log'!$AR$18:$AR$1017,$B277,'Daily Log'!$AS$18:$AS$1017),0)</f>
        <v>0</v>
      </c>
      <c r="V277" s="388">
        <f>IFERROR($E277*SUMIF('Daily Log'!$AU$18:$AU$1017,$B277,'Daily Log'!$AV$18:$AV$1017),0)</f>
        <v>0</v>
      </c>
      <c r="W277" s="388">
        <f>IFERROR($E277*SUMIF('Daily Log'!$AX$18:$AX$1017,$B277,'Daily Log'!$AY$18:$AY$1017),0)</f>
        <v>0</v>
      </c>
      <c r="X277" s="388">
        <f>IFERROR($E277*SUMIF('Daily Log'!$BA$18:$BA$1017,$B277,'Daily Log'!$BB$18:$BB$1017),0)</f>
        <v>0</v>
      </c>
      <c r="Y277" s="388">
        <f>IFERROR($E277*SUMIF('Daily Log'!$BD$18:$BD$1017,$B277,'Daily Log'!$BE$18:$BE$1017),0)</f>
        <v>0</v>
      </c>
      <c r="Z277" s="388">
        <f>IFERROR($E277*SUMIF('Daily Log'!$BG$18:$BG$1017,$B277,'Daily Log'!$BH$18:$BH$1017),0)</f>
        <v>4</v>
      </c>
      <c r="AA277" s="388">
        <f>IFERROR($E277*SUMIF('Daily Log'!$BJ$18:$BJ$1017,$B277,'Daily Log'!$BK$18:$BK$1017),0)</f>
        <v>2</v>
      </c>
      <c r="AB277" s="388">
        <f>IFERROR($E277*SUMIF('Daily Log'!$BM$18:$BM$1017,$B277,'Daily Log'!$BN$18:$BN$1017),0)</f>
        <v>1</v>
      </c>
      <c r="AC277" s="388">
        <f>IFERROR($E277*SUMIF('Daily Log'!$BP$18:$BP$1017,$B277,'Daily Log'!$BQ$18:$BQ$1017),0)</f>
        <v>4</v>
      </c>
      <c r="AD277" s="388">
        <f>IFERROR($E277*SUMIF('Daily Log'!$BS$18:$BS$1017,$B277,'Daily Log'!$BT$18:$BT$1017),0)</f>
        <v>3</v>
      </c>
      <c r="AE277" s="388">
        <f>IFERROR($E277*SUMIF('Daily Log'!$BV$18:$BV$1017,$B277,'Daily Log'!$BW$18:$BW$1017),0)</f>
        <v>0</v>
      </c>
      <c r="AF277" s="388">
        <f>IFERROR($E277*SUMIF('Daily Log'!$BY$18:$BY$1017,$B277,'Daily Log'!$BZ$18:$BZ$1017),0)</f>
        <v>0</v>
      </c>
      <c r="AG277" s="388">
        <f>IFERROR($E277*SUMIF('Daily Log'!$CB$18:$CB$1017,$B277,'Daily Log'!$CC$18:$CC$1017),0)</f>
        <v>0</v>
      </c>
      <c r="AH277" s="388">
        <f>IFERROR($E277*SUMIF('Daily Log'!$CE$18:$CE$1017,$B277,'Daily Log'!$CF$18:$CF$1017),0)</f>
        <v>0</v>
      </c>
      <c r="AI277" s="388">
        <f>IFERROR($E277*SUMIF('Daily Log'!$CH$18:$CH$1017,$B277,'Daily Log'!$CI$18:$CI$1017),0)</f>
        <v>0</v>
      </c>
      <c r="AJ277" s="388">
        <f>IFERROR($E277*SUMIF('Daily Log'!$CK$18:$CK$1017,$B277,'Daily Log'!$CL$18:$CL$1017),0)</f>
        <v>0</v>
      </c>
      <c r="AK277" s="388">
        <f>IFERROR($E277*SUMIF('Daily Log'!$CN$18:$CN$1017,$B277,'Daily Log'!$CO$18:$CO$1017),0)</f>
        <v>0</v>
      </c>
    </row>
    <row r="278" spans="2:37" ht="33.75" hidden="1" customHeight="1">
      <c r="B278" s="399" t="s">
        <v>185</v>
      </c>
      <c r="C278" s="399"/>
      <c r="D278" s="389" t="s">
        <v>355</v>
      </c>
      <c r="E278" s="391">
        <v>1</v>
      </c>
      <c r="F278" s="390">
        <f t="shared" si="5"/>
        <v>7</v>
      </c>
      <c r="G278" s="388">
        <f>IFERROR($E278*SUMIF('Daily Log'!$B$18:$B$1017,$B278,'Daily Log'!$C$18:$C$1017),0)</f>
        <v>0</v>
      </c>
      <c r="H278" s="388">
        <f>IFERROR($E278*SUMIF('Daily Log'!$E$18:$E$1017,$B278,'Daily Log'!$F$18:$F$1017),0)</f>
        <v>0</v>
      </c>
      <c r="I278" s="388">
        <f>IFERROR($E278*SUMIF('Daily Log'!$H$18:$H$1017,$B278,'Daily Log'!$I$18:$I$1017),0)</f>
        <v>0</v>
      </c>
      <c r="J278" s="388">
        <f>IFERROR($E278*SUMIF('Daily Log'!$K$18:$K$1017,$B278,'Daily Log'!$L$18:$L$1017),0)</f>
        <v>0</v>
      </c>
      <c r="K278" s="388">
        <f>IFERROR($E278*SUMIF('Daily Log'!$N$18:$N$1017,$B278,'Daily Log'!$O$18:$O$1017),0)</f>
        <v>0</v>
      </c>
      <c r="L278" s="388">
        <f>IFERROR($E278*SUMIF('Daily Log'!$Q$18:$Q$1017,$B278,'Daily Log'!$R$18:$R$1017),0)</f>
        <v>0</v>
      </c>
      <c r="M278" s="388">
        <f>IFERROR($E278*SUMIF('Daily Log'!$T$18:$T$1017,$B278,'Daily Log'!$U$18:$U$1017),0)</f>
        <v>0</v>
      </c>
      <c r="N278" s="388">
        <f>IFERROR($E278*SUMIF('Daily Log'!$W$18:$W$1017,$B278,'Daily Log'!$X$18:$X$1017),0)</f>
        <v>0</v>
      </c>
      <c r="O278" s="388">
        <f>IFERROR($E278*SUMIF('Daily Log'!$Z$18:$Z$1017,$B278,'Daily Log'!$AA$18:$AA$1017),0)</f>
        <v>0</v>
      </c>
      <c r="P278" s="388">
        <f>IFERROR($E278*SUMIF('Daily Log'!$AC$18:$AC$1017,$B278,'Daily Log'!$AD$18:$AD$1017),0)</f>
        <v>0</v>
      </c>
      <c r="Q278" s="388">
        <f>IFERROR($E278*SUMIF('Daily Log'!$AF$18:$AF$1017,$B278,'Daily Log'!$AG$18:$AG$1017),0)</f>
        <v>0</v>
      </c>
      <c r="R278" s="388">
        <f>IFERROR($E278*SUMIF('Daily Log'!$AI$18:$AI$1017,$B278,'Daily Log'!$AJ$18:$AJ$1017),0)</f>
        <v>0</v>
      </c>
      <c r="S278" s="388">
        <f>IFERROR($E278*SUMIF('Daily Log'!$AL$18:$AL$1017,$B278,'Daily Log'!$AM$18:$AM$1017),0)</f>
        <v>0</v>
      </c>
      <c r="T278" s="388">
        <f>IFERROR($E278*SUMIF('Daily Log'!$AO$18:$AO$1017,$B278,'Daily Log'!$AP$18:$AP$1017),0)</f>
        <v>0</v>
      </c>
      <c r="U278" s="388">
        <f>IFERROR($E278*SUMIF('Daily Log'!$AR$18:$AR$1017,$B278,'Daily Log'!$AS$18:$AS$1017),0)</f>
        <v>0</v>
      </c>
      <c r="V278" s="388">
        <f>IFERROR($E278*SUMIF('Daily Log'!$AU$18:$AU$1017,$B278,'Daily Log'!$AV$18:$AV$1017),0)</f>
        <v>0</v>
      </c>
      <c r="W278" s="388">
        <f>IFERROR($E278*SUMIF('Daily Log'!$AX$18:$AX$1017,$B278,'Daily Log'!$AY$18:$AY$1017),0)</f>
        <v>0</v>
      </c>
      <c r="X278" s="388">
        <f>IFERROR($E278*SUMIF('Daily Log'!$BA$18:$BA$1017,$B278,'Daily Log'!$BB$18:$BB$1017),0)</f>
        <v>0</v>
      </c>
      <c r="Y278" s="388">
        <f>IFERROR($E278*SUMIF('Daily Log'!$BD$18:$BD$1017,$B278,'Daily Log'!$BE$18:$BE$1017),0)</f>
        <v>1</v>
      </c>
      <c r="Z278" s="388">
        <f>IFERROR($E278*SUMIF('Daily Log'!$BG$18:$BG$1017,$B278,'Daily Log'!$BH$18:$BH$1017),0)</f>
        <v>2</v>
      </c>
      <c r="AA278" s="388">
        <f>IFERROR($E278*SUMIF('Daily Log'!$BJ$18:$BJ$1017,$B278,'Daily Log'!$BK$18:$BK$1017),0)</f>
        <v>1</v>
      </c>
      <c r="AB278" s="388">
        <f>IFERROR($E278*SUMIF('Daily Log'!$BM$18:$BM$1017,$B278,'Daily Log'!$BN$18:$BN$1017),0)</f>
        <v>0</v>
      </c>
      <c r="AC278" s="388">
        <f>IFERROR($E278*SUMIF('Daily Log'!$BP$18:$BP$1017,$B278,'Daily Log'!$BQ$18:$BQ$1017),0)</f>
        <v>0</v>
      </c>
      <c r="AD278" s="388">
        <f>IFERROR($E278*SUMIF('Daily Log'!$BS$18:$BS$1017,$B278,'Daily Log'!$BT$18:$BT$1017),0)</f>
        <v>3</v>
      </c>
      <c r="AE278" s="388">
        <f>IFERROR($E278*SUMIF('Daily Log'!$BV$18:$BV$1017,$B278,'Daily Log'!$BW$18:$BW$1017),0)</f>
        <v>0</v>
      </c>
      <c r="AF278" s="388">
        <f>IFERROR($E278*SUMIF('Daily Log'!$BY$18:$BY$1017,$B278,'Daily Log'!$BZ$18:$BZ$1017),0)</f>
        <v>0</v>
      </c>
      <c r="AG278" s="388">
        <f>IFERROR($E278*SUMIF('Daily Log'!$CB$18:$CB$1017,$B278,'Daily Log'!$CC$18:$CC$1017),0)</f>
        <v>0</v>
      </c>
      <c r="AH278" s="388">
        <f>IFERROR($E278*SUMIF('Daily Log'!$CE$18:$CE$1017,$B278,'Daily Log'!$CF$18:$CF$1017),0)</f>
        <v>0</v>
      </c>
      <c r="AI278" s="388">
        <f>IFERROR($E278*SUMIF('Daily Log'!$CH$18:$CH$1017,$B278,'Daily Log'!$CI$18:$CI$1017),0)</f>
        <v>0</v>
      </c>
      <c r="AJ278" s="388">
        <f>IFERROR($E278*SUMIF('Daily Log'!$CK$18:$CK$1017,$B278,'Daily Log'!$CL$18:$CL$1017),0)</f>
        <v>0</v>
      </c>
      <c r="AK278" s="388">
        <f>IFERROR($E278*SUMIF('Daily Log'!$CN$18:$CN$1017,$B278,'Daily Log'!$CO$18:$CO$1017),0)</f>
        <v>0</v>
      </c>
    </row>
    <row r="279" spans="2:37" ht="33.75" hidden="1" customHeight="1">
      <c r="B279" s="399" t="s">
        <v>186</v>
      </c>
      <c r="C279" s="399"/>
      <c r="D279" s="389" t="s">
        <v>355</v>
      </c>
      <c r="E279" s="391">
        <v>1</v>
      </c>
      <c r="F279" s="390">
        <f t="shared" si="5"/>
        <v>30</v>
      </c>
      <c r="G279" s="388">
        <f>IFERROR($E279*SUMIF('Daily Log'!$B$18:$B$1017,$B279,'Daily Log'!$C$18:$C$1017),0)</f>
        <v>0</v>
      </c>
      <c r="H279" s="388">
        <f>IFERROR($E279*SUMIF('Daily Log'!$E$18:$E$1017,$B279,'Daily Log'!$F$18:$F$1017),0)</f>
        <v>0</v>
      </c>
      <c r="I279" s="388">
        <f>IFERROR($E279*SUMIF('Daily Log'!$H$18:$H$1017,$B279,'Daily Log'!$I$18:$I$1017),0)</f>
        <v>0</v>
      </c>
      <c r="J279" s="388">
        <f>IFERROR($E279*SUMIF('Daily Log'!$K$18:$K$1017,$B279,'Daily Log'!$L$18:$L$1017),0)</f>
        <v>0</v>
      </c>
      <c r="K279" s="388">
        <f>IFERROR($E279*SUMIF('Daily Log'!$N$18:$N$1017,$B279,'Daily Log'!$O$18:$O$1017),0)</f>
        <v>0</v>
      </c>
      <c r="L279" s="388">
        <f>IFERROR($E279*SUMIF('Daily Log'!$Q$18:$Q$1017,$B279,'Daily Log'!$R$18:$R$1017),0)</f>
        <v>0</v>
      </c>
      <c r="M279" s="388">
        <f>IFERROR($E279*SUMIF('Daily Log'!$T$18:$T$1017,$B279,'Daily Log'!$U$18:$U$1017),0)</f>
        <v>0</v>
      </c>
      <c r="N279" s="388">
        <f>IFERROR($E279*SUMIF('Daily Log'!$W$18:$W$1017,$B279,'Daily Log'!$X$18:$X$1017),0)</f>
        <v>0</v>
      </c>
      <c r="O279" s="388">
        <f>IFERROR($E279*SUMIF('Daily Log'!$Z$18:$Z$1017,$B279,'Daily Log'!$AA$18:$AA$1017),0)</f>
        <v>0</v>
      </c>
      <c r="P279" s="388">
        <f>IFERROR($E279*SUMIF('Daily Log'!$AC$18:$AC$1017,$B279,'Daily Log'!$AD$18:$AD$1017),0)</f>
        <v>0</v>
      </c>
      <c r="Q279" s="388">
        <f>IFERROR($E279*SUMIF('Daily Log'!$AF$18:$AF$1017,$B279,'Daily Log'!$AG$18:$AG$1017),0)</f>
        <v>0</v>
      </c>
      <c r="R279" s="388">
        <f>IFERROR($E279*SUMIF('Daily Log'!$AI$18:$AI$1017,$B279,'Daily Log'!$AJ$18:$AJ$1017),0)</f>
        <v>0</v>
      </c>
      <c r="S279" s="388">
        <f>IFERROR($E279*SUMIF('Daily Log'!$AL$18:$AL$1017,$B279,'Daily Log'!$AM$18:$AM$1017),0)</f>
        <v>0</v>
      </c>
      <c r="T279" s="388">
        <f>IFERROR($E279*SUMIF('Daily Log'!$AO$18:$AO$1017,$B279,'Daily Log'!$AP$18:$AP$1017),0)</f>
        <v>0</v>
      </c>
      <c r="U279" s="388">
        <f>IFERROR($E279*SUMIF('Daily Log'!$AR$18:$AR$1017,$B279,'Daily Log'!$AS$18:$AS$1017),0)</f>
        <v>0</v>
      </c>
      <c r="V279" s="388">
        <f>IFERROR($E279*SUMIF('Daily Log'!$AU$18:$AU$1017,$B279,'Daily Log'!$AV$18:$AV$1017),0)</f>
        <v>0</v>
      </c>
      <c r="W279" s="388">
        <f>IFERROR($E279*SUMIF('Daily Log'!$AX$18:$AX$1017,$B279,'Daily Log'!$AY$18:$AY$1017),0)</f>
        <v>0</v>
      </c>
      <c r="X279" s="388">
        <f>IFERROR($E279*SUMIF('Daily Log'!$BA$18:$BA$1017,$B279,'Daily Log'!$BB$18:$BB$1017),0)</f>
        <v>4</v>
      </c>
      <c r="Y279" s="388">
        <f>IFERROR($E279*SUMIF('Daily Log'!$BD$18:$BD$1017,$B279,'Daily Log'!$BE$18:$BE$1017),0)</f>
        <v>5</v>
      </c>
      <c r="Z279" s="388">
        <f>IFERROR($E279*SUMIF('Daily Log'!$BG$18:$BG$1017,$B279,'Daily Log'!$BH$18:$BH$1017),0)</f>
        <v>6</v>
      </c>
      <c r="AA279" s="388">
        <f>IFERROR($E279*SUMIF('Daily Log'!$BJ$18:$BJ$1017,$B279,'Daily Log'!$BK$18:$BK$1017),0)</f>
        <v>3</v>
      </c>
      <c r="AB279" s="388">
        <f>IFERROR($E279*SUMIF('Daily Log'!$BM$18:$BM$1017,$B279,'Daily Log'!$BN$18:$BN$1017),0)</f>
        <v>1</v>
      </c>
      <c r="AC279" s="388">
        <f>IFERROR($E279*SUMIF('Daily Log'!$BP$18:$BP$1017,$B279,'Daily Log'!$BQ$18:$BQ$1017),0)</f>
        <v>9</v>
      </c>
      <c r="AD279" s="388">
        <f>IFERROR($E279*SUMIF('Daily Log'!$BS$18:$BS$1017,$B279,'Daily Log'!$BT$18:$BT$1017),0)</f>
        <v>2</v>
      </c>
      <c r="AE279" s="388">
        <f>IFERROR($E279*SUMIF('Daily Log'!$BV$18:$BV$1017,$B279,'Daily Log'!$BW$18:$BW$1017),0)</f>
        <v>0</v>
      </c>
      <c r="AF279" s="388">
        <f>IFERROR($E279*SUMIF('Daily Log'!$BY$18:$BY$1017,$B279,'Daily Log'!$BZ$18:$BZ$1017),0)</f>
        <v>0</v>
      </c>
      <c r="AG279" s="388">
        <f>IFERROR($E279*SUMIF('Daily Log'!$CB$18:$CB$1017,$B279,'Daily Log'!$CC$18:$CC$1017),0)</f>
        <v>0</v>
      </c>
      <c r="AH279" s="388">
        <f>IFERROR($E279*SUMIF('Daily Log'!$CE$18:$CE$1017,$B279,'Daily Log'!$CF$18:$CF$1017),0)</f>
        <v>0</v>
      </c>
      <c r="AI279" s="388">
        <f>IFERROR($E279*SUMIF('Daily Log'!$CH$18:$CH$1017,$B279,'Daily Log'!$CI$18:$CI$1017),0)</f>
        <v>0</v>
      </c>
      <c r="AJ279" s="388">
        <f>IFERROR($E279*SUMIF('Daily Log'!$CK$18:$CK$1017,$B279,'Daily Log'!$CL$18:$CL$1017),0)</f>
        <v>0</v>
      </c>
      <c r="AK279" s="388">
        <f>IFERROR($E279*SUMIF('Daily Log'!$CN$18:$CN$1017,$B279,'Daily Log'!$CO$18:$CO$1017),0)</f>
        <v>0</v>
      </c>
    </row>
    <row r="280" spans="2:37" ht="33.75" hidden="1" customHeight="1">
      <c r="B280" s="399" t="s">
        <v>187</v>
      </c>
      <c r="C280" s="399"/>
      <c r="D280" s="389" t="s">
        <v>355</v>
      </c>
      <c r="E280" s="391">
        <v>1</v>
      </c>
      <c r="F280" s="390">
        <f t="shared" si="5"/>
        <v>25</v>
      </c>
      <c r="G280" s="388">
        <f>IFERROR($E280*SUMIF('Daily Log'!$B$18:$B$1017,$B280,'Daily Log'!$C$18:$C$1017),0)</f>
        <v>0</v>
      </c>
      <c r="H280" s="388">
        <f>IFERROR($E280*SUMIF('Daily Log'!$E$18:$E$1017,$B280,'Daily Log'!$F$18:$F$1017),0)</f>
        <v>0</v>
      </c>
      <c r="I280" s="388">
        <f>IFERROR($E280*SUMIF('Daily Log'!$H$18:$H$1017,$B280,'Daily Log'!$I$18:$I$1017),0)</f>
        <v>0</v>
      </c>
      <c r="J280" s="388">
        <f>IFERROR($E280*SUMIF('Daily Log'!$K$18:$K$1017,$B280,'Daily Log'!$L$18:$L$1017),0)</f>
        <v>0</v>
      </c>
      <c r="K280" s="388">
        <f>IFERROR($E280*SUMIF('Daily Log'!$N$18:$N$1017,$B280,'Daily Log'!$O$18:$O$1017),0)</f>
        <v>0</v>
      </c>
      <c r="L280" s="388">
        <f>IFERROR($E280*SUMIF('Daily Log'!$Q$18:$Q$1017,$B280,'Daily Log'!$R$18:$R$1017),0)</f>
        <v>0</v>
      </c>
      <c r="M280" s="388">
        <f>IFERROR($E280*SUMIF('Daily Log'!$T$18:$T$1017,$B280,'Daily Log'!$U$18:$U$1017),0)</f>
        <v>0</v>
      </c>
      <c r="N280" s="388">
        <f>IFERROR($E280*SUMIF('Daily Log'!$W$18:$W$1017,$B280,'Daily Log'!$X$18:$X$1017),0)</f>
        <v>0</v>
      </c>
      <c r="O280" s="388">
        <f>IFERROR($E280*SUMIF('Daily Log'!$Z$18:$Z$1017,$B280,'Daily Log'!$AA$18:$AA$1017),0)</f>
        <v>0</v>
      </c>
      <c r="P280" s="388">
        <f>IFERROR($E280*SUMIF('Daily Log'!$AC$18:$AC$1017,$B280,'Daily Log'!$AD$18:$AD$1017),0)</f>
        <v>0</v>
      </c>
      <c r="Q280" s="388">
        <f>IFERROR($E280*SUMIF('Daily Log'!$AF$18:$AF$1017,$B280,'Daily Log'!$AG$18:$AG$1017),0)</f>
        <v>0</v>
      </c>
      <c r="R280" s="388">
        <f>IFERROR($E280*SUMIF('Daily Log'!$AI$18:$AI$1017,$B280,'Daily Log'!$AJ$18:$AJ$1017),0)</f>
        <v>0</v>
      </c>
      <c r="S280" s="388">
        <f>IFERROR($E280*SUMIF('Daily Log'!$AL$18:$AL$1017,$B280,'Daily Log'!$AM$18:$AM$1017),0)</f>
        <v>0</v>
      </c>
      <c r="T280" s="388">
        <f>IFERROR($E280*SUMIF('Daily Log'!$AO$18:$AO$1017,$B280,'Daily Log'!$AP$18:$AP$1017),0)</f>
        <v>0</v>
      </c>
      <c r="U280" s="388">
        <f>IFERROR($E280*SUMIF('Daily Log'!$AR$18:$AR$1017,$B280,'Daily Log'!$AS$18:$AS$1017),0)</f>
        <v>0</v>
      </c>
      <c r="V280" s="388">
        <f>IFERROR($E280*SUMIF('Daily Log'!$AU$18:$AU$1017,$B280,'Daily Log'!$AV$18:$AV$1017),0)</f>
        <v>0</v>
      </c>
      <c r="W280" s="388">
        <f>IFERROR($E280*SUMIF('Daily Log'!$AX$18:$AX$1017,$B280,'Daily Log'!$AY$18:$AY$1017),0)</f>
        <v>0</v>
      </c>
      <c r="X280" s="388">
        <f>IFERROR($E280*SUMIF('Daily Log'!$BA$18:$BA$1017,$B280,'Daily Log'!$BB$18:$BB$1017),0)</f>
        <v>2</v>
      </c>
      <c r="Y280" s="388">
        <f>IFERROR($E280*SUMIF('Daily Log'!$BD$18:$BD$1017,$B280,'Daily Log'!$BE$18:$BE$1017),0)</f>
        <v>2</v>
      </c>
      <c r="Z280" s="388">
        <f>IFERROR($E280*SUMIF('Daily Log'!$BG$18:$BG$1017,$B280,'Daily Log'!$BH$18:$BH$1017),0)</f>
        <v>4</v>
      </c>
      <c r="AA280" s="388">
        <f>IFERROR($E280*SUMIF('Daily Log'!$BJ$18:$BJ$1017,$B280,'Daily Log'!$BK$18:$BK$1017),0)</f>
        <v>1</v>
      </c>
      <c r="AB280" s="388">
        <f>IFERROR($E280*SUMIF('Daily Log'!$BM$18:$BM$1017,$B280,'Daily Log'!$BN$18:$BN$1017),0)</f>
        <v>2</v>
      </c>
      <c r="AC280" s="388">
        <f>IFERROR($E280*SUMIF('Daily Log'!$BP$18:$BP$1017,$B280,'Daily Log'!$BQ$18:$BQ$1017),0)</f>
        <v>10</v>
      </c>
      <c r="AD280" s="388">
        <f>IFERROR($E280*SUMIF('Daily Log'!$BS$18:$BS$1017,$B280,'Daily Log'!$BT$18:$BT$1017),0)</f>
        <v>4</v>
      </c>
      <c r="AE280" s="388">
        <f>IFERROR($E280*SUMIF('Daily Log'!$BV$18:$BV$1017,$B280,'Daily Log'!$BW$18:$BW$1017),0)</f>
        <v>0</v>
      </c>
      <c r="AF280" s="388">
        <f>IFERROR($E280*SUMIF('Daily Log'!$BY$18:$BY$1017,$B280,'Daily Log'!$BZ$18:$BZ$1017),0)</f>
        <v>0</v>
      </c>
      <c r="AG280" s="388">
        <f>IFERROR($E280*SUMIF('Daily Log'!$CB$18:$CB$1017,$B280,'Daily Log'!$CC$18:$CC$1017),0)</f>
        <v>0</v>
      </c>
      <c r="AH280" s="388">
        <f>IFERROR($E280*SUMIF('Daily Log'!$CE$18:$CE$1017,$B280,'Daily Log'!$CF$18:$CF$1017),0)</f>
        <v>0</v>
      </c>
      <c r="AI280" s="388">
        <f>IFERROR($E280*SUMIF('Daily Log'!$CH$18:$CH$1017,$B280,'Daily Log'!$CI$18:$CI$1017),0)</f>
        <v>0</v>
      </c>
      <c r="AJ280" s="388">
        <f>IFERROR($E280*SUMIF('Daily Log'!$CK$18:$CK$1017,$B280,'Daily Log'!$CL$18:$CL$1017),0)</f>
        <v>0</v>
      </c>
      <c r="AK280" s="388">
        <f>IFERROR($E280*SUMIF('Daily Log'!$CN$18:$CN$1017,$B280,'Daily Log'!$CO$18:$CO$1017),0)</f>
        <v>0</v>
      </c>
    </row>
    <row r="281" spans="2:37" ht="33.75" hidden="1" customHeight="1">
      <c r="B281" s="399" t="s">
        <v>293</v>
      </c>
      <c r="C281" s="399"/>
      <c r="D281" s="389" t="s">
        <v>355</v>
      </c>
      <c r="E281" s="391">
        <v>1</v>
      </c>
      <c r="F281" s="390">
        <f t="shared" si="5"/>
        <v>17</v>
      </c>
      <c r="G281" s="388">
        <f>IFERROR($E281*SUMIF('Daily Log'!$B$18:$B$1017,$B281,'Daily Log'!$C$18:$C$1017),0)</f>
        <v>0</v>
      </c>
      <c r="H281" s="388">
        <f>IFERROR($E281*SUMIF('Daily Log'!$E$18:$E$1017,$B281,'Daily Log'!$F$18:$F$1017),0)</f>
        <v>0</v>
      </c>
      <c r="I281" s="388">
        <f>IFERROR($E281*SUMIF('Daily Log'!$H$18:$H$1017,$B281,'Daily Log'!$I$18:$I$1017),0)</f>
        <v>0</v>
      </c>
      <c r="J281" s="388">
        <f>IFERROR($E281*SUMIF('Daily Log'!$K$18:$K$1017,$B281,'Daily Log'!$L$18:$L$1017),0)</f>
        <v>0</v>
      </c>
      <c r="K281" s="388">
        <f>IFERROR($E281*SUMIF('Daily Log'!$N$18:$N$1017,$B281,'Daily Log'!$O$18:$O$1017),0)</f>
        <v>0</v>
      </c>
      <c r="L281" s="388">
        <f>IFERROR($E281*SUMIF('Daily Log'!$Q$18:$Q$1017,$B281,'Daily Log'!$R$18:$R$1017),0)</f>
        <v>0</v>
      </c>
      <c r="M281" s="388">
        <f>IFERROR($E281*SUMIF('Daily Log'!$T$18:$T$1017,$B281,'Daily Log'!$U$18:$U$1017),0)</f>
        <v>0</v>
      </c>
      <c r="N281" s="388">
        <f>IFERROR($E281*SUMIF('Daily Log'!$W$18:$W$1017,$B281,'Daily Log'!$X$18:$X$1017),0)</f>
        <v>0</v>
      </c>
      <c r="O281" s="388">
        <f>IFERROR($E281*SUMIF('Daily Log'!$Z$18:$Z$1017,$B281,'Daily Log'!$AA$18:$AA$1017),0)</f>
        <v>0</v>
      </c>
      <c r="P281" s="388">
        <f>IFERROR($E281*SUMIF('Daily Log'!$AC$18:$AC$1017,$B281,'Daily Log'!$AD$18:$AD$1017),0)</f>
        <v>0</v>
      </c>
      <c r="Q281" s="388">
        <f>IFERROR($E281*SUMIF('Daily Log'!$AF$18:$AF$1017,$B281,'Daily Log'!$AG$18:$AG$1017),0)</f>
        <v>0</v>
      </c>
      <c r="R281" s="388">
        <f>IFERROR($E281*SUMIF('Daily Log'!$AI$18:$AI$1017,$B281,'Daily Log'!$AJ$18:$AJ$1017),0)</f>
        <v>0</v>
      </c>
      <c r="S281" s="388">
        <f>IFERROR($E281*SUMIF('Daily Log'!$AL$18:$AL$1017,$B281,'Daily Log'!$AM$18:$AM$1017),0)</f>
        <v>0</v>
      </c>
      <c r="T281" s="388">
        <f>IFERROR($E281*SUMIF('Daily Log'!$AO$18:$AO$1017,$B281,'Daily Log'!$AP$18:$AP$1017),0)</f>
        <v>0</v>
      </c>
      <c r="U281" s="388">
        <f>IFERROR($E281*SUMIF('Daily Log'!$AR$18:$AR$1017,$B281,'Daily Log'!$AS$18:$AS$1017),0)</f>
        <v>0</v>
      </c>
      <c r="V281" s="388">
        <f>IFERROR($E281*SUMIF('Daily Log'!$AU$18:$AU$1017,$B281,'Daily Log'!$AV$18:$AV$1017),0)</f>
        <v>0</v>
      </c>
      <c r="W281" s="388">
        <f>IFERROR($E281*SUMIF('Daily Log'!$AX$18:$AX$1017,$B281,'Daily Log'!$AY$18:$AY$1017),0)</f>
        <v>0</v>
      </c>
      <c r="X281" s="388">
        <f>IFERROR($E281*SUMIF('Daily Log'!$BA$18:$BA$1017,$B281,'Daily Log'!$BB$18:$BB$1017),0)</f>
        <v>1</v>
      </c>
      <c r="Y281" s="388">
        <f>IFERROR($E281*SUMIF('Daily Log'!$BD$18:$BD$1017,$B281,'Daily Log'!$BE$18:$BE$1017),0)</f>
        <v>2</v>
      </c>
      <c r="Z281" s="388">
        <f>IFERROR($E281*SUMIF('Daily Log'!$BG$18:$BG$1017,$B281,'Daily Log'!$BH$18:$BH$1017),0)</f>
        <v>5</v>
      </c>
      <c r="AA281" s="388">
        <f>IFERROR($E281*SUMIF('Daily Log'!$BJ$18:$BJ$1017,$B281,'Daily Log'!$BK$18:$BK$1017),0)</f>
        <v>1</v>
      </c>
      <c r="AB281" s="388">
        <f>IFERROR($E281*SUMIF('Daily Log'!$BM$18:$BM$1017,$B281,'Daily Log'!$BN$18:$BN$1017),0)</f>
        <v>3</v>
      </c>
      <c r="AC281" s="388">
        <f>IFERROR($E281*SUMIF('Daily Log'!$BP$18:$BP$1017,$B281,'Daily Log'!$BQ$18:$BQ$1017),0)</f>
        <v>3</v>
      </c>
      <c r="AD281" s="388">
        <f>IFERROR($E281*SUMIF('Daily Log'!$BS$18:$BS$1017,$B281,'Daily Log'!$BT$18:$BT$1017),0)</f>
        <v>2</v>
      </c>
      <c r="AE281" s="388">
        <f>IFERROR($E281*SUMIF('Daily Log'!$BV$18:$BV$1017,$B281,'Daily Log'!$BW$18:$BW$1017),0)</f>
        <v>0</v>
      </c>
      <c r="AF281" s="388">
        <f>IFERROR($E281*SUMIF('Daily Log'!$BY$18:$BY$1017,$B281,'Daily Log'!$BZ$18:$BZ$1017),0)</f>
        <v>0</v>
      </c>
      <c r="AG281" s="388">
        <f>IFERROR($E281*SUMIF('Daily Log'!$CB$18:$CB$1017,$B281,'Daily Log'!$CC$18:$CC$1017),0)</f>
        <v>0</v>
      </c>
      <c r="AH281" s="388">
        <f>IFERROR($E281*SUMIF('Daily Log'!$CE$18:$CE$1017,$B281,'Daily Log'!$CF$18:$CF$1017),0)</f>
        <v>0</v>
      </c>
      <c r="AI281" s="388">
        <f>IFERROR($E281*SUMIF('Daily Log'!$CH$18:$CH$1017,$B281,'Daily Log'!$CI$18:$CI$1017),0)</f>
        <v>0</v>
      </c>
      <c r="AJ281" s="388">
        <f>IFERROR($E281*SUMIF('Daily Log'!$CK$18:$CK$1017,$B281,'Daily Log'!$CL$18:$CL$1017),0)</f>
        <v>0</v>
      </c>
      <c r="AK281" s="388">
        <f>IFERROR($E281*SUMIF('Daily Log'!$CN$18:$CN$1017,$B281,'Daily Log'!$CO$18:$CO$1017),0)</f>
        <v>0</v>
      </c>
    </row>
    <row r="282" spans="2:37" ht="33.75" hidden="1" customHeight="1">
      <c r="B282" s="399" t="s">
        <v>188</v>
      </c>
      <c r="C282" s="399"/>
      <c r="D282" s="389" t="s">
        <v>355</v>
      </c>
      <c r="E282" s="391">
        <v>1</v>
      </c>
      <c r="F282" s="390">
        <f t="shared" si="5"/>
        <v>6</v>
      </c>
      <c r="G282" s="388">
        <f>IFERROR($E282*SUMIF('Daily Log'!$B$18:$B$1017,$B282,'Daily Log'!$C$18:$C$1017),0)</f>
        <v>0</v>
      </c>
      <c r="H282" s="388">
        <f>IFERROR($E282*SUMIF('Daily Log'!$E$18:$E$1017,$B282,'Daily Log'!$F$18:$F$1017),0)</f>
        <v>0</v>
      </c>
      <c r="I282" s="388">
        <f>IFERROR($E282*SUMIF('Daily Log'!$H$18:$H$1017,$B282,'Daily Log'!$I$18:$I$1017),0)</f>
        <v>0</v>
      </c>
      <c r="J282" s="388">
        <f>IFERROR($E282*SUMIF('Daily Log'!$K$18:$K$1017,$B282,'Daily Log'!$L$18:$L$1017),0)</f>
        <v>0</v>
      </c>
      <c r="K282" s="388">
        <f>IFERROR($E282*SUMIF('Daily Log'!$N$18:$N$1017,$B282,'Daily Log'!$O$18:$O$1017),0)</f>
        <v>0</v>
      </c>
      <c r="L282" s="388">
        <f>IFERROR($E282*SUMIF('Daily Log'!$Q$18:$Q$1017,$B282,'Daily Log'!$R$18:$R$1017),0)</f>
        <v>0</v>
      </c>
      <c r="M282" s="388">
        <f>IFERROR($E282*SUMIF('Daily Log'!$T$18:$T$1017,$B282,'Daily Log'!$U$18:$U$1017),0)</f>
        <v>0</v>
      </c>
      <c r="N282" s="388">
        <f>IFERROR($E282*SUMIF('Daily Log'!$W$18:$W$1017,$B282,'Daily Log'!$X$18:$X$1017),0)</f>
        <v>0</v>
      </c>
      <c r="O282" s="388">
        <f>IFERROR($E282*SUMIF('Daily Log'!$Z$18:$Z$1017,$B282,'Daily Log'!$AA$18:$AA$1017),0)</f>
        <v>0</v>
      </c>
      <c r="P282" s="388">
        <f>IFERROR($E282*SUMIF('Daily Log'!$AC$18:$AC$1017,$B282,'Daily Log'!$AD$18:$AD$1017),0)</f>
        <v>0</v>
      </c>
      <c r="Q282" s="388">
        <f>IFERROR($E282*SUMIF('Daily Log'!$AF$18:$AF$1017,$B282,'Daily Log'!$AG$18:$AG$1017),0)</f>
        <v>0</v>
      </c>
      <c r="R282" s="388">
        <f>IFERROR($E282*SUMIF('Daily Log'!$AI$18:$AI$1017,$B282,'Daily Log'!$AJ$18:$AJ$1017),0)</f>
        <v>0</v>
      </c>
      <c r="S282" s="388">
        <f>IFERROR($E282*SUMIF('Daily Log'!$AL$18:$AL$1017,$B282,'Daily Log'!$AM$18:$AM$1017),0)</f>
        <v>0</v>
      </c>
      <c r="T282" s="388">
        <f>IFERROR($E282*SUMIF('Daily Log'!$AO$18:$AO$1017,$B282,'Daily Log'!$AP$18:$AP$1017),0)</f>
        <v>0</v>
      </c>
      <c r="U282" s="388">
        <f>IFERROR($E282*SUMIF('Daily Log'!$AR$18:$AR$1017,$B282,'Daily Log'!$AS$18:$AS$1017),0)</f>
        <v>0</v>
      </c>
      <c r="V282" s="388">
        <f>IFERROR($E282*SUMIF('Daily Log'!$AU$18:$AU$1017,$B282,'Daily Log'!$AV$18:$AV$1017),0)</f>
        <v>0</v>
      </c>
      <c r="W282" s="388">
        <f>IFERROR($E282*SUMIF('Daily Log'!$AX$18:$AX$1017,$B282,'Daily Log'!$AY$18:$AY$1017),0)</f>
        <v>0</v>
      </c>
      <c r="X282" s="388">
        <f>IFERROR($E282*SUMIF('Daily Log'!$BA$18:$BA$1017,$B282,'Daily Log'!$BB$18:$BB$1017),0)</f>
        <v>0</v>
      </c>
      <c r="Y282" s="388">
        <f>IFERROR($E282*SUMIF('Daily Log'!$BD$18:$BD$1017,$B282,'Daily Log'!$BE$18:$BE$1017),0)</f>
        <v>1</v>
      </c>
      <c r="Z282" s="388">
        <f>IFERROR($E282*SUMIF('Daily Log'!$BG$18:$BG$1017,$B282,'Daily Log'!$BH$18:$BH$1017),0)</f>
        <v>1</v>
      </c>
      <c r="AA282" s="388">
        <f>IFERROR($E282*SUMIF('Daily Log'!$BJ$18:$BJ$1017,$B282,'Daily Log'!$BK$18:$BK$1017),0)</f>
        <v>2</v>
      </c>
      <c r="AB282" s="388">
        <f>IFERROR($E282*SUMIF('Daily Log'!$BM$18:$BM$1017,$B282,'Daily Log'!$BN$18:$BN$1017),0)</f>
        <v>0</v>
      </c>
      <c r="AC282" s="388">
        <f>IFERROR($E282*SUMIF('Daily Log'!$BP$18:$BP$1017,$B282,'Daily Log'!$BQ$18:$BQ$1017),0)</f>
        <v>2</v>
      </c>
      <c r="AD282" s="388">
        <f>IFERROR($E282*SUMIF('Daily Log'!$BS$18:$BS$1017,$B282,'Daily Log'!$BT$18:$BT$1017),0)</f>
        <v>0</v>
      </c>
      <c r="AE282" s="388">
        <f>IFERROR($E282*SUMIF('Daily Log'!$BV$18:$BV$1017,$B282,'Daily Log'!$BW$18:$BW$1017),0)</f>
        <v>0</v>
      </c>
      <c r="AF282" s="388">
        <f>IFERROR($E282*SUMIF('Daily Log'!$BY$18:$BY$1017,$B282,'Daily Log'!$BZ$18:$BZ$1017),0)</f>
        <v>0</v>
      </c>
      <c r="AG282" s="388">
        <f>IFERROR($E282*SUMIF('Daily Log'!$CB$18:$CB$1017,$B282,'Daily Log'!$CC$18:$CC$1017),0)</f>
        <v>0</v>
      </c>
      <c r="AH282" s="388">
        <f>IFERROR($E282*SUMIF('Daily Log'!$CE$18:$CE$1017,$B282,'Daily Log'!$CF$18:$CF$1017),0)</f>
        <v>0</v>
      </c>
      <c r="AI282" s="388">
        <f>IFERROR($E282*SUMIF('Daily Log'!$CH$18:$CH$1017,$B282,'Daily Log'!$CI$18:$CI$1017),0)</f>
        <v>0</v>
      </c>
      <c r="AJ282" s="388">
        <f>IFERROR($E282*SUMIF('Daily Log'!$CK$18:$CK$1017,$B282,'Daily Log'!$CL$18:$CL$1017),0)</f>
        <v>0</v>
      </c>
      <c r="AK282" s="388">
        <f>IFERROR($E282*SUMIF('Daily Log'!$CN$18:$CN$1017,$B282,'Daily Log'!$CO$18:$CO$1017),0)</f>
        <v>0</v>
      </c>
    </row>
    <row r="283" spans="2:37" ht="33.75" hidden="1" customHeight="1">
      <c r="B283" s="399" t="s">
        <v>189</v>
      </c>
      <c r="C283" s="399"/>
      <c r="D283" s="389" t="s">
        <v>355</v>
      </c>
      <c r="E283" s="391">
        <v>1</v>
      </c>
      <c r="F283" s="390">
        <f t="shared" si="5"/>
        <v>3</v>
      </c>
      <c r="G283" s="388">
        <f>IFERROR($E283*SUMIF('Daily Log'!$B$18:$B$1017,$B283,'Daily Log'!$C$18:$C$1017),0)</f>
        <v>0</v>
      </c>
      <c r="H283" s="388">
        <f>IFERROR($E283*SUMIF('Daily Log'!$E$18:$E$1017,$B283,'Daily Log'!$F$18:$F$1017),0)</f>
        <v>0</v>
      </c>
      <c r="I283" s="388">
        <f>IFERROR($E283*SUMIF('Daily Log'!$H$18:$H$1017,$B283,'Daily Log'!$I$18:$I$1017),0)</f>
        <v>0</v>
      </c>
      <c r="J283" s="388">
        <f>IFERROR($E283*SUMIF('Daily Log'!$K$18:$K$1017,$B283,'Daily Log'!$L$18:$L$1017),0)</f>
        <v>0</v>
      </c>
      <c r="K283" s="388">
        <f>IFERROR($E283*SUMIF('Daily Log'!$N$18:$N$1017,$B283,'Daily Log'!$O$18:$O$1017),0)</f>
        <v>0</v>
      </c>
      <c r="L283" s="388">
        <f>IFERROR($E283*SUMIF('Daily Log'!$Q$18:$Q$1017,$B283,'Daily Log'!$R$18:$R$1017),0)</f>
        <v>0</v>
      </c>
      <c r="M283" s="388">
        <f>IFERROR($E283*SUMIF('Daily Log'!$T$18:$T$1017,$B283,'Daily Log'!$U$18:$U$1017),0)</f>
        <v>0</v>
      </c>
      <c r="N283" s="388">
        <f>IFERROR($E283*SUMIF('Daily Log'!$W$18:$W$1017,$B283,'Daily Log'!$X$18:$X$1017),0)</f>
        <v>0</v>
      </c>
      <c r="O283" s="388">
        <f>IFERROR($E283*SUMIF('Daily Log'!$Z$18:$Z$1017,$B283,'Daily Log'!$AA$18:$AA$1017),0)</f>
        <v>0</v>
      </c>
      <c r="P283" s="388">
        <f>IFERROR($E283*SUMIF('Daily Log'!$AC$18:$AC$1017,$B283,'Daily Log'!$AD$18:$AD$1017),0)</f>
        <v>0</v>
      </c>
      <c r="Q283" s="388">
        <f>IFERROR($E283*SUMIF('Daily Log'!$AF$18:$AF$1017,$B283,'Daily Log'!$AG$18:$AG$1017),0)</f>
        <v>0</v>
      </c>
      <c r="R283" s="388">
        <f>IFERROR($E283*SUMIF('Daily Log'!$AI$18:$AI$1017,$B283,'Daily Log'!$AJ$18:$AJ$1017),0)</f>
        <v>0</v>
      </c>
      <c r="S283" s="388">
        <f>IFERROR($E283*SUMIF('Daily Log'!$AL$18:$AL$1017,$B283,'Daily Log'!$AM$18:$AM$1017),0)</f>
        <v>0</v>
      </c>
      <c r="T283" s="388">
        <f>IFERROR($E283*SUMIF('Daily Log'!$AO$18:$AO$1017,$B283,'Daily Log'!$AP$18:$AP$1017),0)</f>
        <v>0</v>
      </c>
      <c r="U283" s="388">
        <f>IFERROR($E283*SUMIF('Daily Log'!$AR$18:$AR$1017,$B283,'Daily Log'!$AS$18:$AS$1017),0)</f>
        <v>0</v>
      </c>
      <c r="V283" s="388">
        <f>IFERROR($E283*SUMIF('Daily Log'!$AU$18:$AU$1017,$B283,'Daily Log'!$AV$18:$AV$1017),0)</f>
        <v>0</v>
      </c>
      <c r="W283" s="388">
        <f>IFERROR($E283*SUMIF('Daily Log'!$AX$18:$AX$1017,$B283,'Daily Log'!$AY$18:$AY$1017),0)</f>
        <v>0</v>
      </c>
      <c r="X283" s="388">
        <f>IFERROR($E283*SUMIF('Daily Log'!$BA$18:$BA$1017,$B283,'Daily Log'!$BB$18:$BB$1017),0)</f>
        <v>0</v>
      </c>
      <c r="Y283" s="388">
        <f>IFERROR($E283*SUMIF('Daily Log'!$BD$18:$BD$1017,$B283,'Daily Log'!$BE$18:$BE$1017),0)</f>
        <v>2</v>
      </c>
      <c r="Z283" s="388">
        <f>IFERROR($E283*SUMIF('Daily Log'!$BG$18:$BG$1017,$B283,'Daily Log'!$BH$18:$BH$1017),0)</f>
        <v>0</v>
      </c>
      <c r="AA283" s="388">
        <f>IFERROR($E283*SUMIF('Daily Log'!$BJ$18:$BJ$1017,$B283,'Daily Log'!$BK$18:$BK$1017),0)</f>
        <v>0</v>
      </c>
      <c r="AB283" s="388">
        <f>IFERROR($E283*SUMIF('Daily Log'!$BM$18:$BM$1017,$B283,'Daily Log'!$BN$18:$BN$1017),0)</f>
        <v>0</v>
      </c>
      <c r="AC283" s="388">
        <f>IFERROR($E283*SUMIF('Daily Log'!$BP$18:$BP$1017,$B283,'Daily Log'!$BQ$18:$BQ$1017),0)</f>
        <v>1</v>
      </c>
      <c r="AD283" s="388">
        <f>IFERROR($E283*SUMIF('Daily Log'!$BS$18:$BS$1017,$B283,'Daily Log'!$BT$18:$BT$1017),0)</f>
        <v>0</v>
      </c>
      <c r="AE283" s="388">
        <f>IFERROR($E283*SUMIF('Daily Log'!$BV$18:$BV$1017,$B283,'Daily Log'!$BW$18:$BW$1017),0)</f>
        <v>0</v>
      </c>
      <c r="AF283" s="388">
        <f>IFERROR($E283*SUMIF('Daily Log'!$BY$18:$BY$1017,$B283,'Daily Log'!$BZ$18:$BZ$1017),0)</f>
        <v>0</v>
      </c>
      <c r="AG283" s="388">
        <f>IFERROR($E283*SUMIF('Daily Log'!$CB$18:$CB$1017,$B283,'Daily Log'!$CC$18:$CC$1017),0)</f>
        <v>0</v>
      </c>
      <c r="AH283" s="388">
        <f>IFERROR($E283*SUMIF('Daily Log'!$CE$18:$CE$1017,$B283,'Daily Log'!$CF$18:$CF$1017),0)</f>
        <v>0</v>
      </c>
      <c r="AI283" s="388">
        <f>IFERROR($E283*SUMIF('Daily Log'!$CH$18:$CH$1017,$B283,'Daily Log'!$CI$18:$CI$1017),0)</f>
        <v>0</v>
      </c>
      <c r="AJ283" s="388">
        <f>IFERROR($E283*SUMIF('Daily Log'!$CK$18:$CK$1017,$B283,'Daily Log'!$CL$18:$CL$1017),0)</f>
        <v>0</v>
      </c>
      <c r="AK283" s="388">
        <f>IFERROR($E283*SUMIF('Daily Log'!$CN$18:$CN$1017,$B283,'Daily Log'!$CO$18:$CO$1017),0)</f>
        <v>0</v>
      </c>
    </row>
    <row r="284" spans="2:37" ht="33.75" hidden="1" customHeight="1">
      <c r="B284" s="399" t="s">
        <v>190</v>
      </c>
      <c r="C284" s="399"/>
      <c r="D284" s="389" t="s">
        <v>355</v>
      </c>
      <c r="E284" s="391">
        <v>1</v>
      </c>
      <c r="F284" s="390">
        <f t="shared" si="5"/>
        <v>5</v>
      </c>
      <c r="G284" s="388">
        <f>IFERROR($E284*SUMIF('Daily Log'!$B$18:$B$1017,$B284,'Daily Log'!$C$18:$C$1017),0)</f>
        <v>0</v>
      </c>
      <c r="H284" s="388">
        <f>IFERROR($E284*SUMIF('Daily Log'!$E$18:$E$1017,$B284,'Daily Log'!$F$18:$F$1017),0)</f>
        <v>0</v>
      </c>
      <c r="I284" s="388">
        <f>IFERROR($E284*SUMIF('Daily Log'!$H$18:$H$1017,$B284,'Daily Log'!$I$18:$I$1017),0)</f>
        <v>0</v>
      </c>
      <c r="J284" s="388">
        <f>IFERROR($E284*SUMIF('Daily Log'!$K$18:$K$1017,$B284,'Daily Log'!$L$18:$L$1017),0)</f>
        <v>0</v>
      </c>
      <c r="K284" s="388">
        <f>IFERROR($E284*SUMIF('Daily Log'!$N$18:$N$1017,$B284,'Daily Log'!$O$18:$O$1017),0)</f>
        <v>0</v>
      </c>
      <c r="L284" s="388">
        <f>IFERROR($E284*SUMIF('Daily Log'!$Q$18:$Q$1017,$B284,'Daily Log'!$R$18:$R$1017),0)</f>
        <v>0</v>
      </c>
      <c r="M284" s="388">
        <f>IFERROR($E284*SUMIF('Daily Log'!$T$18:$T$1017,$B284,'Daily Log'!$U$18:$U$1017),0)</f>
        <v>0</v>
      </c>
      <c r="N284" s="388">
        <f>IFERROR($E284*SUMIF('Daily Log'!$W$18:$W$1017,$B284,'Daily Log'!$X$18:$X$1017),0)</f>
        <v>0</v>
      </c>
      <c r="O284" s="388">
        <f>IFERROR($E284*SUMIF('Daily Log'!$Z$18:$Z$1017,$B284,'Daily Log'!$AA$18:$AA$1017),0)</f>
        <v>0</v>
      </c>
      <c r="P284" s="388">
        <f>IFERROR($E284*SUMIF('Daily Log'!$AC$18:$AC$1017,$B284,'Daily Log'!$AD$18:$AD$1017),0)</f>
        <v>0</v>
      </c>
      <c r="Q284" s="388">
        <f>IFERROR($E284*SUMIF('Daily Log'!$AF$18:$AF$1017,$B284,'Daily Log'!$AG$18:$AG$1017),0)</f>
        <v>0</v>
      </c>
      <c r="R284" s="388">
        <f>IFERROR($E284*SUMIF('Daily Log'!$AI$18:$AI$1017,$B284,'Daily Log'!$AJ$18:$AJ$1017),0)</f>
        <v>0</v>
      </c>
      <c r="S284" s="388">
        <f>IFERROR($E284*SUMIF('Daily Log'!$AL$18:$AL$1017,$B284,'Daily Log'!$AM$18:$AM$1017),0)</f>
        <v>0</v>
      </c>
      <c r="T284" s="388">
        <f>IFERROR($E284*SUMIF('Daily Log'!$AO$18:$AO$1017,$B284,'Daily Log'!$AP$18:$AP$1017),0)</f>
        <v>0</v>
      </c>
      <c r="U284" s="388">
        <f>IFERROR($E284*SUMIF('Daily Log'!$AR$18:$AR$1017,$B284,'Daily Log'!$AS$18:$AS$1017),0)</f>
        <v>0</v>
      </c>
      <c r="V284" s="388">
        <f>IFERROR($E284*SUMIF('Daily Log'!$AU$18:$AU$1017,$B284,'Daily Log'!$AV$18:$AV$1017),0)</f>
        <v>0</v>
      </c>
      <c r="W284" s="388">
        <f>IFERROR($E284*SUMIF('Daily Log'!$AX$18:$AX$1017,$B284,'Daily Log'!$AY$18:$AY$1017),0)</f>
        <v>0</v>
      </c>
      <c r="X284" s="388">
        <f>IFERROR($E284*SUMIF('Daily Log'!$BA$18:$BA$1017,$B284,'Daily Log'!$BB$18:$BB$1017),0)</f>
        <v>0</v>
      </c>
      <c r="Y284" s="388">
        <f>IFERROR($E284*SUMIF('Daily Log'!$BD$18:$BD$1017,$B284,'Daily Log'!$BE$18:$BE$1017),0)</f>
        <v>2</v>
      </c>
      <c r="Z284" s="388">
        <f>IFERROR($E284*SUMIF('Daily Log'!$BG$18:$BG$1017,$B284,'Daily Log'!$BH$18:$BH$1017),0)</f>
        <v>2</v>
      </c>
      <c r="AA284" s="388">
        <f>IFERROR($E284*SUMIF('Daily Log'!$BJ$18:$BJ$1017,$B284,'Daily Log'!$BK$18:$BK$1017),0)</f>
        <v>0</v>
      </c>
      <c r="AB284" s="388">
        <f>IFERROR($E284*SUMIF('Daily Log'!$BM$18:$BM$1017,$B284,'Daily Log'!$BN$18:$BN$1017),0)</f>
        <v>0</v>
      </c>
      <c r="AC284" s="388">
        <f>IFERROR($E284*SUMIF('Daily Log'!$BP$18:$BP$1017,$B284,'Daily Log'!$BQ$18:$BQ$1017),0)</f>
        <v>1</v>
      </c>
      <c r="AD284" s="388">
        <f>IFERROR($E284*SUMIF('Daily Log'!$BS$18:$BS$1017,$B284,'Daily Log'!$BT$18:$BT$1017),0)</f>
        <v>0</v>
      </c>
      <c r="AE284" s="388">
        <f>IFERROR($E284*SUMIF('Daily Log'!$BV$18:$BV$1017,$B284,'Daily Log'!$BW$18:$BW$1017),0)</f>
        <v>0</v>
      </c>
      <c r="AF284" s="388">
        <f>IFERROR($E284*SUMIF('Daily Log'!$BY$18:$BY$1017,$B284,'Daily Log'!$BZ$18:$BZ$1017),0)</f>
        <v>0</v>
      </c>
      <c r="AG284" s="388">
        <f>IFERROR($E284*SUMIF('Daily Log'!$CB$18:$CB$1017,$B284,'Daily Log'!$CC$18:$CC$1017),0)</f>
        <v>0</v>
      </c>
      <c r="AH284" s="388">
        <f>IFERROR($E284*SUMIF('Daily Log'!$CE$18:$CE$1017,$B284,'Daily Log'!$CF$18:$CF$1017),0)</f>
        <v>0</v>
      </c>
      <c r="AI284" s="388">
        <f>IFERROR($E284*SUMIF('Daily Log'!$CH$18:$CH$1017,$B284,'Daily Log'!$CI$18:$CI$1017),0)</f>
        <v>0</v>
      </c>
      <c r="AJ284" s="388">
        <f>IFERROR($E284*SUMIF('Daily Log'!$CK$18:$CK$1017,$B284,'Daily Log'!$CL$18:$CL$1017),0)</f>
        <v>0</v>
      </c>
      <c r="AK284" s="388">
        <f>IFERROR($E284*SUMIF('Daily Log'!$CN$18:$CN$1017,$B284,'Daily Log'!$CO$18:$CO$1017),0)</f>
        <v>0</v>
      </c>
    </row>
    <row r="285" spans="2:37" ht="33.75" hidden="1" customHeight="1">
      <c r="B285" s="399" t="s">
        <v>191</v>
      </c>
      <c r="C285" s="399"/>
      <c r="D285" s="389" t="s">
        <v>355</v>
      </c>
      <c r="E285" s="391">
        <v>1</v>
      </c>
      <c r="F285" s="390">
        <f t="shared" si="5"/>
        <v>0</v>
      </c>
      <c r="G285" s="388">
        <f>IFERROR($E285*SUMIF('Daily Log'!$B$18:$B$1017,$B285,'Daily Log'!$C$18:$C$1017),0)</f>
        <v>0</v>
      </c>
      <c r="H285" s="388">
        <f>IFERROR($E285*SUMIF('Daily Log'!$E$18:$E$1017,$B285,'Daily Log'!$F$18:$F$1017),0)</f>
        <v>0</v>
      </c>
      <c r="I285" s="388">
        <f>IFERROR($E285*SUMIF('Daily Log'!$H$18:$H$1017,$B285,'Daily Log'!$I$18:$I$1017),0)</f>
        <v>0</v>
      </c>
      <c r="J285" s="388">
        <f>IFERROR($E285*SUMIF('Daily Log'!$K$18:$K$1017,$B285,'Daily Log'!$L$18:$L$1017),0)</f>
        <v>0</v>
      </c>
      <c r="K285" s="388">
        <f>IFERROR($E285*SUMIF('Daily Log'!$N$18:$N$1017,$B285,'Daily Log'!$O$18:$O$1017),0)</f>
        <v>0</v>
      </c>
      <c r="L285" s="388">
        <f>IFERROR($E285*SUMIF('Daily Log'!$Q$18:$Q$1017,$B285,'Daily Log'!$R$18:$R$1017),0)</f>
        <v>0</v>
      </c>
      <c r="M285" s="388">
        <f>IFERROR($E285*SUMIF('Daily Log'!$T$18:$T$1017,$B285,'Daily Log'!$U$18:$U$1017),0)</f>
        <v>0</v>
      </c>
      <c r="N285" s="388">
        <f>IFERROR($E285*SUMIF('Daily Log'!$W$18:$W$1017,$B285,'Daily Log'!$X$18:$X$1017),0)</f>
        <v>0</v>
      </c>
      <c r="O285" s="388">
        <f>IFERROR($E285*SUMIF('Daily Log'!$Z$18:$Z$1017,$B285,'Daily Log'!$AA$18:$AA$1017),0)</f>
        <v>0</v>
      </c>
      <c r="P285" s="388">
        <f>IFERROR($E285*SUMIF('Daily Log'!$AC$18:$AC$1017,$B285,'Daily Log'!$AD$18:$AD$1017),0)</f>
        <v>0</v>
      </c>
      <c r="Q285" s="388">
        <f>IFERROR($E285*SUMIF('Daily Log'!$AF$18:$AF$1017,$B285,'Daily Log'!$AG$18:$AG$1017),0)</f>
        <v>0</v>
      </c>
      <c r="R285" s="388">
        <f>IFERROR($E285*SUMIF('Daily Log'!$AI$18:$AI$1017,$B285,'Daily Log'!$AJ$18:$AJ$1017),0)</f>
        <v>0</v>
      </c>
      <c r="S285" s="388">
        <f>IFERROR($E285*SUMIF('Daily Log'!$AL$18:$AL$1017,$B285,'Daily Log'!$AM$18:$AM$1017),0)</f>
        <v>0</v>
      </c>
      <c r="T285" s="388">
        <f>IFERROR($E285*SUMIF('Daily Log'!$AO$18:$AO$1017,$B285,'Daily Log'!$AP$18:$AP$1017),0)</f>
        <v>0</v>
      </c>
      <c r="U285" s="388">
        <f>IFERROR($E285*SUMIF('Daily Log'!$AR$18:$AR$1017,$B285,'Daily Log'!$AS$18:$AS$1017),0)</f>
        <v>0</v>
      </c>
      <c r="V285" s="388">
        <f>IFERROR($E285*SUMIF('Daily Log'!$AU$18:$AU$1017,$B285,'Daily Log'!$AV$18:$AV$1017),0)</f>
        <v>0</v>
      </c>
      <c r="W285" s="388">
        <f>IFERROR($E285*SUMIF('Daily Log'!$AX$18:$AX$1017,$B285,'Daily Log'!$AY$18:$AY$1017),0)</f>
        <v>0</v>
      </c>
      <c r="X285" s="388">
        <f>IFERROR($E285*SUMIF('Daily Log'!$BA$18:$BA$1017,$B285,'Daily Log'!$BB$18:$BB$1017),0)</f>
        <v>0</v>
      </c>
      <c r="Y285" s="388">
        <f>IFERROR($E285*SUMIF('Daily Log'!$BD$18:$BD$1017,$B285,'Daily Log'!$BE$18:$BE$1017),0)</f>
        <v>0</v>
      </c>
      <c r="Z285" s="388">
        <f>IFERROR($E285*SUMIF('Daily Log'!$BG$18:$BG$1017,$B285,'Daily Log'!$BH$18:$BH$1017),0)</f>
        <v>0</v>
      </c>
      <c r="AA285" s="388">
        <f>IFERROR($E285*SUMIF('Daily Log'!$BJ$18:$BJ$1017,$B285,'Daily Log'!$BK$18:$BK$1017),0)</f>
        <v>0</v>
      </c>
      <c r="AB285" s="388">
        <f>IFERROR($E285*SUMIF('Daily Log'!$BM$18:$BM$1017,$B285,'Daily Log'!$BN$18:$BN$1017),0)</f>
        <v>0</v>
      </c>
      <c r="AC285" s="388">
        <f>IFERROR($E285*SUMIF('Daily Log'!$BP$18:$BP$1017,$B285,'Daily Log'!$BQ$18:$BQ$1017),0)</f>
        <v>0</v>
      </c>
      <c r="AD285" s="388">
        <f>IFERROR($E285*SUMIF('Daily Log'!$BS$18:$BS$1017,$B285,'Daily Log'!$BT$18:$BT$1017),0)</f>
        <v>0</v>
      </c>
      <c r="AE285" s="388">
        <f>IFERROR($E285*SUMIF('Daily Log'!$BV$18:$BV$1017,$B285,'Daily Log'!$BW$18:$BW$1017),0)</f>
        <v>0</v>
      </c>
      <c r="AF285" s="388">
        <f>IFERROR($E285*SUMIF('Daily Log'!$BY$18:$BY$1017,$B285,'Daily Log'!$BZ$18:$BZ$1017),0)</f>
        <v>0</v>
      </c>
      <c r="AG285" s="388">
        <f>IFERROR($E285*SUMIF('Daily Log'!$CB$18:$CB$1017,$B285,'Daily Log'!$CC$18:$CC$1017),0)</f>
        <v>0</v>
      </c>
      <c r="AH285" s="388">
        <f>IFERROR($E285*SUMIF('Daily Log'!$CE$18:$CE$1017,$B285,'Daily Log'!$CF$18:$CF$1017),0)</f>
        <v>0</v>
      </c>
      <c r="AI285" s="388">
        <f>IFERROR($E285*SUMIF('Daily Log'!$CH$18:$CH$1017,$B285,'Daily Log'!$CI$18:$CI$1017),0)</f>
        <v>0</v>
      </c>
      <c r="AJ285" s="388">
        <f>IFERROR($E285*SUMIF('Daily Log'!$CK$18:$CK$1017,$B285,'Daily Log'!$CL$18:$CL$1017),0)</f>
        <v>0</v>
      </c>
      <c r="AK285" s="388">
        <f>IFERROR($E285*SUMIF('Daily Log'!$CN$18:$CN$1017,$B285,'Daily Log'!$CO$18:$CO$1017),0)</f>
        <v>0</v>
      </c>
    </row>
    <row r="286" spans="2:37" ht="33.75" hidden="1" customHeight="1">
      <c r="B286" s="399" t="s">
        <v>192</v>
      </c>
      <c r="C286" s="399"/>
      <c r="D286" s="389" t="s">
        <v>355</v>
      </c>
      <c r="E286" s="391">
        <v>1</v>
      </c>
      <c r="F286" s="390">
        <f t="shared" si="5"/>
        <v>5</v>
      </c>
      <c r="G286" s="388">
        <f>IFERROR($E286*SUMIF('Daily Log'!$B$18:$B$1017,$B286,'Daily Log'!$C$18:$C$1017),0)</f>
        <v>0</v>
      </c>
      <c r="H286" s="388">
        <f>IFERROR($E286*SUMIF('Daily Log'!$E$18:$E$1017,$B286,'Daily Log'!$F$18:$F$1017),0)</f>
        <v>0</v>
      </c>
      <c r="I286" s="388">
        <f>IFERROR($E286*SUMIF('Daily Log'!$H$18:$H$1017,$B286,'Daily Log'!$I$18:$I$1017),0)</f>
        <v>0</v>
      </c>
      <c r="J286" s="388">
        <f>IFERROR($E286*SUMIF('Daily Log'!$K$18:$K$1017,$B286,'Daily Log'!$L$18:$L$1017),0)</f>
        <v>0</v>
      </c>
      <c r="K286" s="388">
        <f>IFERROR($E286*SUMIF('Daily Log'!$N$18:$N$1017,$B286,'Daily Log'!$O$18:$O$1017),0)</f>
        <v>0</v>
      </c>
      <c r="L286" s="388">
        <f>IFERROR($E286*SUMIF('Daily Log'!$Q$18:$Q$1017,$B286,'Daily Log'!$R$18:$R$1017),0)</f>
        <v>0</v>
      </c>
      <c r="M286" s="388">
        <f>IFERROR($E286*SUMIF('Daily Log'!$T$18:$T$1017,$B286,'Daily Log'!$U$18:$U$1017),0)</f>
        <v>0</v>
      </c>
      <c r="N286" s="388">
        <f>IFERROR($E286*SUMIF('Daily Log'!$W$18:$W$1017,$B286,'Daily Log'!$X$18:$X$1017),0)</f>
        <v>0</v>
      </c>
      <c r="O286" s="388">
        <f>IFERROR($E286*SUMIF('Daily Log'!$Z$18:$Z$1017,$B286,'Daily Log'!$AA$18:$AA$1017),0)</f>
        <v>0</v>
      </c>
      <c r="P286" s="388">
        <f>IFERROR($E286*SUMIF('Daily Log'!$AC$18:$AC$1017,$B286,'Daily Log'!$AD$18:$AD$1017),0)</f>
        <v>0</v>
      </c>
      <c r="Q286" s="388">
        <f>IFERROR($E286*SUMIF('Daily Log'!$AF$18:$AF$1017,$B286,'Daily Log'!$AG$18:$AG$1017),0)</f>
        <v>0</v>
      </c>
      <c r="R286" s="388">
        <f>IFERROR($E286*SUMIF('Daily Log'!$AI$18:$AI$1017,$B286,'Daily Log'!$AJ$18:$AJ$1017),0)</f>
        <v>0</v>
      </c>
      <c r="S286" s="388">
        <f>IFERROR($E286*SUMIF('Daily Log'!$AL$18:$AL$1017,$B286,'Daily Log'!$AM$18:$AM$1017),0)</f>
        <v>0</v>
      </c>
      <c r="T286" s="388">
        <f>IFERROR($E286*SUMIF('Daily Log'!$AO$18:$AO$1017,$B286,'Daily Log'!$AP$18:$AP$1017),0)</f>
        <v>0</v>
      </c>
      <c r="U286" s="388">
        <f>IFERROR($E286*SUMIF('Daily Log'!$AR$18:$AR$1017,$B286,'Daily Log'!$AS$18:$AS$1017),0)</f>
        <v>0</v>
      </c>
      <c r="V286" s="388">
        <f>IFERROR($E286*SUMIF('Daily Log'!$AU$18:$AU$1017,$B286,'Daily Log'!$AV$18:$AV$1017),0)</f>
        <v>0</v>
      </c>
      <c r="W286" s="388">
        <f>IFERROR($E286*SUMIF('Daily Log'!$AX$18:$AX$1017,$B286,'Daily Log'!$AY$18:$AY$1017),0)</f>
        <v>0</v>
      </c>
      <c r="X286" s="388">
        <f>IFERROR($E286*SUMIF('Daily Log'!$BA$18:$BA$1017,$B286,'Daily Log'!$BB$18:$BB$1017),0)</f>
        <v>0</v>
      </c>
      <c r="Y286" s="388">
        <f>IFERROR($E286*SUMIF('Daily Log'!$BD$18:$BD$1017,$B286,'Daily Log'!$BE$18:$BE$1017),0)</f>
        <v>1</v>
      </c>
      <c r="Z286" s="388">
        <f>IFERROR($E286*SUMIF('Daily Log'!$BG$18:$BG$1017,$B286,'Daily Log'!$BH$18:$BH$1017),0)</f>
        <v>1</v>
      </c>
      <c r="AA286" s="388">
        <f>IFERROR($E286*SUMIF('Daily Log'!$BJ$18:$BJ$1017,$B286,'Daily Log'!$BK$18:$BK$1017),0)</f>
        <v>1</v>
      </c>
      <c r="AB286" s="388">
        <f>IFERROR($E286*SUMIF('Daily Log'!$BM$18:$BM$1017,$B286,'Daily Log'!$BN$18:$BN$1017),0)</f>
        <v>1</v>
      </c>
      <c r="AC286" s="388">
        <f>IFERROR($E286*SUMIF('Daily Log'!$BP$18:$BP$1017,$B286,'Daily Log'!$BQ$18:$BQ$1017),0)</f>
        <v>0</v>
      </c>
      <c r="AD286" s="388">
        <f>IFERROR($E286*SUMIF('Daily Log'!$BS$18:$BS$1017,$B286,'Daily Log'!$BT$18:$BT$1017),0)</f>
        <v>1</v>
      </c>
      <c r="AE286" s="388">
        <f>IFERROR($E286*SUMIF('Daily Log'!$BV$18:$BV$1017,$B286,'Daily Log'!$BW$18:$BW$1017),0)</f>
        <v>0</v>
      </c>
      <c r="AF286" s="388">
        <f>IFERROR($E286*SUMIF('Daily Log'!$BY$18:$BY$1017,$B286,'Daily Log'!$BZ$18:$BZ$1017),0)</f>
        <v>0</v>
      </c>
      <c r="AG286" s="388">
        <f>IFERROR($E286*SUMIF('Daily Log'!$CB$18:$CB$1017,$B286,'Daily Log'!$CC$18:$CC$1017),0)</f>
        <v>0</v>
      </c>
      <c r="AH286" s="388">
        <f>IFERROR($E286*SUMIF('Daily Log'!$CE$18:$CE$1017,$B286,'Daily Log'!$CF$18:$CF$1017),0)</f>
        <v>0</v>
      </c>
      <c r="AI286" s="388">
        <f>IFERROR($E286*SUMIF('Daily Log'!$CH$18:$CH$1017,$B286,'Daily Log'!$CI$18:$CI$1017),0)</f>
        <v>0</v>
      </c>
      <c r="AJ286" s="388">
        <f>IFERROR($E286*SUMIF('Daily Log'!$CK$18:$CK$1017,$B286,'Daily Log'!$CL$18:$CL$1017),0)</f>
        <v>0</v>
      </c>
      <c r="AK286" s="388">
        <f>IFERROR($E286*SUMIF('Daily Log'!$CN$18:$CN$1017,$B286,'Daily Log'!$CO$18:$CO$1017),0)</f>
        <v>0</v>
      </c>
    </row>
    <row r="287" spans="2:37" ht="33.75" hidden="1" customHeight="1">
      <c r="B287" s="399" t="s">
        <v>193</v>
      </c>
      <c r="C287" s="399"/>
      <c r="D287" s="389" t="s">
        <v>355</v>
      </c>
      <c r="E287" s="391">
        <v>1</v>
      </c>
      <c r="F287" s="390">
        <f t="shared" si="5"/>
        <v>12</v>
      </c>
      <c r="G287" s="388">
        <f>IFERROR($E287*SUMIF('Daily Log'!$B$18:$B$1017,$B287,'Daily Log'!$C$18:$C$1017),0)</f>
        <v>0</v>
      </c>
      <c r="H287" s="388">
        <f>IFERROR($E287*SUMIF('Daily Log'!$E$18:$E$1017,$B287,'Daily Log'!$F$18:$F$1017),0)</f>
        <v>0</v>
      </c>
      <c r="I287" s="388">
        <f>IFERROR($E287*SUMIF('Daily Log'!$H$18:$H$1017,$B287,'Daily Log'!$I$18:$I$1017),0)</f>
        <v>0</v>
      </c>
      <c r="J287" s="388">
        <f>IFERROR($E287*SUMIF('Daily Log'!$K$18:$K$1017,$B287,'Daily Log'!$L$18:$L$1017),0)</f>
        <v>0</v>
      </c>
      <c r="K287" s="388">
        <f>IFERROR($E287*SUMIF('Daily Log'!$N$18:$N$1017,$B287,'Daily Log'!$O$18:$O$1017),0)</f>
        <v>0</v>
      </c>
      <c r="L287" s="388">
        <f>IFERROR($E287*SUMIF('Daily Log'!$Q$18:$Q$1017,$B287,'Daily Log'!$R$18:$R$1017),0)</f>
        <v>0</v>
      </c>
      <c r="M287" s="388">
        <f>IFERROR($E287*SUMIF('Daily Log'!$T$18:$T$1017,$B287,'Daily Log'!$U$18:$U$1017),0)</f>
        <v>0</v>
      </c>
      <c r="N287" s="388">
        <f>IFERROR($E287*SUMIF('Daily Log'!$W$18:$W$1017,$B287,'Daily Log'!$X$18:$X$1017),0)</f>
        <v>0</v>
      </c>
      <c r="O287" s="388">
        <f>IFERROR($E287*SUMIF('Daily Log'!$Z$18:$Z$1017,$B287,'Daily Log'!$AA$18:$AA$1017),0)</f>
        <v>0</v>
      </c>
      <c r="P287" s="388">
        <f>IFERROR($E287*SUMIF('Daily Log'!$AC$18:$AC$1017,$B287,'Daily Log'!$AD$18:$AD$1017),0)</f>
        <v>0</v>
      </c>
      <c r="Q287" s="388">
        <f>IFERROR($E287*SUMIF('Daily Log'!$AF$18:$AF$1017,$B287,'Daily Log'!$AG$18:$AG$1017),0)</f>
        <v>0</v>
      </c>
      <c r="R287" s="388">
        <f>IFERROR($E287*SUMIF('Daily Log'!$AI$18:$AI$1017,$B287,'Daily Log'!$AJ$18:$AJ$1017),0)</f>
        <v>0</v>
      </c>
      <c r="S287" s="388">
        <f>IFERROR($E287*SUMIF('Daily Log'!$AL$18:$AL$1017,$B287,'Daily Log'!$AM$18:$AM$1017),0)</f>
        <v>0</v>
      </c>
      <c r="T287" s="388">
        <f>IFERROR($E287*SUMIF('Daily Log'!$AO$18:$AO$1017,$B287,'Daily Log'!$AP$18:$AP$1017),0)</f>
        <v>0</v>
      </c>
      <c r="U287" s="388">
        <f>IFERROR($E287*SUMIF('Daily Log'!$AR$18:$AR$1017,$B287,'Daily Log'!$AS$18:$AS$1017),0)</f>
        <v>0</v>
      </c>
      <c r="V287" s="388">
        <f>IFERROR($E287*SUMIF('Daily Log'!$AU$18:$AU$1017,$B287,'Daily Log'!$AV$18:$AV$1017),0)</f>
        <v>0</v>
      </c>
      <c r="W287" s="388">
        <f>IFERROR($E287*SUMIF('Daily Log'!$AX$18:$AX$1017,$B287,'Daily Log'!$AY$18:$AY$1017),0)</f>
        <v>0</v>
      </c>
      <c r="X287" s="388">
        <f>IFERROR($E287*SUMIF('Daily Log'!$BA$18:$BA$1017,$B287,'Daily Log'!$BB$18:$BB$1017),0)</f>
        <v>1</v>
      </c>
      <c r="Y287" s="388">
        <f>IFERROR($E287*SUMIF('Daily Log'!$BD$18:$BD$1017,$B287,'Daily Log'!$BE$18:$BE$1017),0)</f>
        <v>1</v>
      </c>
      <c r="Z287" s="388">
        <f>IFERROR($E287*SUMIF('Daily Log'!$BG$18:$BG$1017,$B287,'Daily Log'!$BH$18:$BH$1017),0)</f>
        <v>3</v>
      </c>
      <c r="AA287" s="388">
        <f>IFERROR($E287*SUMIF('Daily Log'!$BJ$18:$BJ$1017,$B287,'Daily Log'!$BK$18:$BK$1017),0)</f>
        <v>1</v>
      </c>
      <c r="AB287" s="388">
        <f>IFERROR($E287*SUMIF('Daily Log'!$BM$18:$BM$1017,$B287,'Daily Log'!$BN$18:$BN$1017),0)</f>
        <v>3</v>
      </c>
      <c r="AC287" s="388">
        <f>IFERROR($E287*SUMIF('Daily Log'!$BP$18:$BP$1017,$B287,'Daily Log'!$BQ$18:$BQ$1017),0)</f>
        <v>2</v>
      </c>
      <c r="AD287" s="388">
        <f>IFERROR($E287*SUMIF('Daily Log'!$BS$18:$BS$1017,$B287,'Daily Log'!$BT$18:$BT$1017),0)</f>
        <v>1</v>
      </c>
      <c r="AE287" s="388">
        <f>IFERROR($E287*SUMIF('Daily Log'!$BV$18:$BV$1017,$B287,'Daily Log'!$BW$18:$BW$1017),0)</f>
        <v>0</v>
      </c>
      <c r="AF287" s="388">
        <f>IFERROR($E287*SUMIF('Daily Log'!$BY$18:$BY$1017,$B287,'Daily Log'!$BZ$18:$BZ$1017),0)</f>
        <v>0</v>
      </c>
      <c r="AG287" s="388">
        <f>IFERROR($E287*SUMIF('Daily Log'!$CB$18:$CB$1017,$B287,'Daily Log'!$CC$18:$CC$1017),0)</f>
        <v>0</v>
      </c>
      <c r="AH287" s="388">
        <f>IFERROR($E287*SUMIF('Daily Log'!$CE$18:$CE$1017,$B287,'Daily Log'!$CF$18:$CF$1017),0)</f>
        <v>0</v>
      </c>
      <c r="AI287" s="388">
        <f>IFERROR($E287*SUMIF('Daily Log'!$CH$18:$CH$1017,$B287,'Daily Log'!$CI$18:$CI$1017),0)</f>
        <v>0</v>
      </c>
      <c r="AJ287" s="388">
        <f>IFERROR($E287*SUMIF('Daily Log'!$CK$18:$CK$1017,$B287,'Daily Log'!$CL$18:$CL$1017),0)</f>
        <v>0</v>
      </c>
      <c r="AK287" s="388">
        <f>IFERROR($E287*SUMIF('Daily Log'!$CN$18:$CN$1017,$B287,'Daily Log'!$CO$18:$CO$1017),0)</f>
        <v>0</v>
      </c>
    </row>
    <row r="288" spans="2:37" ht="33.75" hidden="1" customHeight="1">
      <c r="B288" s="399" t="s">
        <v>194</v>
      </c>
      <c r="C288" s="399"/>
      <c r="D288" s="389" t="s">
        <v>355</v>
      </c>
      <c r="E288" s="391">
        <v>1</v>
      </c>
      <c r="F288" s="390">
        <f t="shared" si="5"/>
        <v>4</v>
      </c>
      <c r="G288" s="388">
        <f>IFERROR($E288*SUMIF('Daily Log'!$B$18:$B$1017,$B288,'Daily Log'!$C$18:$C$1017),0)</f>
        <v>0</v>
      </c>
      <c r="H288" s="388">
        <f>IFERROR($E288*SUMIF('Daily Log'!$E$18:$E$1017,$B288,'Daily Log'!$F$18:$F$1017),0)</f>
        <v>0</v>
      </c>
      <c r="I288" s="388">
        <f>IFERROR($E288*SUMIF('Daily Log'!$H$18:$H$1017,$B288,'Daily Log'!$I$18:$I$1017),0)</f>
        <v>0</v>
      </c>
      <c r="J288" s="388">
        <f>IFERROR($E288*SUMIF('Daily Log'!$K$18:$K$1017,$B288,'Daily Log'!$L$18:$L$1017),0)</f>
        <v>0</v>
      </c>
      <c r="K288" s="388">
        <f>IFERROR($E288*SUMIF('Daily Log'!$N$18:$N$1017,$B288,'Daily Log'!$O$18:$O$1017),0)</f>
        <v>0</v>
      </c>
      <c r="L288" s="388">
        <f>IFERROR($E288*SUMIF('Daily Log'!$Q$18:$Q$1017,$B288,'Daily Log'!$R$18:$R$1017),0)</f>
        <v>0</v>
      </c>
      <c r="M288" s="388">
        <f>IFERROR($E288*SUMIF('Daily Log'!$T$18:$T$1017,$B288,'Daily Log'!$U$18:$U$1017),0)</f>
        <v>0</v>
      </c>
      <c r="N288" s="388">
        <f>IFERROR($E288*SUMIF('Daily Log'!$W$18:$W$1017,$B288,'Daily Log'!$X$18:$X$1017),0)</f>
        <v>0</v>
      </c>
      <c r="O288" s="388">
        <f>IFERROR($E288*SUMIF('Daily Log'!$Z$18:$Z$1017,$B288,'Daily Log'!$AA$18:$AA$1017),0)</f>
        <v>0</v>
      </c>
      <c r="P288" s="388">
        <f>IFERROR($E288*SUMIF('Daily Log'!$AC$18:$AC$1017,$B288,'Daily Log'!$AD$18:$AD$1017),0)</f>
        <v>0</v>
      </c>
      <c r="Q288" s="388">
        <f>IFERROR($E288*SUMIF('Daily Log'!$AF$18:$AF$1017,$B288,'Daily Log'!$AG$18:$AG$1017),0)</f>
        <v>0</v>
      </c>
      <c r="R288" s="388">
        <f>IFERROR($E288*SUMIF('Daily Log'!$AI$18:$AI$1017,$B288,'Daily Log'!$AJ$18:$AJ$1017),0)</f>
        <v>0</v>
      </c>
      <c r="S288" s="388">
        <f>IFERROR($E288*SUMIF('Daily Log'!$AL$18:$AL$1017,$B288,'Daily Log'!$AM$18:$AM$1017),0)</f>
        <v>0</v>
      </c>
      <c r="T288" s="388">
        <f>IFERROR($E288*SUMIF('Daily Log'!$AO$18:$AO$1017,$B288,'Daily Log'!$AP$18:$AP$1017),0)</f>
        <v>0</v>
      </c>
      <c r="U288" s="388">
        <f>IFERROR($E288*SUMIF('Daily Log'!$AR$18:$AR$1017,$B288,'Daily Log'!$AS$18:$AS$1017),0)</f>
        <v>0</v>
      </c>
      <c r="V288" s="388">
        <f>IFERROR($E288*SUMIF('Daily Log'!$AU$18:$AU$1017,$B288,'Daily Log'!$AV$18:$AV$1017),0)</f>
        <v>0</v>
      </c>
      <c r="W288" s="388">
        <f>IFERROR($E288*SUMIF('Daily Log'!$AX$18:$AX$1017,$B288,'Daily Log'!$AY$18:$AY$1017),0)</f>
        <v>0</v>
      </c>
      <c r="X288" s="388">
        <f>IFERROR($E288*SUMIF('Daily Log'!$BA$18:$BA$1017,$B288,'Daily Log'!$BB$18:$BB$1017),0)</f>
        <v>0</v>
      </c>
      <c r="Y288" s="388">
        <f>IFERROR($E288*SUMIF('Daily Log'!$BD$18:$BD$1017,$B288,'Daily Log'!$BE$18:$BE$1017),0)</f>
        <v>1</v>
      </c>
      <c r="Z288" s="388">
        <f>IFERROR($E288*SUMIF('Daily Log'!$BG$18:$BG$1017,$B288,'Daily Log'!$BH$18:$BH$1017),0)</f>
        <v>1</v>
      </c>
      <c r="AA288" s="388">
        <f>IFERROR($E288*SUMIF('Daily Log'!$BJ$18:$BJ$1017,$B288,'Daily Log'!$BK$18:$BK$1017),0)</f>
        <v>2</v>
      </c>
      <c r="AB288" s="388">
        <f>IFERROR($E288*SUMIF('Daily Log'!$BM$18:$BM$1017,$B288,'Daily Log'!$BN$18:$BN$1017),0)</f>
        <v>0</v>
      </c>
      <c r="AC288" s="388">
        <f>IFERROR($E288*SUMIF('Daily Log'!$BP$18:$BP$1017,$B288,'Daily Log'!$BQ$18:$BQ$1017),0)</f>
        <v>0</v>
      </c>
      <c r="AD288" s="388">
        <f>IFERROR($E288*SUMIF('Daily Log'!$BS$18:$BS$1017,$B288,'Daily Log'!$BT$18:$BT$1017),0)</f>
        <v>0</v>
      </c>
      <c r="AE288" s="388">
        <f>IFERROR($E288*SUMIF('Daily Log'!$BV$18:$BV$1017,$B288,'Daily Log'!$BW$18:$BW$1017),0)</f>
        <v>0</v>
      </c>
      <c r="AF288" s="388">
        <f>IFERROR($E288*SUMIF('Daily Log'!$BY$18:$BY$1017,$B288,'Daily Log'!$BZ$18:$BZ$1017),0)</f>
        <v>0</v>
      </c>
      <c r="AG288" s="388">
        <f>IFERROR($E288*SUMIF('Daily Log'!$CB$18:$CB$1017,$B288,'Daily Log'!$CC$18:$CC$1017),0)</f>
        <v>0</v>
      </c>
      <c r="AH288" s="388">
        <f>IFERROR($E288*SUMIF('Daily Log'!$CE$18:$CE$1017,$B288,'Daily Log'!$CF$18:$CF$1017),0)</f>
        <v>0</v>
      </c>
      <c r="AI288" s="388">
        <f>IFERROR($E288*SUMIF('Daily Log'!$CH$18:$CH$1017,$B288,'Daily Log'!$CI$18:$CI$1017),0)</f>
        <v>0</v>
      </c>
      <c r="AJ288" s="388">
        <f>IFERROR($E288*SUMIF('Daily Log'!$CK$18:$CK$1017,$B288,'Daily Log'!$CL$18:$CL$1017),0)</f>
        <v>0</v>
      </c>
      <c r="AK288" s="388">
        <f>IFERROR($E288*SUMIF('Daily Log'!$CN$18:$CN$1017,$B288,'Daily Log'!$CO$18:$CO$1017),0)</f>
        <v>0</v>
      </c>
    </row>
    <row r="289" spans="2:37" ht="33.75" hidden="1" customHeight="1">
      <c r="B289" s="399" t="s">
        <v>195</v>
      </c>
      <c r="C289" s="399"/>
      <c r="D289" s="389" t="s">
        <v>355</v>
      </c>
      <c r="E289" s="391">
        <v>1</v>
      </c>
      <c r="F289" s="390">
        <f t="shared" si="5"/>
        <v>9</v>
      </c>
      <c r="G289" s="388">
        <f>IFERROR($E289*SUMIF('Daily Log'!$B$18:$B$1017,$B289,'Daily Log'!$C$18:$C$1017),0)</f>
        <v>0</v>
      </c>
      <c r="H289" s="388">
        <f>IFERROR($E289*SUMIF('Daily Log'!$E$18:$E$1017,$B289,'Daily Log'!$F$18:$F$1017),0)</f>
        <v>0</v>
      </c>
      <c r="I289" s="388">
        <f>IFERROR($E289*SUMIF('Daily Log'!$H$18:$H$1017,$B289,'Daily Log'!$I$18:$I$1017),0)</f>
        <v>0</v>
      </c>
      <c r="J289" s="388">
        <f>IFERROR($E289*SUMIF('Daily Log'!$K$18:$K$1017,$B289,'Daily Log'!$L$18:$L$1017),0)</f>
        <v>0</v>
      </c>
      <c r="K289" s="388">
        <f>IFERROR($E289*SUMIF('Daily Log'!$N$18:$N$1017,$B289,'Daily Log'!$O$18:$O$1017),0)</f>
        <v>0</v>
      </c>
      <c r="L289" s="388">
        <f>IFERROR($E289*SUMIF('Daily Log'!$Q$18:$Q$1017,$B289,'Daily Log'!$R$18:$R$1017),0)</f>
        <v>0</v>
      </c>
      <c r="M289" s="388">
        <f>IFERROR($E289*SUMIF('Daily Log'!$T$18:$T$1017,$B289,'Daily Log'!$U$18:$U$1017),0)</f>
        <v>0</v>
      </c>
      <c r="N289" s="388">
        <f>IFERROR($E289*SUMIF('Daily Log'!$W$18:$W$1017,$B289,'Daily Log'!$X$18:$X$1017),0)</f>
        <v>0</v>
      </c>
      <c r="O289" s="388">
        <f>IFERROR($E289*SUMIF('Daily Log'!$Z$18:$Z$1017,$B289,'Daily Log'!$AA$18:$AA$1017),0)</f>
        <v>0</v>
      </c>
      <c r="P289" s="388">
        <f>IFERROR($E289*SUMIF('Daily Log'!$AC$18:$AC$1017,$B289,'Daily Log'!$AD$18:$AD$1017),0)</f>
        <v>0</v>
      </c>
      <c r="Q289" s="388">
        <f>IFERROR($E289*SUMIF('Daily Log'!$AF$18:$AF$1017,$B289,'Daily Log'!$AG$18:$AG$1017),0)</f>
        <v>0</v>
      </c>
      <c r="R289" s="388">
        <f>IFERROR($E289*SUMIF('Daily Log'!$AI$18:$AI$1017,$B289,'Daily Log'!$AJ$18:$AJ$1017),0)</f>
        <v>0</v>
      </c>
      <c r="S289" s="388">
        <f>IFERROR($E289*SUMIF('Daily Log'!$AL$18:$AL$1017,$B289,'Daily Log'!$AM$18:$AM$1017),0)</f>
        <v>0</v>
      </c>
      <c r="T289" s="388">
        <f>IFERROR($E289*SUMIF('Daily Log'!$AO$18:$AO$1017,$B289,'Daily Log'!$AP$18:$AP$1017),0)</f>
        <v>0</v>
      </c>
      <c r="U289" s="388">
        <f>IFERROR($E289*SUMIF('Daily Log'!$AR$18:$AR$1017,$B289,'Daily Log'!$AS$18:$AS$1017),0)</f>
        <v>0</v>
      </c>
      <c r="V289" s="388">
        <f>IFERROR($E289*SUMIF('Daily Log'!$AU$18:$AU$1017,$B289,'Daily Log'!$AV$18:$AV$1017),0)</f>
        <v>0</v>
      </c>
      <c r="W289" s="388">
        <f>IFERROR($E289*SUMIF('Daily Log'!$AX$18:$AX$1017,$B289,'Daily Log'!$AY$18:$AY$1017),0)</f>
        <v>0</v>
      </c>
      <c r="X289" s="388">
        <f>IFERROR($E289*SUMIF('Daily Log'!$BA$18:$BA$1017,$B289,'Daily Log'!$BB$18:$BB$1017),0)</f>
        <v>0</v>
      </c>
      <c r="Y289" s="388">
        <f>IFERROR($E289*SUMIF('Daily Log'!$BD$18:$BD$1017,$B289,'Daily Log'!$BE$18:$BE$1017),0)</f>
        <v>4</v>
      </c>
      <c r="Z289" s="388">
        <f>IFERROR($E289*SUMIF('Daily Log'!$BG$18:$BG$1017,$B289,'Daily Log'!$BH$18:$BH$1017),0)</f>
        <v>3</v>
      </c>
      <c r="AA289" s="388">
        <f>IFERROR($E289*SUMIF('Daily Log'!$BJ$18:$BJ$1017,$B289,'Daily Log'!$BK$18:$BK$1017),0)</f>
        <v>2</v>
      </c>
      <c r="AB289" s="388">
        <f>IFERROR($E289*SUMIF('Daily Log'!$BM$18:$BM$1017,$B289,'Daily Log'!$BN$18:$BN$1017),0)</f>
        <v>0</v>
      </c>
      <c r="AC289" s="388">
        <f>IFERROR($E289*SUMIF('Daily Log'!$BP$18:$BP$1017,$B289,'Daily Log'!$BQ$18:$BQ$1017),0)</f>
        <v>0</v>
      </c>
      <c r="AD289" s="388">
        <f>IFERROR($E289*SUMIF('Daily Log'!$BS$18:$BS$1017,$B289,'Daily Log'!$BT$18:$BT$1017),0)</f>
        <v>0</v>
      </c>
      <c r="AE289" s="388">
        <f>IFERROR($E289*SUMIF('Daily Log'!$BV$18:$BV$1017,$B289,'Daily Log'!$BW$18:$BW$1017),0)</f>
        <v>0</v>
      </c>
      <c r="AF289" s="388">
        <f>IFERROR($E289*SUMIF('Daily Log'!$BY$18:$BY$1017,$B289,'Daily Log'!$BZ$18:$BZ$1017),0)</f>
        <v>0</v>
      </c>
      <c r="AG289" s="388">
        <f>IFERROR($E289*SUMIF('Daily Log'!$CB$18:$CB$1017,$B289,'Daily Log'!$CC$18:$CC$1017),0)</f>
        <v>0</v>
      </c>
      <c r="AH289" s="388">
        <f>IFERROR($E289*SUMIF('Daily Log'!$CE$18:$CE$1017,$B289,'Daily Log'!$CF$18:$CF$1017),0)</f>
        <v>0</v>
      </c>
      <c r="AI289" s="388">
        <f>IFERROR($E289*SUMIF('Daily Log'!$CH$18:$CH$1017,$B289,'Daily Log'!$CI$18:$CI$1017),0)</f>
        <v>0</v>
      </c>
      <c r="AJ289" s="388">
        <f>IFERROR($E289*SUMIF('Daily Log'!$CK$18:$CK$1017,$B289,'Daily Log'!$CL$18:$CL$1017),0)</f>
        <v>0</v>
      </c>
      <c r="AK289" s="388">
        <f>IFERROR($E289*SUMIF('Daily Log'!$CN$18:$CN$1017,$B289,'Daily Log'!$CO$18:$CO$1017),0)</f>
        <v>0</v>
      </c>
    </row>
    <row r="290" spans="2:37" ht="33.75" hidden="1" customHeight="1">
      <c r="B290" s="399" t="s">
        <v>196</v>
      </c>
      <c r="C290" s="399"/>
      <c r="D290" s="389" t="s">
        <v>354</v>
      </c>
      <c r="E290" s="391">
        <v>1</v>
      </c>
      <c r="F290" s="390">
        <f t="shared" si="5"/>
        <v>0</v>
      </c>
      <c r="G290" s="388">
        <f>IFERROR($E290*SUMIF('Daily Log'!$B$18:$B$1017,$B290,'Daily Log'!$C$18:$C$1017),0)</f>
        <v>0</v>
      </c>
      <c r="H290" s="388">
        <f>IFERROR($E290*SUMIF('Daily Log'!$E$18:$E$1017,$B290,'Daily Log'!$F$18:$F$1017),0)</f>
        <v>0</v>
      </c>
      <c r="I290" s="388">
        <f>IFERROR($E290*SUMIF('Daily Log'!$H$18:$H$1017,$B290,'Daily Log'!$I$18:$I$1017),0)</f>
        <v>0</v>
      </c>
      <c r="J290" s="388">
        <f>IFERROR($E290*SUMIF('Daily Log'!$K$18:$K$1017,$B290,'Daily Log'!$L$18:$L$1017),0)</f>
        <v>0</v>
      </c>
      <c r="K290" s="388">
        <f>IFERROR($E290*SUMIF('Daily Log'!$N$18:$N$1017,$B290,'Daily Log'!$O$18:$O$1017),0)</f>
        <v>0</v>
      </c>
      <c r="L290" s="388">
        <f>IFERROR($E290*SUMIF('Daily Log'!$Q$18:$Q$1017,$B290,'Daily Log'!$R$18:$R$1017),0)</f>
        <v>0</v>
      </c>
      <c r="M290" s="388">
        <f>IFERROR($E290*SUMIF('Daily Log'!$T$18:$T$1017,$B290,'Daily Log'!$U$18:$U$1017),0)</f>
        <v>0</v>
      </c>
      <c r="N290" s="388">
        <f>IFERROR($E290*SUMIF('Daily Log'!$W$18:$W$1017,$B290,'Daily Log'!$X$18:$X$1017),0)</f>
        <v>0</v>
      </c>
      <c r="O290" s="388">
        <f>IFERROR($E290*SUMIF('Daily Log'!$Z$18:$Z$1017,$B290,'Daily Log'!$AA$18:$AA$1017),0)</f>
        <v>0</v>
      </c>
      <c r="P290" s="388">
        <f>IFERROR($E290*SUMIF('Daily Log'!$AC$18:$AC$1017,$B290,'Daily Log'!$AD$18:$AD$1017),0)</f>
        <v>0</v>
      </c>
      <c r="Q290" s="388">
        <f>IFERROR($E290*SUMIF('Daily Log'!$AF$18:$AF$1017,$B290,'Daily Log'!$AG$18:$AG$1017),0)</f>
        <v>0</v>
      </c>
      <c r="R290" s="388">
        <f>IFERROR($E290*SUMIF('Daily Log'!$AI$18:$AI$1017,$B290,'Daily Log'!$AJ$18:$AJ$1017),0)</f>
        <v>0</v>
      </c>
      <c r="S290" s="388">
        <f>IFERROR($E290*SUMIF('Daily Log'!$AL$18:$AL$1017,$B290,'Daily Log'!$AM$18:$AM$1017),0)</f>
        <v>0</v>
      </c>
      <c r="T290" s="388">
        <f>IFERROR($E290*SUMIF('Daily Log'!$AO$18:$AO$1017,$B290,'Daily Log'!$AP$18:$AP$1017),0)</f>
        <v>0</v>
      </c>
      <c r="U290" s="388">
        <f>IFERROR($E290*SUMIF('Daily Log'!$AR$18:$AR$1017,$B290,'Daily Log'!$AS$18:$AS$1017),0)</f>
        <v>0</v>
      </c>
      <c r="V290" s="388">
        <f>IFERROR($E290*SUMIF('Daily Log'!$AU$18:$AU$1017,$B290,'Daily Log'!$AV$18:$AV$1017),0)</f>
        <v>0</v>
      </c>
      <c r="W290" s="388">
        <f>IFERROR($E290*SUMIF('Daily Log'!$AX$18:$AX$1017,$B290,'Daily Log'!$AY$18:$AY$1017),0)</f>
        <v>0</v>
      </c>
      <c r="X290" s="388">
        <f>IFERROR($E290*SUMIF('Daily Log'!$BA$18:$BA$1017,$B290,'Daily Log'!$BB$18:$BB$1017),0)</f>
        <v>0</v>
      </c>
      <c r="Y290" s="388">
        <f>IFERROR($E290*SUMIF('Daily Log'!$BD$18:$BD$1017,$B290,'Daily Log'!$BE$18:$BE$1017),0)</f>
        <v>0</v>
      </c>
      <c r="Z290" s="388">
        <f>IFERROR($E290*SUMIF('Daily Log'!$BG$18:$BG$1017,$B290,'Daily Log'!$BH$18:$BH$1017),0)</f>
        <v>0</v>
      </c>
      <c r="AA290" s="388">
        <f>IFERROR($E290*SUMIF('Daily Log'!$BJ$18:$BJ$1017,$B290,'Daily Log'!$BK$18:$BK$1017),0)</f>
        <v>0</v>
      </c>
      <c r="AB290" s="388">
        <f>IFERROR($E290*SUMIF('Daily Log'!$BM$18:$BM$1017,$B290,'Daily Log'!$BN$18:$BN$1017),0)</f>
        <v>0</v>
      </c>
      <c r="AC290" s="388">
        <f>IFERROR($E290*SUMIF('Daily Log'!$BP$18:$BP$1017,$B290,'Daily Log'!$BQ$18:$BQ$1017),0)</f>
        <v>0</v>
      </c>
      <c r="AD290" s="388">
        <f>IFERROR($E290*SUMIF('Daily Log'!$BS$18:$BS$1017,$B290,'Daily Log'!$BT$18:$BT$1017),0)</f>
        <v>0</v>
      </c>
      <c r="AE290" s="388">
        <f>IFERROR($E290*SUMIF('Daily Log'!$BV$18:$BV$1017,$B290,'Daily Log'!$BW$18:$BW$1017),0)</f>
        <v>0</v>
      </c>
      <c r="AF290" s="388">
        <f>IFERROR($E290*SUMIF('Daily Log'!$BY$18:$BY$1017,$B290,'Daily Log'!$BZ$18:$BZ$1017),0)</f>
        <v>0</v>
      </c>
      <c r="AG290" s="388">
        <f>IFERROR($E290*SUMIF('Daily Log'!$CB$18:$CB$1017,$B290,'Daily Log'!$CC$18:$CC$1017),0)</f>
        <v>0</v>
      </c>
      <c r="AH290" s="388">
        <f>IFERROR($E290*SUMIF('Daily Log'!$CE$18:$CE$1017,$B290,'Daily Log'!$CF$18:$CF$1017),0)</f>
        <v>0</v>
      </c>
      <c r="AI290" s="388">
        <f>IFERROR($E290*SUMIF('Daily Log'!$CH$18:$CH$1017,$B290,'Daily Log'!$CI$18:$CI$1017),0)</f>
        <v>0</v>
      </c>
      <c r="AJ290" s="388">
        <f>IFERROR($E290*SUMIF('Daily Log'!$CK$18:$CK$1017,$B290,'Daily Log'!$CL$18:$CL$1017),0)</f>
        <v>0</v>
      </c>
      <c r="AK290" s="388">
        <f>IFERROR($E290*SUMIF('Daily Log'!$CN$18:$CN$1017,$B290,'Daily Log'!$CO$18:$CO$1017),0)</f>
        <v>0</v>
      </c>
    </row>
    <row r="291" spans="2:37" ht="33.75" hidden="1" customHeight="1">
      <c r="B291" s="399" t="s">
        <v>197</v>
      </c>
      <c r="C291" s="399"/>
      <c r="D291" s="389" t="s">
        <v>354</v>
      </c>
      <c r="E291" s="391">
        <v>1</v>
      </c>
      <c r="F291" s="390">
        <f t="shared" si="5"/>
        <v>10</v>
      </c>
      <c r="G291" s="388">
        <f>IFERROR($E291*SUMIF('Daily Log'!$B$18:$B$1017,$B291,'Daily Log'!$C$18:$C$1017),0)</f>
        <v>0</v>
      </c>
      <c r="H291" s="388">
        <f>IFERROR($E291*SUMIF('Daily Log'!$E$18:$E$1017,$B291,'Daily Log'!$F$18:$F$1017),0)</f>
        <v>0</v>
      </c>
      <c r="I291" s="388">
        <f>IFERROR($E291*SUMIF('Daily Log'!$H$18:$H$1017,$B291,'Daily Log'!$I$18:$I$1017),0)</f>
        <v>0</v>
      </c>
      <c r="J291" s="388">
        <f>IFERROR($E291*SUMIF('Daily Log'!$K$18:$K$1017,$B291,'Daily Log'!$L$18:$L$1017),0)</f>
        <v>0</v>
      </c>
      <c r="K291" s="388">
        <f>IFERROR($E291*SUMIF('Daily Log'!$N$18:$N$1017,$B291,'Daily Log'!$O$18:$O$1017),0)</f>
        <v>0</v>
      </c>
      <c r="L291" s="388">
        <f>IFERROR($E291*SUMIF('Daily Log'!$Q$18:$Q$1017,$B291,'Daily Log'!$R$18:$R$1017),0)</f>
        <v>0</v>
      </c>
      <c r="M291" s="388">
        <f>IFERROR($E291*SUMIF('Daily Log'!$T$18:$T$1017,$B291,'Daily Log'!$U$18:$U$1017),0)</f>
        <v>0</v>
      </c>
      <c r="N291" s="388">
        <f>IFERROR($E291*SUMIF('Daily Log'!$W$18:$W$1017,$B291,'Daily Log'!$X$18:$X$1017),0)</f>
        <v>0</v>
      </c>
      <c r="O291" s="388">
        <f>IFERROR($E291*SUMIF('Daily Log'!$Z$18:$Z$1017,$B291,'Daily Log'!$AA$18:$AA$1017),0)</f>
        <v>0</v>
      </c>
      <c r="P291" s="388">
        <f>IFERROR($E291*SUMIF('Daily Log'!$AC$18:$AC$1017,$B291,'Daily Log'!$AD$18:$AD$1017),0)</f>
        <v>0</v>
      </c>
      <c r="Q291" s="388">
        <f>IFERROR($E291*SUMIF('Daily Log'!$AF$18:$AF$1017,$B291,'Daily Log'!$AG$18:$AG$1017),0)</f>
        <v>0</v>
      </c>
      <c r="R291" s="388">
        <f>IFERROR($E291*SUMIF('Daily Log'!$AI$18:$AI$1017,$B291,'Daily Log'!$AJ$18:$AJ$1017),0)</f>
        <v>0</v>
      </c>
      <c r="S291" s="388">
        <f>IFERROR($E291*SUMIF('Daily Log'!$AL$18:$AL$1017,$B291,'Daily Log'!$AM$18:$AM$1017),0)</f>
        <v>0</v>
      </c>
      <c r="T291" s="388">
        <f>IFERROR($E291*SUMIF('Daily Log'!$AO$18:$AO$1017,$B291,'Daily Log'!$AP$18:$AP$1017),0)</f>
        <v>0</v>
      </c>
      <c r="U291" s="388">
        <f>IFERROR($E291*SUMIF('Daily Log'!$AR$18:$AR$1017,$B291,'Daily Log'!$AS$18:$AS$1017),0)</f>
        <v>0</v>
      </c>
      <c r="V291" s="388">
        <f>IFERROR($E291*SUMIF('Daily Log'!$AU$18:$AU$1017,$B291,'Daily Log'!$AV$18:$AV$1017),0)</f>
        <v>0</v>
      </c>
      <c r="W291" s="388">
        <f>IFERROR($E291*SUMIF('Daily Log'!$AX$18:$AX$1017,$B291,'Daily Log'!$AY$18:$AY$1017),0)</f>
        <v>0</v>
      </c>
      <c r="X291" s="388">
        <f>IFERROR($E291*SUMIF('Daily Log'!$BA$18:$BA$1017,$B291,'Daily Log'!$BB$18:$BB$1017),0)</f>
        <v>3</v>
      </c>
      <c r="Y291" s="388">
        <f>IFERROR($E291*SUMIF('Daily Log'!$BD$18:$BD$1017,$B291,'Daily Log'!$BE$18:$BE$1017),0)</f>
        <v>0</v>
      </c>
      <c r="Z291" s="388">
        <f>IFERROR($E291*SUMIF('Daily Log'!$BG$18:$BG$1017,$B291,'Daily Log'!$BH$18:$BH$1017),0)</f>
        <v>1</v>
      </c>
      <c r="AA291" s="388">
        <f>IFERROR($E291*SUMIF('Daily Log'!$BJ$18:$BJ$1017,$B291,'Daily Log'!$BK$18:$BK$1017),0)</f>
        <v>5</v>
      </c>
      <c r="AB291" s="388">
        <f>IFERROR($E291*SUMIF('Daily Log'!$BM$18:$BM$1017,$B291,'Daily Log'!$BN$18:$BN$1017),0)</f>
        <v>0</v>
      </c>
      <c r="AC291" s="388">
        <f>IFERROR($E291*SUMIF('Daily Log'!$BP$18:$BP$1017,$B291,'Daily Log'!$BQ$18:$BQ$1017),0)</f>
        <v>1</v>
      </c>
      <c r="AD291" s="388">
        <f>IFERROR($E291*SUMIF('Daily Log'!$BS$18:$BS$1017,$B291,'Daily Log'!$BT$18:$BT$1017),0)</f>
        <v>0</v>
      </c>
      <c r="AE291" s="388">
        <f>IFERROR($E291*SUMIF('Daily Log'!$BV$18:$BV$1017,$B291,'Daily Log'!$BW$18:$BW$1017),0)</f>
        <v>0</v>
      </c>
      <c r="AF291" s="388">
        <f>IFERROR($E291*SUMIF('Daily Log'!$BY$18:$BY$1017,$B291,'Daily Log'!$BZ$18:$BZ$1017),0)</f>
        <v>0</v>
      </c>
      <c r="AG291" s="388">
        <f>IFERROR($E291*SUMIF('Daily Log'!$CB$18:$CB$1017,$B291,'Daily Log'!$CC$18:$CC$1017),0)</f>
        <v>0</v>
      </c>
      <c r="AH291" s="388">
        <f>IFERROR($E291*SUMIF('Daily Log'!$CE$18:$CE$1017,$B291,'Daily Log'!$CF$18:$CF$1017),0)</f>
        <v>0</v>
      </c>
      <c r="AI291" s="388">
        <f>IFERROR($E291*SUMIF('Daily Log'!$CH$18:$CH$1017,$B291,'Daily Log'!$CI$18:$CI$1017),0)</f>
        <v>0</v>
      </c>
      <c r="AJ291" s="388">
        <f>IFERROR($E291*SUMIF('Daily Log'!$CK$18:$CK$1017,$B291,'Daily Log'!$CL$18:$CL$1017),0)</f>
        <v>0</v>
      </c>
      <c r="AK291" s="388">
        <f>IFERROR($E291*SUMIF('Daily Log'!$CN$18:$CN$1017,$B291,'Daily Log'!$CO$18:$CO$1017),0)</f>
        <v>0</v>
      </c>
    </row>
    <row r="292" spans="2:37" ht="33.75" hidden="1" customHeight="1">
      <c r="B292" s="399" t="s">
        <v>198</v>
      </c>
      <c r="C292" s="399"/>
      <c r="D292" s="389" t="s">
        <v>354</v>
      </c>
      <c r="E292" s="391">
        <v>1</v>
      </c>
      <c r="F292" s="390">
        <f t="shared" si="5"/>
        <v>1</v>
      </c>
      <c r="G292" s="388">
        <f>IFERROR($E292*SUMIF('Daily Log'!$B$18:$B$1017,$B292,'Daily Log'!$C$18:$C$1017),0)</f>
        <v>0</v>
      </c>
      <c r="H292" s="388">
        <f>IFERROR($E292*SUMIF('Daily Log'!$E$18:$E$1017,$B292,'Daily Log'!$F$18:$F$1017),0)</f>
        <v>0</v>
      </c>
      <c r="I292" s="388">
        <f>IFERROR($E292*SUMIF('Daily Log'!$H$18:$H$1017,$B292,'Daily Log'!$I$18:$I$1017),0)</f>
        <v>0</v>
      </c>
      <c r="J292" s="388">
        <f>IFERROR($E292*SUMIF('Daily Log'!$K$18:$K$1017,$B292,'Daily Log'!$L$18:$L$1017),0)</f>
        <v>0</v>
      </c>
      <c r="K292" s="388">
        <f>IFERROR($E292*SUMIF('Daily Log'!$N$18:$N$1017,$B292,'Daily Log'!$O$18:$O$1017),0)</f>
        <v>0</v>
      </c>
      <c r="L292" s="388">
        <f>IFERROR($E292*SUMIF('Daily Log'!$Q$18:$Q$1017,$B292,'Daily Log'!$R$18:$R$1017),0)</f>
        <v>0</v>
      </c>
      <c r="M292" s="388">
        <f>IFERROR($E292*SUMIF('Daily Log'!$T$18:$T$1017,$B292,'Daily Log'!$U$18:$U$1017),0)</f>
        <v>0</v>
      </c>
      <c r="N292" s="388">
        <f>IFERROR($E292*SUMIF('Daily Log'!$W$18:$W$1017,$B292,'Daily Log'!$X$18:$X$1017),0)</f>
        <v>0</v>
      </c>
      <c r="O292" s="388">
        <f>IFERROR($E292*SUMIF('Daily Log'!$Z$18:$Z$1017,$B292,'Daily Log'!$AA$18:$AA$1017),0)</f>
        <v>0</v>
      </c>
      <c r="P292" s="388">
        <f>IFERROR($E292*SUMIF('Daily Log'!$AC$18:$AC$1017,$B292,'Daily Log'!$AD$18:$AD$1017),0)</f>
        <v>0</v>
      </c>
      <c r="Q292" s="388">
        <f>IFERROR($E292*SUMIF('Daily Log'!$AF$18:$AF$1017,$B292,'Daily Log'!$AG$18:$AG$1017),0)</f>
        <v>0</v>
      </c>
      <c r="R292" s="388">
        <f>IFERROR($E292*SUMIF('Daily Log'!$AI$18:$AI$1017,$B292,'Daily Log'!$AJ$18:$AJ$1017),0)</f>
        <v>0</v>
      </c>
      <c r="S292" s="388">
        <f>IFERROR($E292*SUMIF('Daily Log'!$AL$18:$AL$1017,$B292,'Daily Log'!$AM$18:$AM$1017),0)</f>
        <v>0</v>
      </c>
      <c r="T292" s="388">
        <f>IFERROR($E292*SUMIF('Daily Log'!$AO$18:$AO$1017,$B292,'Daily Log'!$AP$18:$AP$1017),0)</f>
        <v>0</v>
      </c>
      <c r="U292" s="388">
        <f>IFERROR($E292*SUMIF('Daily Log'!$AR$18:$AR$1017,$B292,'Daily Log'!$AS$18:$AS$1017),0)</f>
        <v>0</v>
      </c>
      <c r="V292" s="388">
        <f>IFERROR($E292*SUMIF('Daily Log'!$AU$18:$AU$1017,$B292,'Daily Log'!$AV$18:$AV$1017),0)</f>
        <v>0</v>
      </c>
      <c r="W292" s="388">
        <f>IFERROR($E292*SUMIF('Daily Log'!$AX$18:$AX$1017,$B292,'Daily Log'!$AY$18:$AY$1017),0)</f>
        <v>0</v>
      </c>
      <c r="X292" s="388">
        <f>IFERROR($E292*SUMIF('Daily Log'!$BA$18:$BA$1017,$B292,'Daily Log'!$BB$18:$BB$1017),0)</f>
        <v>0</v>
      </c>
      <c r="Y292" s="388">
        <f>IFERROR($E292*SUMIF('Daily Log'!$BD$18:$BD$1017,$B292,'Daily Log'!$BE$18:$BE$1017),0)</f>
        <v>0</v>
      </c>
      <c r="Z292" s="388">
        <f>IFERROR($E292*SUMIF('Daily Log'!$BG$18:$BG$1017,$B292,'Daily Log'!$BH$18:$BH$1017),0)</f>
        <v>0</v>
      </c>
      <c r="AA292" s="388">
        <f>IFERROR($E292*SUMIF('Daily Log'!$BJ$18:$BJ$1017,$B292,'Daily Log'!$BK$18:$BK$1017),0)</f>
        <v>0</v>
      </c>
      <c r="AB292" s="388">
        <f>IFERROR($E292*SUMIF('Daily Log'!$BM$18:$BM$1017,$B292,'Daily Log'!$BN$18:$BN$1017),0)</f>
        <v>0</v>
      </c>
      <c r="AC292" s="388">
        <f>IFERROR($E292*SUMIF('Daily Log'!$BP$18:$BP$1017,$B292,'Daily Log'!$BQ$18:$BQ$1017),0)</f>
        <v>0</v>
      </c>
      <c r="AD292" s="388">
        <f>IFERROR($E292*SUMIF('Daily Log'!$BS$18:$BS$1017,$B292,'Daily Log'!$BT$18:$BT$1017),0)</f>
        <v>1</v>
      </c>
      <c r="AE292" s="388">
        <f>IFERROR($E292*SUMIF('Daily Log'!$BV$18:$BV$1017,$B292,'Daily Log'!$BW$18:$BW$1017),0)</f>
        <v>0</v>
      </c>
      <c r="AF292" s="388">
        <f>IFERROR($E292*SUMIF('Daily Log'!$BY$18:$BY$1017,$B292,'Daily Log'!$BZ$18:$BZ$1017),0)</f>
        <v>0</v>
      </c>
      <c r="AG292" s="388">
        <f>IFERROR($E292*SUMIF('Daily Log'!$CB$18:$CB$1017,$B292,'Daily Log'!$CC$18:$CC$1017),0)</f>
        <v>0</v>
      </c>
      <c r="AH292" s="388">
        <f>IFERROR($E292*SUMIF('Daily Log'!$CE$18:$CE$1017,$B292,'Daily Log'!$CF$18:$CF$1017),0)</f>
        <v>0</v>
      </c>
      <c r="AI292" s="388">
        <f>IFERROR($E292*SUMIF('Daily Log'!$CH$18:$CH$1017,$B292,'Daily Log'!$CI$18:$CI$1017),0)</f>
        <v>0</v>
      </c>
      <c r="AJ292" s="388">
        <f>IFERROR($E292*SUMIF('Daily Log'!$CK$18:$CK$1017,$B292,'Daily Log'!$CL$18:$CL$1017),0)</f>
        <v>0</v>
      </c>
      <c r="AK292" s="388">
        <f>IFERROR($E292*SUMIF('Daily Log'!$CN$18:$CN$1017,$B292,'Daily Log'!$CO$18:$CO$1017),0)</f>
        <v>0</v>
      </c>
    </row>
    <row r="293" spans="2:37" ht="33.75" hidden="1" customHeight="1">
      <c r="B293" s="399" t="s">
        <v>199</v>
      </c>
      <c r="C293" s="399"/>
      <c r="D293" s="389" t="s">
        <v>354</v>
      </c>
      <c r="E293" s="391">
        <v>1</v>
      </c>
      <c r="F293" s="390">
        <f t="shared" si="5"/>
        <v>0</v>
      </c>
      <c r="G293" s="388">
        <f>IFERROR($E293*SUMIF('Daily Log'!$B$18:$B$1017,$B293,'Daily Log'!$C$18:$C$1017),0)</f>
        <v>0</v>
      </c>
      <c r="H293" s="388">
        <f>IFERROR($E293*SUMIF('Daily Log'!$E$18:$E$1017,$B293,'Daily Log'!$F$18:$F$1017),0)</f>
        <v>0</v>
      </c>
      <c r="I293" s="388">
        <f>IFERROR($E293*SUMIF('Daily Log'!$H$18:$H$1017,$B293,'Daily Log'!$I$18:$I$1017),0)</f>
        <v>0</v>
      </c>
      <c r="J293" s="388">
        <f>IFERROR($E293*SUMIF('Daily Log'!$K$18:$K$1017,$B293,'Daily Log'!$L$18:$L$1017),0)</f>
        <v>0</v>
      </c>
      <c r="K293" s="388">
        <f>IFERROR($E293*SUMIF('Daily Log'!$N$18:$N$1017,$B293,'Daily Log'!$O$18:$O$1017),0)</f>
        <v>0</v>
      </c>
      <c r="L293" s="388">
        <f>IFERROR($E293*SUMIF('Daily Log'!$Q$18:$Q$1017,$B293,'Daily Log'!$R$18:$R$1017),0)</f>
        <v>0</v>
      </c>
      <c r="M293" s="388">
        <f>IFERROR($E293*SUMIF('Daily Log'!$T$18:$T$1017,$B293,'Daily Log'!$U$18:$U$1017),0)</f>
        <v>0</v>
      </c>
      <c r="N293" s="388">
        <f>IFERROR($E293*SUMIF('Daily Log'!$W$18:$W$1017,$B293,'Daily Log'!$X$18:$X$1017),0)</f>
        <v>0</v>
      </c>
      <c r="O293" s="388">
        <f>IFERROR($E293*SUMIF('Daily Log'!$Z$18:$Z$1017,$B293,'Daily Log'!$AA$18:$AA$1017),0)</f>
        <v>0</v>
      </c>
      <c r="P293" s="388">
        <f>IFERROR($E293*SUMIF('Daily Log'!$AC$18:$AC$1017,$B293,'Daily Log'!$AD$18:$AD$1017),0)</f>
        <v>0</v>
      </c>
      <c r="Q293" s="388">
        <f>IFERROR($E293*SUMIF('Daily Log'!$AF$18:$AF$1017,$B293,'Daily Log'!$AG$18:$AG$1017),0)</f>
        <v>0</v>
      </c>
      <c r="R293" s="388">
        <f>IFERROR($E293*SUMIF('Daily Log'!$AI$18:$AI$1017,$B293,'Daily Log'!$AJ$18:$AJ$1017),0)</f>
        <v>0</v>
      </c>
      <c r="S293" s="388">
        <f>IFERROR($E293*SUMIF('Daily Log'!$AL$18:$AL$1017,$B293,'Daily Log'!$AM$18:$AM$1017),0)</f>
        <v>0</v>
      </c>
      <c r="T293" s="388">
        <f>IFERROR($E293*SUMIF('Daily Log'!$AO$18:$AO$1017,$B293,'Daily Log'!$AP$18:$AP$1017),0)</f>
        <v>0</v>
      </c>
      <c r="U293" s="388">
        <f>IFERROR($E293*SUMIF('Daily Log'!$AR$18:$AR$1017,$B293,'Daily Log'!$AS$18:$AS$1017),0)</f>
        <v>0</v>
      </c>
      <c r="V293" s="388">
        <f>IFERROR($E293*SUMIF('Daily Log'!$AU$18:$AU$1017,$B293,'Daily Log'!$AV$18:$AV$1017),0)</f>
        <v>0</v>
      </c>
      <c r="W293" s="388">
        <f>IFERROR($E293*SUMIF('Daily Log'!$AX$18:$AX$1017,$B293,'Daily Log'!$AY$18:$AY$1017),0)</f>
        <v>0</v>
      </c>
      <c r="X293" s="388">
        <f>IFERROR($E293*SUMIF('Daily Log'!$BA$18:$BA$1017,$B293,'Daily Log'!$BB$18:$BB$1017),0)</f>
        <v>0</v>
      </c>
      <c r="Y293" s="388">
        <f>IFERROR($E293*SUMIF('Daily Log'!$BD$18:$BD$1017,$B293,'Daily Log'!$BE$18:$BE$1017),0)</f>
        <v>0</v>
      </c>
      <c r="Z293" s="388">
        <f>IFERROR($E293*SUMIF('Daily Log'!$BG$18:$BG$1017,$B293,'Daily Log'!$BH$18:$BH$1017),0)</f>
        <v>0</v>
      </c>
      <c r="AA293" s="388">
        <f>IFERROR($E293*SUMIF('Daily Log'!$BJ$18:$BJ$1017,$B293,'Daily Log'!$BK$18:$BK$1017),0)</f>
        <v>0</v>
      </c>
      <c r="AB293" s="388">
        <f>IFERROR($E293*SUMIF('Daily Log'!$BM$18:$BM$1017,$B293,'Daily Log'!$BN$18:$BN$1017),0)</f>
        <v>0</v>
      </c>
      <c r="AC293" s="388">
        <f>IFERROR($E293*SUMIF('Daily Log'!$BP$18:$BP$1017,$B293,'Daily Log'!$BQ$18:$BQ$1017),0)</f>
        <v>0</v>
      </c>
      <c r="AD293" s="388">
        <f>IFERROR($E293*SUMIF('Daily Log'!$BS$18:$BS$1017,$B293,'Daily Log'!$BT$18:$BT$1017),0)</f>
        <v>0</v>
      </c>
      <c r="AE293" s="388">
        <f>IFERROR($E293*SUMIF('Daily Log'!$BV$18:$BV$1017,$B293,'Daily Log'!$BW$18:$BW$1017),0)</f>
        <v>0</v>
      </c>
      <c r="AF293" s="388">
        <f>IFERROR($E293*SUMIF('Daily Log'!$BY$18:$BY$1017,$B293,'Daily Log'!$BZ$18:$BZ$1017),0)</f>
        <v>0</v>
      </c>
      <c r="AG293" s="388">
        <f>IFERROR($E293*SUMIF('Daily Log'!$CB$18:$CB$1017,$B293,'Daily Log'!$CC$18:$CC$1017),0)</f>
        <v>0</v>
      </c>
      <c r="AH293" s="388">
        <f>IFERROR($E293*SUMIF('Daily Log'!$CE$18:$CE$1017,$B293,'Daily Log'!$CF$18:$CF$1017),0)</f>
        <v>0</v>
      </c>
      <c r="AI293" s="388">
        <f>IFERROR($E293*SUMIF('Daily Log'!$CH$18:$CH$1017,$B293,'Daily Log'!$CI$18:$CI$1017),0)</f>
        <v>0</v>
      </c>
      <c r="AJ293" s="388">
        <f>IFERROR($E293*SUMIF('Daily Log'!$CK$18:$CK$1017,$B293,'Daily Log'!$CL$18:$CL$1017),0)</f>
        <v>0</v>
      </c>
      <c r="AK293" s="388">
        <f>IFERROR($E293*SUMIF('Daily Log'!$CN$18:$CN$1017,$B293,'Daily Log'!$CO$18:$CO$1017),0)</f>
        <v>0</v>
      </c>
    </row>
    <row r="294" spans="2:37" ht="33.75" hidden="1" customHeight="1">
      <c r="B294" s="399" t="s">
        <v>200</v>
      </c>
      <c r="C294" s="399"/>
      <c r="D294" s="389" t="s">
        <v>354</v>
      </c>
      <c r="E294" s="391">
        <v>1</v>
      </c>
      <c r="F294" s="390">
        <f t="shared" si="5"/>
        <v>1</v>
      </c>
      <c r="G294" s="388">
        <f>IFERROR($E294*SUMIF('Daily Log'!$B$18:$B$1017,$B294,'Daily Log'!$C$18:$C$1017),0)</f>
        <v>0</v>
      </c>
      <c r="H294" s="388">
        <f>IFERROR($E294*SUMIF('Daily Log'!$E$18:$E$1017,$B294,'Daily Log'!$F$18:$F$1017),0)</f>
        <v>0</v>
      </c>
      <c r="I294" s="388">
        <f>IFERROR($E294*SUMIF('Daily Log'!$H$18:$H$1017,$B294,'Daily Log'!$I$18:$I$1017),0)</f>
        <v>0</v>
      </c>
      <c r="J294" s="388">
        <f>IFERROR($E294*SUMIF('Daily Log'!$K$18:$K$1017,$B294,'Daily Log'!$L$18:$L$1017),0)</f>
        <v>0</v>
      </c>
      <c r="K294" s="388">
        <f>IFERROR($E294*SUMIF('Daily Log'!$N$18:$N$1017,$B294,'Daily Log'!$O$18:$O$1017),0)</f>
        <v>0</v>
      </c>
      <c r="L294" s="388">
        <f>IFERROR($E294*SUMIF('Daily Log'!$Q$18:$Q$1017,$B294,'Daily Log'!$R$18:$R$1017),0)</f>
        <v>0</v>
      </c>
      <c r="M294" s="388">
        <f>IFERROR($E294*SUMIF('Daily Log'!$T$18:$T$1017,$B294,'Daily Log'!$U$18:$U$1017),0)</f>
        <v>0</v>
      </c>
      <c r="N294" s="388">
        <f>IFERROR($E294*SUMIF('Daily Log'!$W$18:$W$1017,$B294,'Daily Log'!$X$18:$X$1017),0)</f>
        <v>0</v>
      </c>
      <c r="O294" s="388">
        <f>IFERROR($E294*SUMIF('Daily Log'!$Z$18:$Z$1017,$B294,'Daily Log'!$AA$18:$AA$1017),0)</f>
        <v>0</v>
      </c>
      <c r="P294" s="388">
        <f>IFERROR($E294*SUMIF('Daily Log'!$AC$18:$AC$1017,$B294,'Daily Log'!$AD$18:$AD$1017),0)</f>
        <v>0</v>
      </c>
      <c r="Q294" s="388">
        <f>IFERROR($E294*SUMIF('Daily Log'!$AF$18:$AF$1017,$B294,'Daily Log'!$AG$18:$AG$1017),0)</f>
        <v>0</v>
      </c>
      <c r="R294" s="388">
        <f>IFERROR($E294*SUMIF('Daily Log'!$AI$18:$AI$1017,$B294,'Daily Log'!$AJ$18:$AJ$1017),0)</f>
        <v>0</v>
      </c>
      <c r="S294" s="388">
        <f>IFERROR($E294*SUMIF('Daily Log'!$AL$18:$AL$1017,$B294,'Daily Log'!$AM$18:$AM$1017),0)</f>
        <v>0</v>
      </c>
      <c r="T294" s="388">
        <f>IFERROR($E294*SUMIF('Daily Log'!$AO$18:$AO$1017,$B294,'Daily Log'!$AP$18:$AP$1017),0)</f>
        <v>0</v>
      </c>
      <c r="U294" s="388">
        <f>IFERROR($E294*SUMIF('Daily Log'!$AR$18:$AR$1017,$B294,'Daily Log'!$AS$18:$AS$1017),0)</f>
        <v>0</v>
      </c>
      <c r="V294" s="388">
        <f>IFERROR($E294*SUMIF('Daily Log'!$AU$18:$AU$1017,$B294,'Daily Log'!$AV$18:$AV$1017),0)</f>
        <v>0</v>
      </c>
      <c r="W294" s="388">
        <f>IFERROR($E294*SUMIF('Daily Log'!$AX$18:$AX$1017,$B294,'Daily Log'!$AY$18:$AY$1017),0)</f>
        <v>0</v>
      </c>
      <c r="X294" s="388">
        <f>IFERROR($E294*SUMIF('Daily Log'!$BA$18:$BA$1017,$B294,'Daily Log'!$BB$18:$BB$1017),0)</f>
        <v>0</v>
      </c>
      <c r="Y294" s="388">
        <f>IFERROR($E294*SUMIF('Daily Log'!$BD$18:$BD$1017,$B294,'Daily Log'!$BE$18:$BE$1017),0)</f>
        <v>0</v>
      </c>
      <c r="Z294" s="388">
        <f>IFERROR($E294*SUMIF('Daily Log'!$BG$18:$BG$1017,$B294,'Daily Log'!$BH$18:$BH$1017),0)</f>
        <v>0</v>
      </c>
      <c r="AA294" s="388">
        <f>IFERROR($E294*SUMIF('Daily Log'!$BJ$18:$BJ$1017,$B294,'Daily Log'!$BK$18:$BK$1017),0)</f>
        <v>0</v>
      </c>
      <c r="AB294" s="388">
        <f>IFERROR($E294*SUMIF('Daily Log'!$BM$18:$BM$1017,$B294,'Daily Log'!$BN$18:$BN$1017),0)</f>
        <v>0</v>
      </c>
      <c r="AC294" s="388">
        <f>IFERROR($E294*SUMIF('Daily Log'!$BP$18:$BP$1017,$B294,'Daily Log'!$BQ$18:$BQ$1017),0)</f>
        <v>0</v>
      </c>
      <c r="AD294" s="388">
        <f>IFERROR($E294*SUMIF('Daily Log'!$BS$18:$BS$1017,$B294,'Daily Log'!$BT$18:$BT$1017),0)</f>
        <v>1</v>
      </c>
      <c r="AE294" s="388">
        <f>IFERROR($E294*SUMIF('Daily Log'!$BV$18:$BV$1017,$B294,'Daily Log'!$BW$18:$BW$1017),0)</f>
        <v>0</v>
      </c>
      <c r="AF294" s="388">
        <f>IFERROR($E294*SUMIF('Daily Log'!$BY$18:$BY$1017,$B294,'Daily Log'!$BZ$18:$BZ$1017),0)</f>
        <v>0</v>
      </c>
      <c r="AG294" s="388">
        <f>IFERROR($E294*SUMIF('Daily Log'!$CB$18:$CB$1017,$B294,'Daily Log'!$CC$18:$CC$1017),0)</f>
        <v>0</v>
      </c>
      <c r="AH294" s="388">
        <f>IFERROR($E294*SUMIF('Daily Log'!$CE$18:$CE$1017,$B294,'Daily Log'!$CF$18:$CF$1017),0)</f>
        <v>0</v>
      </c>
      <c r="AI294" s="388">
        <f>IFERROR($E294*SUMIF('Daily Log'!$CH$18:$CH$1017,$B294,'Daily Log'!$CI$18:$CI$1017),0)</f>
        <v>0</v>
      </c>
      <c r="AJ294" s="388">
        <f>IFERROR($E294*SUMIF('Daily Log'!$CK$18:$CK$1017,$B294,'Daily Log'!$CL$18:$CL$1017),0)</f>
        <v>0</v>
      </c>
      <c r="AK294" s="388">
        <f>IFERROR($E294*SUMIF('Daily Log'!$CN$18:$CN$1017,$B294,'Daily Log'!$CO$18:$CO$1017),0)</f>
        <v>0</v>
      </c>
    </row>
    <row r="295" spans="2:37" ht="33.75" hidden="1" customHeight="1">
      <c r="B295" s="399" t="s">
        <v>201</v>
      </c>
      <c r="C295" s="399"/>
      <c r="D295" s="389" t="s">
        <v>354</v>
      </c>
      <c r="E295" s="391">
        <v>1</v>
      </c>
      <c r="F295" s="390">
        <f t="shared" si="5"/>
        <v>2</v>
      </c>
      <c r="G295" s="388">
        <f>IFERROR($E295*SUMIF('Daily Log'!$B$18:$B$1017,$B295,'Daily Log'!$C$18:$C$1017),0)</f>
        <v>0</v>
      </c>
      <c r="H295" s="388">
        <f>IFERROR($E295*SUMIF('Daily Log'!$E$18:$E$1017,$B295,'Daily Log'!$F$18:$F$1017),0)</f>
        <v>0</v>
      </c>
      <c r="I295" s="388">
        <f>IFERROR($E295*SUMIF('Daily Log'!$H$18:$H$1017,$B295,'Daily Log'!$I$18:$I$1017),0)</f>
        <v>0</v>
      </c>
      <c r="J295" s="388">
        <f>IFERROR($E295*SUMIF('Daily Log'!$K$18:$K$1017,$B295,'Daily Log'!$L$18:$L$1017),0)</f>
        <v>0</v>
      </c>
      <c r="K295" s="388">
        <f>IFERROR($E295*SUMIF('Daily Log'!$N$18:$N$1017,$B295,'Daily Log'!$O$18:$O$1017),0)</f>
        <v>0</v>
      </c>
      <c r="L295" s="388">
        <f>IFERROR($E295*SUMIF('Daily Log'!$Q$18:$Q$1017,$B295,'Daily Log'!$R$18:$R$1017),0)</f>
        <v>0</v>
      </c>
      <c r="M295" s="388">
        <f>IFERROR($E295*SUMIF('Daily Log'!$T$18:$T$1017,$B295,'Daily Log'!$U$18:$U$1017),0)</f>
        <v>0</v>
      </c>
      <c r="N295" s="388">
        <f>IFERROR($E295*SUMIF('Daily Log'!$W$18:$W$1017,$B295,'Daily Log'!$X$18:$X$1017),0)</f>
        <v>0</v>
      </c>
      <c r="O295" s="388">
        <f>IFERROR($E295*SUMIF('Daily Log'!$Z$18:$Z$1017,$B295,'Daily Log'!$AA$18:$AA$1017),0)</f>
        <v>0</v>
      </c>
      <c r="P295" s="388">
        <f>IFERROR($E295*SUMIF('Daily Log'!$AC$18:$AC$1017,$B295,'Daily Log'!$AD$18:$AD$1017),0)</f>
        <v>0</v>
      </c>
      <c r="Q295" s="388">
        <f>IFERROR($E295*SUMIF('Daily Log'!$AF$18:$AF$1017,$B295,'Daily Log'!$AG$18:$AG$1017),0)</f>
        <v>0</v>
      </c>
      <c r="R295" s="388">
        <f>IFERROR($E295*SUMIF('Daily Log'!$AI$18:$AI$1017,$B295,'Daily Log'!$AJ$18:$AJ$1017),0)</f>
        <v>0</v>
      </c>
      <c r="S295" s="388">
        <f>IFERROR($E295*SUMIF('Daily Log'!$AL$18:$AL$1017,$B295,'Daily Log'!$AM$18:$AM$1017),0)</f>
        <v>0</v>
      </c>
      <c r="T295" s="388">
        <f>IFERROR($E295*SUMIF('Daily Log'!$AO$18:$AO$1017,$B295,'Daily Log'!$AP$18:$AP$1017),0)</f>
        <v>0</v>
      </c>
      <c r="U295" s="388">
        <f>IFERROR($E295*SUMIF('Daily Log'!$AR$18:$AR$1017,$B295,'Daily Log'!$AS$18:$AS$1017),0)</f>
        <v>0</v>
      </c>
      <c r="V295" s="388">
        <f>IFERROR($E295*SUMIF('Daily Log'!$AU$18:$AU$1017,$B295,'Daily Log'!$AV$18:$AV$1017),0)</f>
        <v>0</v>
      </c>
      <c r="W295" s="388">
        <f>IFERROR($E295*SUMIF('Daily Log'!$AX$18:$AX$1017,$B295,'Daily Log'!$AY$18:$AY$1017),0)</f>
        <v>0</v>
      </c>
      <c r="X295" s="388">
        <f>IFERROR($E295*SUMIF('Daily Log'!$BA$18:$BA$1017,$B295,'Daily Log'!$BB$18:$BB$1017),0)</f>
        <v>1</v>
      </c>
      <c r="Y295" s="388">
        <f>IFERROR($E295*SUMIF('Daily Log'!$BD$18:$BD$1017,$B295,'Daily Log'!$BE$18:$BE$1017),0)</f>
        <v>0</v>
      </c>
      <c r="Z295" s="388">
        <f>IFERROR($E295*SUMIF('Daily Log'!$BG$18:$BG$1017,$B295,'Daily Log'!$BH$18:$BH$1017),0)</f>
        <v>0</v>
      </c>
      <c r="AA295" s="388">
        <f>IFERROR($E295*SUMIF('Daily Log'!$BJ$18:$BJ$1017,$B295,'Daily Log'!$BK$18:$BK$1017),0)</f>
        <v>1</v>
      </c>
      <c r="AB295" s="388">
        <f>IFERROR($E295*SUMIF('Daily Log'!$BM$18:$BM$1017,$B295,'Daily Log'!$BN$18:$BN$1017),0)</f>
        <v>0</v>
      </c>
      <c r="AC295" s="388">
        <f>IFERROR($E295*SUMIF('Daily Log'!$BP$18:$BP$1017,$B295,'Daily Log'!$BQ$18:$BQ$1017),0)</f>
        <v>0</v>
      </c>
      <c r="AD295" s="388">
        <f>IFERROR($E295*SUMIF('Daily Log'!$BS$18:$BS$1017,$B295,'Daily Log'!$BT$18:$BT$1017),0)</f>
        <v>0</v>
      </c>
      <c r="AE295" s="388">
        <f>IFERROR($E295*SUMIF('Daily Log'!$BV$18:$BV$1017,$B295,'Daily Log'!$BW$18:$BW$1017),0)</f>
        <v>0</v>
      </c>
      <c r="AF295" s="388">
        <f>IFERROR($E295*SUMIF('Daily Log'!$BY$18:$BY$1017,$B295,'Daily Log'!$BZ$18:$BZ$1017),0)</f>
        <v>0</v>
      </c>
      <c r="AG295" s="388">
        <f>IFERROR($E295*SUMIF('Daily Log'!$CB$18:$CB$1017,$B295,'Daily Log'!$CC$18:$CC$1017),0)</f>
        <v>0</v>
      </c>
      <c r="AH295" s="388">
        <f>IFERROR($E295*SUMIF('Daily Log'!$CE$18:$CE$1017,$B295,'Daily Log'!$CF$18:$CF$1017),0)</f>
        <v>0</v>
      </c>
      <c r="AI295" s="388">
        <f>IFERROR($E295*SUMIF('Daily Log'!$CH$18:$CH$1017,$B295,'Daily Log'!$CI$18:$CI$1017),0)</f>
        <v>0</v>
      </c>
      <c r="AJ295" s="388">
        <f>IFERROR($E295*SUMIF('Daily Log'!$CK$18:$CK$1017,$B295,'Daily Log'!$CL$18:$CL$1017),0)</f>
        <v>0</v>
      </c>
      <c r="AK295" s="388">
        <f>IFERROR($E295*SUMIF('Daily Log'!$CN$18:$CN$1017,$B295,'Daily Log'!$CO$18:$CO$1017),0)</f>
        <v>0</v>
      </c>
    </row>
    <row r="296" spans="2:37" ht="33.75" hidden="1" customHeight="1">
      <c r="B296" s="399" t="s">
        <v>202</v>
      </c>
      <c r="C296" s="399"/>
      <c r="D296" s="389" t="s">
        <v>354</v>
      </c>
      <c r="E296" s="391">
        <v>1</v>
      </c>
      <c r="F296" s="390">
        <f t="shared" si="5"/>
        <v>6</v>
      </c>
      <c r="G296" s="388">
        <f>IFERROR($E296*SUMIF('Daily Log'!$B$18:$B$1017,$B296,'Daily Log'!$C$18:$C$1017),0)</f>
        <v>0</v>
      </c>
      <c r="H296" s="388">
        <f>IFERROR($E296*SUMIF('Daily Log'!$E$18:$E$1017,$B296,'Daily Log'!$F$18:$F$1017),0)</f>
        <v>0</v>
      </c>
      <c r="I296" s="388">
        <f>IFERROR($E296*SUMIF('Daily Log'!$H$18:$H$1017,$B296,'Daily Log'!$I$18:$I$1017),0)</f>
        <v>0</v>
      </c>
      <c r="J296" s="388">
        <f>IFERROR($E296*SUMIF('Daily Log'!$K$18:$K$1017,$B296,'Daily Log'!$L$18:$L$1017),0)</f>
        <v>0</v>
      </c>
      <c r="K296" s="388">
        <f>IFERROR($E296*SUMIF('Daily Log'!$N$18:$N$1017,$B296,'Daily Log'!$O$18:$O$1017),0)</f>
        <v>0</v>
      </c>
      <c r="L296" s="388">
        <f>IFERROR($E296*SUMIF('Daily Log'!$Q$18:$Q$1017,$B296,'Daily Log'!$R$18:$R$1017),0)</f>
        <v>0</v>
      </c>
      <c r="M296" s="388">
        <f>IFERROR($E296*SUMIF('Daily Log'!$T$18:$T$1017,$B296,'Daily Log'!$U$18:$U$1017),0)</f>
        <v>0</v>
      </c>
      <c r="N296" s="388">
        <f>IFERROR($E296*SUMIF('Daily Log'!$W$18:$W$1017,$B296,'Daily Log'!$X$18:$X$1017),0)</f>
        <v>0</v>
      </c>
      <c r="O296" s="388">
        <f>IFERROR($E296*SUMIF('Daily Log'!$Z$18:$Z$1017,$B296,'Daily Log'!$AA$18:$AA$1017),0)</f>
        <v>0</v>
      </c>
      <c r="P296" s="388">
        <f>IFERROR($E296*SUMIF('Daily Log'!$AC$18:$AC$1017,$B296,'Daily Log'!$AD$18:$AD$1017),0)</f>
        <v>0</v>
      </c>
      <c r="Q296" s="388">
        <f>IFERROR($E296*SUMIF('Daily Log'!$AF$18:$AF$1017,$B296,'Daily Log'!$AG$18:$AG$1017),0)</f>
        <v>0</v>
      </c>
      <c r="R296" s="388">
        <f>IFERROR($E296*SUMIF('Daily Log'!$AI$18:$AI$1017,$B296,'Daily Log'!$AJ$18:$AJ$1017),0)</f>
        <v>0</v>
      </c>
      <c r="S296" s="388">
        <f>IFERROR($E296*SUMIF('Daily Log'!$AL$18:$AL$1017,$B296,'Daily Log'!$AM$18:$AM$1017),0)</f>
        <v>0</v>
      </c>
      <c r="T296" s="388">
        <f>IFERROR($E296*SUMIF('Daily Log'!$AO$18:$AO$1017,$B296,'Daily Log'!$AP$18:$AP$1017),0)</f>
        <v>0</v>
      </c>
      <c r="U296" s="388">
        <f>IFERROR($E296*SUMIF('Daily Log'!$AR$18:$AR$1017,$B296,'Daily Log'!$AS$18:$AS$1017),0)</f>
        <v>0</v>
      </c>
      <c r="V296" s="388">
        <f>IFERROR($E296*SUMIF('Daily Log'!$AU$18:$AU$1017,$B296,'Daily Log'!$AV$18:$AV$1017),0)</f>
        <v>0</v>
      </c>
      <c r="W296" s="388">
        <f>IFERROR($E296*SUMIF('Daily Log'!$AX$18:$AX$1017,$B296,'Daily Log'!$AY$18:$AY$1017),0)</f>
        <v>0</v>
      </c>
      <c r="X296" s="388">
        <f>IFERROR($E296*SUMIF('Daily Log'!$BA$18:$BA$1017,$B296,'Daily Log'!$BB$18:$BB$1017),0)</f>
        <v>0</v>
      </c>
      <c r="Y296" s="388">
        <f>IFERROR($E296*SUMIF('Daily Log'!$BD$18:$BD$1017,$B296,'Daily Log'!$BE$18:$BE$1017),0)</f>
        <v>0</v>
      </c>
      <c r="Z296" s="388">
        <f>IFERROR($E296*SUMIF('Daily Log'!$BG$18:$BG$1017,$B296,'Daily Log'!$BH$18:$BH$1017),0)</f>
        <v>1</v>
      </c>
      <c r="AA296" s="388">
        <f>IFERROR($E296*SUMIF('Daily Log'!$BJ$18:$BJ$1017,$B296,'Daily Log'!$BK$18:$BK$1017),0)</f>
        <v>1</v>
      </c>
      <c r="AB296" s="388">
        <f>IFERROR($E296*SUMIF('Daily Log'!$BM$18:$BM$1017,$B296,'Daily Log'!$BN$18:$BN$1017),0)</f>
        <v>0</v>
      </c>
      <c r="AC296" s="388">
        <f>IFERROR($E296*SUMIF('Daily Log'!$BP$18:$BP$1017,$B296,'Daily Log'!$BQ$18:$BQ$1017),0)</f>
        <v>3</v>
      </c>
      <c r="AD296" s="388">
        <f>IFERROR($E296*SUMIF('Daily Log'!$BS$18:$BS$1017,$B296,'Daily Log'!$BT$18:$BT$1017),0)</f>
        <v>1</v>
      </c>
      <c r="AE296" s="388">
        <f>IFERROR($E296*SUMIF('Daily Log'!$BV$18:$BV$1017,$B296,'Daily Log'!$BW$18:$BW$1017),0)</f>
        <v>0</v>
      </c>
      <c r="AF296" s="388">
        <f>IFERROR($E296*SUMIF('Daily Log'!$BY$18:$BY$1017,$B296,'Daily Log'!$BZ$18:$BZ$1017),0)</f>
        <v>0</v>
      </c>
      <c r="AG296" s="388">
        <f>IFERROR($E296*SUMIF('Daily Log'!$CB$18:$CB$1017,$B296,'Daily Log'!$CC$18:$CC$1017),0)</f>
        <v>0</v>
      </c>
      <c r="AH296" s="388">
        <f>IFERROR($E296*SUMIF('Daily Log'!$CE$18:$CE$1017,$B296,'Daily Log'!$CF$18:$CF$1017),0)</f>
        <v>0</v>
      </c>
      <c r="AI296" s="388">
        <f>IFERROR($E296*SUMIF('Daily Log'!$CH$18:$CH$1017,$B296,'Daily Log'!$CI$18:$CI$1017),0)</f>
        <v>0</v>
      </c>
      <c r="AJ296" s="388">
        <f>IFERROR($E296*SUMIF('Daily Log'!$CK$18:$CK$1017,$B296,'Daily Log'!$CL$18:$CL$1017),0)</f>
        <v>0</v>
      </c>
      <c r="AK296" s="388">
        <f>IFERROR($E296*SUMIF('Daily Log'!$CN$18:$CN$1017,$B296,'Daily Log'!$CO$18:$CO$1017),0)</f>
        <v>0</v>
      </c>
    </row>
    <row r="297" spans="2:37" ht="33.75" hidden="1" customHeight="1">
      <c r="B297" s="399" t="s">
        <v>203</v>
      </c>
      <c r="C297" s="399"/>
      <c r="D297" s="389" t="s">
        <v>354</v>
      </c>
      <c r="E297" s="391">
        <v>1</v>
      </c>
      <c r="F297" s="390">
        <f t="shared" si="5"/>
        <v>0</v>
      </c>
      <c r="G297" s="388">
        <f>IFERROR($E297*SUMIF('Daily Log'!$B$18:$B$1017,$B297,'Daily Log'!$C$18:$C$1017),0)</f>
        <v>0</v>
      </c>
      <c r="H297" s="388">
        <f>IFERROR($E297*SUMIF('Daily Log'!$E$18:$E$1017,$B297,'Daily Log'!$F$18:$F$1017),0)</f>
        <v>0</v>
      </c>
      <c r="I297" s="388">
        <f>IFERROR($E297*SUMIF('Daily Log'!$H$18:$H$1017,$B297,'Daily Log'!$I$18:$I$1017),0)</f>
        <v>0</v>
      </c>
      <c r="J297" s="388">
        <f>IFERROR($E297*SUMIF('Daily Log'!$K$18:$K$1017,$B297,'Daily Log'!$L$18:$L$1017),0)</f>
        <v>0</v>
      </c>
      <c r="K297" s="388">
        <f>IFERROR($E297*SUMIF('Daily Log'!$N$18:$N$1017,$B297,'Daily Log'!$O$18:$O$1017),0)</f>
        <v>0</v>
      </c>
      <c r="L297" s="388">
        <f>IFERROR($E297*SUMIF('Daily Log'!$Q$18:$Q$1017,$B297,'Daily Log'!$R$18:$R$1017),0)</f>
        <v>0</v>
      </c>
      <c r="M297" s="388">
        <f>IFERROR($E297*SUMIF('Daily Log'!$T$18:$T$1017,$B297,'Daily Log'!$U$18:$U$1017),0)</f>
        <v>0</v>
      </c>
      <c r="N297" s="388">
        <f>IFERROR($E297*SUMIF('Daily Log'!$W$18:$W$1017,$B297,'Daily Log'!$X$18:$X$1017),0)</f>
        <v>0</v>
      </c>
      <c r="O297" s="388">
        <f>IFERROR($E297*SUMIF('Daily Log'!$Z$18:$Z$1017,$B297,'Daily Log'!$AA$18:$AA$1017),0)</f>
        <v>0</v>
      </c>
      <c r="P297" s="388">
        <f>IFERROR($E297*SUMIF('Daily Log'!$AC$18:$AC$1017,$B297,'Daily Log'!$AD$18:$AD$1017),0)</f>
        <v>0</v>
      </c>
      <c r="Q297" s="388">
        <f>IFERROR($E297*SUMIF('Daily Log'!$AF$18:$AF$1017,$B297,'Daily Log'!$AG$18:$AG$1017),0)</f>
        <v>0</v>
      </c>
      <c r="R297" s="388">
        <f>IFERROR($E297*SUMIF('Daily Log'!$AI$18:$AI$1017,$B297,'Daily Log'!$AJ$18:$AJ$1017),0)</f>
        <v>0</v>
      </c>
      <c r="S297" s="388">
        <f>IFERROR($E297*SUMIF('Daily Log'!$AL$18:$AL$1017,$B297,'Daily Log'!$AM$18:$AM$1017),0)</f>
        <v>0</v>
      </c>
      <c r="T297" s="388">
        <f>IFERROR($E297*SUMIF('Daily Log'!$AO$18:$AO$1017,$B297,'Daily Log'!$AP$18:$AP$1017),0)</f>
        <v>0</v>
      </c>
      <c r="U297" s="388">
        <f>IFERROR($E297*SUMIF('Daily Log'!$AR$18:$AR$1017,$B297,'Daily Log'!$AS$18:$AS$1017),0)</f>
        <v>0</v>
      </c>
      <c r="V297" s="388">
        <f>IFERROR($E297*SUMIF('Daily Log'!$AU$18:$AU$1017,$B297,'Daily Log'!$AV$18:$AV$1017),0)</f>
        <v>0</v>
      </c>
      <c r="W297" s="388">
        <f>IFERROR($E297*SUMIF('Daily Log'!$AX$18:$AX$1017,$B297,'Daily Log'!$AY$18:$AY$1017),0)</f>
        <v>0</v>
      </c>
      <c r="X297" s="388">
        <f>IFERROR($E297*SUMIF('Daily Log'!$BA$18:$BA$1017,$B297,'Daily Log'!$BB$18:$BB$1017),0)</f>
        <v>0</v>
      </c>
      <c r="Y297" s="388">
        <f>IFERROR($E297*SUMIF('Daily Log'!$BD$18:$BD$1017,$B297,'Daily Log'!$BE$18:$BE$1017),0)</f>
        <v>0</v>
      </c>
      <c r="Z297" s="388">
        <f>IFERROR($E297*SUMIF('Daily Log'!$BG$18:$BG$1017,$B297,'Daily Log'!$BH$18:$BH$1017),0)</f>
        <v>0</v>
      </c>
      <c r="AA297" s="388">
        <f>IFERROR($E297*SUMIF('Daily Log'!$BJ$18:$BJ$1017,$B297,'Daily Log'!$BK$18:$BK$1017),0)</f>
        <v>0</v>
      </c>
      <c r="AB297" s="388">
        <f>IFERROR($E297*SUMIF('Daily Log'!$BM$18:$BM$1017,$B297,'Daily Log'!$BN$18:$BN$1017),0)</f>
        <v>0</v>
      </c>
      <c r="AC297" s="388">
        <f>IFERROR($E297*SUMIF('Daily Log'!$BP$18:$BP$1017,$B297,'Daily Log'!$BQ$18:$BQ$1017),0)</f>
        <v>0</v>
      </c>
      <c r="AD297" s="388">
        <f>IFERROR($E297*SUMIF('Daily Log'!$BS$18:$BS$1017,$B297,'Daily Log'!$BT$18:$BT$1017),0)</f>
        <v>0</v>
      </c>
      <c r="AE297" s="388">
        <f>IFERROR($E297*SUMIF('Daily Log'!$BV$18:$BV$1017,$B297,'Daily Log'!$BW$18:$BW$1017),0)</f>
        <v>0</v>
      </c>
      <c r="AF297" s="388">
        <f>IFERROR($E297*SUMIF('Daily Log'!$BY$18:$BY$1017,$B297,'Daily Log'!$BZ$18:$BZ$1017),0)</f>
        <v>0</v>
      </c>
      <c r="AG297" s="388">
        <f>IFERROR($E297*SUMIF('Daily Log'!$CB$18:$CB$1017,$B297,'Daily Log'!$CC$18:$CC$1017),0)</f>
        <v>0</v>
      </c>
      <c r="AH297" s="388">
        <f>IFERROR($E297*SUMIF('Daily Log'!$CE$18:$CE$1017,$B297,'Daily Log'!$CF$18:$CF$1017),0)</f>
        <v>0</v>
      </c>
      <c r="AI297" s="388">
        <f>IFERROR($E297*SUMIF('Daily Log'!$CH$18:$CH$1017,$B297,'Daily Log'!$CI$18:$CI$1017),0)</f>
        <v>0</v>
      </c>
      <c r="AJ297" s="388">
        <f>IFERROR($E297*SUMIF('Daily Log'!$CK$18:$CK$1017,$B297,'Daily Log'!$CL$18:$CL$1017),0)</f>
        <v>0</v>
      </c>
      <c r="AK297" s="388">
        <f>IFERROR($E297*SUMIF('Daily Log'!$CN$18:$CN$1017,$B297,'Daily Log'!$CO$18:$CO$1017),0)</f>
        <v>0</v>
      </c>
    </row>
    <row r="298" spans="2:37" ht="33.75" hidden="1" customHeight="1">
      <c r="B298" s="399" t="s">
        <v>204</v>
      </c>
      <c r="C298" s="399"/>
      <c r="D298" s="389" t="s">
        <v>354</v>
      </c>
      <c r="E298" s="391">
        <v>1</v>
      </c>
      <c r="F298" s="390">
        <f t="shared" si="5"/>
        <v>0</v>
      </c>
      <c r="G298" s="388">
        <f>IFERROR($E298*SUMIF('Daily Log'!$B$18:$B$1017,$B298,'Daily Log'!$C$18:$C$1017),0)</f>
        <v>0</v>
      </c>
      <c r="H298" s="388">
        <f>IFERROR($E298*SUMIF('Daily Log'!$E$18:$E$1017,$B298,'Daily Log'!$F$18:$F$1017),0)</f>
        <v>0</v>
      </c>
      <c r="I298" s="388">
        <f>IFERROR($E298*SUMIF('Daily Log'!$H$18:$H$1017,$B298,'Daily Log'!$I$18:$I$1017),0)</f>
        <v>0</v>
      </c>
      <c r="J298" s="388">
        <f>IFERROR($E298*SUMIF('Daily Log'!$K$18:$K$1017,$B298,'Daily Log'!$L$18:$L$1017),0)</f>
        <v>0</v>
      </c>
      <c r="K298" s="388">
        <f>IFERROR($E298*SUMIF('Daily Log'!$N$18:$N$1017,$B298,'Daily Log'!$O$18:$O$1017),0)</f>
        <v>0</v>
      </c>
      <c r="L298" s="388">
        <f>IFERROR($E298*SUMIF('Daily Log'!$Q$18:$Q$1017,$B298,'Daily Log'!$R$18:$R$1017),0)</f>
        <v>0</v>
      </c>
      <c r="M298" s="388">
        <f>IFERROR($E298*SUMIF('Daily Log'!$T$18:$T$1017,$B298,'Daily Log'!$U$18:$U$1017),0)</f>
        <v>0</v>
      </c>
      <c r="N298" s="388">
        <f>IFERROR($E298*SUMIF('Daily Log'!$W$18:$W$1017,$B298,'Daily Log'!$X$18:$X$1017),0)</f>
        <v>0</v>
      </c>
      <c r="O298" s="388">
        <f>IFERROR($E298*SUMIF('Daily Log'!$Z$18:$Z$1017,$B298,'Daily Log'!$AA$18:$AA$1017),0)</f>
        <v>0</v>
      </c>
      <c r="P298" s="388">
        <f>IFERROR($E298*SUMIF('Daily Log'!$AC$18:$AC$1017,$B298,'Daily Log'!$AD$18:$AD$1017),0)</f>
        <v>0</v>
      </c>
      <c r="Q298" s="388">
        <f>IFERROR($E298*SUMIF('Daily Log'!$AF$18:$AF$1017,$B298,'Daily Log'!$AG$18:$AG$1017),0)</f>
        <v>0</v>
      </c>
      <c r="R298" s="388">
        <f>IFERROR($E298*SUMIF('Daily Log'!$AI$18:$AI$1017,$B298,'Daily Log'!$AJ$18:$AJ$1017),0)</f>
        <v>0</v>
      </c>
      <c r="S298" s="388">
        <f>IFERROR($E298*SUMIF('Daily Log'!$AL$18:$AL$1017,$B298,'Daily Log'!$AM$18:$AM$1017),0)</f>
        <v>0</v>
      </c>
      <c r="T298" s="388">
        <f>IFERROR($E298*SUMIF('Daily Log'!$AO$18:$AO$1017,$B298,'Daily Log'!$AP$18:$AP$1017),0)</f>
        <v>0</v>
      </c>
      <c r="U298" s="388">
        <f>IFERROR($E298*SUMIF('Daily Log'!$AR$18:$AR$1017,$B298,'Daily Log'!$AS$18:$AS$1017),0)</f>
        <v>0</v>
      </c>
      <c r="V298" s="388">
        <f>IFERROR($E298*SUMIF('Daily Log'!$AU$18:$AU$1017,$B298,'Daily Log'!$AV$18:$AV$1017),0)</f>
        <v>0</v>
      </c>
      <c r="W298" s="388">
        <f>IFERROR($E298*SUMIF('Daily Log'!$AX$18:$AX$1017,$B298,'Daily Log'!$AY$18:$AY$1017),0)</f>
        <v>0</v>
      </c>
      <c r="X298" s="388">
        <f>IFERROR($E298*SUMIF('Daily Log'!$BA$18:$BA$1017,$B298,'Daily Log'!$BB$18:$BB$1017),0)</f>
        <v>0</v>
      </c>
      <c r="Y298" s="388">
        <f>IFERROR($E298*SUMIF('Daily Log'!$BD$18:$BD$1017,$B298,'Daily Log'!$BE$18:$BE$1017),0)</f>
        <v>0</v>
      </c>
      <c r="Z298" s="388">
        <f>IFERROR($E298*SUMIF('Daily Log'!$BG$18:$BG$1017,$B298,'Daily Log'!$BH$18:$BH$1017),0)</f>
        <v>0</v>
      </c>
      <c r="AA298" s="388">
        <f>IFERROR($E298*SUMIF('Daily Log'!$BJ$18:$BJ$1017,$B298,'Daily Log'!$BK$18:$BK$1017),0)</f>
        <v>0</v>
      </c>
      <c r="AB298" s="388">
        <f>IFERROR($E298*SUMIF('Daily Log'!$BM$18:$BM$1017,$B298,'Daily Log'!$BN$18:$BN$1017),0)</f>
        <v>0</v>
      </c>
      <c r="AC298" s="388">
        <f>IFERROR($E298*SUMIF('Daily Log'!$BP$18:$BP$1017,$B298,'Daily Log'!$BQ$18:$BQ$1017),0)</f>
        <v>0</v>
      </c>
      <c r="AD298" s="388">
        <f>IFERROR($E298*SUMIF('Daily Log'!$BS$18:$BS$1017,$B298,'Daily Log'!$BT$18:$BT$1017),0)</f>
        <v>0</v>
      </c>
      <c r="AE298" s="388">
        <f>IFERROR($E298*SUMIF('Daily Log'!$BV$18:$BV$1017,$B298,'Daily Log'!$BW$18:$BW$1017),0)</f>
        <v>0</v>
      </c>
      <c r="AF298" s="388">
        <f>IFERROR($E298*SUMIF('Daily Log'!$BY$18:$BY$1017,$B298,'Daily Log'!$BZ$18:$BZ$1017),0)</f>
        <v>0</v>
      </c>
      <c r="AG298" s="388">
        <f>IFERROR($E298*SUMIF('Daily Log'!$CB$18:$CB$1017,$B298,'Daily Log'!$CC$18:$CC$1017),0)</f>
        <v>0</v>
      </c>
      <c r="AH298" s="388">
        <f>IFERROR($E298*SUMIF('Daily Log'!$CE$18:$CE$1017,$B298,'Daily Log'!$CF$18:$CF$1017),0)</f>
        <v>0</v>
      </c>
      <c r="AI298" s="388">
        <f>IFERROR($E298*SUMIF('Daily Log'!$CH$18:$CH$1017,$B298,'Daily Log'!$CI$18:$CI$1017),0)</f>
        <v>0</v>
      </c>
      <c r="AJ298" s="388">
        <f>IFERROR($E298*SUMIF('Daily Log'!$CK$18:$CK$1017,$B298,'Daily Log'!$CL$18:$CL$1017),0)</f>
        <v>0</v>
      </c>
      <c r="AK298" s="388">
        <f>IFERROR($E298*SUMIF('Daily Log'!$CN$18:$CN$1017,$B298,'Daily Log'!$CO$18:$CO$1017),0)</f>
        <v>0</v>
      </c>
    </row>
    <row r="299" spans="2:37" ht="33.75" hidden="1" customHeight="1">
      <c r="B299" s="399" t="s">
        <v>205</v>
      </c>
      <c r="C299" s="399"/>
      <c r="D299" s="389" t="s">
        <v>354</v>
      </c>
      <c r="E299" s="391">
        <v>1</v>
      </c>
      <c r="F299" s="390">
        <f t="shared" si="5"/>
        <v>0</v>
      </c>
      <c r="G299" s="388">
        <f>IFERROR($E299*SUMIF('Daily Log'!$B$18:$B$1017,$B299,'Daily Log'!$C$18:$C$1017),0)</f>
        <v>0</v>
      </c>
      <c r="H299" s="388">
        <f>IFERROR($E299*SUMIF('Daily Log'!$E$18:$E$1017,$B299,'Daily Log'!$F$18:$F$1017),0)</f>
        <v>0</v>
      </c>
      <c r="I299" s="388">
        <f>IFERROR($E299*SUMIF('Daily Log'!$H$18:$H$1017,$B299,'Daily Log'!$I$18:$I$1017),0)</f>
        <v>0</v>
      </c>
      <c r="J299" s="388">
        <f>IFERROR($E299*SUMIF('Daily Log'!$K$18:$K$1017,$B299,'Daily Log'!$L$18:$L$1017),0)</f>
        <v>0</v>
      </c>
      <c r="K299" s="388">
        <f>IFERROR($E299*SUMIF('Daily Log'!$N$18:$N$1017,$B299,'Daily Log'!$O$18:$O$1017),0)</f>
        <v>0</v>
      </c>
      <c r="L299" s="388">
        <f>IFERROR($E299*SUMIF('Daily Log'!$Q$18:$Q$1017,$B299,'Daily Log'!$R$18:$R$1017),0)</f>
        <v>0</v>
      </c>
      <c r="M299" s="388">
        <f>IFERROR($E299*SUMIF('Daily Log'!$T$18:$T$1017,$B299,'Daily Log'!$U$18:$U$1017),0)</f>
        <v>0</v>
      </c>
      <c r="N299" s="388">
        <f>IFERROR($E299*SUMIF('Daily Log'!$W$18:$W$1017,$B299,'Daily Log'!$X$18:$X$1017),0)</f>
        <v>0</v>
      </c>
      <c r="O299" s="388">
        <f>IFERROR($E299*SUMIF('Daily Log'!$Z$18:$Z$1017,$B299,'Daily Log'!$AA$18:$AA$1017),0)</f>
        <v>0</v>
      </c>
      <c r="P299" s="388">
        <f>IFERROR($E299*SUMIF('Daily Log'!$AC$18:$AC$1017,$B299,'Daily Log'!$AD$18:$AD$1017),0)</f>
        <v>0</v>
      </c>
      <c r="Q299" s="388">
        <f>IFERROR($E299*SUMIF('Daily Log'!$AF$18:$AF$1017,$B299,'Daily Log'!$AG$18:$AG$1017),0)</f>
        <v>0</v>
      </c>
      <c r="R299" s="388">
        <f>IFERROR($E299*SUMIF('Daily Log'!$AI$18:$AI$1017,$B299,'Daily Log'!$AJ$18:$AJ$1017),0)</f>
        <v>0</v>
      </c>
      <c r="S299" s="388">
        <f>IFERROR($E299*SUMIF('Daily Log'!$AL$18:$AL$1017,$B299,'Daily Log'!$AM$18:$AM$1017),0)</f>
        <v>0</v>
      </c>
      <c r="T299" s="388">
        <f>IFERROR($E299*SUMIF('Daily Log'!$AO$18:$AO$1017,$B299,'Daily Log'!$AP$18:$AP$1017),0)</f>
        <v>0</v>
      </c>
      <c r="U299" s="388">
        <f>IFERROR($E299*SUMIF('Daily Log'!$AR$18:$AR$1017,$B299,'Daily Log'!$AS$18:$AS$1017),0)</f>
        <v>0</v>
      </c>
      <c r="V299" s="388">
        <f>IFERROR($E299*SUMIF('Daily Log'!$AU$18:$AU$1017,$B299,'Daily Log'!$AV$18:$AV$1017),0)</f>
        <v>0</v>
      </c>
      <c r="W299" s="388">
        <f>IFERROR($E299*SUMIF('Daily Log'!$AX$18:$AX$1017,$B299,'Daily Log'!$AY$18:$AY$1017),0)</f>
        <v>0</v>
      </c>
      <c r="X299" s="388">
        <f>IFERROR($E299*SUMIF('Daily Log'!$BA$18:$BA$1017,$B299,'Daily Log'!$BB$18:$BB$1017),0)</f>
        <v>0</v>
      </c>
      <c r="Y299" s="388">
        <f>IFERROR($E299*SUMIF('Daily Log'!$BD$18:$BD$1017,$B299,'Daily Log'!$BE$18:$BE$1017),0)</f>
        <v>0</v>
      </c>
      <c r="Z299" s="388">
        <f>IFERROR($E299*SUMIF('Daily Log'!$BG$18:$BG$1017,$B299,'Daily Log'!$BH$18:$BH$1017),0)</f>
        <v>0</v>
      </c>
      <c r="AA299" s="388">
        <f>IFERROR($E299*SUMIF('Daily Log'!$BJ$18:$BJ$1017,$B299,'Daily Log'!$BK$18:$BK$1017),0)</f>
        <v>0</v>
      </c>
      <c r="AB299" s="388">
        <f>IFERROR($E299*SUMIF('Daily Log'!$BM$18:$BM$1017,$B299,'Daily Log'!$BN$18:$BN$1017),0)</f>
        <v>0</v>
      </c>
      <c r="AC299" s="388">
        <f>IFERROR($E299*SUMIF('Daily Log'!$BP$18:$BP$1017,$B299,'Daily Log'!$BQ$18:$BQ$1017),0)</f>
        <v>0</v>
      </c>
      <c r="AD299" s="388">
        <f>IFERROR($E299*SUMIF('Daily Log'!$BS$18:$BS$1017,$B299,'Daily Log'!$BT$18:$BT$1017),0)</f>
        <v>0</v>
      </c>
      <c r="AE299" s="388">
        <f>IFERROR($E299*SUMIF('Daily Log'!$BV$18:$BV$1017,$B299,'Daily Log'!$BW$18:$BW$1017),0)</f>
        <v>0</v>
      </c>
      <c r="AF299" s="388">
        <f>IFERROR($E299*SUMIF('Daily Log'!$BY$18:$BY$1017,$B299,'Daily Log'!$BZ$18:$BZ$1017),0)</f>
        <v>0</v>
      </c>
      <c r="AG299" s="388">
        <f>IFERROR($E299*SUMIF('Daily Log'!$CB$18:$CB$1017,$B299,'Daily Log'!$CC$18:$CC$1017),0)</f>
        <v>0</v>
      </c>
      <c r="AH299" s="388">
        <f>IFERROR($E299*SUMIF('Daily Log'!$CE$18:$CE$1017,$B299,'Daily Log'!$CF$18:$CF$1017),0)</f>
        <v>0</v>
      </c>
      <c r="AI299" s="388">
        <f>IFERROR($E299*SUMIF('Daily Log'!$CH$18:$CH$1017,$B299,'Daily Log'!$CI$18:$CI$1017),0)</f>
        <v>0</v>
      </c>
      <c r="AJ299" s="388">
        <f>IFERROR($E299*SUMIF('Daily Log'!$CK$18:$CK$1017,$B299,'Daily Log'!$CL$18:$CL$1017),0)</f>
        <v>0</v>
      </c>
      <c r="AK299" s="388">
        <f>IFERROR($E299*SUMIF('Daily Log'!$CN$18:$CN$1017,$B299,'Daily Log'!$CO$18:$CO$1017),0)</f>
        <v>0</v>
      </c>
    </row>
    <row r="300" spans="2:37" ht="33.75" hidden="1" customHeight="1">
      <c r="B300" s="399" t="s">
        <v>206</v>
      </c>
      <c r="C300" s="399"/>
      <c r="D300" s="389" t="s">
        <v>354</v>
      </c>
      <c r="E300" s="391">
        <v>1</v>
      </c>
      <c r="F300" s="390">
        <f t="shared" si="5"/>
        <v>6</v>
      </c>
      <c r="G300" s="388">
        <f>IFERROR($E300*SUMIF('Daily Log'!$B$18:$B$1017,$B300,'Daily Log'!$C$18:$C$1017),0)</f>
        <v>0</v>
      </c>
      <c r="H300" s="388">
        <f>IFERROR($E300*SUMIF('Daily Log'!$E$18:$E$1017,$B300,'Daily Log'!$F$18:$F$1017),0)</f>
        <v>0</v>
      </c>
      <c r="I300" s="388">
        <f>IFERROR($E300*SUMIF('Daily Log'!$H$18:$H$1017,$B300,'Daily Log'!$I$18:$I$1017),0)</f>
        <v>0</v>
      </c>
      <c r="J300" s="388">
        <f>IFERROR($E300*SUMIF('Daily Log'!$K$18:$K$1017,$B300,'Daily Log'!$L$18:$L$1017),0)</f>
        <v>0</v>
      </c>
      <c r="K300" s="388">
        <f>IFERROR($E300*SUMIF('Daily Log'!$N$18:$N$1017,$B300,'Daily Log'!$O$18:$O$1017),0)</f>
        <v>0</v>
      </c>
      <c r="L300" s="388">
        <f>IFERROR($E300*SUMIF('Daily Log'!$Q$18:$Q$1017,$B300,'Daily Log'!$R$18:$R$1017),0)</f>
        <v>0</v>
      </c>
      <c r="M300" s="388">
        <f>IFERROR($E300*SUMIF('Daily Log'!$T$18:$T$1017,$B300,'Daily Log'!$U$18:$U$1017),0)</f>
        <v>0</v>
      </c>
      <c r="N300" s="388">
        <f>IFERROR($E300*SUMIF('Daily Log'!$W$18:$W$1017,$B300,'Daily Log'!$X$18:$X$1017),0)</f>
        <v>0</v>
      </c>
      <c r="O300" s="388">
        <f>IFERROR($E300*SUMIF('Daily Log'!$Z$18:$Z$1017,$B300,'Daily Log'!$AA$18:$AA$1017),0)</f>
        <v>0</v>
      </c>
      <c r="P300" s="388">
        <f>IFERROR($E300*SUMIF('Daily Log'!$AC$18:$AC$1017,$B300,'Daily Log'!$AD$18:$AD$1017),0)</f>
        <v>0</v>
      </c>
      <c r="Q300" s="388">
        <f>IFERROR($E300*SUMIF('Daily Log'!$AF$18:$AF$1017,$B300,'Daily Log'!$AG$18:$AG$1017),0)</f>
        <v>0</v>
      </c>
      <c r="R300" s="388">
        <f>IFERROR($E300*SUMIF('Daily Log'!$AI$18:$AI$1017,$B300,'Daily Log'!$AJ$18:$AJ$1017),0)</f>
        <v>0</v>
      </c>
      <c r="S300" s="388">
        <f>IFERROR($E300*SUMIF('Daily Log'!$AL$18:$AL$1017,$B300,'Daily Log'!$AM$18:$AM$1017),0)</f>
        <v>0</v>
      </c>
      <c r="T300" s="388">
        <f>IFERROR($E300*SUMIF('Daily Log'!$AO$18:$AO$1017,$B300,'Daily Log'!$AP$18:$AP$1017),0)</f>
        <v>0</v>
      </c>
      <c r="U300" s="388">
        <f>IFERROR($E300*SUMIF('Daily Log'!$AR$18:$AR$1017,$B300,'Daily Log'!$AS$18:$AS$1017),0)</f>
        <v>0</v>
      </c>
      <c r="V300" s="388">
        <f>IFERROR($E300*SUMIF('Daily Log'!$AU$18:$AU$1017,$B300,'Daily Log'!$AV$18:$AV$1017),0)</f>
        <v>0</v>
      </c>
      <c r="W300" s="388">
        <f>IFERROR($E300*SUMIF('Daily Log'!$AX$18:$AX$1017,$B300,'Daily Log'!$AY$18:$AY$1017),0)</f>
        <v>0</v>
      </c>
      <c r="X300" s="388">
        <f>IFERROR($E300*SUMIF('Daily Log'!$BA$18:$BA$1017,$B300,'Daily Log'!$BB$18:$BB$1017),0)</f>
        <v>0</v>
      </c>
      <c r="Y300" s="388">
        <f>IFERROR($E300*SUMIF('Daily Log'!$BD$18:$BD$1017,$B300,'Daily Log'!$BE$18:$BE$1017),0)</f>
        <v>0</v>
      </c>
      <c r="Z300" s="388">
        <f>IFERROR($E300*SUMIF('Daily Log'!$BG$18:$BG$1017,$B300,'Daily Log'!$BH$18:$BH$1017),0)</f>
        <v>1</v>
      </c>
      <c r="AA300" s="388">
        <f>IFERROR($E300*SUMIF('Daily Log'!$BJ$18:$BJ$1017,$B300,'Daily Log'!$BK$18:$BK$1017),0)</f>
        <v>1</v>
      </c>
      <c r="AB300" s="388">
        <f>IFERROR($E300*SUMIF('Daily Log'!$BM$18:$BM$1017,$B300,'Daily Log'!$BN$18:$BN$1017),0)</f>
        <v>1</v>
      </c>
      <c r="AC300" s="388">
        <f>IFERROR($E300*SUMIF('Daily Log'!$BP$18:$BP$1017,$B300,'Daily Log'!$BQ$18:$BQ$1017),0)</f>
        <v>3</v>
      </c>
      <c r="AD300" s="388">
        <f>IFERROR($E300*SUMIF('Daily Log'!$BS$18:$BS$1017,$B300,'Daily Log'!$BT$18:$BT$1017),0)</f>
        <v>0</v>
      </c>
      <c r="AE300" s="388">
        <f>IFERROR($E300*SUMIF('Daily Log'!$BV$18:$BV$1017,$B300,'Daily Log'!$BW$18:$BW$1017),0)</f>
        <v>0</v>
      </c>
      <c r="AF300" s="388">
        <f>IFERROR($E300*SUMIF('Daily Log'!$BY$18:$BY$1017,$B300,'Daily Log'!$BZ$18:$BZ$1017),0)</f>
        <v>0</v>
      </c>
      <c r="AG300" s="388">
        <f>IFERROR($E300*SUMIF('Daily Log'!$CB$18:$CB$1017,$B300,'Daily Log'!$CC$18:$CC$1017),0)</f>
        <v>0</v>
      </c>
      <c r="AH300" s="388">
        <f>IFERROR($E300*SUMIF('Daily Log'!$CE$18:$CE$1017,$B300,'Daily Log'!$CF$18:$CF$1017),0)</f>
        <v>0</v>
      </c>
      <c r="AI300" s="388">
        <f>IFERROR($E300*SUMIF('Daily Log'!$CH$18:$CH$1017,$B300,'Daily Log'!$CI$18:$CI$1017),0)</f>
        <v>0</v>
      </c>
      <c r="AJ300" s="388">
        <f>IFERROR($E300*SUMIF('Daily Log'!$CK$18:$CK$1017,$B300,'Daily Log'!$CL$18:$CL$1017),0)</f>
        <v>0</v>
      </c>
      <c r="AK300" s="388">
        <f>IFERROR($E300*SUMIF('Daily Log'!$CN$18:$CN$1017,$B300,'Daily Log'!$CO$18:$CO$1017),0)</f>
        <v>0</v>
      </c>
    </row>
    <row r="301" spans="2:37" ht="33.75" hidden="1" customHeight="1">
      <c r="B301" s="399" t="s">
        <v>207</v>
      </c>
      <c r="C301" s="399"/>
      <c r="D301" s="389" t="s">
        <v>354</v>
      </c>
      <c r="E301" s="391">
        <v>1</v>
      </c>
      <c r="F301" s="390">
        <f t="shared" si="5"/>
        <v>14</v>
      </c>
      <c r="G301" s="388">
        <f>IFERROR($E301*SUMIF('Daily Log'!$B$18:$B$1017,$B301,'Daily Log'!$C$18:$C$1017),0)</f>
        <v>0</v>
      </c>
      <c r="H301" s="388">
        <f>IFERROR($E301*SUMIF('Daily Log'!$E$18:$E$1017,$B301,'Daily Log'!$F$18:$F$1017),0)</f>
        <v>0</v>
      </c>
      <c r="I301" s="388">
        <f>IFERROR($E301*SUMIF('Daily Log'!$H$18:$H$1017,$B301,'Daily Log'!$I$18:$I$1017),0)</f>
        <v>0</v>
      </c>
      <c r="J301" s="388">
        <f>IFERROR($E301*SUMIF('Daily Log'!$K$18:$K$1017,$B301,'Daily Log'!$L$18:$L$1017),0)</f>
        <v>0</v>
      </c>
      <c r="K301" s="388">
        <f>IFERROR($E301*SUMIF('Daily Log'!$N$18:$N$1017,$B301,'Daily Log'!$O$18:$O$1017),0)</f>
        <v>0</v>
      </c>
      <c r="L301" s="388">
        <f>IFERROR($E301*SUMIF('Daily Log'!$Q$18:$Q$1017,$B301,'Daily Log'!$R$18:$R$1017),0)</f>
        <v>0</v>
      </c>
      <c r="M301" s="388">
        <f>IFERROR($E301*SUMIF('Daily Log'!$T$18:$T$1017,$B301,'Daily Log'!$U$18:$U$1017),0)</f>
        <v>0</v>
      </c>
      <c r="N301" s="388">
        <f>IFERROR($E301*SUMIF('Daily Log'!$W$18:$W$1017,$B301,'Daily Log'!$X$18:$X$1017),0)</f>
        <v>0</v>
      </c>
      <c r="O301" s="388">
        <f>IFERROR($E301*SUMIF('Daily Log'!$Z$18:$Z$1017,$B301,'Daily Log'!$AA$18:$AA$1017),0)</f>
        <v>0</v>
      </c>
      <c r="P301" s="388">
        <f>IFERROR($E301*SUMIF('Daily Log'!$AC$18:$AC$1017,$B301,'Daily Log'!$AD$18:$AD$1017),0)</f>
        <v>0</v>
      </c>
      <c r="Q301" s="388">
        <f>IFERROR($E301*SUMIF('Daily Log'!$AF$18:$AF$1017,$B301,'Daily Log'!$AG$18:$AG$1017),0)</f>
        <v>0</v>
      </c>
      <c r="R301" s="388">
        <f>IFERROR($E301*SUMIF('Daily Log'!$AI$18:$AI$1017,$B301,'Daily Log'!$AJ$18:$AJ$1017),0)</f>
        <v>0</v>
      </c>
      <c r="S301" s="388">
        <f>IFERROR($E301*SUMIF('Daily Log'!$AL$18:$AL$1017,$B301,'Daily Log'!$AM$18:$AM$1017),0)</f>
        <v>0</v>
      </c>
      <c r="T301" s="388">
        <f>IFERROR($E301*SUMIF('Daily Log'!$AO$18:$AO$1017,$B301,'Daily Log'!$AP$18:$AP$1017),0)</f>
        <v>0</v>
      </c>
      <c r="U301" s="388">
        <f>IFERROR($E301*SUMIF('Daily Log'!$AR$18:$AR$1017,$B301,'Daily Log'!$AS$18:$AS$1017),0)</f>
        <v>0</v>
      </c>
      <c r="V301" s="388">
        <f>IFERROR($E301*SUMIF('Daily Log'!$AU$18:$AU$1017,$B301,'Daily Log'!$AV$18:$AV$1017),0)</f>
        <v>0</v>
      </c>
      <c r="W301" s="388">
        <f>IFERROR($E301*SUMIF('Daily Log'!$AX$18:$AX$1017,$B301,'Daily Log'!$AY$18:$AY$1017),0)</f>
        <v>0</v>
      </c>
      <c r="X301" s="388">
        <f>IFERROR($E301*SUMIF('Daily Log'!$BA$18:$BA$1017,$B301,'Daily Log'!$BB$18:$BB$1017),0)</f>
        <v>1</v>
      </c>
      <c r="Y301" s="388">
        <f>IFERROR($E301*SUMIF('Daily Log'!$BD$18:$BD$1017,$B301,'Daily Log'!$BE$18:$BE$1017),0)</f>
        <v>1</v>
      </c>
      <c r="Z301" s="388">
        <f>IFERROR($E301*SUMIF('Daily Log'!$BG$18:$BG$1017,$B301,'Daily Log'!$BH$18:$BH$1017),0)</f>
        <v>3</v>
      </c>
      <c r="AA301" s="388">
        <f>IFERROR($E301*SUMIF('Daily Log'!$BJ$18:$BJ$1017,$B301,'Daily Log'!$BK$18:$BK$1017),0)</f>
        <v>3</v>
      </c>
      <c r="AB301" s="388">
        <f>IFERROR($E301*SUMIF('Daily Log'!$BM$18:$BM$1017,$B301,'Daily Log'!$BN$18:$BN$1017),0)</f>
        <v>1</v>
      </c>
      <c r="AC301" s="388">
        <f>IFERROR($E301*SUMIF('Daily Log'!$BP$18:$BP$1017,$B301,'Daily Log'!$BQ$18:$BQ$1017),0)</f>
        <v>5</v>
      </c>
      <c r="AD301" s="388">
        <f>IFERROR($E301*SUMIF('Daily Log'!$BS$18:$BS$1017,$B301,'Daily Log'!$BT$18:$BT$1017),0)</f>
        <v>0</v>
      </c>
      <c r="AE301" s="388">
        <f>IFERROR($E301*SUMIF('Daily Log'!$BV$18:$BV$1017,$B301,'Daily Log'!$BW$18:$BW$1017),0)</f>
        <v>0</v>
      </c>
      <c r="AF301" s="388">
        <f>IFERROR($E301*SUMIF('Daily Log'!$BY$18:$BY$1017,$B301,'Daily Log'!$BZ$18:$BZ$1017),0)</f>
        <v>0</v>
      </c>
      <c r="AG301" s="388">
        <f>IFERROR($E301*SUMIF('Daily Log'!$CB$18:$CB$1017,$B301,'Daily Log'!$CC$18:$CC$1017),0)</f>
        <v>0</v>
      </c>
      <c r="AH301" s="388">
        <f>IFERROR($E301*SUMIF('Daily Log'!$CE$18:$CE$1017,$B301,'Daily Log'!$CF$18:$CF$1017),0)</f>
        <v>0</v>
      </c>
      <c r="AI301" s="388">
        <f>IFERROR($E301*SUMIF('Daily Log'!$CH$18:$CH$1017,$B301,'Daily Log'!$CI$18:$CI$1017),0)</f>
        <v>0</v>
      </c>
      <c r="AJ301" s="388">
        <f>IFERROR($E301*SUMIF('Daily Log'!$CK$18:$CK$1017,$B301,'Daily Log'!$CL$18:$CL$1017),0)</f>
        <v>0</v>
      </c>
      <c r="AK301" s="388">
        <f>IFERROR($E301*SUMIF('Daily Log'!$CN$18:$CN$1017,$B301,'Daily Log'!$CO$18:$CO$1017),0)</f>
        <v>0</v>
      </c>
    </row>
    <row r="302" spans="2:37" ht="33.75" hidden="1" customHeight="1">
      <c r="B302" s="399" t="s">
        <v>208</v>
      </c>
      <c r="C302" s="399"/>
      <c r="D302" s="389" t="s">
        <v>354</v>
      </c>
      <c r="E302" s="391">
        <v>1</v>
      </c>
      <c r="F302" s="390">
        <f t="shared" si="5"/>
        <v>2</v>
      </c>
      <c r="G302" s="388">
        <f>IFERROR($E302*SUMIF('Daily Log'!$B$18:$B$1017,$B302,'Daily Log'!$C$18:$C$1017),0)</f>
        <v>0</v>
      </c>
      <c r="H302" s="388">
        <f>IFERROR($E302*SUMIF('Daily Log'!$E$18:$E$1017,$B302,'Daily Log'!$F$18:$F$1017),0)</f>
        <v>0</v>
      </c>
      <c r="I302" s="388">
        <f>IFERROR($E302*SUMIF('Daily Log'!$H$18:$H$1017,$B302,'Daily Log'!$I$18:$I$1017),0)</f>
        <v>0</v>
      </c>
      <c r="J302" s="388">
        <f>IFERROR($E302*SUMIF('Daily Log'!$K$18:$K$1017,$B302,'Daily Log'!$L$18:$L$1017),0)</f>
        <v>0</v>
      </c>
      <c r="K302" s="388">
        <f>IFERROR($E302*SUMIF('Daily Log'!$N$18:$N$1017,$B302,'Daily Log'!$O$18:$O$1017),0)</f>
        <v>0</v>
      </c>
      <c r="L302" s="388">
        <f>IFERROR($E302*SUMIF('Daily Log'!$Q$18:$Q$1017,$B302,'Daily Log'!$R$18:$R$1017),0)</f>
        <v>0</v>
      </c>
      <c r="M302" s="388">
        <f>IFERROR($E302*SUMIF('Daily Log'!$T$18:$T$1017,$B302,'Daily Log'!$U$18:$U$1017),0)</f>
        <v>0</v>
      </c>
      <c r="N302" s="388">
        <f>IFERROR($E302*SUMIF('Daily Log'!$W$18:$W$1017,$B302,'Daily Log'!$X$18:$X$1017),0)</f>
        <v>0</v>
      </c>
      <c r="O302" s="388">
        <f>IFERROR($E302*SUMIF('Daily Log'!$Z$18:$Z$1017,$B302,'Daily Log'!$AA$18:$AA$1017),0)</f>
        <v>0</v>
      </c>
      <c r="P302" s="388">
        <f>IFERROR($E302*SUMIF('Daily Log'!$AC$18:$AC$1017,$B302,'Daily Log'!$AD$18:$AD$1017),0)</f>
        <v>0</v>
      </c>
      <c r="Q302" s="388">
        <f>IFERROR($E302*SUMIF('Daily Log'!$AF$18:$AF$1017,$B302,'Daily Log'!$AG$18:$AG$1017),0)</f>
        <v>0</v>
      </c>
      <c r="R302" s="388">
        <f>IFERROR($E302*SUMIF('Daily Log'!$AI$18:$AI$1017,$B302,'Daily Log'!$AJ$18:$AJ$1017),0)</f>
        <v>0</v>
      </c>
      <c r="S302" s="388">
        <f>IFERROR($E302*SUMIF('Daily Log'!$AL$18:$AL$1017,$B302,'Daily Log'!$AM$18:$AM$1017),0)</f>
        <v>0</v>
      </c>
      <c r="T302" s="388">
        <f>IFERROR($E302*SUMIF('Daily Log'!$AO$18:$AO$1017,$B302,'Daily Log'!$AP$18:$AP$1017),0)</f>
        <v>0</v>
      </c>
      <c r="U302" s="388">
        <f>IFERROR($E302*SUMIF('Daily Log'!$AR$18:$AR$1017,$B302,'Daily Log'!$AS$18:$AS$1017),0)</f>
        <v>0</v>
      </c>
      <c r="V302" s="388">
        <f>IFERROR($E302*SUMIF('Daily Log'!$AU$18:$AU$1017,$B302,'Daily Log'!$AV$18:$AV$1017),0)</f>
        <v>0</v>
      </c>
      <c r="W302" s="388">
        <f>IFERROR($E302*SUMIF('Daily Log'!$AX$18:$AX$1017,$B302,'Daily Log'!$AY$18:$AY$1017),0)</f>
        <v>0</v>
      </c>
      <c r="X302" s="388">
        <f>IFERROR($E302*SUMIF('Daily Log'!$BA$18:$BA$1017,$B302,'Daily Log'!$BB$18:$BB$1017),0)</f>
        <v>0</v>
      </c>
      <c r="Y302" s="388">
        <f>IFERROR($E302*SUMIF('Daily Log'!$BD$18:$BD$1017,$B302,'Daily Log'!$BE$18:$BE$1017),0)</f>
        <v>0</v>
      </c>
      <c r="Z302" s="388">
        <f>IFERROR($E302*SUMIF('Daily Log'!$BG$18:$BG$1017,$B302,'Daily Log'!$BH$18:$BH$1017),0)</f>
        <v>0</v>
      </c>
      <c r="AA302" s="388">
        <f>IFERROR($E302*SUMIF('Daily Log'!$BJ$18:$BJ$1017,$B302,'Daily Log'!$BK$18:$BK$1017),0)</f>
        <v>0</v>
      </c>
      <c r="AB302" s="388">
        <f>IFERROR($E302*SUMIF('Daily Log'!$BM$18:$BM$1017,$B302,'Daily Log'!$BN$18:$BN$1017),0)</f>
        <v>0</v>
      </c>
      <c r="AC302" s="388">
        <f>IFERROR($E302*SUMIF('Daily Log'!$BP$18:$BP$1017,$B302,'Daily Log'!$BQ$18:$BQ$1017),0)</f>
        <v>1</v>
      </c>
      <c r="AD302" s="388">
        <f>IFERROR($E302*SUMIF('Daily Log'!$BS$18:$BS$1017,$B302,'Daily Log'!$BT$18:$BT$1017),0)</f>
        <v>1</v>
      </c>
      <c r="AE302" s="388">
        <f>IFERROR($E302*SUMIF('Daily Log'!$BV$18:$BV$1017,$B302,'Daily Log'!$BW$18:$BW$1017),0)</f>
        <v>0</v>
      </c>
      <c r="AF302" s="388">
        <f>IFERROR($E302*SUMIF('Daily Log'!$BY$18:$BY$1017,$B302,'Daily Log'!$BZ$18:$BZ$1017),0)</f>
        <v>0</v>
      </c>
      <c r="AG302" s="388">
        <f>IFERROR($E302*SUMIF('Daily Log'!$CB$18:$CB$1017,$B302,'Daily Log'!$CC$18:$CC$1017),0)</f>
        <v>0</v>
      </c>
      <c r="AH302" s="388">
        <f>IFERROR($E302*SUMIF('Daily Log'!$CE$18:$CE$1017,$B302,'Daily Log'!$CF$18:$CF$1017),0)</f>
        <v>0</v>
      </c>
      <c r="AI302" s="388">
        <f>IFERROR($E302*SUMIF('Daily Log'!$CH$18:$CH$1017,$B302,'Daily Log'!$CI$18:$CI$1017),0)</f>
        <v>0</v>
      </c>
      <c r="AJ302" s="388">
        <f>IFERROR($E302*SUMIF('Daily Log'!$CK$18:$CK$1017,$B302,'Daily Log'!$CL$18:$CL$1017),0)</f>
        <v>0</v>
      </c>
      <c r="AK302" s="388">
        <f>IFERROR($E302*SUMIF('Daily Log'!$CN$18:$CN$1017,$B302,'Daily Log'!$CO$18:$CO$1017),0)</f>
        <v>0</v>
      </c>
    </row>
    <row r="303" spans="2:37" ht="33.75" hidden="1" customHeight="1">
      <c r="B303" s="399" t="s">
        <v>209</v>
      </c>
      <c r="C303" s="399"/>
      <c r="D303" s="389" t="s">
        <v>354</v>
      </c>
      <c r="E303" s="391">
        <v>1</v>
      </c>
      <c r="F303" s="390">
        <f t="shared" si="5"/>
        <v>0</v>
      </c>
      <c r="G303" s="388">
        <f>IFERROR($E303*SUMIF('Daily Log'!$B$18:$B$1017,$B303,'Daily Log'!$C$18:$C$1017),0)</f>
        <v>0</v>
      </c>
      <c r="H303" s="388">
        <f>IFERROR($E303*SUMIF('Daily Log'!$E$18:$E$1017,$B303,'Daily Log'!$F$18:$F$1017),0)</f>
        <v>0</v>
      </c>
      <c r="I303" s="388">
        <f>IFERROR($E303*SUMIF('Daily Log'!$H$18:$H$1017,$B303,'Daily Log'!$I$18:$I$1017),0)</f>
        <v>0</v>
      </c>
      <c r="J303" s="388">
        <f>IFERROR($E303*SUMIF('Daily Log'!$K$18:$K$1017,$B303,'Daily Log'!$L$18:$L$1017),0)</f>
        <v>0</v>
      </c>
      <c r="K303" s="388">
        <f>IFERROR($E303*SUMIF('Daily Log'!$N$18:$N$1017,$B303,'Daily Log'!$O$18:$O$1017),0)</f>
        <v>0</v>
      </c>
      <c r="L303" s="388">
        <f>IFERROR($E303*SUMIF('Daily Log'!$Q$18:$Q$1017,$B303,'Daily Log'!$R$18:$R$1017),0)</f>
        <v>0</v>
      </c>
      <c r="M303" s="388">
        <f>IFERROR($E303*SUMIF('Daily Log'!$T$18:$T$1017,$B303,'Daily Log'!$U$18:$U$1017),0)</f>
        <v>0</v>
      </c>
      <c r="N303" s="388">
        <f>IFERROR($E303*SUMIF('Daily Log'!$W$18:$W$1017,$B303,'Daily Log'!$X$18:$X$1017),0)</f>
        <v>0</v>
      </c>
      <c r="O303" s="388">
        <f>IFERROR($E303*SUMIF('Daily Log'!$Z$18:$Z$1017,$B303,'Daily Log'!$AA$18:$AA$1017),0)</f>
        <v>0</v>
      </c>
      <c r="P303" s="388">
        <f>IFERROR($E303*SUMIF('Daily Log'!$AC$18:$AC$1017,$B303,'Daily Log'!$AD$18:$AD$1017),0)</f>
        <v>0</v>
      </c>
      <c r="Q303" s="388">
        <f>IFERROR($E303*SUMIF('Daily Log'!$AF$18:$AF$1017,$B303,'Daily Log'!$AG$18:$AG$1017),0)</f>
        <v>0</v>
      </c>
      <c r="R303" s="388">
        <f>IFERROR($E303*SUMIF('Daily Log'!$AI$18:$AI$1017,$B303,'Daily Log'!$AJ$18:$AJ$1017),0)</f>
        <v>0</v>
      </c>
      <c r="S303" s="388">
        <f>IFERROR($E303*SUMIF('Daily Log'!$AL$18:$AL$1017,$B303,'Daily Log'!$AM$18:$AM$1017),0)</f>
        <v>0</v>
      </c>
      <c r="T303" s="388">
        <f>IFERROR($E303*SUMIF('Daily Log'!$AO$18:$AO$1017,$B303,'Daily Log'!$AP$18:$AP$1017),0)</f>
        <v>0</v>
      </c>
      <c r="U303" s="388">
        <f>IFERROR($E303*SUMIF('Daily Log'!$AR$18:$AR$1017,$B303,'Daily Log'!$AS$18:$AS$1017),0)</f>
        <v>0</v>
      </c>
      <c r="V303" s="388">
        <f>IFERROR($E303*SUMIF('Daily Log'!$AU$18:$AU$1017,$B303,'Daily Log'!$AV$18:$AV$1017),0)</f>
        <v>0</v>
      </c>
      <c r="W303" s="388">
        <f>IFERROR($E303*SUMIF('Daily Log'!$AX$18:$AX$1017,$B303,'Daily Log'!$AY$18:$AY$1017),0)</f>
        <v>0</v>
      </c>
      <c r="X303" s="388">
        <f>IFERROR($E303*SUMIF('Daily Log'!$BA$18:$BA$1017,$B303,'Daily Log'!$BB$18:$BB$1017),0)</f>
        <v>0</v>
      </c>
      <c r="Y303" s="388">
        <f>IFERROR($E303*SUMIF('Daily Log'!$BD$18:$BD$1017,$B303,'Daily Log'!$BE$18:$BE$1017),0)</f>
        <v>0</v>
      </c>
      <c r="Z303" s="388">
        <f>IFERROR($E303*SUMIF('Daily Log'!$BG$18:$BG$1017,$B303,'Daily Log'!$BH$18:$BH$1017),0)</f>
        <v>0</v>
      </c>
      <c r="AA303" s="388">
        <f>IFERROR($E303*SUMIF('Daily Log'!$BJ$18:$BJ$1017,$B303,'Daily Log'!$BK$18:$BK$1017),0)</f>
        <v>0</v>
      </c>
      <c r="AB303" s="388">
        <f>IFERROR($E303*SUMIF('Daily Log'!$BM$18:$BM$1017,$B303,'Daily Log'!$BN$18:$BN$1017),0)</f>
        <v>0</v>
      </c>
      <c r="AC303" s="388">
        <f>IFERROR($E303*SUMIF('Daily Log'!$BP$18:$BP$1017,$B303,'Daily Log'!$BQ$18:$BQ$1017),0)</f>
        <v>0</v>
      </c>
      <c r="AD303" s="388">
        <f>IFERROR($E303*SUMIF('Daily Log'!$BS$18:$BS$1017,$B303,'Daily Log'!$BT$18:$BT$1017),0)</f>
        <v>0</v>
      </c>
      <c r="AE303" s="388">
        <f>IFERROR($E303*SUMIF('Daily Log'!$BV$18:$BV$1017,$B303,'Daily Log'!$BW$18:$BW$1017),0)</f>
        <v>0</v>
      </c>
      <c r="AF303" s="388">
        <f>IFERROR($E303*SUMIF('Daily Log'!$BY$18:$BY$1017,$B303,'Daily Log'!$BZ$18:$BZ$1017),0)</f>
        <v>0</v>
      </c>
      <c r="AG303" s="388">
        <f>IFERROR($E303*SUMIF('Daily Log'!$CB$18:$CB$1017,$B303,'Daily Log'!$CC$18:$CC$1017),0)</f>
        <v>0</v>
      </c>
      <c r="AH303" s="388">
        <f>IFERROR($E303*SUMIF('Daily Log'!$CE$18:$CE$1017,$B303,'Daily Log'!$CF$18:$CF$1017),0)</f>
        <v>0</v>
      </c>
      <c r="AI303" s="388">
        <f>IFERROR($E303*SUMIF('Daily Log'!$CH$18:$CH$1017,$B303,'Daily Log'!$CI$18:$CI$1017),0)</f>
        <v>0</v>
      </c>
      <c r="AJ303" s="388">
        <f>IFERROR($E303*SUMIF('Daily Log'!$CK$18:$CK$1017,$B303,'Daily Log'!$CL$18:$CL$1017),0)</f>
        <v>0</v>
      </c>
      <c r="AK303" s="388">
        <f>IFERROR($E303*SUMIF('Daily Log'!$CN$18:$CN$1017,$B303,'Daily Log'!$CO$18:$CO$1017),0)</f>
        <v>0</v>
      </c>
    </row>
    <row r="304" spans="2:37" ht="33.75" hidden="1" customHeight="1">
      <c r="B304" s="399" t="s">
        <v>210</v>
      </c>
      <c r="C304" s="399"/>
      <c r="D304" s="389" t="s">
        <v>354</v>
      </c>
      <c r="E304" s="391">
        <v>1</v>
      </c>
      <c r="F304" s="390">
        <f t="shared" si="5"/>
        <v>0</v>
      </c>
      <c r="G304" s="388">
        <f>IFERROR($E304*SUMIF('Daily Log'!$B$18:$B$1017,$B304,'Daily Log'!$C$18:$C$1017),0)</f>
        <v>0</v>
      </c>
      <c r="H304" s="388">
        <f>IFERROR($E304*SUMIF('Daily Log'!$E$18:$E$1017,$B304,'Daily Log'!$F$18:$F$1017),0)</f>
        <v>0</v>
      </c>
      <c r="I304" s="388">
        <f>IFERROR($E304*SUMIF('Daily Log'!$H$18:$H$1017,$B304,'Daily Log'!$I$18:$I$1017),0)</f>
        <v>0</v>
      </c>
      <c r="J304" s="388">
        <f>IFERROR($E304*SUMIF('Daily Log'!$K$18:$K$1017,$B304,'Daily Log'!$L$18:$L$1017),0)</f>
        <v>0</v>
      </c>
      <c r="K304" s="388">
        <f>IFERROR($E304*SUMIF('Daily Log'!$N$18:$N$1017,$B304,'Daily Log'!$O$18:$O$1017),0)</f>
        <v>0</v>
      </c>
      <c r="L304" s="388">
        <f>IFERROR($E304*SUMIF('Daily Log'!$Q$18:$Q$1017,$B304,'Daily Log'!$R$18:$R$1017),0)</f>
        <v>0</v>
      </c>
      <c r="M304" s="388">
        <f>IFERROR($E304*SUMIF('Daily Log'!$T$18:$T$1017,$B304,'Daily Log'!$U$18:$U$1017),0)</f>
        <v>0</v>
      </c>
      <c r="N304" s="388">
        <f>IFERROR($E304*SUMIF('Daily Log'!$W$18:$W$1017,$B304,'Daily Log'!$X$18:$X$1017),0)</f>
        <v>0</v>
      </c>
      <c r="O304" s="388">
        <f>IFERROR($E304*SUMIF('Daily Log'!$Z$18:$Z$1017,$B304,'Daily Log'!$AA$18:$AA$1017),0)</f>
        <v>0</v>
      </c>
      <c r="P304" s="388">
        <f>IFERROR($E304*SUMIF('Daily Log'!$AC$18:$AC$1017,$B304,'Daily Log'!$AD$18:$AD$1017),0)</f>
        <v>0</v>
      </c>
      <c r="Q304" s="388">
        <f>IFERROR($E304*SUMIF('Daily Log'!$AF$18:$AF$1017,$B304,'Daily Log'!$AG$18:$AG$1017),0)</f>
        <v>0</v>
      </c>
      <c r="R304" s="388">
        <f>IFERROR($E304*SUMIF('Daily Log'!$AI$18:$AI$1017,$B304,'Daily Log'!$AJ$18:$AJ$1017),0)</f>
        <v>0</v>
      </c>
      <c r="S304" s="388">
        <f>IFERROR($E304*SUMIF('Daily Log'!$AL$18:$AL$1017,$B304,'Daily Log'!$AM$18:$AM$1017),0)</f>
        <v>0</v>
      </c>
      <c r="T304" s="388">
        <f>IFERROR($E304*SUMIF('Daily Log'!$AO$18:$AO$1017,$B304,'Daily Log'!$AP$18:$AP$1017),0)</f>
        <v>0</v>
      </c>
      <c r="U304" s="388">
        <f>IFERROR($E304*SUMIF('Daily Log'!$AR$18:$AR$1017,$B304,'Daily Log'!$AS$18:$AS$1017),0)</f>
        <v>0</v>
      </c>
      <c r="V304" s="388">
        <f>IFERROR($E304*SUMIF('Daily Log'!$AU$18:$AU$1017,$B304,'Daily Log'!$AV$18:$AV$1017),0)</f>
        <v>0</v>
      </c>
      <c r="W304" s="388">
        <f>IFERROR($E304*SUMIF('Daily Log'!$AX$18:$AX$1017,$B304,'Daily Log'!$AY$18:$AY$1017),0)</f>
        <v>0</v>
      </c>
      <c r="X304" s="388">
        <f>IFERROR($E304*SUMIF('Daily Log'!$BA$18:$BA$1017,$B304,'Daily Log'!$BB$18:$BB$1017),0)</f>
        <v>0</v>
      </c>
      <c r="Y304" s="388">
        <f>IFERROR($E304*SUMIF('Daily Log'!$BD$18:$BD$1017,$B304,'Daily Log'!$BE$18:$BE$1017),0)</f>
        <v>0</v>
      </c>
      <c r="Z304" s="388">
        <f>IFERROR($E304*SUMIF('Daily Log'!$BG$18:$BG$1017,$B304,'Daily Log'!$BH$18:$BH$1017),0)</f>
        <v>0</v>
      </c>
      <c r="AA304" s="388">
        <f>IFERROR($E304*SUMIF('Daily Log'!$BJ$18:$BJ$1017,$B304,'Daily Log'!$BK$18:$BK$1017),0)</f>
        <v>0</v>
      </c>
      <c r="AB304" s="388">
        <f>IFERROR($E304*SUMIF('Daily Log'!$BM$18:$BM$1017,$B304,'Daily Log'!$BN$18:$BN$1017),0)</f>
        <v>0</v>
      </c>
      <c r="AC304" s="388">
        <f>IFERROR($E304*SUMIF('Daily Log'!$BP$18:$BP$1017,$B304,'Daily Log'!$BQ$18:$BQ$1017),0)</f>
        <v>0</v>
      </c>
      <c r="AD304" s="388">
        <f>IFERROR($E304*SUMIF('Daily Log'!$BS$18:$BS$1017,$B304,'Daily Log'!$BT$18:$BT$1017),0)</f>
        <v>0</v>
      </c>
      <c r="AE304" s="388">
        <f>IFERROR($E304*SUMIF('Daily Log'!$BV$18:$BV$1017,$B304,'Daily Log'!$BW$18:$BW$1017),0)</f>
        <v>0</v>
      </c>
      <c r="AF304" s="388">
        <f>IFERROR($E304*SUMIF('Daily Log'!$BY$18:$BY$1017,$B304,'Daily Log'!$BZ$18:$BZ$1017),0)</f>
        <v>0</v>
      </c>
      <c r="AG304" s="388">
        <f>IFERROR($E304*SUMIF('Daily Log'!$CB$18:$CB$1017,$B304,'Daily Log'!$CC$18:$CC$1017),0)</f>
        <v>0</v>
      </c>
      <c r="AH304" s="388">
        <f>IFERROR($E304*SUMIF('Daily Log'!$CE$18:$CE$1017,$B304,'Daily Log'!$CF$18:$CF$1017),0)</f>
        <v>0</v>
      </c>
      <c r="AI304" s="388">
        <f>IFERROR($E304*SUMIF('Daily Log'!$CH$18:$CH$1017,$B304,'Daily Log'!$CI$18:$CI$1017),0)</f>
        <v>0</v>
      </c>
      <c r="AJ304" s="388">
        <f>IFERROR($E304*SUMIF('Daily Log'!$CK$18:$CK$1017,$B304,'Daily Log'!$CL$18:$CL$1017),0)</f>
        <v>0</v>
      </c>
      <c r="AK304" s="388">
        <f>IFERROR($E304*SUMIF('Daily Log'!$CN$18:$CN$1017,$B304,'Daily Log'!$CO$18:$CO$1017),0)</f>
        <v>0</v>
      </c>
    </row>
    <row r="305" spans="2:37" ht="33.75" hidden="1" customHeight="1">
      <c r="B305" s="399" t="s">
        <v>211</v>
      </c>
      <c r="C305" s="399"/>
      <c r="D305" s="389" t="s">
        <v>27</v>
      </c>
      <c r="E305" s="391">
        <v>1</v>
      </c>
      <c r="F305" s="390">
        <f t="shared" si="5"/>
        <v>17</v>
      </c>
      <c r="G305" s="388">
        <f>IFERROR($E305*SUMIF('Daily Log'!$B$18:$B$1017,$B305,'Daily Log'!$C$18:$C$1017),0)</f>
        <v>0</v>
      </c>
      <c r="H305" s="388">
        <f>IFERROR($E305*SUMIF('Daily Log'!$E$18:$E$1017,$B305,'Daily Log'!$F$18:$F$1017),0)</f>
        <v>0</v>
      </c>
      <c r="I305" s="388">
        <f>IFERROR($E305*SUMIF('Daily Log'!$H$18:$H$1017,$B305,'Daily Log'!$I$18:$I$1017),0)</f>
        <v>0</v>
      </c>
      <c r="J305" s="388">
        <f>IFERROR($E305*SUMIF('Daily Log'!$K$18:$K$1017,$B305,'Daily Log'!$L$18:$L$1017),0)</f>
        <v>0</v>
      </c>
      <c r="K305" s="388">
        <f>IFERROR($E305*SUMIF('Daily Log'!$N$18:$N$1017,$B305,'Daily Log'!$O$18:$O$1017),0)</f>
        <v>0</v>
      </c>
      <c r="L305" s="388">
        <f>IFERROR($E305*SUMIF('Daily Log'!$Q$18:$Q$1017,$B305,'Daily Log'!$R$18:$R$1017),0)</f>
        <v>0</v>
      </c>
      <c r="M305" s="388">
        <f>IFERROR($E305*SUMIF('Daily Log'!$T$18:$T$1017,$B305,'Daily Log'!$U$18:$U$1017),0)</f>
        <v>0</v>
      </c>
      <c r="N305" s="388">
        <f>IFERROR($E305*SUMIF('Daily Log'!$W$18:$W$1017,$B305,'Daily Log'!$X$18:$X$1017),0)</f>
        <v>0</v>
      </c>
      <c r="O305" s="388">
        <f>IFERROR($E305*SUMIF('Daily Log'!$Z$18:$Z$1017,$B305,'Daily Log'!$AA$18:$AA$1017),0)</f>
        <v>0</v>
      </c>
      <c r="P305" s="388">
        <f>IFERROR($E305*SUMIF('Daily Log'!$AC$18:$AC$1017,$B305,'Daily Log'!$AD$18:$AD$1017),0)</f>
        <v>0</v>
      </c>
      <c r="Q305" s="388">
        <f>IFERROR($E305*SUMIF('Daily Log'!$AF$18:$AF$1017,$B305,'Daily Log'!$AG$18:$AG$1017),0)</f>
        <v>0</v>
      </c>
      <c r="R305" s="388">
        <f>IFERROR($E305*SUMIF('Daily Log'!$AI$18:$AI$1017,$B305,'Daily Log'!$AJ$18:$AJ$1017),0)</f>
        <v>0</v>
      </c>
      <c r="S305" s="388">
        <f>IFERROR($E305*SUMIF('Daily Log'!$AL$18:$AL$1017,$B305,'Daily Log'!$AM$18:$AM$1017),0)</f>
        <v>0</v>
      </c>
      <c r="T305" s="388">
        <f>IFERROR($E305*SUMIF('Daily Log'!$AO$18:$AO$1017,$B305,'Daily Log'!$AP$18:$AP$1017),0)</f>
        <v>0</v>
      </c>
      <c r="U305" s="388">
        <f>IFERROR($E305*SUMIF('Daily Log'!$AR$18:$AR$1017,$B305,'Daily Log'!$AS$18:$AS$1017),0)</f>
        <v>0</v>
      </c>
      <c r="V305" s="388">
        <f>IFERROR($E305*SUMIF('Daily Log'!$AU$18:$AU$1017,$B305,'Daily Log'!$AV$18:$AV$1017),0)</f>
        <v>0</v>
      </c>
      <c r="W305" s="388">
        <f>IFERROR($E305*SUMIF('Daily Log'!$AX$18:$AX$1017,$B305,'Daily Log'!$AY$18:$AY$1017),0)</f>
        <v>0</v>
      </c>
      <c r="X305" s="388">
        <f>IFERROR($E305*SUMIF('Daily Log'!$BA$18:$BA$1017,$B305,'Daily Log'!$BB$18:$BB$1017),0)</f>
        <v>0</v>
      </c>
      <c r="Y305" s="388">
        <f>IFERROR($E305*SUMIF('Daily Log'!$BD$18:$BD$1017,$B305,'Daily Log'!$BE$18:$BE$1017),0)</f>
        <v>1</v>
      </c>
      <c r="Z305" s="388">
        <f>IFERROR($E305*SUMIF('Daily Log'!$BG$18:$BG$1017,$B305,'Daily Log'!$BH$18:$BH$1017),0)</f>
        <v>4</v>
      </c>
      <c r="AA305" s="388">
        <f>IFERROR($E305*SUMIF('Daily Log'!$BJ$18:$BJ$1017,$B305,'Daily Log'!$BK$18:$BK$1017),0)</f>
        <v>3</v>
      </c>
      <c r="AB305" s="388">
        <f>IFERROR($E305*SUMIF('Daily Log'!$BM$18:$BM$1017,$B305,'Daily Log'!$BN$18:$BN$1017),0)</f>
        <v>1</v>
      </c>
      <c r="AC305" s="388">
        <f>IFERROR($E305*SUMIF('Daily Log'!$BP$18:$BP$1017,$B305,'Daily Log'!$BQ$18:$BQ$1017),0)</f>
        <v>6</v>
      </c>
      <c r="AD305" s="388">
        <f>IFERROR($E305*SUMIF('Daily Log'!$BS$18:$BS$1017,$B305,'Daily Log'!$BT$18:$BT$1017),0)</f>
        <v>2</v>
      </c>
      <c r="AE305" s="388">
        <f>IFERROR($E305*SUMIF('Daily Log'!$BV$18:$BV$1017,$B305,'Daily Log'!$BW$18:$BW$1017),0)</f>
        <v>0</v>
      </c>
      <c r="AF305" s="388">
        <f>IFERROR($E305*SUMIF('Daily Log'!$BY$18:$BY$1017,$B305,'Daily Log'!$BZ$18:$BZ$1017),0)</f>
        <v>0</v>
      </c>
      <c r="AG305" s="388">
        <f>IFERROR($E305*SUMIF('Daily Log'!$CB$18:$CB$1017,$B305,'Daily Log'!$CC$18:$CC$1017),0)</f>
        <v>0</v>
      </c>
      <c r="AH305" s="388">
        <f>IFERROR($E305*SUMIF('Daily Log'!$CE$18:$CE$1017,$B305,'Daily Log'!$CF$18:$CF$1017),0)</f>
        <v>0</v>
      </c>
      <c r="AI305" s="388">
        <f>IFERROR($E305*SUMIF('Daily Log'!$CH$18:$CH$1017,$B305,'Daily Log'!$CI$18:$CI$1017),0)</f>
        <v>0</v>
      </c>
      <c r="AJ305" s="388">
        <f>IFERROR($E305*SUMIF('Daily Log'!$CK$18:$CK$1017,$B305,'Daily Log'!$CL$18:$CL$1017),0)</f>
        <v>0</v>
      </c>
      <c r="AK305" s="388">
        <f>IFERROR($E305*SUMIF('Daily Log'!$CN$18:$CN$1017,$B305,'Daily Log'!$CO$18:$CO$1017),0)</f>
        <v>0</v>
      </c>
    </row>
    <row r="306" spans="2:37" ht="33.75" hidden="1" customHeight="1">
      <c r="B306" s="399" t="s">
        <v>416</v>
      </c>
      <c r="C306" s="399"/>
      <c r="D306" s="389" t="s">
        <v>27</v>
      </c>
      <c r="E306" s="391">
        <v>1</v>
      </c>
      <c r="F306" s="390">
        <f t="shared" si="5"/>
        <v>6</v>
      </c>
      <c r="G306" s="388">
        <f>IFERROR($E306*SUMIF('Daily Log'!$B$18:$B$1017,$B306,'Daily Log'!$C$18:$C$1017),0)</f>
        <v>0</v>
      </c>
      <c r="H306" s="388">
        <f>IFERROR($E306*SUMIF('Daily Log'!$E$18:$E$1017,$B306,'Daily Log'!$F$18:$F$1017),0)</f>
        <v>0</v>
      </c>
      <c r="I306" s="388">
        <f>IFERROR($E306*SUMIF('Daily Log'!$H$18:$H$1017,$B306,'Daily Log'!$I$18:$I$1017),0)</f>
        <v>0</v>
      </c>
      <c r="J306" s="388">
        <f>IFERROR($E306*SUMIF('Daily Log'!$K$18:$K$1017,$B306,'Daily Log'!$L$18:$L$1017),0)</f>
        <v>0</v>
      </c>
      <c r="K306" s="388">
        <f>IFERROR($E306*SUMIF('Daily Log'!$N$18:$N$1017,$B306,'Daily Log'!$O$18:$O$1017),0)</f>
        <v>0</v>
      </c>
      <c r="L306" s="388">
        <f>IFERROR($E306*SUMIF('Daily Log'!$Q$18:$Q$1017,$B306,'Daily Log'!$R$18:$R$1017),0)</f>
        <v>0</v>
      </c>
      <c r="M306" s="388">
        <f>IFERROR($E306*SUMIF('Daily Log'!$T$18:$T$1017,$B306,'Daily Log'!$U$18:$U$1017),0)</f>
        <v>0</v>
      </c>
      <c r="N306" s="388">
        <f>IFERROR($E306*SUMIF('Daily Log'!$W$18:$W$1017,$B306,'Daily Log'!$X$18:$X$1017),0)</f>
        <v>0</v>
      </c>
      <c r="O306" s="388">
        <f>IFERROR($E306*SUMIF('Daily Log'!$Z$18:$Z$1017,$B306,'Daily Log'!$AA$18:$AA$1017),0)</f>
        <v>0</v>
      </c>
      <c r="P306" s="388">
        <f>IFERROR($E306*SUMIF('Daily Log'!$AC$18:$AC$1017,$B306,'Daily Log'!$AD$18:$AD$1017),0)</f>
        <v>0</v>
      </c>
      <c r="Q306" s="388">
        <f>IFERROR($E306*SUMIF('Daily Log'!$AF$18:$AF$1017,$B306,'Daily Log'!$AG$18:$AG$1017),0)</f>
        <v>0</v>
      </c>
      <c r="R306" s="388">
        <f>IFERROR($E306*SUMIF('Daily Log'!$AI$18:$AI$1017,$B306,'Daily Log'!$AJ$18:$AJ$1017),0)</f>
        <v>0</v>
      </c>
      <c r="S306" s="388">
        <f>IFERROR($E306*SUMIF('Daily Log'!$AL$18:$AL$1017,$B306,'Daily Log'!$AM$18:$AM$1017),0)</f>
        <v>0</v>
      </c>
      <c r="T306" s="388">
        <f>IFERROR($E306*SUMIF('Daily Log'!$AO$18:$AO$1017,$B306,'Daily Log'!$AP$18:$AP$1017),0)</f>
        <v>0</v>
      </c>
      <c r="U306" s="388">
        <f>IFERROR($E306*SUMIF('Daily Log'!$AR$18:$AR$1017,$B306,'Daily Log'!$AS$18:$AS$1017),0)</f>
        <v>0</v>
      </c>
      <c r="V306" s="388">
        <f>IFERROR($E306*SUMIF('Daily Log'!$AU$18:$AU$1017,$B306,'Daily Log'!$AV$18:$AV$1017),0)</f>
        <v>0</v>
      </c>
      <c r="W306" s="388">
        <f>IFERROR($E306*SUMIF('Daily Log'!$AX$18:$AX$1017,$B306,'Daily Log'!$AY$18:$AY$1017),0)</f>
        <v>0</v>
      </c>
      <c r="X306" s="388">
        <f>IFERROR($E306*SUMIF('Daily Log'!$BA$18:$BA$1017,$B306,'Daily Log'!$BB$18:$BB$1017),0)</f>
        <v>0</v>
      </c>
      <c r="Y306" s="388">
        <f>IFERROR($E306*SUMIF('Daily Log'!$BD$18:$BD$1017,$B306,'Daily Log'!$BE$18:$BE$1017),0)</f>
        <v>1</v>
      </c>
      <c r="Z306" s="388">
        <f>IFERROR($E306*SUMIF('Daily Log'!$BG$18:$BG$1017,$B306,'Daily Log'!$BH$18:$BH$1017),0)</f>
        <v>0</v>
      </c>
      <c r="AA306" s="388">
        <f>IFERROR($E306*SUMIF('Daily Log'!$BJ$18:$BJ$1017,$B306,'Daily Log'!$BK$18:$BK$1017),0)</f>
        <v>1</v>
      </c>
      <c r="AB306" s="388">
        <f>IFERROR($E306*SUMIF('Daily Log'!$BM$18:$BM$1017,$B306,'Daily Log'!$BN$18:$BN$1017),0)</f>
        <v>4</v>
      </c>
      <c r="AC306" s="388">
        <f>IFERROR($E306*SUMIF('Daily Log'!$BP$18:$BP$1017,$B306,'Daily Log'!$BQ$18:$BQ$1017),0)</f>
        <v>0</v>
      </c>
      <c r="AD306" s="388">
        <f>IFERROR($E306*SUMIF('Daily Log'!$BS$18:$BS$1017,$B306,'Daily Log'!$BT$18:$BT$1017),0)</f>
        <v>0</v>
      </c>
      <c r="AE306" s="388">
        <f>IFERROR($E306*SUMIF('Daily Log'!$BV$18:$BV$1017,$B306,'Daily Log'!$BW$18:$BW$1017),0)</f>
        <v>0</v>
      </c>
      <c r="AF306" s="388">
        <f>IFERROR($E306*SUMIF('Daily Log'!$BY$18:$BY$1017,$B306,'Daily Log'!$BZ$18:$BZ$1017),0)</f>
        <v>0</v>
      </c>
      <c r="AG306" s="388">
        <f>IFERROR($E306*SUMIF('Daily Log'!$CB$18:$CB$1017,$B306,'Daily Log'!$CC$18:$CC$1017),0)</f>
        <v>0</v>
      </c>
      <c r="AH306" s="388">
        <f>IFERROR($E306*SUMIF('Daily Log'!$CE$18:$CE$1017,$B306,'Daily Log'!$CF$18:$CF$1017),0)</f>
        <v>0</v>
      </c>
      <c r="AI306" s="388">
        <f>IFERROR($E306*SUMIF('Daily Log'!$CH$18:$CH$1017,$B306,'Daily Log'!$CI$18:$CI$1017),0)</f>
        <v>0</v>
      </c>
      <c r="AJ306" s="388">
        <f>IFERROR($E306*SUMIF('Daily Log'!$CK$18:$CK$1017,$B306,'Daily Log'!$CL$18:$CL$1017),0)</f>
        <v>0</v>
      </c>
      <c r="AK306" s="388">
        <f>IFERROR($E306*SUMIF('Daily Log'!$CN$18:$CN$1017,$B306,'Daily Log'!$CO$18:$CO$1017),0)</f>
        <v>0</v>
      </c>
    </row>
    <row r="307" spans="2:37" ht="33.75" hidden="1" customHeight="1">
      <c r="B307" s="399" t="s">
        <v>346</v>
      </c>
      <c r="C307" s="399"/>
      <c r="D307" s="389" t="s">
        <v>502</v>
      </c>
      <c r="E307" s="391">
        <v>1</v>
      </c>
      <c r="F307" s="390">
        <f t="shared" si="5"/>
        <v>46</v>
      </c>
      <c r="G307" s="388">
        <f>IFERROR($E307*SUMIF('Daily Log'!$B$18:$B$1017,$B307,'Daily Log'!$C$18:$C$1017),0)</f>
        <v>0</v>
      </c>
      <c r="H307" s="388">
        <f>IFERROR($E307*SUMIF('Daily Log'!$E$18:$E$1017,$B307,'Daily Log'!$F$18:$F$1017),0)</f>
        <v>0</v>
      </c>
      <c r="I307" s="388">
        <f>IFERROR($E307*SUMIF('Daily Log'!$H$18:$H$1017,$B307,'Daily Log'!$I$18:$I$1017),0)</f>
        <v>0</v>
      </c>
      <c r="J307" s="388">
        <f>IFERROR($E307*SUMIF('Daily Log'!$K$18:$K$1017,$B307,'Daily Log'!$L$18:$L$1017),0)</f>
        <v>0</v>
      </c>
      <c r="K307" s="388">
        <f>IFERROR($E307*SUMIF('Daily Log'!$N$18:$N$1017,$B307,'Daily Log'!$O$18:$O$1017),0)</f>
        <v>0</v>
      </c>
      <c r="L307" s="388">
        <f>IFERROR($E307*SUMIF('Daily Log'!$Q$18:$Q$1017,$B307,'Daily Log'!$R$18:$R$1017),0)</f>
        <v>0</v>
      </c>
      <c r="M307" s="388">
        <f>IFERROR($E307*SUMIF('Daily Log'!$T$18:$T$1017,$B307,'Daily Log'!$U$18:$U$1017),0)</f>
        <v>0</v>
      </c>
      <c r="N307" s="388">
        <f>IFERROR($E307*SUMIF('Daily Log'!$W$18:$W$1017,$B307,'Daily Log'!$X$18:$X$1017),0)</f>
        <v>0</v>
      </c>
      <c r="O307" s="388">
        <f>IFERROR($E307*SUMIF('Daily Log'!$Z$18:$Z$1017,$B307,'Daily Log'!$AA$18:$AA$1017),0)</f>
        <v>0</v>
      </c>
      <c r="P307" s="388">
        <f>IFERROR($E307*SUMIF('Daily Log'!$AC$18:$AC$1017,$B307,'Daily Log'!$AD$18:$AD$1017),0)</f>
        <v>0</v>
      </c>
      <c r="Q307" s="388">
        <f>IFERROR($E307*SUMIF('Daily Log'!$AF$18:$AF$1017,$B307,'Daily Log'!$AG$18:$AG$1017),0)</f>
        <v>0</v>
      </c>
      <c r="R307" s="388">
        <f>IFERROR($E307*SUMIF('Daily Log'!$AI$18:$AI$1017,$B307,'Daily Log'!$AJ$18:$AJ$1017),0)</f>
        <v>0</v>
      </c>
      <c r="S307" s="388">
        <f>IFERROR($E307*SUMIF('Daily Log'!$AL$18:$AL$1017,$B307,'Daily Log'!$AM$18:$AM$1017),0)</f>
        <v>0</v>
      </c>
      <c r="T307" s="388">
        <f>IFERROR($E307*SUMIF('Daily Log'!$AO$18:$AO$1017,$B307,'Daily Log'!$AP$18:$AP$1017),0)</f>
        <v>0</v>
      </c>
      <c r="U307" s="388">
        <f>IFERROR($E307*SUMIF('Daily Log'!$AR$18:$AR$1017,$B307,'Daily Log'!$AS$18:$AS$1017),0)</f>
        <v>0</v>
      </c>
      <c r="V307" s="388">
        <f>IFERROR($E307*SUMIF('Daily Log'!$AU$18:$AU$1017,$B307,'Daily Log'!$AV$18:$AV$1017),0)</f>
        <v>0</v>
      </c>
      <c r="W307" s="388">
        <f>IFERROR($E307*SUMIF('Daily Log'!$AX$18:$AX$1017,$B307,'Daily Log'!$AY$18:$AY$1017),0)</f>
        <v>0</v>
      </c>
      <c r="X307" s="388">
        <f>IFERROR($E307*SUMIF('Daily Log'!$BA$18:$BA$1017,$B307,'Daily Log'!$BB$18:$BB$1017),0)</f>
        <v>6</v>
      </c>
      <c r="Y307" s="388">
        <f>IFERROR($E307*SUMIF('Daily Log'!$BD$18:$BD$1017,$B307,'Daily Log'!$BE$18:$BE$1017),0)</f>
        <v>8</v>
      </c>
      <c r="Z307" s="388">
        <f>IFERROR($E307*SUMIF('Daily Log'!$BG$18:$BG$1017,$B307,'Daily Log'!$BH$18:$BH$1017),0)</f>
        <v>5</v>
      </c>
      <c r="AA307" s="388">
        <f>IFERROR($E307*SUMIF('Daily Log'!$BJ$18:$BJ$1017,$B307,'Daily Log'!$BK$18:$BK$1017),0)</f>
        <v>5</v>
      </c>
      <c r="AB307" s="388">
        <f>IFERROR($E307*SUMIF('Daily Log'!$BM$18:$BM$1017,$B307,'Daily Log'!$BN$18:$BN$1017),0)</f>
        <v>5</v>
      </c>
      <c r="AC307" s="388">
        <f>IFERROR($E307*SUMIF('Daily Log'!$BP$18:$BP$1017,$B307,'Daily Log'!$BQ$18:$BQ$1017),0)</f>
        <v>12</v>
      </c>
      <c r="AD307" s="388">
        <f>IFERROR($E307*SUMIF('Daily Log'!$BS$18:$BS$1017,$B307,'Daily Log'!$BT$18:$BT$1017),0)</f>
        <v>5</v>
      </c>
      <c r="AE307" s="388">
        <f>IFERROR($E307*SUMIF('Daily Log'!$BV$18:$BV$1017,$B307,'Daily Log'!$BW$18:$BW$1017),0)</f>
        <v>0</v>
      </c>
      <c r="AF307" s="388">
        <f>IFERROR($E307*SUMIF('Daily Log'!$BY$18:$BY$1017,$B307,'Daily Log'!$BZ$18:$BZ$1017),0)</f>
        <v>0</v>
      </c>
      <c r="AG307" s="388">
        <f>IFERROR($E307*SUMIF('Daily Log'!$CB$18:$CB$1017,$B307,'Daily Log'!$CC$18:$CC$1017),0)</f>
        <v>0</v>
      </c>
      <c r="AH307" s="388">
        <f>IFERROR($E307*SUMIF('Daily Log'!$CE$18:$CE$1017,$B307,'Daily Log'!$CF$18:$CF$1017),0)</f>
        <v>0</v>
      </c>
      <c r="AI307" s="388">
        <f>IFERROR($E307*SUMIF('Daily Log'!$CH$18:$CH$1017,$B307,'Daily Log'!$CI$18:$CI$1017),0)</f>
        <v>0</v>
      </c>
      <c r="AJ307" s="388">
        <f>IFERROR($E307*SUMIF('Daily Log'!$CK$18:$CK$1017,$B307,'Daily Log'!$CL$18:$CL$1017),0)</f>
        <v>0</v>
      </c>
      <c r="AK307" s="388">
        <f>IFERROR($E307*SUMIF('Daily Log'!$CN$18:$CN$1017,$B307,'Daily Log'!$CO$18:$CO$1017),0)</f>
        <v>0</v>
      </c>
    </row>
    <row r="308" spans="2:37" ht="33.75" hidden="1" customHeight="1">
      <c r="B308" s="399" t="s">
        <v>212</v>
      </c>
      <c r="C308" s="399"/>
      <c r="D308" s="389" t="s">
        <v>503</v>
      </c>
      <c r="E308" s="391">
        <v>1</v>
      </c>
      <c r="F308" s="390">
        <f t="shared" si="5"/>
        <v>1</v>
      </c>
      <c r="G308" s="388">
        <f>IFERROR($E308*SUMIF('Daily Log'!$B$18:$B$1017,$B308,'Daily Log'!$C$18:$C$1017),0)</f>
        <v>0</v>
      </c>
      <c r="H308" s="388">
        <f>IFERROR($E308*SUMIF('Daily Log'!$E$18:$E$1017,$B308,'Daily Log'!$F$18:$F$1017),0)</f>
        <v>0</v>
      </c>
      <c r="I308" s="388">
        <f>IFERROR($E308*SUMIF('Daily Log'!$H$18:$H$1017,$B308,'Daily Log'!$I$18:$I$1017),0)</f>
        <v>0</v>
      </c>
      <c r="J308" s="388">
        <f>IFERROR($E308*SUMIF('Daily Log'!$K$18:$K$1017,$B308,'Daily Log'!$L$18:$L$1017),0)</f>
        <v>0</v>
      </c>
      <c r="K308" s="388">
        <f>IFERROR($E308*SUMIF('Daily Log'!$N$18:$N$1017,$B308,'Daily Log'!$O$18:$O$1017),0)</f>
        <v>0</v>
      </c>
      <c r="L308" s="388">
        <f>IFERROR($E308*SUMIF('Daily Log'!$Q$18:$Q$1017,$B308,'Daily Log'!$R$18:$R$1017),0)</f>
        <v>0</v>
      </c>
      <c r="M308" s="388">
        <f>IFERROR($E308*SUMIF('Daily Log'!$T$18:$T$1017,$B308,'Daily Log'!$U$18:$U$1017),0)</f>
        <v>0</v>
      </c>
      <c r="N308" s="388">
        <f>IFERROR($E308*SUMIF('Daily Log'!$W$18:$W$1017,$B308,'Daily Log'!$X$18:$X$1017),0)</f>
        <v>0</v>
      </c>
      <c r="O308" s="388">
        <f>IFERROR($E308*SUMIF('Daily Log'!$Z$18:$Z$1017,$B308,'Daily Log'!$AA$18:$AA$1017),0)</f>
        <v>0</v>
      </c>
      <c r="P308" s="388">
        <f>IFERROR($E308*SUMIF('Daily Log'!$AC$18:$AC$1017,$B308,'Daily Log'!$AD$18:$AD$1017),0)</f>
        <v>0</v>
      </c>
      <c r="Q308" s="388">
        <f>IFERROR($E308*SUMIF('Daily Log'!$AF$18:$AF$1017,$B308,'Daily Log'!$AG$18:$AG$1017),0)</f>
        <v>0</v>
      </c>
      <c r="R308" s="388">
        <f>IFERROR($E308*SUMIF('Daily Log'!$AI$18:$AI$1017,$B308,'Daily Log'!$AJ$18:$AJ$1017),0)</f>
        <v>0</v>
      </c>
      <c r="S308" s="388">
        <f>IFERROR($E308*SUMIF('Daily Log'!$AL$18:$AL$1017,$B308,'Daily Log'!$AM$18:$AM$1017),0)</f>
        <v>0</v>
      </c>
      <c r="T308" s="388">
        <f>IFERROR($E308*SUMIF('Daily Log'!$AO$18:$AO$1017,$B308,'Daily Log'!$AP$18:$AP$1017),0)</f>
        <v>0</v>
      </c>
      <c r="U308" s="388">
        <f>IFERROR($E308*SUMIF('Daily Log'!$AR$18:$AR$1017,$B308,'Daily Log'!$AS$18:$AS$1017),0)</f>
        <v>0</v>
      </c>
      <c r="V308" s="388">
        <f>IFERROR($E308*SUMIF('Daily Log'!$AU$18:$AU$1017,$B308,'Daily Log'!$AV$18:$AV$1017),0)</f>
        <v>0</v>
      </c>
      <c r="W308" s="388">
        <f>IFERROR($E308*SUMIF('Daily Log'!$AX$18:$AX$1017,$B308,'Daily Log'!$AY$18:$AY$1017),0)</f>
        <v>0</v>
      </c>
      <c r="X308" s="388">
        <f>IFERROR($E308*SUMIF('Daily Log'!$BA$18:$BA$1017,$B308,'Daily Log'!$BB$18:$BB$1017),0)</f>
        <v>0</v>
      </c>
      <c r="Y308" s="388">
        <f>IFERROR($E308*SUMIF('Daily Log'!$BD$18:$BD$1017,$B308,'Daily Log'!$BE$18:$BE$1017),0)</f>
        <v>0</v>
      </c>
      <c r="Z308" s="388">
        <f>IFERROR($E308*SUMIF('Daily Log'!$BG$18:$BG$1017,$B308,'Daily Log'!$BH$18:$BH$1017),0)</f>
        <v>0</v>
      </c>
      <c r="AA308" s="388">
        <f>IFERROR($E308*SUMIF('Daily Log'!$BJ$18:$BJ$1017,$B308,'Daily Log'!$BK$18:$BK$1017),0)</f>
        <v>0</v>
      </c>
      <c r="AB308" s="388">
        <f>IFERROR($E308*SUMIF('Daily Log'!$BM$18:$BM$1017,$B308,'Daily Log'!$BN$18:$BN$1017),0)</f>
        <v>1</v>
      </c>
      <c r="AC308" s="388">
        <f>IFERROR($E308*SUMIF('Daily Log'!$BP$18:$BP$1017,$B308,'Daily Log'!$BQ$18:$BQ$1017),0)</f>
        <v>0</v>
      </c>
      <c r="AD308" s="388">
        <f>IFERROR($E308*SUMIF('Daily Log'!$BS$18:$BS$1017,$B308,'Daily Log'!$BT$18:$BT$1017),0)</f>
        <v>0</v>
      </c>
      <c r="AE308" s="388">
        <f>IFERROR($E308*SUMIF('Daily Log'!$BV$18:$BV$1017,$B308,'Daily Log'!$BW$18:$BW$1017),0)</f>
        <v>0</v>
      </c>
      <c r="AF308" s="388">
        <f>IFERROR($E308*SUMIF('Daily Log'!$BY$18:$BY$1017,$B308,'Daily Log'!$BZ$18:$BZ$1017),0)</f>
        <v>0</v>
      </c>
      <c r="AG308" s="388">
        <f>IFERROR($E308*SUMIF('Daily Log'!$CB$18:$CB$1017,$B308,'Daily Log'!$CC$18:$CC$1017),0)</f>
        <v>0</v>
      </c>
      <c r="AH308" s="388">
        <f>IFERROR($E308*SUMIF('Daily Log'!$CE$18:$CE$1017,$B308,'Daily Log'!$CF$18:$CF$1017),0)</f>
        <v>0</v>
      </c>
      <c r="AI308" s="388">
        <f>IFERROR($E308*SUMIF('Daily Log'!$CH$18:$CH$1017,$B308,'Daily Log'!$CI$18:$CI$1017),0)</f>
        <v>0</v>
      </c>
      <c r="AJ308" s="388">
        <f>IFERROR($E308*SUMIF('Daily Log'!$CK$18:$CK$1017,$B308,'Daily Log'!$CL$18:$CL$1017),0)</f>
        <v>0</v>
      </c>
      <c r="AK308" s="388">
        <f>IFERROR($E308*SUMIF('Daily Log'!$CN$18:$CN$1017,$B308,'Daily Log'!$CO$18:$CO$1017),0)</f>
        <v>0</v>
      </c>
    </row>
    <row r="309" spans="2:37" ht="33.75" hidden="1" customHeight="1">
      <c r="B309" s="399" t="s">
        <v>213</v>
      </c>
      <c r="C309" s="399"/>
      <c r="D309" s="389" t="s">
        <v>503</v>
      </c>
      <c r="E309" s="391">
        <v>1</v>
      </c>
      <c r="F309" s="390">
        <f t="shared" si="5"/>
        <v>0</v>
      </c>
      <c r="G309" s="388">
        <f>IFERROR($E309*SUMIF('Daily Log'!$B$18:$B$1017,$B309,'Daily Log'!$C$18:$C$1017),0)</f>
        <v>0</v>
      </c>
      <c r="H309" s="388">
        <f>IFERROR($E309*SUMIF('Daily Log'!$E$18:$E$1017,$B309,'Daily Log'!$F$18:$F$1017),0)</f>
        <v>0</v>
      </c>
      <c r="I309" s="388">
        <f>IFERROR($E309*SUMIF('Daily Log'!$H$18:$H$1017,$B309,'Daily Log'!$I$18:$I$1017),0)</f>
        <v>0</v>
      </c>
      <c r="J309" s="388">
        <f>IFERROR($E309*SUMIF('Daily Log'!$K$18:$K$1017,$B309,'Daily Log'!$L$18:$L$1017),0)</f>
        <v>0</v>
      </c>
      <c r="K309" s="388">
        <f>IFERROR($E309*SUMIF('Daily Log'!$N$18:$N$1017,$B309,'Daily Log'!$O$18:$O$1017),0)</f>
        <v>0</v>
      </c>
      <c r="L309" s="388">
        <f>IFERROR($E309*SUMIF('Daily Log'!$Q$18:$Q$1017,$B309,'Daily Log'!$R$18:$R$1017),0)</f>
        <v>0</v>
      </c>
      <c r="M309" s="388">
        <f>IFERROR($E309*SUMIF('Daily Log'!$T$18:$T$1017,$B309,'Daily Log'!$U$18:$U$1017),0)</f>
        <v>0</v>
      </c>
      <c r="N309" s="388">
        <f>IFERROR($E309*SUMIF('Daily Log'!$W$18:$W$1017,$B309,'Daily Log'!$X$18:$X$1017),0)</f>
        <v>0</v>
      </c>
      <c r="O309" s="388">
        <f>IFERROR($E309*SUMIF('Daily Log'!$Z$18:$Z$1017,$B309,'Daily Log'!$AA$18:$AA$1017),0)</f>
        <v>0</v>
      </c>
      <c r="P309" s="388">
        <f>IFERROR($E309*SUMIF('Daily Log'!$AC$18:$AC$1017,$B309,'Daily Log'!$AD$18:$AD$1017),0)</f>
        <v>0</v>
      </c>
      <c r="Q309" s="388">
        <f>IFERROR($E309*SUMIF('Daily Log'!$AF$18:$AF$1017,$B309,'Daily Log'!$AG$18:$AG$1017),0)</f>
        <v>0</v>
      </c>
      <c r="R309" s="388">
        <f>IFERROR($E309*SUMIF('Daily Log'!$AI$18:$AI$1017,$B309,'Daily Log'!$AJ$18:$AJ$1017),0)</f>
        <v>0</v>
      </c>
      <c r="S309" s="388">
        <f>IFERROR($E309*SUMIF('Daily Log'!$AL$18:$AL$1017,$B309,'Daily Log'!$AM$18:$AM$1017),0)</f>
        <v>0</v>
      </c>
      <c r="T309" s="388">
        <f>IFERROR($E309*SUMIF('Daily Log'!$AO$18:$AO$1017,$B309,'Daily Log'!$AP$18:$AP$1017),0)</f>
        <v>0</v>
      </c>
      <c r="U309" s="388">
        <f>IFERROR($E309*SUMIF('Daily Log'!$AR$18:$AR$1017,$B309,'Daily Log'!$AS$18:$AS$1017),0)</f>
        <v>0</v>
      </c>
      <c r="V309" s="388">
        <f>IFERROR($E309*SUMIF('Daily Log'!$AU$18:$AU$1017,$B309,'Daily Log'!$AV$18:$AV$1017),0)</f>
        <v>0</v>
      </c>
      <c r="W309" s="388">
        <f>IFERROR($E309*SUMIF('Daily Log'!$AX$18:$AX$1017,$B309,'Daily Log'!$AY$18:$AY$1017),0)</f>
        <v>0</v>
      </c>
      <c r="X309" s="388">
        <f>IFERROR($E309*SUMIF('Daily Log'!$BA$18:$BA$1017,$B309,'Daily Log'!$BB$18:$BB$1017),0)</f>
        <v>0</v>
      </c>
      <c r="Y309" s="388">
        <f>IFERROR($E309*SUMIF('Daily Log'!$BD$18:$BD$1017,$B309,'Daily Log'!$BE$18:$BE$1017),0)</f>
        <v>0</v>
      </c>
      <c r="Z309" s="388">
        <f>IFERROR($E309*SUMIF('Daily Log'!$BG$18:$BG$1017,$B309,'Daily Log'!$BH$18:$BH$1017),0)</f>
        <v>0</v>
      </c>
      <c r="AA309" s="388">
        <f>IFERROR($E309*SUMIF('Daily Log'!$BJ$18:$BJ$1017,$B309,'Daily Log'!$BK$18:$BK$1017),0)</f>
        <v>0</v>
      </c>
      <c r="AB309" s="388">
        <f>IFERROR($E309*SUMIF('Daily Log'!$BM$18:$BM$1017,$B309,'Daily Log'!$BN$18:$BN$1017),0)</f>
        <v>0</v>
      </c>
      <c r="AC309" s="388">
        <f>IFERROR($E309*SUMIF('Daily Log'!$BP$18:$BP$1017,$B309,'Daily Log'!$BQ$18:$BQ$1017),0)</f>
        <v>0</v>
      </c>
      <c r="AD309" s="388">
        <f>IFERROR($E309*SUMIF('Daily Log'!$BS$18:$BS$1017,$B309,'Daily Log'!$BT$18:$BT$1017),0)</f>
        <v>0</v>
      </c>
      <c r="AE309" s="388">
        <f>IFERROR($E309*SUMIF('Daily Log'!$BV$18:$BV$1017,$B309,'Daily Log'!$BW$18:$BW$1017),0)</f>
        <v>0</v>
      </c>
      <c r="AF309" s="388">
        <f>IFERROR($E309*SUMIF('Daily Log'!$BY$18:$BY$1017,$B309,'Daily Log'!$BZ$18:$BZ$1017),0)</f>
        <v>0</v>
      </c>
      <c r="AG309" s="388">
        <f>IFERROR($E309*SUMIF('Daily Log'!$CB$18:$CB$1017,$B309,'Daily Log'!$CC$18:$CC$1017),0)</f>
        <v>0</v>
      </c>
      <c r="AH309" s="388">
        <f>IFERROR($E309*SUMIF('Daily Log'!$CE$18:$CE$1017,$B309,'Daily Log'!$CF$18:$CF$1017),0)</f>
        <v>0</v>
      </c>
      <c r="AI309" s="388">
        <f>IFERROR($E309*SUMIF('Daily Log'!$CH$18:$CH$1017,$B309,'Daily Log'!$CI$18:$CI$1017),0)</f>
        <v>0</v>
      </c>
      <c r="AJ309" s="388">
        <f>IFERROR($E309*SUMIF('Daily Log'!$CK$18:$CK$1017,$B309,'Daily Log'!$CL$18:$CL$1017),0)</f>
        <v>0</v>
      </c>
      <c r="AK309" s="388">
        <f>IFERROR($E309*SUMIF('Daily Log'!$CN$18:$CN$1017,$B309,'Daily Log'!$CO$18:$CO$1017),0)</f>
        <v>0</v>
      </c>
    </row>
    <row r="310" spans="2:37" ht="33.75" hidden="1" customHeight="1">
      <c r="B310" s="399" t="s">
        <v>214</v>
      </c>
      <c r="C310" s="399"/>
      <c r="D310" s="389" t="s">
        <v>26</v>
      </c>
      <c r="E310" s="391">
        <v>1</v>
      </c>
      <c r="F310" s="390">
        <f t="shared" si="5"/>
        <v>4</v>
      </c>
      <c r="G310" s="388">
        <f>IFERROR($E310*SUMIF('Daily Log'!$B$18:$B$1017,$B310,'Daily Log'!$C$18:$C$1017),0)</f>
        <v>0</v>
      </c>
      <c r="H310" s="388">
        <f>IFERROR($E310*SUMIF('Daily Log'!$E$18:$E$1017,$B310,'Daily Log'!$F$18:$F$1017),0)</f>
        <v>0</v>
      </c>
      <c r="I310" s="388">
        <f>IFERROR($E310*SUMIF('Daily Log'!$H$18:$H$1017,$B310,'Daily Log'!$I$18:$I$1017),0)</f>
        <v>0</v>
      </c>
      <c r="J310" s="388">
        <f>IFERROR($E310*SUMIF('Daily Log'!$K$18:$K$1017,$B310,'Daily Log'!$L$18:$L$1017),0)</f>
        <v>0</v>
      </c>
      <c r="K310" s="388">
        <f>IFERROR($E310*SUMIF('Daily Log'!$N$18:$N$1017,$B310,'Daily Log'!$O$18:$O$1017),0)</f>
        <v>0</v>
      </c>
      <c r="L310" s="388">
        <f>IFERROR($E310*SUMIF('Daily Log'!$Q$18:$Q$1017,$B310,'Daily Log'!$R$18:$R$1017),0)</f>
        <v>0</v>
      </c>
      <c r="M310" s="388">
        <f>IFERROR($E310*SUMIF('Daily Log'!$T$18:$T$1017,$B310,'Daily Log'!$U$18:$U$1017),0)</f>
        <v>0</v>
      </c>
      <c r="N310" s="388">
        <f>IFERROR($E310*SUMIF('Daily Log'!$W$18:$W$1017,$B310,'Daily Log'!$X$18:$X$1017),0)</f>
        <v>0</v>
      </c>
      <c r="O310" s="388">
        <f>IFERROR($E310*SUMIF('Daily Log'!$Z$18:$Z$1017,$B310,'Daily Log'!$AA$18:$AA$1017),0)</f>
        <v>0</v>
      </c>
      <c r="P310" s="388">
        <f>IFERROR($E310*SUMIF('Daily Log'!$AC$18:$AC$1017,$B310,'Daily Log'!$AD$18:$AD$1017),0)</f>
        <v>0</v>
      </c>
      <c r="Q310" s="388">
        <f>IFERROR($E310*SUMIF('Daily Log'!$AF$18:$AF$1017,$B310,'Daily Log'!$AG$18:$AG$1017),0)</f>
        <v>0</v>
      </c>
      <c r="R310" s="388">
        <f>IFERROR($E310*SUMIF('Daily Log'!$AI$18:$AI$1017,$B310,'Daily Log'!$AJ$18:$AJ$1017),0)</f>
        <v>0</v>
      </c>
      <c r="S310" s="388">
        <f>IFERROR($E310*SUMIF('Daily Log'!$AL$18:$AL$1017,$B310,'Daily Log'!$AM$18:$AM$1017),0)</f>
        <v>0</v>
      </c>
      <c r="T310" s="388">
        <f>IFERROR($E310*SUMIF('Daily Log'!$AO$18:$AO$1017,$B310,'Daily Log'!$AP$18:$AP$1017),0)</f>
        <v>0</v>
      </c>
      <c r="U310" s="388">
        <f>IFERROR($E310*SUMIF('Daily Log'!$AR$18:$AR$1017,$B310,'Daily Log'!$AS$18:$AS$1017),0)</f>
        <v>0</v>
      </c>
      <c r="V310" s="388">
        <f>IFERROR($E310*SUMIF('Daily Log'!$AU$18:$AU$1017,$B310,'Daily Log'!$AV$18:$AV$1017),0)</f>
        <v>0</v>
      </c>
      <c r="W310" s="388">
        <f>IFERROR($E310*SUMIF('Daily Log'!$AX$18:$AX$1017,$B310,'Daily Log'!$AY$18:$AY$1017),0)</f>
        <v>0</v>
      </c>
      <c r="X310" s="388">
        <f>IFERROR($E310*SUMIF('Daily Log'!$BA$18:$BA$1017,$B310,'Daily Log'!$BB$18:$BB$1017),0)</f>
        <v>2</v>
      </c>
      <c r="Y310" s="388">
        <f>IFERROR($E310*SUMIF('Daily Log'!$BD$18:$BD$1017,$B310,'Daily Log'!$BE$18:$BE$1017),0)</f>
        <v>0</v>
      </c>
      <c r="Z310" s="388">
        <f>IFERROR($E310*SUMIF('Daily Log'!$BG$18:$BG$1017,$B310,'Daily Log'!$BH$18:$BH$1017),0)</f>
        <v>0</v>
      </c>
      <c r="AA310" s="388">
        <f>IFERROR($E310*SUMIF('Daily Log'!$BJ$18:$BJ$1017,$B310,'Daily Log'!$BK$18:$BK$1017),0)</f>
        <v>0</v>
      </c>
      <c r="AB310" s="388">
        <f>IFERROR($E310*SUMIF('Daily Log'!$BM$18:$BM$1017,$B310,'Daily Log'!$BN$18:$BN$1017),0)</f>
        <v>2</v>
      </c>
      <c r="AC310" s="388">
        <f>IFERROR($E310*SUMIF('Daily Log'!$BP$18:$BP$1017,$B310,'Daily Log'!$BQ$18:$BQ$1017),0)</f>
        <v>0</v>
      </c>
      <c r="AD310" s="388">
        <f>IFERROR($E310*SUMIF('Daily Log'!$BS$18:$BS$1017,$B310,'Daily Log'!$BT$18:$BT$1017),0)</f>
        <v>0</v>
      </c>
      <c r="AE310" s="388">
        <f>IFERROR($E310*SUMIF('Daily Log'!$BV$18:$BV$1017,$B310,'Daily Log'!$BW$18:$BW$1017),0)</f>
        <v>0</v>
      </c>
      <c r="AF310" s="388">
        <f>IFERROR($E310*SUMIF('Daily Log'!$BY$18:$BY$1017,$B310,'Daily Log'!$BZ$18:$BZ$1017),0)</f>
        <v>0</v>
      </c>
      <c r="AG310" s="388">
        <f>IFERROR($E310*SUMIF('Daily Log'!$CB$18:$CB$1017,$B310,'Daily Log'!$CC$18:$CC$1017),0)</f>
        <v>0</v>
      </c>
      <c r="AH310" s="388">
        <f>IFERROR($E310*SUMIF('Daily Log'!$CE$18:$CE$1017,$B310,'Daily Log'!$CF$18:$CF$1017),0)</f>
        <v>0</v>
      </c>
      <c r="AI310" s="388">
        <f>IFERROR($E310*SUMIF('Daily Log'!$CH$18:$CH$1017,$B310,'Daily Log'!$CI$18:$CI$1017),0)</f>
        <v>0</v>
      </c>
      <c r="AJ310" s="388">
        <f>IFERROR($E310*SUMIF('Daily Log'!$CK$18:$CK$1017,$B310,'Daily Log'!$CL$18:$CL$1017),0)</f>
        <v>0</v>
      </c>
      <c r="AK310" s="388">
        <f>IFERROR($E310*SUMIF('Daily Log'!$CN$18:$CN$1017,$B310,'Daily Log'!$CO$18:$CO$1017),0)</f>
        <v>0</v>
      </c>
    </row>
    <row r="311" spans="2:37" ht="33.75" hidden="1" customHeight="1">
      <c r="B311" s="399" t="s">
        <v>215</v>
      </c>
      <c r="C311" s="399"/>
      <c r="D311" s="389" t="s">
        <v>26</v>
      </c>
      <c r="E311" s="391">
        <v>1</v>
      </c>
      <c r="F311" s="390">
        <f t="shared" si="5"/>
        <v>0</v>
      </c>
      <c r="G311" s="388">
        <f>IFERROR($E311*SUMIF('Daily Log'!$B$18:$B$1017,$B311,'Daily Log'!$C$18:$C$1017),0)</f>
        <v>0</v>
      </c>
      <c r="H311" s="388">
        <f>IFERROR($E311*SUMIF('Daily Log'!$E$18:$E$1017,$B311,'Daily Log'!$F$18:$F$1017),0)</f>
        <v>0</v>
      </c>
      <c r="I311" s="388">
        <f>IFERROR($E311*SUMIF('Daily Log'!$H$18:$H$1017,$B311,'Daily Log'!$I$18:$I$1017),0)</f>
        <v>0</v>
      </c>
      <c r="J311" s="388">
        <f>IFERROR($E311*SUMIF('Daily Log'!$K$18:$K$1017,$B311,'Daily Log'!$L$18:$L$1017),0)</f>
        <v>0</v>
      </c>
      <c r="K311" s="388">
        <f>IFERROR($E311*SUMIF('Daily Log'!$N$18:$N$1017,$B311,'Daily Log'!$O$18:$O$1017),0)</f>
        <v>0</v>
      </c>
      <c r="L311" s="388">
        <f>IFERROR($E311*SUMIF('Daily Log'!$Q$18:$Q$1017,$B311,'Daily Log'!$R$18:$R$1017),0)</f>
        <v>0</v>
      </c>
      <c r="M311" s="388">
        <f>IFERROR($E311*SUMIF('Daily Log'!$T$18:$T$1017,$B311,'Daily Log'!$U$18:$U$1017),0)</f>
        <v>0</v>
      </c>
      <c r="N311" s="388">
        <f>IFERROR($E311*SUMIF('Daily Log'!$W$18:$W$1017,$B311,'Daily Log'!$X$18:$X$1017),0)</f>
        <v>0</v>
      </c>
      <c r="O311" s="388">
        <f>IFERROR($E311*SUMIF('Daily Log'!$Z$18:$Z$1017,$B311,'Daily Log'!$AA$18:$AA$1017),0)</f>
        <v>0</v>
      </c>
      <c r="P311" s="388">
        <f>IFERROR($E311*SUMIF('Daily Log'!$AC$18:$AC$1017,$B311,'Daily Log'!$AD$18:$AD$1017),0)</f>
        <v>0</v>
      </c>
      <c r="Q311" s="388">
        <f>IFERROR($E311*SUMIF('Daily Log'!$AF$18:$AF$1017,$B311,'Daily Log'!$AG$18:$AG$1017),0)</f>
        <v>0</v>
      </c>
      <c r="R311" s="388">
        <f>IFERROR($E311*SUMIF('Daily Log'!$AI$18:$AI$1017,$B311,'Daily Log'!$AJ$18:$AJ$1017),0)</f>
        <v>0</v>
      </c>
      <c r="S311" s="388">
        <f>IFERROR($E311*SUMIF('Daily Log'!$AL$18:$AL$1017,$B311,'Daily Log'!$AM$18:$AM$1017),0)</f>
        <v>0</v>
      </c>
      <c r="T311" s="388">
        <f>IFERROR($E311*SUMIF('Daily Log'!$AO$18:$AO$1017,$B311,'Daily Log'!$AP$18:$AP$1017),0)</f>
        <v>0</v>
      </c>
      <c r="U311" s="388">
        <f>IFERROR($E311*SUMIF('Daily Log'!$AR$18:$AR$1017,$B311,'Daily Log'!$AS$18:$AS$1017),0)</f>
        <v>0</v>
      </c>
      <c r="V311" s="388">
        <f>IFERROR($E311*SUMIF('Daily Log'!$AU$18:$AU$1017,$B311,'Daily Log'!$AV$18:$AV$1017),0)</f>
        <v>0</v>
      </c>
      <c r="W311" s="388">
        <f>IFERROR($E311*SUMIF('Daily Log'!$AX$18:$AX$1017,$B311,'Daily Log'!$AY$18:$AY$1017),0)</f>
        <v>0</v>
      </c>
      <c r="X311" s="388">
        <f>IFERROR($E311*SUMIF('Daily Log'!$BA$18:$BA$1017,$B311,'Daily Log'!$BB$18:$BB$1017),0)</f>
        <v>0</v>
      </c>
      <c r="Y311" s="388">
        <f>IFERROR($E311*SUMIF('Daily Log'!$BD$18:$BD$1017,$B311,'Daily Log'!$BE$18:$BE$1017),0)</f>
        <v>0</v>
      </c>
      <c r="Z311" s="388">
        <f>IFERROR($E311*SUMIF('Daily Log'!$BG$18:$BG$1017,$B311,'Daily Log'!$BH$18:$BH$1017),0)</f>
        <v>0</v>
      </c>
      <c r="AA311" s="388">
        <f>IFERROR($E311*SUMIF('Daily Log'!$BJ$18:$BJ$1017,$B311,'Daily Log'!$BK$18:$BK$1017),0)</f>
        <v>0</v>
      </c>
      <c r="AB311" s="388">
        <f>IFERROR($E311*SUMIF('Daily Log'!$BM$18:$BM$1017,$B311,'Daily Log'!$BN$18:$BN$1017),0)</f>
        <v>0</v>
      </c>
      <c r="AC311" s="388">
        <f>IFERROR($E311*SUMIF('Daily Log'!$BP$18:$BP$1017,$B311,'Daily Log'!$BQ$18:$BQ$1017),0)</f>
        <v>0</v>
      </c>
      <c r="AD311" s="388">
        <f>IFERROR($E311*SUMIF('Daily Log'!$BS$18:$BS$1017,$B311,'Daily Log'!$BT$18:$BT$1017),0)</f>
        <v>0</v>
      </c>
      <c r="AE311" s="388">
        <f>IFERROR($E311*SUMIF('Daily Log'!$BV$18:$BV$1017,$B311,'Daily Log'!$BW$18:$BW$1017),0)</f>
        <v>0</v>
      </c>
      <c r="AF311" s="388">
        <f>IFERROR($E311*SUMIF('Daily Log'!$BY$18:$BY$1017,$B311,'Daily Log'!$BZ$18:$BZ$1017),0)</f>
        <v>0</v>
      </c>
      <c r="AG311" s="388">
        <f>IFERROR($E311*SUMIF('Daily Log'!$CB$18:$CB$1017,$B311,'Daily Log'!$CC$18:$CC$1017),0)</f>
        <v>0</v>
      </c>
      <c r="AH311" s="388">
        <f>IFERROR($E311*SUMIF('Daily Log'!$CE$18:$CE$1017,$B311,'Daily Log'!$CF$18:$CF$1017),0)</f>
        <v>0</v>
      </c>
      <c r="AI311" s="388">
        <f>IFERROR($E311*SUMIF('Daily Log'!$CH$18:$CH$1017,$B311,'Daily Log'!$CI$18:$CI$1017),0)</f>
        <v>0</v>
      </c>
      <c r="AJ311" s="388">
        <f>IFERROR($E311*SUMIF('Daily Log'!$CK$18:$CK$1017,$B311,'Daily Log'!$CL$18:$CL$1017),0)</f>
        <v>0</v>
      </c>
      <c r="AK311" s="388">
        <f>IFERROR($E311*SUMIF('Daily Log'!$CN$18:$CN$1017,$B311,'Daily Log'!$CO$18:$CO$1017),0)</f>
        <v>0</v>
      </c>
    </row>
    <row r="312" spans="2:37" ht="33.75" hidden="1" customHeight="1">
      <c r="B312" s="399" t="s">
        <v>216</v>
      </c>
      <c r="C312" s="399"/>
      <c r="D312" s="389" t="s">
        <v>26</v>
      </c>
      <c r="E312" s="391">
        <v>1</v>
      </c>
      <c r="F312" s="390">
        <f t="shared" si="5"/>
        <v>2</v>
      </c>
      <c r="G312" s="388">
        <f>IFERROR($E312*SUMIF('Daily Log'!$B$18:$B$1017,$B312,'Daily Log'!$C$18:$C$1017),0)</f>
        <v>0</v>
      </c>
      <c r="H312" s="388">
        <f>IFERROR($E312*SUMIF('Daily Log'!$E$18:$E$1017,$B312,'Daily Log'!$F$18:$F$1017),0)</f>
        <v>0</v>
      </c>
      <c r="I312" s="388">
        <f>IFERROR($E312*SUMIF('Daily Log'!$H$18:$H$1017,$B312,'Daily Log'!$I$18:$I$1017),0)</f>
        <v>0</v>
      </c>
      <c r="J312" s="388">
        <f>IFERROR($E312*SUMIF('Daily Log'!$K$18:$K$1017,$B312,'Daily Log'!$L$18:$L$1017),0)</f>
        <v>0</v>
      </c>
      <c r="K312" s="388">
        <f>IFERROR($E312*SUMIF('Daily Log'!$N$18:$N$1017,$B312,'Daily Log'!$O$18:$O$1017),0)</f>
        <v>0</v>
      </c>
      <c r="L312" s="388">
        <f>IFERROR($E312*SUMIF('Daily Log'!$Q$18:$Q$1017,$B312,'Daily Log'!$R$18:$R$1017),0)</f>
        <v>0</v>
      </c>
      <c r="M312" s="388">
        <f>IFERROR($E312*SUMIF('Daily Log'!$T$18:$T$1017,$B312,'Daily Log'!$U$18:$U$1017),0)</f>
        <v>0</v>
      </c>
      <c r="N312" s="388">
        <f>IFERROR($E312*SUMIF('Daily Log'!$W$18:$W$1017,$B312,'Daily Log'!$X$18:$X$1017),0)</f>
        <v>0</v>
      </c>
      <c r="O312" s="388">
        <f>IFERROR($E312*SUMIF('Daily Log'!$Z$18:$Z$1017,$B312,'Daily Log'!$AA$18:$AA$1017),0)</f>
        <v>0</v>
      </c>
      <c r="P312" s="388">
        <f>IFERROR($E312*SUMIF('Daily Log'!$AC$18:$AC$1017,$B312,'Daily Log'!$AD$18:$AD$1017),0)</f>
        <v>0</v>
      </c>
      <c r="Q312" s="388">
        <f>IFERROR($E312*SUMIF('Daily Log'!$AF$18:$AF$1017,$B312,'Daily Log'!$AG$18:$AG$1017),0)</f>
        <v>0</v>
      </c>
      <c r="R312" s="388">
        <f>IFERROR($E312*SUMIF('Daily Log'!$AI$18:$AI$1017,$B312,'Daily Log'!$AJ$18:$AJ$1017),0)</f>
        <v>0</v>
      </c>
      <c r="S312" s="388">
        <f>IFERROR($E312*SUMIF('Daily Log'!$AL$18:$AL$1017,$B312,'Daily Log'!$AM$18:$AM$1017),0)</f>
        <v>0</v>
      </c>
      <c r="T312" s="388">
        <f>IFERROR($E312*SUMIF('Daily Log'!$AO$18:$AO$1017,$B312,'Daily Log'!$AP$18:$AP$1017),0)</f>
        <v>0</v>
      </c>
      <c r="U312" s="388">
        <f>IFERROR($E312*SUMIF('Daily Log'!$AR$18:$AR$1017,$B312,'Daily Log'!$AS$18:$AS$1017),0)</f>
        <v>0</v>
      </c>
      <c r="V312" s="388">
        <f>IFERROR($E312*SUMIF('Daily Log'!$AU$18:$AU$1017,$B312,'Daily Log'!$AV$18:$AV$1017),0)</f>
        <v>0</v>
      </c>
      <c r="W312" s="388">
        <f>IFERROR($E312*SUMIF('Daily Log'!$AX$18:$AX$1017,$B312,'Daily Log'!$AY$18:$AY$1017),0)</f>
        <v>0</v>
      </c>
      <c r="X312" s="388">
        <f>IFERROR($E312*SUMIF('Daily Log'!$BA$18:$BA$1017,$B312,'Daily Log'!$BB$18:$BB$1017),0)</f>
        <v>1</v>
      </c>
      <c r="Y312" s="388">
        <f>IFERROR($E312*SUMIF('Daily Log'!$BD$18:$BD$1017,$B312,'Daily Log'!$BE$18:$BE$1017),0)</f>
        <v>0</v>
      </c>
      <c r="Z312" s="388">
        <f>IFERROR($E312*SUMIF('Daily Log'!$BG$18:$BG$1017,$B312,'Daily Log'!$BH$18:$BH$1017),0)</f>
        <v>0</v>
      </c>
      <c r="AA312" s="388">
        <f>IFERROR($E312*SUMIF('Daily Log'!$BJ$18:$BJ$1017,$B312,'Daily Log'!$BK$18:$BK$1017),0)</f>
        <v>0</v>
      </c>
      <c r="AB312" s="388">
        <f>IFERROR($E312*SUMIF('Daily Log'!$BM$18:$BM$1017,$B312,'Daily Log'!$BN$18:$BN$1017),0)</f>
        <v>1</v>
      </c>
      <c r="AC312" s="388">
        <f>IFERROR($E312*SUMIF('Daily Log'!$BP$18:$BP$1017,$B312,'Daily Log'!$BQ$18:$BQ$1017),0)</f>
        <v>0</v>
      </c>
      <c r="AD312" s="388">
        <f>IFERROR($E312*SUMIF('Daily Log'!$BS$18:$BS$1017,$B312,'Daily Log'!$BT$18:$BT$1017),0)</f>
        <v>0</v>
      </c>
      <c r="AE312" s="388">
        <f>IFERROR($E312*SUMIF('Daily Log'!$BV$18:$BV$1017,$B312,'Daily Log'!$BW$18:$BW$1017),0)</f>
        <v>0</v>
      </c>
      <c r="AF312" s="388">
        <f>IFERROR($E312*SUMIF('Daily Log'!$BY$18:$BY$1017,$B312,'Daily Log'!$BZ$18:$BZ$1017),0)</f>
        <v>0</v>
      </c>
      <c r="AG312" s="388">
        <f>IFERROR($E312*SUMIF('Daily Log'!$CB$18:$CB$1017,$B312,'Daily Log'!$CC$18:$CC$1017),0)</f>
        <v>0</v>
      </c>
      <c r="AH312" s="388">
        <f>IFERROR($E312*SUMIF('Daily Log'!$CE$18:$CE$1017,$B312,'Daily Log'!$CF$18:$CF$1017),0)</f>
        <v>0</v>
      </c>
      <c r="AI312" s="388">
        <f>IFERROR($E312*SUMIF('Daily Log'!$CH$18:$CH$1017,$B312,'Daily Log'!$CI$18:$CI$1017),0)</f>
        <v>0</v>
      </c>
      <c r="AJ312" s="388">
        <f>IFERROR($E312*SUMIF('Daily Log'!$CK$18:$CK$1017,$B312,'Daily Log'!$CL$18:$CL$1017),0)</f>
        <v>0</v>
      </c>
      <c r="AK312" s="388">
        <f>IFERROR($E312*SUMIF('Daily Log'!$CN$18:$CN$1017,$B312,'Daily Log'!$CO$18:$CO$1017),0)</f>
        <v>0</v>
      </c>
    </row>
    <row r="313" spans="2:37" ht="33.75" hidden="1" customHeight="1">
      <c r="B313" s="399" t="s">
        <v>217</v>
      </c>
      <c r="C313" s="399"/>
      <c r="D313" s="389" t="s">
        <v>26</v>
      </c>
      <c r="E313" s="391">
        <v>1</v>
      </c>
      <c r="F313" s="390">
        <f t="shared" si="5"/>
        <v>6</v>
      </c>
      <c r="G313" s="388">
        <f>IFERROR($E313*SUMIF('Daily Log'!$B$18:$B$1017,$B313,'Daily Log'!$C$18:$C$1017),0)</f>
        <v>0</v>
      </c>
      <c r="H313" s="388">
        <f>IFERROR($E313*SUMIF('Daily Log'!$E$18:$E$1017,$B313,'Daily Log'!$F$18:$F$1017),0)</f>
        <v>0</v>
      </c>
      <c r="I313" s="388">
        <f>IFERROR($E313*SUMIF('Daily Log'!$H$18:$H$1017,$B313,'Daily Log'!$I$18:$I$1017),0)</f>
        <v>0</v>
      </c>
      <c r="J313" s="388">
        <f>IFERROR($E313*SUMIF('Daily Log'!$K$18:$K$1017,$B313,'Daily Log'!$L$18:$L$1017),0)</f>
        <v>0</v>
      </c>
      <c r="K313" s="388">
        <f>IFERROR($E313*SUMIF('Daily Log'!$N$18:$N$1017,$B313,'Daily Log'!$O$18:$O$1017),0)</f>
        <v>0</v>
      </c>
      <c r="L313" s="388">
        <f>IFERROR($E313*SUMIF('Daily Log'!$Q$18:$Q$1017,$B313,'Daily Log'!$R$18:$R$1017),0)</f>
        <v>0</v>
      </c>
      <c r="M313" s="388">
        <f>IFERROR($E313*SUMIF('Daily Log'!$T$18:$T$1017,$B313,'Daily Log'!$U$18:$U$1017),0)</f>
        <v>0</v>
      </c>
      <c r="N313" s="388">
        <f>IFERROR($E313*SUMIF('Daily Log'!$W$18:$W$1017,$B313,'Daily Log'!$X$18:$X$1017),0)</f>
        <v>0</v>
      </c>
      <c r="O313" s="388">
        <f>IFERROR($E313*SUMIF('Daily Log'!$Z$18:$Z$1017,$B313,'Daily Log'!$AA$18:$AA$1017),0)</f>
        <v>0</v>
      </c>
      <c r="P313" s="388">
        <f>IFERROR($E313*SUMIF('Daily Log'!$AC$18:$AC$1017,$B313,'Daily Log'!$AD$18:$AD$1017),0)</f>
        <v>0</v>
      </c>
      <c r="Q313" s="388">
        <f>IFERROR($E313*SUMIF('Daily Log'!$AF$18:$AF$1017,$B313,'Daily Log'!$AG$18:$AG$1017),0)</f>
        <v>0</v>
      </c>
      <c r="R313" s="388">
        <f>IFERROR($E313*SUMIF('Daily Log'!$AI$18:$AI$1017,$B313,'Daily Log'!$AJ$18:$AJ$1017),0)</f>
        <v>0</v>
      </c>
      <c r="S313" s="388">
        <f>IFERROR($E313*SUMIF('Daily Log'!$AL$18:$AL$1017,$B313,'Daily Log'!$AM$18:$AM$1017),0)</f>
        <v>0</v>
      </c>
      <c r="T313" s="388">
        <f>IFERROR($E313*SUMIF('Daily Log'!$AO$18:$AO$1017,$B313,'Daily Log'!$AP$18:$AP$1017),0)</f>
        <v>0</v>
      </c>
      <c r="U313" s="388">
        <f>IFERROR($E313*SUMIF('Daily Log'!$AR$18:$AR$1017,$B313,'Daily Log'!$AS$18:$AS$1017),0)</f>
        <v>0</v>
      </c>
      <c r="V313" s="388">
        <f>IFERROR($E313*SUMIF('Daily Log'!$AU$18:$AU$1017,$B313,'Daily Log'!$AV$18:$AV$1017),0)</f>
        <v>0</v>
      </c>
      <c r="W313" s="388">
        <f>IFERROR($E313*SUMIF('Daily Log'!$AX$18:$AX$1017,$B313,'Daily Log'!$AY$18:$AY$1017),0)</f>
        <v>0</v>
      </c>
      <c r="X313" s="388">
        <f>IFERROR($E313*SUMIF('Daily Log'!$BA$18:$BA$1017,$B313,'Daily Log'!$BB$18:$BB$1017),0)</f>
        <v>0</v>
      </c>
      <c r="Y313" s="388">
        <f>IFERROR($E313*SUMIF('Daily Log'!$BD$18:$BD$1017,$B313,'Daily Log'!$BE$18:$BE$1017),0)</f>
        <v>0</v>
      </c>
      <c r="Z313" s="388">
        <f>IFERROR($E313*SUMIF('Daily Log'!$BG$18:$BG$1017,$B313,'Daily Log'!$BH$18:$BH$1017),0)</f>
        <v>2</v>
      </c>
      <c r="AA313" s="388">
        <f>IFERROR($E313*SUMIF('Daily Log'!$BJ$18:$BJ$1017,$B313,'Daily Log'!$BK$18:$BK$1017),0)</f>
        <v>0</v>
      </c>
      <c r="AB313" s="388">
        <f>IFERROR($E313*SUMIF('Daily Log'!$BM$18:$BM$1017,$B313,'Daily Log'!$BN$18:$BN$1017),0)</f>
        <v>0</v>
      </c>
      <c r="AC313" s="388">
        <f>IFERROR($E313*SUMIF('Daily Log'!$BP$18:$BP$1017,$B313,'Daily Log'!$BQ$18:$BQ$1017),0)</f>
        <v>0</v>
      </c>
      <c r="AD313" s="388">
        <f>IFERROR($E313*SUMIF('Daily Log'!$BS$18:$BS$1017,$B313,'Daily Log'!$BT$18:$BT$1017),0)</f>
        <v>4</v>
      </c>
      <c r="AE313" s="388">
        <f>IFERROR($E313*SUMIF('Daily Log'!$BV$18:$BV$1017,$B313,'Daily Log'!$BW$18:$BW$1017),0)</f>
        <v>0</v>
      </c>
      <c r="AF313" s="388">
        <f>IFERROR($E313*SUMIF('Daily Log'!$BY$18:$BY$1017,$B313,'Daily Log'!$BZ$18:$BZ$1017),0)</f>
        <v>0</v>
      </c>
      <c r="AG313" s="388">
        <f>IFERROR($E313*SUMIF('Daily Log'!$CB$18:$CB$1017,$B313,'Daily Log'!$CC$18:$CC$1017),0)</f>
        <v>0</v>
      </c>
      <c r="AH313" s="388">
        <f>IFERROR($E313*SUMIF('Daily Log'!$CE$18:$CE$1017,$B313,'Daily Log'!$CF$18:$CF$1017),0)</f>
        <v>0</v>
      </c>
      <c r="AI313" s="388">
        <f>IFERROR($E313*SUMIF('Daily Log'!$CH$18:$CH$1017,$B313,'Daily Log'!$CI$18:$CI$1017),0)</f>
        <v>0</v>
      </c>
      <c r="AJ313" s="388">
        <f>IFERROR($E313*SUMIF('Daily Log'!$CK$18:$CK$1017,$B313,'Daily Log'!$CL$18:$CL$1017),0)</f>
        <v>0</v>
      </c>
      <c r="AK313" s="388">
        <f>IFERROR($E313*SUMIF('Daily Log'!$CN$18:$CN$1017,$B313,'Daily Log'!$CO$18:$CO$1017),0)</f>
        <v>0</v>
      </c>
    </row>
    <row r="314" spans="2:37" ht="33.75" hidden="1" customHeight="1">
      <c r="B314" s="399" t="s">
        <v>218</v>
      </c>
      <c r="C314" s="399"/>
      <c r="D314" s="389" t="s">
        <v>26</v>
      </c>
      <c r="E314" s="391">
        <v>1</v>
      </c>
      <c r="F314" s="390">
        <f t="shared" si="5"/>
        <v>23</v>
      </c>
      <c r="G314" s="388">
        <f>IFERROR($E314*SUMIF('Daily Log'!$B$18:$B$1017,$B314,'Daily Log'!$C$18:$C$1017),0)</f>
        <v>0</v>
      </c>
      <c r="H314" s="388">
        <f>IFERROR($E314*SUMIF('Daily Log'!$E$18:$E$1017,$B314,'Daily Log'!$F$18:$F$1017),0)</f>
        <v>0</v>
      </c>
      <c r="I314" s="388">
        <f>IFERROR($E314*SUMIF('Daily Log'!$H$18:$H$1017,$B314,'Daily Log'!$I$18:$I$1017),0)</f>
        <v>0</v>
      </c>
      <c r="J314" s="388">
        <f>IFERROR($E314*SUMIF('Daily Log'!$K$18:$K$1017,$B314,'Daily Log'!$L$18:$L$1017),0)</f>
        <v>0</v>
      </c>
      <c r="K314" s="388">
        <f>IFERROR($E314*SUMIF('Daily Log'!$N$18:$N$1017,$B314,'Daily Log'!$O$18:$O$1017),0)</f>
        <v>0</v>
      </c>
      <c r="L314" s="388">
        <f>IFERROR($E314*SUMIF('Daily Log'!$Q$18:$Q$1017,$B314,'Daily Log'!$R$18:$R$1017),0)</f>
        <v>0</v>
      </c>
      <c r="M314" s="388">
        <f>IFERROR($E314*SUMIF('Daily Log'!$T$18:$T$1017,$B314,'Daily Log'!$U$18:$U$1017),0)</f>
        <v>0</v>
      </c>
      <c r="N314" s="388">
        <f>IFERROR($E314*SUMIF('Daily Log'!$W$18:$W$1017,$B314,'Daily Log'!$X$18:$X$1017),0)</f>
        <v>0</v>
      </c>
      <c r="O314" s="388">
        <f>IFERROR($E314*SUMIF('Daily Log'!$Z$18:$Z$1017,$B314,'Daily Log'!$AA$18:$AA$1017),0)</f>
        <v>0</v>
      </c>
      <c r="P314" s="388">
        <f>IFERROR($E314*SUMIF('Daily Log'!$AC$18:$AC$1017,$B314,'Daily Log'!$AD$18:$AD$1017),0)</f>
        <v>0</v>
      </c>
      <c r="Q314" s="388">
        <f>IFERROR($E314*SUMIF('Daily Log'!$AF$18:$AF$1017,$B314,'Daily Log'!$AG$18:$AG$1017),0)</f>
        <v>0</v>
      </c>
      <c r="R314" s="388">
        <f>IFERROR($E314*SUMIF('Daily Log'!$AI$18:$AI$1017,$B314,'Daily Log'!$AJ$18:$AJ$1017),0)</f>
        <v>0</v>
      </c>
      <c r="S314" s="388">
        <f>IFERROR($E314*SUMIF('Daily Log'!$AL$18:$AL$1017,$B314,'Daily Log'!$AM$18:$AM$1017),0)</f>
        <v>0</v>
      </c>
      <c r="T314" s="388">
        <f>IFERROR($E314*SUMIF('Daily Log'!$AO$18:$AO$1017,$B314,'Daily Log'!$AP$18:$AP$1017),0)</f>
        <v>0</v>
      </c>
      <c r="U314" s="388">
        <f>IFERROR($E314*SUMIF('Daily Log'!$AR$18:$AR$1017,$B314,'Daily Log'!$AS$18:$AS$1017),0)</f>
        <v>0</v>
      </c>
      <c r="V314" s="388">
        <f>IFERROR($E314*SUMIF('Daily Log'!$AU$18:$AU$1017,$B314,'Daily Log'!$AV$18:$AV$1017),0)</f>
        <v>0</v>
      </c>
      <c r="W314" s="388">
        <f>IFERROR($E314*SUMIF('Daily Log'!$AX$18:$AX$1017,$B314,'Daily Log'!$AY$18:$AY$1017),0)</f>
        <v>0</v>
      </c>
      <c r="X314" s="388">
        <f>IFERROR($E314*SUMIF('Daily Log'!$BA$18:$BA$1017,$B314,'Daily Log'!$BB$18:$BB$1017),0)</f>
        <v>0</v>
      </c>
      <c r="Y314" s="388">
        <f>IFERROR($E314*SUMIF('Daily Log'!$BD$18:$BD$1017,$B314,'Daily Log'!$BE$18:$BE$1017),0)</f>
        <v>3</v>
      </c>
      <c r="Z314" s="388">
        <f>IFERROR($E314*SUMIF('Daily Log'!$BG$18:$BG$1017,$B314,'Daily Log'!$BH$18:$BH$1017),0)</f>
        <v>5</v>
      </c>
      <c r="AA314" s="388">
        <f>IFERROR($E314*SUMIF('Daily Log'!$BJ$18:$BJ$1017,$B314,'Daily Log'!$BK$18:$BK$1017),0)</f>
        <v>5</v>
      </c>
      <c r="AB314" s="388">
        <f>IFERROR($E314*SUMIF('Daily Log'!$BM$18:$BM$1017,$B314,'Daily Log'!$BN$18:$BN$1017),0)</f>
        <v>7</v>
      </c>
      <c r="AC314" s="388">
        <f>IFERROR($E314*SUMIF('Daily Log'!$BP$18:$BP$1017,$B314,'Daily Log'!$BQ$18:$BQ$1017),0)</f>
        <v>1</v>
      </c>
      <c r="AD314" s="388">
        <f>IFERROR($E314*SUMIF('Daily Log'!$BS$18:$BS$1017,$B314,'Daily Log'!$BT$18:$BT$1017),0)</f>
        <v>2</v>
      </c>
      <c r="AE314" s="388">
        <f>IFERROR($E314*SUMIF('Daily Log'!$BV$18:$BV$1017,$B314,'Daily Log'!$BW$18:$BW$1017),0)</f>
        <v>0</v>
      </c>
      <c r="AF314" s="388">
        <f>IFERROR($E314*SUMIF('Daily Log'!$BY$18:$BY$1017,$B314,'Daily Log'!$BZ$18:$BZ$1017),0)</f>
        <v>0</v>
      </c>
      <c r="AG314" s="388">
        <f>IFERROR($E314*SUMIF('Daily Log'!$CB$18:$CB$1017,$B314,'Daily Log'!$CC$18:$CC$1017),0)</f>
        <v>0</v>
      </c>
      <c r="AH314" s="388">
        <f>IFERROR($E314*SUMIF('Daily Log'!$CE$18:$CE$1017,$B314,'Daily Log'!$CF$18:$CF$1017),0)</f>
        <v>0</v>
      </c>
      <c r="AI314" s="388">
        <f>IFERROR($E314*SUMIF('Daily Log'!$CH$18:$CH$1017,$B314,'Daily Log'!$CI$18:$CI$1017),0)</f>
        <v>0</v>
      </c>
      <c r="AJ314" s="388">
        <f>IFERROR($E314*SUMIF('Daily Log'!$CK$18:$CK$1017,$B314,'Daily Log'!$CL$18:$CL$1017),0)</f>
        <v>0</v>
      </c>
      <c r="AK314" s="388">
        <f>IFERROR($E314*SUMIF('Daily Log'!$CN$18:$CN$1017,$B314,'Daily Log'!$CO$18:$CO$1017),0)</f>
        <v>0</v>
      </c>
    </row>
    <row r="315" spans="2:37" ht="33.75" hidden="1" customHeight="1">
      <c r="B315" s="399" t="s">
        <v>219</v>
      </c>
      <c r="C315" s="399"/>
      <c r="D315" s="389" t="s">
        <v>26</v>
      </c>
      <c r="E315" s="391">
        <v>1</v>
      </c>
      <c r="F315" s="390">
        <f t="shared" si="5"/>
        <v>0</v>
      </c>
      <c r="G315" s="388">
        <f>IFERROR($E315*SUMIF('Daily Log'!$B$18:$B$1017,$B315,'Daily Log'!$C$18:$C$1017),0)</f>
        <v>0</v>
      </c>
      <c r="H315" s="388">
        <f>IFERROR($E315*SUMIF('Daily Log'!$E$18:$E$1017,$B315,'Daily Log'!$F$18:$F$1017),0)</f>
        <v>0</v>
      </c>
      <c r="I315" s="388">
        <f>IFERROR($E315*SUMIF('Daily Log'!$H$18:$H$1017,$B315,'Daily Log'!$I$18:$I$1017),0)</f>
        <v>0</v>
      </c>
      <c r="J315" s="388">
        <f>IFERROR($E315*SUMIF('Daily Log'!$K$18:$K$1017,$B315,'Daily Log'!$L$18:$L$1017),0)</f>
        <v>0</v>
      </c>
      <c r="K315" s="388">
        <f>IFERROR($E315*SUMIF('Daily Log'!$N$18:$N$1017,$B315,'Daily Log'!$O$18:$O$1017),0)</f>
        <v>0</v>
      </c>
      <c r="L315" s="388">
        <f>IFERROR($E315*SUMIF('Daily Log'!$Q$18:$Q$1017,$B315,'Daily Log'!$R$18:$R$1017),0)</f>
        <v>0</v>
      </c>
      <c r="M315" s="388">
        <f>IFERROR($E315*SUMIF('Daily Log'!$T$18:$T$1017,$B315,'Daily Log'!$U$18:$U$1017),0)</f>
        <v>0</v>
      </c>
      <c r="N315" s="388">
        <f>IFERROR($E315*SUMIF('Daily Log'!$W$18:$W$1017,$B315,'Daily Log'!$X$18:$X$1017),0)</f>
        <v>0</v>
      </c>
      <c r="O315" s="388">
        <f>IFERROR($E315*SUMIF('Daily Log'!$Z$18:$Z$1017,$B315,'Daily Log'!$AA$18:$AA$1017),0)</f>
        <v>0</v>
      </c>
      <c r="P315" s="388">
        <f>IFERROR($E315*SUMIF('Daily Log'!$AC$18:$AC$1017,$B315,'Daily Log'!$AD$18:$AD$1017),0)</f>
        <v>0</v>
      </c>
      <c r="Q315" s="388">
        <f>IFERROR($E315*SUMIF('Daily Log'!$AF$18:$AF$1017,$B315,'Daily Log'!$AG$18:$AG$1017),0)</f>
        <v>0</v>
      </c>
      <c r="R315" s="388">
        <f>IFERROR($E315*SUMIF('Daily Log'!$AI$18:$AI$1017,$B315,'Daily Log'!$AJ$18:$AJ$1017),0)</f>
        <v>0</v>
      </c>
      <c r="S315" s="388">
        <f>IFERROR($E315*SUMIF('Daily Log'!$AL$18:$AL$1017,$B315,'Daily Log'!$AM$18:$AM$1017),0)</f>
        <v>0</v>
      </c>
      <c r="T315" s="388">
        <f>IFERROR($E315*SUMIF('Daily Log'!$AO$18:$AO$1017,$B315,'Daily Log'!$AP$18:$AP$1017),0)</f>
        <v>0</v>
      </c>
      <c r="U315" s="388">
        <f>IFERROR($E315*SUMIF('Daily Log'!$AR$18:$AR$1017,$B315,'Daily Log'!$AS$18:$AS$1017),0)</f>
        <v>0</v>
      </c>
      <c r="V315" s="388">
        <f>IFERROR($E315*SUMIF('Daily Log'!$AU$18:$AU$1017,$B315,'Daily Log'!$AV$18:$AV$1017),0)</f>
        <v>0</v>
      </c>
      <c r="W315" s="388">
        <f>IFERROR($E315*SUMIF('Daily Log'!$AX$18:$AX$1017,$B315,'Daily Log'!$AY$18:$AY$1017),0)</f>
        <v>0</v>
      </c>
      <c r="X315" s="388">
        <f>IFERROR($E315*SUMIF('Daily Log'!$BA$18:$BA$1017,$B315,'Daily Log'!$BB$18:$BB$1017),0)</f>
        <v>0</v>
      </c>
      <c r="Y315" s="388">
        <f>IFERROR($E315*SUMIF('Daily Log'!$BD$18:$BD$1017,$B315,'Daily Log'!$BE$18:$BE$1017),0)</f>
        <v>0</v>
      </c>
      <c r="Z315" s="388">
        <f>IFERROR($E315*SUMIF('Daily Log'!$BG$18:$BG$1017,$B315,'Daily Log'!$BH$18:$BH$1017),0)</f>
        <v>0</v>
      </c>
      <c r="AA315" s="388">
        <f>IFERROR($E315*SUMIF('Daily Log'!$BJ$18:$BJ$1017,$B315,'Daily Log'!$BK$18:$BK$1017),0)</f>
        <v>0</v>
      </c>
      <c r="AB315" s="388">
        <f>IFERROR($E315*SUMIF('Daily Log'!$BM$18:$BM$1017,$B315,'Daily Log'!$BN$18:$BN$1017),0)</f>
        <v>0</v>
      </c>
      <c r="AC315" s="388">
        <f>IFERROR($E315*SUMIF('Daily Log'!$BP$18:$BP$1017,$B315,'Daily Log'!$BQ$18:$BQ$1017),0)</f>
        <v>0</v>
      </c>
      <c r="AD315" s="388">
        <f>IFERROR($E315*SUMIF('Daily Log'!$BS$18:$BS$1017,$B315,'Daily Log'!$BT$18:$BT$1017),0)</f>
        <v>0</v>
      </c>
      <c r="AE315" s="388">
        <f>IFERROR($E315*SUMIF('Daily Log'!$BV$18:$BV$1017,$B315,'Daily Log'!$BW$18:$BW$1017),0)</f>
        <v>0</v>
      </c>
      <c r="AF315" s="388">
        <f>IFERROR($E315*SUMIF('Daily Log'!$BY$18:$BY$1017,$B315,'Daily Log'!$BZ$18:$BZ$1017),0)</f>
        <v>0</v>
      </c>
      <c r="AG315" s="388">
        <f>IFERROR($E315*SUMIF('Daily Log'!$CB$18:$CB$1017,$B315,'Daily Log'!$CC$18:$CC$1017),0)</f>
        <v>0</v>
      </c>
      <c r="AH315" s="388">
        <f>IFERROR($E315*SUMIF('Daily Log'!$CE$18:$CE$1017,$B315,'Daily Log'!$CF$18:$CF$1017),0)</f>
        <v>0</v>
      </c>
      <c r="AI315" s="388">
        <f>IFERROR($E315*SUMIF('Daily Log'!$CH$18:$CH$1017,$B315,'Daily Log'!$CI$18:$CI$1017),0)</f>
        <v>0</v>
      </c>
      <c r="AJ315" s="388">
        <f>IFERROR($E315*SUMIF('Daily Log'!$CK$18:$CK$1017,$B315,'Daily Log'!$CL$18:$CL$1017),0)</f>
        <v>0</v>
      </c>
      <c r="AK315" s="388">
        <f>IFERROR($E315*SUMIF('Daily Log'!$CN$18:$CN$1017,$B315,'Daily Log'!$CO$18:$CO$1017),0)</f>
        <v>0</v>
      </c>
    </row>
    <row r="316" spans="2:37" ht="33.75" hidden="1" customHeight="1">
      <c r="B316" s="399" t="s">
        <v>220</v>
      </c>
      <c r="C316" s="399"/>
      <c r="D316" s="389" t="s">
        <v>26</v>
      </c>
      <c r="E316" s="391">
        <v>1</v>
      </c>
      <c r="F316" s="390">
        <f t="shared" si="5"/>
        <v>9</v>
      </c>
      <c r="G316" s="388">
        <f>IFERROR($E316*SUMIF('Daily Log'!$B$18:$B$1017,$B316,'Daily Log'!$C$18:$C$1017),0)</f>
        <v>0</v>
      </c>
      <c r="H316" s="388">
        <f>IFERROR($E316*SUMIF('Daily Log'!$E$18:$E$1017,$B316,'Daily Log'!$F$18:$F$1017),0)</f>
        <v>0</v>
      </c>
      <c r="I316" s="388">
        <f>IFERROR($E316*SUMIF('Daily Log'!$H$18:$H$1017,$B316,'Daily Log'!$I$18:$I$1017),0)</f>
        <v>0</v>
      </c>
      <c r="J316" s="388">
        <f>IFERROR($E316*SUMIF('Daily Log'!$K$18:$K$1017,$B316,'Daily Log'!$L$18:$L$1017),0)</f>
        <v>0</v>
      </c>
      <c r="K316" s="388">
        <f>IFERROR($E316*SUMIF('Daily Log'!$N$18:$N$1017,$B316,'Daily Log'!$O$18:$O$1017),0)</f>
        <v>0</v>
      </c>
      <c r="L316" s="388">
        <f>IFERROR($E316*SUMIF('Daily Log'!$Q$18:$Q$1017,$B316,'Daily Log'!$R$18:$R$1017),0)</f>
        <v>0</v>
      </c>
      <c r="M316" s="388">
        <f>IFERROR($E316*SUMIF('Daily Log'!$T$18:$T$1017,$B316,'Daily Log'!$U$18:$U$1017),0)</f>
        <v>0</v>
      </c>
      <c r="N316" s="388">
        <f>IFERROR($E316*SUMIF('Daily Log'!$W$18:$W$1017,$B316,'Daily Log'!$X$18:$X$1017),0)</f>
        <v>0</v>
      </c>
      <c r="O316" s="388">
        <f>IFERROR($E316*SUMIF('Daily Log'!$Z$18:$Z$1017,$B316,'Daily Log'!$AA$18:$AA$1017),0)</f>
        <v>0</v>
      </c>
      <c r="P316" s="388">
        <f>IFERROR($E316*SUMIF('Daily Log'!$AC$18:$AC$1017,$B316,'Daily Log'!$AD$18:$AD$1017),0)</f>
        <v>0</v>
      </c>
      <c r="Q316" s="388">
        <f>IFERROR($E316*SUMIF('Daily Log'!$AF$18:$AF$1017,$B316,'Daily Log'!$AG$18:$AG$1017),0)</f>
        <v>0</v>
      </c>
      <c r="R316" s="388">
        <f>IFERROR($E316*SUMIF('Daily Log'!$AI$18:$AI$1017,$B316,'Daily Log'!$AJ$18:$AJ$1017),0)</f>
        <v>0</v>
      </c>
      <c r="S316" s="388">
        <f>IFERROR($E316*SUMIF('Daily Log'!$AL$18:$AL$1017,$B316,'Daily Log'!$AM$18:$AM$1017),0)</f>
        <v>0</v>
      </c>
      <c r="T316" s="388">
        <f>IFERROR($E316*SUMIF('Daily Log'!$AO$18:$AO$1017,$B316,'Daily Log'!$AP$18:$AP$1017),0)</f>
        <v>0</v>
      </c>
      <c r="U316" s="388">
        <f>IFERROR($E316*SUMIF('Daily Log'!$AR$18:$AR$1017,$B316,'Daily Log'!$AS$18:$AS$1017),0)</f>
        <v>0</v>
      </c>
      <c r="V316" s="388">
        <f>IFERROR($E316*SUMIF('Daily Log'!$AU$18:$AU$1017,$B316,'Daily Log'!$AV$18:$AV$1017),0)</f>
        <v>0</v>
      </c>
      <c r="W316" s="388">
        <f>IFERROR($E316*SUMIF('Daily Log'!$AX$18:$AX$1017,$B316,'Daily Log'!$AY$18:$AY$1017),0)</f>
        <v>0</v>
      </c>
      <c r="X316" s="388">
        <f>IFERROR($E316*SUMIF('Daily Log'!$BA$18:$BA$1017,$B316,'Daily Log'!$BB$18:$BB$1017),0)</f>
        <v>2</v>
      </c>
      <c r="Y316" s="388">
        <f>IFERROR($E316*SUMIF('Daily Log'!$BD$18:$BD$1017,$B316,'Daily Log'!$BE$18:$BE$1017),0)</f>
        <v>1</v>
      </c>
      <c r="Z316" s="388">
        <f>IFERROR($E316*SUMIF('Daily Log'!$BG$18:$BG$1017,$B316,'Daily Log'!$BH$18:$BH$1017),0)</f>
        <v>0</v>
      </c>
      <c r="AA316" s="388">
        <f>IFERROR($E316*SUMIF('Daily Log'!$BJ$18:$BJ$1017,$B316,'Daily Log'!$BK$18:$BK$1017),0)</f>
        <v>3</v>
      </c>
      <c r="AB316" s="388">
        <f>IFERROR($E316*SUMIF('Daily Log'!$BM$18:$BM$1017,$B316,'Daily Log'!$BN$18:$BN$1017),0)</f>
        <v>0</v>
      </c>
      <c r="AC316" s="388">
        <f>IFERROR($E316*SUMIF('Daily Log'!$BP$18:$BP$1017,$B316,'Daily Log'!$BQ$18:$BQ$1017),0)</f>
        <v>0</v>
      </c>
      <c r="AD316" s="388">
        <f>IFERROR($E316*SUMIF('Daily Log'!$BS$18:$BS$1017,$B316,'Daily Log'!$BT$18:$BT$1017),0)</f>
        <v>3</v>
      </c>
      <c r="AE316" s="388">
        <f>IFERROR($E316*SUMIF('Daily Log'!$BV$18:$BV$1017,$B316,'Daily Log'!$BW$18:$BW$1017),0)</f>
        <v>0</v>
      </c>
      <c r="AF316" s="388">
        <f>IFERROR($E316*SUMIF('Daily Log'!$BY$18:$BY$1017,$B316,'Daily Log'!$BZ$18:$BZ$1017),0)</f>
        <v>0</v>
      </c>
      <c r="AG316" s="388">
        <f>IFERROR($E316*SUMIF('Daily Log'!$CB$18:$CB$1017,$B316,'Daily Log'!$CC$18:$CC$1017),0)</f>
        <v>0</v>
      </c>
      <c r="AH316" s="388">
        <f>IFERROR($E316*SUMIF('Daily Log'!$CE$18:$CE$1017,$B316,'Daily Log'!$CF$18:$CF$1017),0)</f>
        <v>0</v>
      </c>
      <c r="AI316" s="388">
        <f>IFERROR($E316*SUMIF('Daily Log'!$CH$18:$CH$1017,$B316,'Daily Log'!$CI$18:$CI$1017),0)</f>
        <v>0</v>
      </c>
      <c r="AJ316" s="388">
        <f>IFERROR($E316*SUMIF('Daily Log'!$CK$18:$CK$1017,$B316,'Daily Log'!$CL$18:$CL$1017),0)</f>
        <v>0</v>
      </c>
      <c r="AK316" s="388">
        <f>IFERROR($E316*SUMIF('Daily Log'!$CN$18:$CN$1017,$B316,'Daily Log'!$CO$18:$CO$1017),0)</f>
        <v>0</v>
      </c>
    </row>
    <row r="317" spans="2:37" ht="33.75" hidden="1" customHeight="1">
      <c r="B317" s="399" t="s">
        <v>221</v>
      </c>
      <c r="C317" s="399"/>
      <c r="D317" s="389" t="s">
        <v>26</v>
      </c>
      <c r="E317" s="391">
        <v>1</v>
      </c>
      <c r="F317" s="390">
        <f t="shared" si="5"/>
        <v>0</v>
      </c>
      <c r="G317" s="388">
        <f>IFERROR($E317*SUMIF('Daily Log'!$B$18:$B$1017,$B317,'Daily Log'!$C$18:$C$1017),0)</f>
        <v>0</v>
      </c>
      <c r="H317" s="388">
        <f>IFERROR($E317*SUMIF('Daily Log'!$E$18:$E$1017,$B317,'Daily Log'!$F$18:$F$1017),0)</f>
        <v>0</v>
      </c>
      <c r="I317" s="388">
        <f>IFERROR($E317*SUMIF('Daily Log'!$H$18:$H$1017,$B317,'Daily Log'!$I$18:$I$1017),0)</f>
        <v>0</v>
      </c>
      <c r="J317" s="388">
        <f>IFERROR($E317*SUMIF('Daily Log'!$K$18:$K$1017,$B317,'Daily Log'!$L$18:$L$1017),0)</f>
        <v>0</v>
      </c>
      <c r="K317" s="388">
        <f>IFERROR($E317*SUMIF('Daily Log'!$N$18:$N$1017,$B317,'Daily Log'!$O$18:$O$1017),0)</f>
        <v>0</v>
      </c>
      <c r="L317" s="388">
        <f>IFERROR($E317*SUMIF('Daily Log'!$Q$18:$Q$1017,$B317,'Daily Log'!$R$18:$R$1017),0)</f>
        <v>0</v>
      </c>
      <c r="M317" s="388">
        <f>IFERROR($E317*SUMIF('Daily Log'!$T$18:$T$1017,$B317,'Daily Log'!$U$18:$U$1017),0)</f>
        <v>0</v>
      </c>
      <c r="N317" s="388">
        <f>IFERROR($E317*SUMIF('Daily Log'!$W$18:$W$1017,$B317,'Daily Log'!$X$18:$X$1017),0)</f>
        <v>0</v>
      </c>
      <c r="O317" s="388">
        <f>IFERROR($E317*SUMIF('Daily Log'!$Z$18:$Z$1017,$B317,'Daily Log'!$AA$18:$AA$1017),0)</f>
        <v>0</v>
      </c>
      <c r="P317" s="388">
        <f>IFERROR($E317*SUMIF('Daily Log'!$AC$18:$AC$1017,$B317,'Daily Log'!$AD$18:$AD$1017),0)</f>
        <v>0</v>
      </c>
      <c r="Q317" s="388">
        <f>IFERROR($E317*SUMIF('Daily Log'!$AF$18:$AF$1017,$B317,'Daily Log'!$AG$18:$AG$1017),0)</f>
        <v>0</v>
      </c>
      <c r="R317" s="388">
        <f>IFERROR($E317*SUMIF('Daily Log'!$AI$18:$AI$1017,$B317,'Daily Log'!$AJ$18:$AJ$1017),0)</f>
        <v>0</v>
      </c>
      <c r="S317" s="388">
        <f>IFERROR($E317*SUMIF('Daily Log'!$AL$18:$AL$1017,$B317,'Daily Log'!$AM$18:$AM$1017),0)</f>
        <v>0</v>
      </c>
      <c r="T317" s="388">
        <f>IFERROR($E317*SUMIF('Daily Log'!$AO$18:$AO$1017,$B317,'Daily Log'!$AP$18:$AP$1017),0)</f>
        <v>0</v>
      </c>
      <c r="U317" s="388">
        <f>IFERROR($E317*SUMIF('Daily Log'!$AR$18:$AR$1017,$B317,'Daily Log'!$AS$18:$AS$1017),0)</f>
        <v>0</v>
      </c>
      <c r="V317" s="388">
        <f>IFERROR($E317*SUMIF('Daily Log'!$AU$18:$AU$1017,$B317,'Daily Log'!$AV$18:$AV$1017),0)</f>
        <v>0</v>
      </c>
      <c r="W317" s="388">
        <f>IFERROR($E317*SUMIF('Daily Log'!$AX$18:$AX$1017,$B317,'Daily Log'!$AY$18:$AY$1017),0)</f>
        <v>0</v>
      </c>
      <c r="X317" s="388">
        <f>IFERROR($E317*SUMIF('Daily Log'!$BA$18:$BA$1017,$B317,'Daily Log'!$BB$18:$BB$1017),0)</f>
        <v>0</v>
      </c>
      <c r="Y317" s="388">
        <f>IFERROR($E317*SUMIF('Daily Log'!$BD$18:$BD$1017,$B317,'Daily Log'!$BE$18:$BE$1017),0)</f>
        <v>0</v>
      </c>
      <c r="Z317" s="388">
        <f>IFERROR($E317*SUMIF('Daily Log'!$BG$18:$BG$1017,$B317,'Daily Log'!$BH$18:$BH$1017),0)</f>
        <v>0</v>
      </c>
      <c r="AA317" s="388">
        <f>IFERROR($E317*SUMIF('Daily Log'!$BJ$18:$BJ$1017,$B317,'Daily Log'!$BK$18:$BK$1017),0)</f>
        <v>0</v>
      </c>
      <c r="AB317" s="388">
        <f>IFERROR($E317*SUMIF('Daily Log'!$BM$18:$BM$1017,$B317,'Daily Log'!$BN$18:$BN$1017),0)</f>
        <v>0</v>
      </c>
      <c r="AC317" s="388">
        <f>IFERROR($E317*SUMIF('Daily Log'!$BP$18:$BP$1017,$B317,'Daily Log'!$BQ$18:$BQ$1017),0)</f>
        <v>0</v>
      </c>
      <c r="AD317" s="388">
        <f>IFERROR($E317*SUMIF('Daily Log'!$BS$18:$BS$1017,$B317,'Daily Log'!$BT$18:$BT$1017),0)</f>
        <v>0</v>
      </c>
      <c r="AE317" s="388">
        <f>IFERROR($E317*SUMIF('Daily Log'!$BV$18:$BV$1017,$B317,'Daily Log'!$BW$18:$BW$1017),0)</f>
        <v>0</v>
      </c>
      <c r="AF317" s="388">
        <f>IFERROR($E317*SUMIF('Daily Log'!$BY$18:$BY$1017,$B317,'Daily Log'!$BZ$18:$BZ$1017),0)</f>
        <v>0</v>
      </c>
      <c r="AG317" s="388">
        <f>IFERROR($E317*SUMIF('Daily Log'!$CB$18:$CB$1017,$B317,'Daily Log'!$CC$18:$CC$1017),0)</f>
        <v>0</v>
      </c>
      <c r="AH317" s="388">
        <f>IFERROR($E317*SUMIF('Daily Log'!$CE$18:$CE$1017,$B317,'Daily Log'!$CF$18:$CF$1017),0)</f>
        <v>0</v>
      </c>
      <c r="AI317" s="388">
        <f>IFERROR($E317*SUMIF('Daily Log'!$CH$18:$CH$1017,$B317,'Daily Log'!$CI$18:$CI$1017),0)</f>
        <v>0</v>
      </c>
      <c r="AJ317" s="388">
        <f>IFERROR($E317*SUMIF('Daily Log'!$CK$18:$CK$1017,$B317,'Daily Log'!$CL$18:$CL$1017),0)</f>
        <v>0</v>
      </c>
      <c r="AK317" s="388">
        <f>IFERROR($E317*SUMIF('Daily Log'!$CN$18:$CN$1017,$B317,'Daily Log'!$CO$18:$CO$1017),0)</f>
        <v>0</v>
      </c>
    </row>
    <row r="318" spans="2:37" ht="33.75" hidden="1" customHeight="1">
      <c r="B318" s="399" t="s">
        <v>222</v>
      </c>
      <c r="C318" s="399"/>
      <c r="D318" s="389" t="s">
        <v>26</v>
      </c>
      <c r="E318" s="391">
        <v>1</v>
      </c>
      <c r="F318" s="390">
        <f t="shared" si="5"/>
        <v>2</v>
      </c>
      <c r="G318" s="388">
        <f>IFERROR($E318*SUMIF('Daily Log'!$B$18:$B$1017,$B318,'Daily Log'!$C$18:$C$1017),0)</f>
        <v>0</v>
      </c>
      <c r="H318" s="388">
        <f>IFERROR($E318*SUMIF('Daily Log'!$E$18:$E$1017,$B318,'Daily Log'!$F$18:$F$1017),0)</f>
        <v>0</v>
      </c>
      <c r="I318" s="388">
        <f>IFERROR($E318*SUMIF('Daily Log'!$H$18:$H$1017,$B318,'Daily Log'!$I$18:$I$1017),0)</f>
        <v>0</v>
      </c>
      <c r="J318" s="388">
        <f>IFERROR($E318*SUMIF('Daily Log'!$K$18:$K$1017,$B318,'Daily Log'!$L$18:$L$1017),0)</f>
        <v>0</v>
      </c>
      <c r="K318" s="388">
        <f>IFERROR($E318*SUMIF('Daily Log'!$N$18:$N$1017,$B318,'Daily Log'!$O$18:$O$1017),0)</f>
        <v>0</v>
      </c>
      <c r="L318" s="388">
        <f>IFERROR($E318*SUMIF('Daily Log'!$Q$18:$Q$1017,$B318,'Daily Log'!$R$18:$R$1017),0)</f>
        <v>0</v>
      </c>
      <c r="M318" s="388">
        <f>IFERROR($E318*SUMIF('Daily Log'!$T$18:$T$1017,$B318,'Daily Log'!$U$18:$U$1017),0)</f>
        <v>0</v>
      </c>
      <c r="N318" s="388">
        <f>IFERROR($E318*SUMIF('Daily Log'!$W$18:$W$1017,$B318,'Daily Log'!$X$18:$X$1017),0)</f>
        <v>0</v>
      </c>
      <c r="O318" s="388">
        <f>IFERROR($E318*SUMIF('Daily Log'!$Z$18:$Z$1017,$B318,'Daily Log'!$AA$18:$AA$1017),0)</f>
        <v>0</v>
      </c>
      <c r="P318" s="388">
        <f>IFERROR($E318*SUMIF('Daily Log'!$AC$18:$AC$1017,$B318,'Daily Log'!$AD$18:$AD$1017),0)</f>
        <v>0</v>
      </c>
      <c r="Q318" s="388">
        <f>IFERROR($E318*SUMIF('Daily Log'!$AF$18:$AF$1017,$B318,'Daily Log'!$AG$18:$AG$1017),0)</f>
        <v>0</v>
      </c>
      <c r="R318" s="388">
        <f>IFERROR($E318*SUMIF('Daily Log'!$AI$18:$AI$1017,$B318,'Daily Log'!$AJ$18:$AJ$1017),0)</f>
        <v>0</v>
      </c>
      <c r="S318" s="388">
        <f>IFERROR($E318*SUMIF('Daily Log'!$AL$18:$AL$1017,$B318,'Daily Log'!$AM$18:$AM$1017),0)</f>
        <v>0</v>
      </c>
      <c r="T318" s="388">
        <f>IFERROR($E318*SUMIF('Daily Log'!$AO$18:$AO$1017,$B318,'Daily Log'!$AP$18:$AP$1017),0)</f>
        <v>0</v>
      </c>
      <c r="U318" s="388">
        <f>IFERROR($E318*SUMIF('Daily Log'!$AR$18:$AR$1017,$B318,'Daily Log'!$AS$18:$AS$1017),0)</f>
        <v>0</v>
      </c>
      <c r="V318" s="388">
        <f>IFERROR($E318*SUMIF('Daily Log'!$AU$18:$AU$1017,$B318,'Daily Log'!$AV$18:$AV$1017),0)</f>
        <v>0</v>
      </c>
      <c r="W318" s="388">
        <f>IFERROR($E318*SUMIF('Daily Log'!$AX$18:$AX$1017,$B318,'Daily Log'!$AY$18:$AY$1017),0)</f>
        <v>0</v>
      </c>
      <c r="X318" s="388">
        <f>IFERROR($E318*SUMIF('Daily Log'!$BA$18:$BA$1017,$B318,'Daily Log'!$BB$18:$BB$1017),0)</f>
        <v>0</v>
      </c>
      <c r="Y318" s="388">
        <f>IFERROR($E318*SUMIF('Daily Log'!$BD$18:$BD$1017,$B318,'Daily Log'!$BE$18:$BE$1017),0)</f>
        <v>0</v>
      </c>
      <c r="Z318" s="388">
        <f>IFERROR($E318*SUMIF('Daily Log'!$BG$18:$BG$1017,$B318,'Daily Log'!$BH$18:$BH$1017),0)</f>
        <v>1</v>
      </c>
      <c r="AA318" s="388">
        <f>IFERROR($E318*SUMIF('Daily Log'!$BJ$18:$BJ$1017,$B318,'Daily Log'!$BK$18:$BK$1017),0)</f>
        <v>0</v>
      </c>
      <c r="AB318" s="388">
        <f>IFERROR($E318*SUMIF('Daily Log'!$BM$18:$BM$1017,$B318,'Daily Log'!$BN$18:$BN$1017),0)</f>
        <v>1</v>
      </c>
      <c r="AC318" s="388">
        <f>IFERROR($E318*SUMIF('Daily Log'!$BP$18:$BP$1017,$B318,'Daily Log'!$BQ$18:$BQ$1017),0)</f>
        <v>0</v>
      </c>
      <c r="AD318" s="388">
        <f>IFERROR($E318*SUMIF('Daily Log'!$BS$18:$BS$1017,$B318,'Daily Log'!$BT$18:$BT$1017),0)</f>
        <v>0</v>
      </c>
      <c r="AE318" s="388">
        <f>IFERROR($E318*SUMIF('Daily Log'!$BV$18:$BV$1017,$B318,'Daily Log'!$BW$18:$BW$1017),0)</f>
        <v>0</v>
      </c>
      <c r="AF318" s="388">
        <f>IFERROR($E318*SUMIF('Daily Log'!$BY$18:$BY$1017,$B318,'Daily Log'!$BZ$18:$BZ$1017),0)</f>
        <v>0</v>
      </c>
      <c r="AG318" s="388">
        <f>IFERROR($E318*SUMIF('Daily Log'!$CB$18:$CB$1017,$B318,'Daily Log'!$CC$18:$CC$1017),0)</f>
        <v>0</v>
      </c>
      <c r="AH318" s="388">
        <f>IFERROR($E318*SUMIF('Daily Log'!$CE$18:$CE$1017,$B318,'Daily Log'!$CF$18:$CF$1017),0)</f>
        <v>0</v>
      </c>
      <c r="AI318" s="388">
        <f>IFERROR($E318*SUMIF('Daily Log'!$CH$18:$CH$1017,$B318,'Daily Log'!$CI$18:$CI$1017),0)</f>
        <v>0</v>
      </c>
      <c r="AJ318" s="388">
        <f>IFERROR($E318*SUMIF('Daily Log'!$CK$18:$CK$1017,$B318,'Daily Log'!$CL$18:$CL$1017),0)</f>
        <v>0</v>
      </c>
      <c r="AK318" s="388">
        <f>IFERROR($E318*SUMIF('Daily Log'!$CN$18:$CN$1017,$B318,'Daily Log'!$CO$18:$CO$1017),0)</f>
        <v>0</v>
      </c>
    </row>
    <row r="319" spans="2:37" ht="33.75" hidden="1" customHeight="1">
      <c r="B319" s="399" t="s">
        <v>223</v>
      </c>
      <c r="C319" s="399"/>
      <c r="D319" s="389" t="s">
        <v>26</v>
      </c>
      <c r="E319" s="391">
        <v>1</v>
      </c>
      <c r="F319" s="390">
        <f t="shared" si="5"/>
        <v>5</v>
      </c>
      <c r="G319" s="388">
        <f>IFERROR($E319*SUMIF('Daily Log'!$B$18:$B$1017,$B319,'Daily Log'!$C$18:$C$1017),0)</f>
        <v>0</v>
      </c>
      <c r="H319" s="388">
        <f>IFERROR($E319*SUMIF('Daily Log'!$E$18:$E$1017,$B319,'Daily Log'!$F$18:$F$1017),0)</f>
        <v>0</v>
      </c>
      <c r="I319" s="388">
        <f>IFERROR($E319*SUMIF('Daily Log'!$H$18:$H$1017,$B319,'Daily Log'!$I$18:$I$1017),0)</f>
        <v>0</v>
      </c>
      <c r="J319" s="388">
        <f>IFERROR($E319*SUMIF('Daily Log'!$K$18:$K$1017,$B319,'Daily Log'!$L$18:$L$1017),0)</f>
        <v>0</v>
      </c>
      <c r="K319" s="388">
        <f>IFERROR($E319*SUMIF('Daily Log'!$N$18:$N$1017,$B319,'Daily Log'!$O$18:$O$1017),0)</f>
        <v>0</v>
      </c>
      <c r="L319" s="388">
        <f>IFERROR($E319*SUMIF('Daily Log'!$Q$18:$Q$1017,$B319,'Daily Log'!$R$18:$R$1017),0)</f>
        <v>0</v>
      </c>
      <c r="M319" s="388">
        <f>IFERROR($E319*SUMIF('Daily Log'!$T$18:$T$1017,$B319,'Daily Log'!$U$18:$U$1017),0)</f>
        <v>0</v>
      </c>
      <c r="N319" s="388">
        <f>IFERROR($E319*SUMIF('Daily Log'!$W$18:$W$1017,$B319,'Daily Log'!$X$18:$X$1017),0)</f>
        <v>0</v>
      </c>
      <c r="O319" s="388">
        <f>IFERROR($E319*SUMIF('Daily Log'!$Z$18:$Z$1017,$B319,'Daily Log'!$AA$18:$AA$1017),0)</f>
        <v>0</v>
      </c>
      <c r="P319" s="388">
        <f>IFERROR($E319*SUMIF('Daily Log'!$AC$18:$AC$1017,$B319,'Daily Log'!$AD$18:$AD$1017),0)</f>
        <v>0</v>
      </c>
      <c r="Q319" s="388">
        <f>IFERROR($E319*SUMIF('Daily Log'!$AF$18:$AF$1017,$B319,'Daily Log'!$AG$18:$AG$1017),0)</f>
        <v>0</v>
      </c>
      <c r="R319" s="388">
        <f>IFERROR($E319*SUMIF('Daily Log'!$AI$18:$AI$1017,$B319,'Daily Log'!$AJ$18:$AJ$1017),0)</f>
        <v>0</v>
      </c>
      <c r="S319" s="388">
        <f>IFERROR($E319*SUMIF('Daily Log'!$AL$18:$AL$1017,$B319,'Daily Log'!$AM$18:$AM$1017),0)</f>
        <v>0</v>
      </c>
      <c r="T319" s="388">
        <f>IFERROR($E319*SUMIF('Daily Log'!$AO$18:$AO$1017,$B319,'Daily Log'!$AP$18:$AP$1017),0)</f>
        <v>0</v>
      </c>
      <c r="U319" s="388">
        <f>IFERROR($E319*SUMIF('Daily Log'!$AR$18:$AR$1017,$B319,'Daily Log'!$AS$18:$AS$1017),0)</f>
        <v>0</v>
      </c>
      <c r="V319" s="388">
        <f>IFERROR($E319*SUMIF('Daily Log'!$AU$18:$AU$1017,$B319,'Daily Log'!$AV$18:$AV$1017),0)</f>
        <v>0</v>
      </c>
      <c r="W319" s="388">
        <f>IFERROR($E319*SUMIF('Daily Log'!$AX$18:$AX$1017,$B319,'Daily Log'!$AY$18:$AY$1017),0)</f>
        <v>0</v>
      </c>
      <c r="X319" s="388">
        <f>IFERROR($E319*SUMIF('Daily Log'!$BA$18:$BA$1017,$B319,'Daily Log'!$BB$18:$BB$1017),0)</f>
        <v>0</v>
      </c>
      <c r="Y319" s="388">
        <f>IFERROR($E319*SUMIF('Daily Log'!$BD$18:$BD$1017,$B319,'Daily Log'!$BE$18:$BE$1017),0)</f>
        <v>1</v>
      </c>
      <c r="Z319" s="388">
        <f>IFERROR($E319*SUMIF('Daily Log'!$BG$18:$BG$1017,$B319,'Daily Log'!$BH$18:$BH$1017),0)</f>
        <v>0</v>
      </c>
      <c r="AA319" s="388">
        <f>IFERROR($E319*SUMIF('Daily Log'!$BJ$18:$BJ$1017,$B319,'Daily Log'!$BK$18:$BK$1017),0)</f>
        <v>2</v>
      </c>
      <c r="AB319" s="388">
        <f>IFERROR($E319*SUMIF('Daily Log'!$BM$18:$BM$1017,$B319,'Daily Log'!$BN$18:$BN$1017),0)</f>
        <v>2</v>
      </c>
      <c r="AC319" s="388">
        <f>IFERROR($E319*SUMIF('Daily Log'!$BP$18:$BP$1017,$B319,'Daily Log'!$BQ$18:$BQ$1017),0)</f>
        <v>0</v>
      </c>
      <c r="AD319" s="388">
        <f>IFERROR($E319*SUMIF('Daily Log'!$BS$18:$BS$1017,$B319,'Daily Log'!$BT$18:$BT$1017),0)</f>
        <v>0</v>
      </c>
      <c r="AE319" s="388">
        <f>IFERROR($E319*SUMIF('Daily Log'!$BV$18:$BV$1017,$B319,'Daily Log'!$BW$18:$BW$1017),0)</f>
        <v>0</v>
      </c>
      <c r="AF319" s="388">
        <f>IFERROR($E319*SUMIF('Daily Log'!$BY$18:$BY$1017,$B319,'Daily Log'!$BZ$18:$BZ$1017),0)</f>
        <v>0</v>
      </c>
      <c r="AG319" s="388">
        <f>IFERROR($E319*SUMIF('Daily Log'!$CB$18:$CB$1017,$B319,'Daily Log'!$CC$18:$CC$1017),0)</f>
        <v>0</v>
      </c>
      <c r="AH319" s="388">
        <f>IFERROR($E319*SUMIF('Daily Log'!$CE$18:$CE$1017,$B319,'Daily Log'!$CF$18:$CF$1017),0)</f>
        <v>0</v>
      </c>
      <c r="AI319" s="388">
        <f>IFERROR($E319*SUMIF('Daily Log'!$CH$18:$CH$1017,$B319,'Daily Log'!$CI$18:$CI$1017),0)</f>
        <v>0</v>
      </c>
      <c r="AJ319" s="388">
        <f>IFERROR($E319*SUMIF('Daily Log'!$CK$18:$CK$1017,$B319,'Daily Log'!$CL$18:$CL$1017),0)</f>
        <v>0</v>
      </c>
      <c r="AK319" s="388">
        <f>IFERROR($E319*SUMIF('Daily Log'!$CN$18:$CN$1017,$B319,'Daily Log'!$CO$18:$CO$1017),0)</f>
        <v>0</v>
      </c>
    </row>
    <row r="320" spans="2:37" ht="33.75" hidden="1" customHeight="1">
      <c r="B320" s="399" t="s">
        <v>224</v>
      </c>
      <c r="C320" s="399"/>
      <c r="D320" s="389" t="s">
        <v>26</v>
      </c>
      <c r="E320" s="391">
        <v>1</v>
      </c>
      <c r="F320" s="390">
        <f t="shared" si="5"/>
        <v>0</v>
      </c>
      <c r="G320" s="388">
        <f>IFERROR($E320*SUMIF('Daily Log'!$B$18:$B$1017,$B320,'Daily Log'!$C$18:$C$1017),0)</f>
        <v>0</v>
      </c>
      <c r="H320" s="388">
        <f>IFERROR($E320*SUMIF('Daily Log'!$E$18:$E$1017,$B320,'Daily Log'!$F$18:$F$1017),0)</f>
        <v>0</v>
      </c>
      <c r="I320" s="388">
        <f>IFERROR($E320*SUMIF('Daily Log'!$H$18:$H$1017,$B320,'Daily Log'!$I$18:$I$1017),0)</f>
        <v>0</v>
      </c>
      <c r="J320" s="388">
        <f>IFERROR($E320*SUMIF('Daily Log'!$K$18:$K$1017,$B320,'Daily Log'!$L$18:$L$1017),0)</f>
        <v>0</v>
      </c>
      <c r="K320" s="388">
        <f>IFERROR($E320*SUMIF('Daily Log'!$N$18:$N$1017,$B320,'Daily Log'!$O$18:$O$1017),0)</f>
        <v>0</v>
      </c>
      <c r="L320" s="388">
        <f>IFERROR($E320*SUMIF('Daily Log'!$Q$18:$Q$1017,$B320,'Daily Log'!$R$18:$R$1017),0)</f>
        <v>0</v>
      </c>
      <c r="M320" s="388">
        <f>IFERROR($E320*SUMIF('Daily Log'!$T$18:$T$1017,$B320,'Daily Log'!$U$18:$U$1017),0)</f>
        <v>0</v>
      </c>
      <c r="N320" s="388">
        <f>IFERROR($E320*SUMIF('Daily Log'!$W$18:$W$1017,$B320,'Daily Log'!$X$18:$X$1017),0)</f>
        <v>0</v>
      </c>
      <c r="O320" s="388">
        <f>IFERROR($E320*SUMIF('Daily Log'!$Z$18:$Z$1017,$B320,'Daily Log'!$AA$18:$AA$1017),0)</f>
        <v>0</v>
      </c>
      <c r="P320" s="388">
        <f>IFERROR($E320*SUMIF('Daily Log'!$AC$18:$AC$1017,$B320,'Daily Log'!$AD$18:$AD$1017),0)</f>
        <v>0</v>
      </c>
      <c r="Q320" s="388">
        <f>IFERROR($E320*SUMIF('Daily Log'!$AF$18:$AF$1017,$B320,'Daily Log'!$AG$18:$AG$1017),0)</f>
        <v>0</v>
      </c>
      <c r="R320" s="388">
        <f>IFERROR($E320*SUMIF('Daily Log'!$AI$18:$AI$1017,$B320,'Daily Log'!$AJ$18:$AJ$1017),0)</f>
        <v>0</v>
      </c>
      <c r="S320" s="388">
        <f>IFERROR($E320*SUMIF('Daily Log'!$AL$18:$AL$1017,$B320,'Daily Log'!$AM$18:$AM$1017),0)</f>
        <v>0</v>
      </c>
      <c r="T320" s="388">
        <f>IFERROR($E320*SUMIF('Daily Log'!$AO$18:$AO$1017,$B320,'Daily Log'!$AP$18:$AP$1017),0)</f>
        <v>0</v>
      </c>
      <c r="U320" s="388">
        <f>IFERROR($E320*SUMIF('Daily Log'!$AR$18:$AR$1017,$B320,'Daily Log'!$AS$18:$AS$1017),0)</f>
        <v>0</v>
      </c>
      <c r="V320" s="388">
        <f>IFERROR($E320*SUMIF('Daily Log'!$AU$18:$AU$1017,$B320,'Daily Log'!$AV$18:$AV$1017),0)</f>
        <v>0</v>
      </c>
      <c r="W320" s="388">
        <f>IFERROR($E320*SUMIF('Daily Log'!$AX$18:$AX$1017,$B320,'Daily Log'!$AY$18:$AY$1017),0)</f>
        <v>0</v>
      </c>
      <c r="X320" s="388">
        <f>IFERROR($E320*SUMIF('Daily Log'!$BA$18:$BA$1017,$B320,'Daily Log'!$BB$18:$BB$1017),0)</f>
        <v>0</v>
      </c>
      <c r="Y320" s="388">
        <f>IFERROR($E320*SUMIF('Daily Log'!$BD$18:$BD$1017,$B320,'Daily Log'!$BE$18:$BE$1017),0)</f>
        <v>0</v>
      </c>
      <c r="Z320" s="388">
        <f>IFERROR($E320*SUMIF('Daily Log'!$BG$18:$BG$1017,$B320,'Daily Log'!$BH$18:$BH$1017),0)</f>
        <v>0</v>
      </c>
      <c r="AA320" s="388">
        <f>IFERROR($E320*SUMIF('Daily Log'!$BJ$18:$BJ$1017,$B320,'Daily Log'!$BK$18:$BK$1017),0)</f>
        <v>0</v>
      </c>
      <c r="AB320" s="388">
        <f>IFERROR($E320*SUMIF('Daily Log'!$BM$18:$BM$1017,$B320,'Daily Log'!$BN$18:$BN$1017),0)</f>
        <v>0</v>
      </c>
      <c r="AC320" s="388">
        <f>IFERROR($E320*SUMIF('Daily Log'!$BP$18:$BP$1017,$B320,'Daily Log'!$BQ$18:$BQ$1017),0)</f>
        <v>0</v>
      </c>
      <c r="AD320" s="388">
        <f>IFERROR($E320*SUMIF('Daily Log'!$BS$18:$BS$1017,$B320,'Daily Log'!$BT$18:$BT$1017),0)</f>
        <v>0</v>
      </c>
      <c r="AE320" s="388">
        <f>IFERROR($E320*SUMIF('Daily Log'!$BV$18:$BV$1017,$B320,'Daily Log'!$BW$18:$BW$1017),0)</f>
        <v>0</v>
      </c>
      <c r="AF320" s="388">
        <f>IFERROR($E320*SUMIF('Daily Log'!$BY$18:$BY$1017,$B320,'Daily Log'!$BZ$18:$BZ$1017),0)</f>
        <v>0</v>
      </c>
      <c r="AG320" s="388">
        <f>IFERROR($E320*SUMIF('Daily Log'!$CB$18:$CB$1017,$B320,'Daily Log'!$CC$18:$CC$1017),0)</f>
        <v>0</v>
      </c>
      <c r="AH320" s="388">
        <f>IFERROR($E320*SUMIF('Daily Log'!$CE$18:$CE$1017,$B320,'Daily Log'!$CF$18:$CF$1017),0)</f>
        <v>0</v>
      </c>
      <c r="AI320" s="388">
        <f>IFERROR($E320*SUMIF('Daily Log'!$CH$18:$CH$1017,$B320,'Daily Log'!$CI$18:$CI$1017),0)</f>
        <v>0</v>
      </c>
      <c r="AJ320" s="388">
        <f>IFERROR($E320*SUMIF('Daily Log'!$CK$18:$CK$1017,$B320,'Daily Log'!$CL$18:$CL$1017),0)</f>
        <v>0</v>
      </c>
      <c r="AK320" s="388">
        <f>IFERROR($E320*SUMIF('Daily Log'!$CN$18:$CN$1017,$B320,'Daily Log'!$CO$18:$CO$1017),0)</f>
        <v>0</v>
      </c>
    </row>
    <row r="321" spans="2:37" ht="33.75" hidden="1" customHeight="1">
      <c r="B321" s="399" t="s">
        <v>225</v>
      </c>
      <c r="C321" s="399"/>
      <c r="D321" s="389" t="s">
        <v>26</v>
      </c>
      <c r="E321" s="391">
        <v>1</v>
      </c>
      <c r="F321" s="390">
        <f t="shared" si="5"/>
        <v>1</v>
      </c>
      <c r="G321" s="388">
        <f>IFERROR($E321*SUMIF('Daily Log'!$B$18:$B$1017,$B321,'Daily Log'!$C$18:$C$1017),0)</f>
        <v>0</v>
      </c>
      <c r="H321" s="388">
        <f>IFERROR($E321*SUMIF('Daily Log'!$E$18:$E$1017,$B321,'Daily Log'!$F$18:$F$1017),0)</f>
        <v>0</v>
      </c>
      <c r="I321" s="388">
        <f>IFERROR($E321*SUMIF('Daily Log'!$H$18:$H$1017,$B321,'Daily Log'!$I$18:$I$1017),0)</f>
        <v>0</v>
      </c>
      <c r="J321" s="388">
        <f>IFERROR($E321*SUMIF('Daily Log'!$K$18:$K$1017,$B321,'Daily Log'!$L$18:$L$1017),0)</f>
        <v>0</v>
      </c>
      <c r="K321" s="388">
        <f>IFERROR($E321*SUMIF('Daily Log'!$N$18:$N$1017,$B321,'Daily Log'!$O$18:$O$1017),0)</f>
        <v>0</v>
      </c>
      <c r="L321" s="388">
        <f>IFERROR($E321*SUMIF('Daily Log'!$Q$18:$Q$1017,$B321,'Daily Log'!$R$18:$R$1017),0)</f>
        <v>0</v>
      </c>
      <c r="M321" s="388">
        <f>IFERROR($E321*SUMIF('Daily Log'!$T$18:$T$1017,$B321,'Daily Log'!$U$18:$U$1017),0)</f>
        <v>0</v>
      </c>
      <c r="N321" s="388">
        <f>IFERROR($E321*SUMIF('Daily Log'!$W$18:$W$1017,$B321,'Daily Log'!$X$18:$X$1017),0)</f>
        <v>0</v>
      </c>
      <c r="O321" s="388">
        <f>IFERROR($E321*SUMIF('Daily Log'!$Z$18:$Z$1017,$B321,'Daily Log'!$AA$18:$AA$1017),0)</f>
        <v>0</v>
      </c>
      <c r="P321" s="388">
        <f>IFERROR($E321*SUMIF('Daily Log'!$AC$18:$AC$1017,$B321,'Daily Log'!$AD$18:$AD$1017),0)</f>
        <v>0</v>
      </c>
      <c r="Q321" s="388">
        <f>IFERROR($E321*SUMIF('Daily Log'!$AF$18:$AF$1017,$B321,'Daily Log'!$AG$18:$AG$1017),0)</f>
        <v>0</v>
      </c>
      <c r="R321" s="388">
        <f>IFERROR($E321*SUMIF('Daily Log'!$AI$18:$AI$1017,$B321,'Daily Log'!$AJ$18:$AJ$1017),0)</f>
        <v>0</v>
      </c>
      <c r="S321" s="388">
        <f>IFERROR($E321*SUMIF('Daily Log'!$AL$18:$AL$1017,$B321,'Daily Log'!$AM$18:$AM$1017),0)</f>
        <v>0</v>
      </c>
      <c r="T321" s="388">
        <f>IFERROR($E321*SUMIF('Daily Log'!$AO$18:$AO$1017,$B321,'Daily Log'!$AP$18:$AP$1017),0)</f>
        <v>0</v>
      </c>
      <c r="U321" s="388">
        <f>IFERROR($E321*SUMIF('Daily Log'!$AR$18:$AR$1017,$B321,'Daily Log'!$AS$18:$AS$1017),0)</f>
        <v>0</v>
      </c>
      <c r="V321" s="388">
        <f>IFERROR($E321*SUMIF('Daily Log'!$AU$18:$AU$1017,$B321,'Daily Log'!$AV$18:$AV$1017),0)</f>
        <v>0</v>
      </c>
      <c r="W321" s="388">
        <f>IFERROR($E321*SUMIF('Daily Log'!$AX$18:$AX$1017,$B321,'Daily Log'!$AY$18:$AY$1017),0)</f>
        <v>0</v>
      </c>
      <c r="X321" s="388">
        <f>IFERROR($E321*SUMIF('Daily Log'!$BA$18:$BA$1017,$B321,'Daily Log'!$BB$18:$BB$1017),0)</f>
        <v>0</v>
      </c>
      <c r="Y321" s="388">
        <f>IFERROR($E321*SUMIF('Daily Log'!$BD$18:$BD$1017,$B321,'Daily Log'!$BE$18:$BE$1017),0)</f>
        <v>0</v>
      </c>
      <c r="Z321" s="388">
        <f>IFERROR($E321*SUMIF('Daily Log'!$BG$18:$BG$1017,$B321,'Daily Log'!$BH$18:$BH$1017),0)</f>
        <v>0</v>
      </c>
      <c r="AA321" s="388">
        <f>IFERROR($E321*SUMIF('Daily Log'!$BJ$18:$BJ$1017,$B321,'Daily Log'!$BK$18:$BK$1017),0)</f>
        <v>0</v>
      </c>
      <c r="AB321" s="388">
        <f>IFERROR($E321*SUMIF('Daily Log'!$BM$18:$BM$1017,$B321,'Daily Log'!$BN$18:$BN$1017),0)</f>
        <v>0</v>
      </c>
      <c r="AC321" s="388">
        <f>IFERROR($E321*SUMIF('Daily Log'!$BP$18:$BP$1017,$B321,'Daily Log'!$BQ$18:$BQ$1017),0)</f>
        <v>1</v>
      </c>
      <c r="AD321" s="388">
        <f>IFERROR($E321*SUMIF('Daily Log'!$BS$18:$BS$1017,$B321,'Daily Log'!$BT$18:$BT$1017),0)</f>
        <v>0</v>
      </c>
      <c r="AE321" s="388">
        <f>IFERROR($E321*SUMIF('Daily Log'!$BV$18:$BV$1017,$B321,'Daily Log'!$BW$18:$BW$1017),0)</f>
        <v>0</v>
      </c>
      <c r="AF321" s="388">
        <f>IFERROR($E321*SUMIF('Daily Log'!$BY$18:$BY$1017,$B321,'Daily Log'!$BZ$18:$BZ$1017),0)</f>
        <v>0</v>
      </c>
      <c r="AG321" s="388">
        <f>IFERROR($E321*SUMIF('Daily Log'!$CB$18:$CB$1017,$B321,'Daily Log'!$CC$18:$CC$1017),0)</f>
        <v>0</v>
      </c>
      <c r="AH321" s="388">
        <f>IFERROR($E321*SUMIF('Daily Log'!$CE$18:$CE$1017,$B321,'Daily Log'!$CF$18:$CF$1017),0)</f>
        <v>0</v>
      </c>
      <c r="AI321" s="388">
        <f>IFERROR($E321*SUMIF('Daily Log'!$CH$18:$CH$1017,$B321,'Daily Log'!$CI$18:$CI$1017),0)</f>
        <v>0</v>
      </c>
      <c r="AJ321" s="388">
        <f>IFERROR($E321*SUMIF('Daily Log'!$CK$18:$CK$1017,$B321,'Daily Log'!$CL$18:$CL$1017),0)</f>
        <v>0</v>
      </c>
      <c r="AK321" s="388">
        <f>IFERROR($E321*SUMIF('Daily Log'!$CN$18:$CN$1017,$B321,'Daily Log'!$CO$18:$CO$1017),0)</f>
        <v>0</v>
      </c>
    </row>
    <row r="322" spans="2:37" ht="33.75" hidden="1" customHeight="1">
      <c r="B322" s="399" t="s">
        <v>417</v>
      </c>
      <c r="C322" s="399"/>
      <c r="D322" s="389" t="s">
        <v>26</v>
      </c>
      <c r="E322" s="391">
        <v>1</v>
      </c>
      <c r="F322" s="390">
        <f t="shared" si="5"/>
        <v>6</v>
      </c>
      <c r="G322" s="388">
        <f>IFERROR($E322*SUMIF('Daily Log'!$B$18:$B$1017,$B322,'Daily Log'!$C$18:$C$1017),0)</f>
        <v>0</v>
      </c>
      <c r="H322" s="388">
        <f>IFERROR($E322*SUMIF('Daily Log'!$E$18:$E$1017,$B322,'Daily Log'!$F$18:$F$1017),0)</f>
        <v>0</v>
      </c>
      <c r="I322" s="388">
        <f>IFERROR($E322*SUMIF('Daily Log'!$H$18:$H$1017,$B322,'Daily Log'!$I$18:$I$1017),0)</f>
        <v>0</v>
      </c>
      <c r="J322" s="388">
        <f>IFERROR($E322*SUMIF('Daily Log'!$K$18:$K$1017,$B322,'Daily Log'!$L$18:$L$1017),0)</f>
        <v>0</v>
      </c>
      <c r="K322" s="388">
        <f>IFERROR($E322*SUMIF('Daily Log'!$N$18:$N$1017,$B322,'Daily Log'!$O$18:$O$1017),0)</f>
        <v>0</v>
      </c>
      <c r="L322" s="388">
        <f>IFERROR($E322*SUMIF('Daily Log'!$Q$18:$Q$1017,$B322,'Daily Log'!$R$18:$R$1017),0)</f>
        <v>0</v>
      </c>
      <c r="M322" s="388">
        <f>IFERROR($E322*SUMIF('Daily Log'!$T$18:$T$1017,$B322,'Daily Log'!$U$18:$U$1017),0)</f>
        <v>0</v>
      </c>
      <c r="N322" s="388">
        <f>IFERROR($E322*SUMIF('Daily Log'!$W$18:$W$1017,$B322,'Daily Log'!$X$18:$X$1017),0)</f>
        <v>0</v>
      </c>
      <c r="O322" s="388">
        <f>IFERROR($E322*SUMIF('Daily Log'!$Z$18:$Z$1017,$B322,'Daily Log'!$AA$18:$AA$1017),0)</f>
        <v>0</v>
      </c>
      <c r="P322" s="388">
        <f>IFERROR($E322*SUMIF('Daily Log'!$AC$18:$AC$1017,$B322,'Daily Log'!$AD$18:$AD$1017),0)</f>
        <v>0</v>
      </c>
      <c r="Q322" s="388">
        <f>IFERROR($E322*SUMIF('Daily Log'!$AF$18:$AF$1017,$B322,'Daily Log'!$AG$18:$AG$1017),0)</f>
        <v>0</v>
      </c>
      <c r="R322" s="388">
        <f>IFERROR($E322*SUMIF('Daily Log'!$AI$18:$AI$1017,$B322,'Daily Log'!$AJ$18:$AJ$1017),0)</f>
        <v>0</v>
      </c>
      <c r="S322" s="388">
        <f>IFERROR($E322*SUMIF('Daily Log'!$AL$18:$AL$1017,$B322,'Daily Log'!$AM$18:$AM$1017),0)</f>
        <v>0</v>
      </c>
      <c r="T322" s="388">
        <f>IFERROR($E322*SUMIF('Daily Log'!$AO$18:$AO$1017,$B322,'Daily Log'!$AP$18:$AP$1017),0)</f>
        <v>0</v>
      </c>
      <c r="U322" s="388">
        <f>IFERROR($E322*SUMIF('Daily Log'!$AR$18:$AR$1017,$B322,'Daily Log'!$AS$18:$AS$1017),0)</f>
        <v>0</v>
      </c>
      <c r="V322" s="388">
        <f>IFERROR($E322*SUMIF('Daily Log'!$AU$18:$AU$1017,$B322,'Daily Log'!$AV$18:$AV$1017),0)</f>
        <v>0</v>
      </c>
      <c r="W322" s="388">
        <f>IFERROR($E322*SUMIF('Daily Log'!$AX$18:$AX$1017,$B322,'Daily Log'!$AY$18:$AY$1017),0)</f>
        <v>0</v>
      </c>
      <c r="X322" s="388">
        <f>IFERROR($E322*SUMIF('Daily Log'!$BA$18:$BA$1017,$B322,'Daily Log'!$BB$18:$BB$1017),0)</f>
        <v>1</v>
      </c>
      <c r="Y322" s="388">
        <f>IFERROR($E322*SUMIF('Daily Log'!$BD$18:$BD$1017,$B322,'Daily Log'!$BE$18:$BE$1017),0)</f>
        <v>0</v>
      </c>
      <c r="Z322" s="388">
        <f>IFERROR($E322*SUMIF('Daily Log'!$BG$18:$BG$1017,$B322,'Daily Log'!$BH$18:$BH$1017),0)</f>
        <v>0</v>
      </c>
      <c r="AA322" s="388">
        <f>IFERROR($E322*SUMIF('Daily Log'!$BJ$18:$BJ$1017,$B322,'Daily Log'!$BK$18:$BK$1017),0)</f>
        <v>0</v>
      </c>
      <c r="AB322" s="388">
        <f>IFERROR($E322*SUMIF('Daily Log'!$BM$18:$BM$1017,$B322,'Daily Log'!$BN$18:$BN$1017),0)</f>
        <v>3</v>
      </c>
      <c r="AC322" s="388">
        <f>IFERROR($E322*SUMIF('Daily Log'!$BP$18:$BP$1017,$B322,'Daily Log'!$BQ$18:$BQ$1017),0)</f>
        <v>0</v>
      </c>
      <c r="AD322" s="388">
        <f>IFERROR($E322*SUMIF('Daily Log'!$BS$18:$BS$1017,$B322,'Daily Log'!$BT$18:$BT$1017),0)</f>
        <v>2</v>
      </c>
      <c r="AE322" s="388">
        <f>IFERROR($E322*SUMIF('Daily Log'!$BV$18:$BV$1017,$B322,'Daily Log'!$BW$18:$BW$1017),0)</f>
        <v>0</v>
      </c>
      <c r="AF322" s="388">
        <f>IFERROR($E322*SUMIF('Daily Log'!$BY$18:$BY$1017,$B322,'Daily Log'!$BZ$18:$BZ$1017),0)</f>
        <v>0</v>
      </c>
      <c r="AG322" s="388">
        <f>IFERROR($E322*SUMIF('Daily Log'!$CB$18:$CB$1017,$B322,'Daily Log'!$CC$18:$CC$1017),0)</f>
        <v>0</v>
      </c>
      <c r="AH322" s="388">
        <f>IFERROR($E322*SUMIF('Daily Log'!$CE$18:$CE$1017,$B322,'Daily Log'!$CF$18:$CF$1017),0)</f>
        <v>0</v>
      </c>
      <c r="AI322" s="388">
        <f>IFERROR($E322*SUMIF('Daily Log'!$CH$18:$CH$1017,$B322,'Daily Log'!$CI$18:$CI$1017),0)</f>
        <v>0</v>
      </c>
      <c r="AJ322" s="388">
        <f>IFERROR($E322*SUMIF('Daily Log'!$CK$18:$CK$1017,$B322,'Daily Log'!$CL$18:$CL$1017),0)</f>
        <v>0</v>
      </c>
      <c r="AK322" s="388">
        <f>IFERROR($E322*SUMIF('Daily Log'!$CN$18:$CN$1017,$B322,'Daily Log'!$CO$18:$CO$1017),0)</f>
        <v>0</v>
      </c>
    </row>
    <row r="323" spans="2:37" ht="33.75" hidden="1" customHeight="1">
      <c r="B323" s="399" t="s">
        <v>418</v>
      </c>
      <c r="C323" s="399"/>
      <c r="D323" s="389" t="s">
        <v>26</v>
      </c>
      <c r="E323" s="391">
        <v>1</v>
      </c>
      <c r="F323" s="390">
        <f t="shared" si="5"/>
        <v>3</v>
      </c>
      <c r="G323" s="388">
        <f>IFERROR($E323*SUMIF('Daily Log'!$B$18:$B$1017,$B323,'Daily Log'!$C$18:$C$1017),0)</f>
        <v>0</v>
      </c>
      <c r="H323" s="388">
        <f>IFERROR($E323*SUMIF('Daily Log'!$E$18:$E$1017,$B323,'Daily Log'!$F$18:$F$1017),0)</f>
        <v>0</v>
      </c>
      <c r="I323" s="388">
        <f>IFERROR($E323*SUMIF('Daily Log'!$H$18:$H$1017,$B323,'Daily Log'!$I$18:$I$1017),0)</f>
        <v>0</v>
      </c>
      <c r="J323" s="388">
        <f>IFERROR($E323*SUMIF('Daily Log'!$K$18:$K$1017,$B323,'Daily Log'!$L$18:$L$1017),0)</f>
        <v>0</v>
      </c>
      <c r="K323" s="388">
        <f>IFERROR($E323*SUMIF('Daily Log'!$N$18:$N$1017,$B323,'Daily Log'!$O$18:$O$1017),0)</f>
        <v>0</v>
      </c>
      <c r="L323" s="388">
        <f>IFERROR($E323*SUMIF('Daily Log'!$Q$18:$Q$1017,$B323,'Daily Log'!$R$18:$R$1017),0)</f>
        <v>0</v>
      </c>
      <c r="M323" s="388">
        <f>IFERROR($E323*SUMIF('Daily Log'!$T$18:$T$1017,$B323,'Daily Log'!$U$18:$U$1017),0)</f>
        <v>0</v>
      </c>
      <c r="N323" s="388">
        <f>IFERROR($E323*SUMIF('Daily Log'!$W$18:$W$1017,$B323,'Daily Log'!$X$18:$X$1017),0)</f>
        <v>0</v>
      </c>
      <c r="O323" s="388">
        <f>IFERROR($E323*SUMIF('Daily Log'!$Z$18:$Z$1017,$B323,'Daily Log'!$AA$18:$AA$1017),0)</f>
        <v>0</v>
      </c>
      <c r="P323" s="388">
        <f>IFERROR($E323*SUMIF('Daily Log'!$AC$18:$AC$1017,$B323,'Daily Log'!$AD$18:$AD$1017),0)</f>
        <v>0</v>
      </c>
      <c r="Q323" s="388">
        <f>IFERROR($E323*SUMIF('Daily Log'!$AF$18:$AF$1017,$B323,'Daily Log'!$AG$18:$AG$1017),0)</f>
        <v>0</v>
      </c>
      <c r="R323" s="388">
        <f>IFERROR($E323*SUMIF('Daily Log'!$AI$18:$AI$1017,$B323,'Daily Log'!$AJ$18:$AJ$1017),0)</f>
        <v>0</v>
      </c>
      <c r="S323" s="388">
        <f>IFERROR($E323*SUMIF('Daily Log'!$AL$18:$AL$1017,$B323,'Daily Log'!$AM$18:$AM$1017),0)</f>
        <v>0</v>
      </c>
      <c r="T323" s="388">
        <f>IFERROR($E323*SUMIF('Daily Log'!$AO$18:$AO$1017,$B323,'Daily Log'!$AP$18:$AP$1017),0)</f>
        <v>0</v>
      </c>
      <c r="U323" s="388">
        <f>IFERROR($E323*SUMIF('Daily Log'!$AR$18:$AR$1017,$B323,'Daily Log'!$AS$18:$AS$1017),0)</f>
        <v>0</v>
      </c>
      <c r="V323" s="388">
        <f>IFERROR($E323*SUMIF('Daily Log'!$AU$18:$AU$1017,$B323,'Daily Log'!$AV$18:$AV$1017),0)</f>
        <v>0</v>
      </c>
      <c r="W323" s="388">
        <f>IFERROR($E323*SUMIF('Daily Log'!$AX$18:$AX$1017,$B323,'Daily Log'!$AY$18:$AY$1017),0)</f>
        <v>0</v>
      </c>
      <c r="X323" s="388">
        <f>IFERROR($E323*SUMIF('Daily Log'!$BA$18:$BA$1017,$B323,'Daily Log'!$BB$18:$BB$1017),0)</f>
        <v>0</v>
      </c>
      <c r="Y323" s="388">
        <f>IFERROR($E323*SUMIF('Daily Log'!$BD$18:$BD$1017,$B323,'Daily Log'!$BE$18:$BE$1017),0)</f>
        <v>0</v>
      </c>
      <c r="Z323" s="388">
        <f>IFERROR($E323*SUMIF('Daily Log'!$BG$18:$BG$1017,$B323,'Daily Log'!$BH$18:$BH$1017),0)</f>
        <v>0</v>
      </c>
      <c r="AA323" s="388">
        <f>IFERROR($E323*SUMIF('Daily Log'!$BJ$18:$BJ$1017,$B323,'Daily Log'!$BK$18:$BK$1017),0)</f>
        <v>1</v>
      </c>
      <c r="AB323" s="388">
        <f>IFERROR($E323*SUMIF('Daily Log'!$BM$18:$BM$1017,$B323,'Daily Log'!$BN$18:$BN$1017),0)</f>
        <v>0</v>
      </c>
      <c r="AC323" s="388">
        <f>IFERROR($E323*SUMIF('Daily Log'!$BP$18:$BP$1017,$B323,'Daily Log'!$BQ$18:$BQ$1017),0)</f>
        <v>2</v>
      </c>
      <c r="AD323" s="388">
        <f>IFERROR($E323*SUMIF('Daily Log'!$BS$18:$BS$1017,$B323,'Daily Log'!$BT$18:$BT$1017),0)</f>
        <v>0</v>
      </c>
      <c r="AE323" s="388">
        <f>IFERROR($E323*SUMIF('Daily Log'!$BV$18:$BV$1017,$B323,'Daily Log'!$BW$18:$BW$1017),0)</f>
        <v>0</v>
      </c>
      <c r="AF323" s="388">
        <f>IFERROR($E323*SUMIF('Daily Log'!$BY$18:$BY$1017,$B323,'Daily Log'!$BZ$18:$BZ$1017),0)</f>
        <v>0</v>
      </c>
      <c r="AG323" s="388">
        <f>IFERROR($E323*SUMIF('Daily Log'!$CB$18:$CB$1017,$B323,'Daily Log'!$CC$18:$CC$1017),0)</f>
        <v>0</v>
      </c>
      <c r="AH323" s="388">
        <f>IFERROR($E323*SUMIF('Daily Log'!$CE$18:$CE$1017,$B323,'Daily Log'!$CF$18:$CF$1017),0)</f>
        <v>0</v>
      </c>
      <c r="AI323" s="388">
        <f>IFERROR($E323*SUMIF('Daily Log'!$CH$18:$CH$1017,$B323,'Daily Log'!$CI$18:$CI$1017),0)</f>
        <v>0</v>
      </c>
      <c r="AJ323" s="388">
        <f>IFERROR($E323*SUMIF('Daily Log'!$CK$18:$CK$1017,$B323,'Daily Log'!$CL$18:$CL$1017),0)</f>
        <v>0</v>
      </c>
      <c r="AK323" s="388">
        <f>IFERROR($E323*SUMIF('Daily Log'!$CN$18:$CN$1017,$B323,'Daily Log'!$CO$18:$CO$1017),0)</f>
        <v>0</v>
      </c>
    </row>
    <row r="324" spans="2:37" ht="33.75" hidden="1" customHeight="1">
      <c r="B324" s="399" t="s">
        <v>226</v>
      </c>
      <c r="C324" s="399"/>
      <c r="D324" s="389" t="s">
        <v>422</v>
      </c>
      <c r="E324" s="391">
        <v>1</v>
      </c>
      <c r="F324" s="390">
        <f t="shared" si="5"/>
        <v>89</v>
      </c>
      <c r="G324" s="388">
        <f>IFERROR($E324*SUMIF('Daily Log'!$B$18:$B$1017,$B324,'Daily Log'!$C$18:$C$1017),0)</f>
        <v>0</v>
      </c>
      <c r="H324" s="388">
        <f>IFERROR($E324*SUMIF('Daily Log'!$E$18:$E$1017,$B324,'Daily Log'!$F$18:$F$1017),0)</f>
        <v>0</v>
      </c>
      <c r="I324" s="388">
        <f>IFERROR($E324*SUMIF('Daily Log'!$H$18:$H$1017,$B324,'Daily Log'!$I$18:$I$1017),0)</f>
        <v>0</v>
      </c>
      <c r="J324" s="388">
        <f>IFERROR($E324*SUMIF('Daily Log'!$K$18:$K$1017,$B324,'Daily Log'!$L$18:$L$1017),0)</f>
        <v>0</v>
      </c>
      <c r="K324" s="388">
        <f>IFERROR($E324*SUMIF('Daily Log'!$N$18:$N$1017,$B324,'Daily Log'!$O$18:$O$1017),0)</f>
        <v>0</v>
      </c>
      <c r="L324" s="388">
        <f>IFERROR($E324*SUMIF('Daily Log'!$Q$18:$Q$1017,$B324,'Daily Log'!$R$18:$R$1017),0)</f>
        <v>0</v>
      </c>
      <c r="M324" s="388">
        <f>IFERROR($E324*SUMIF('Daily Log'!$T$18:$T$1017,$B324,'Daily Log'!$U$18:$U$1017),0)</f>
        <v>0</v>
      </c>
      <c r="N324" s="388">
        <f>IFERROR($E324*SUMIF('Daily Log'!$W$18:$W$1017,$B324,'Daily Log'!$X$18:$X$1017),0)</f>
        <v>0</v>
      </c>
      <c r="O324" s="388">
        <f>IFERROR($E324*SUMIF('Daily Log'!$Z$18:$Z$1017,$B324,'Daily Log'!$AA$18:$AA$1017),0)</f>
        <v>0</v>
      </c>
      <c r="P324" s="388">
        <f>IFERROR($E324*SUMIF('Daily Log'!$AC$18:$AC$1017,$B324,'Daily Log'!$AD$18:$AD$1017),0)</f>
        <v>0</v>
      </c>
      <c r="Q324" s="388">
        <f>IFERROR($E324*SUMIF('Daily Log'!$AF$18:$AF$1017,$B324,'Daily Log'!$AG$18:$AG$1017),0)</f>
        <v>0</v>
      </c>
      <c r="R324" s="388">
        <f>IFERROR($E324*SUMIF('Daily Log'!$AI$18:$AI$1017,$B324,'Daily Log'!$AJ$18:$AJ$1017),0)</f>
        <v>0</v>
      </c>
      <c r="S324" s="388">
        <f>IFERROR($E324*SUMIF('Daily Log'!$AL$18:$AL$1017,$B324,'Daily Log'!$AM$18:$AM$1017),0)</f>
        <v>0</v>
      </c>
      <c r="T324" s="388">
        <f>IFERROR($E324*SUMIF('Daily Log'!$AO$18:$AO$1017,$B324,'Daily Log'!$AP$18:$AP$1017),0)</f>
        <v>0</v>
      </c>
      <c r="U324" s="388">
        <f>IFERROR($E324*SUMIF('Daily Log'!$AR$18:$AR$1017,$B324,'Daily Log'!$AS$18:$AS$1017),0)</f>
        <v>0</v>
      </c>
      <c r="V324" s="388">
        <f>IFERROR($E324*SUMIF('Daily Log'!$AU$18:$AU$1017,$B324,'Daily Log'!$AV$18:$AV$1017),0)</f>
        <v>0</v>
      </c>
      <c r="W324" s="388">
        <f>IFERROR($E324*SUMIF('Daily Log'!$AX$18:$AX$1017,$B324,'Daily Log'!$AY$18:$AY$1017),0)</f>
        <v>0</v>
      </c>
      <c r="X324" s="388">
        <f>IFERROR($E324*SUMIF('Daily Log'!$BA$18:$BA$1017,$B324,'Daily Log'!$BB$18:$BB$1017),0)</f>
        <v>6</v>
      </c>
      <c r="Y324" s="388">
        <f>IFERROR($E324*SUMIF('Daily Log'!$BD$18:$BD$1017,$B324,'Daily Log'!$BE$18:$BE$1017),0)</f>
        <v>12</v>
      </c>
      <c r="Z324" s="388">
        <f>IFERROR($E324*SUMIF('Daily Log'!$BG$18:$BG$1017,$B324,'Daily Log'!$BH$18:$BH$1017),0)</f>
        <v>9</v>
      </c>
      <c r="AA324" s="388">
        <f>IFERROR($E324*SUMIF('Daily Log'!$BJ$18:$BJ$1017,$B324,'Daily Log'!$BK$18:$BK$1017),0)</f>
        <v>11</v>
      </c>
      <c r="AB324" s="388">
        <f>IFERROR($E324*SUMIF('Daily Log'!$BM$18:$BM$1017,$B324,'Daily Log'!$BN$18:$BN$1017),0)</f>
        <v>20</v>
      </c>
      <c r="AC324" s="388">
        <f>IFERROR($E324*SUMIF('Daily Log'!$BP$18:$BP$1017,$B324,'Daily Log'!$BQ$18:$BQ$1017),0)</f>
        <v>15</v>
      </c>
      <c r="AD324" s="388">
        <f>IFERROR($E324*SUMIF('Daily Log'!$BS$18:$BS$1017,$B324,'Daily Log'!$BT$18:$BT$1017),0)</f>
        <v>16</v>
      </c>
      <c r="AE324" s="388">
        <f>IFERROR($E324*SUMIF('Daily Log'!$BV$18:$BV$1017,$B324,'Daily Log'!$BW$18:$BW$1017),0)</f>
        <v>0</v>
      </c>
      <c r="AF324" s="388">
        <f>IFERROR($E324*SUMIF('Daily Log'!$BY$18:$BY$1017,$B324,'Daily Log'!$BZ$18:$BZ$1017),0)</f>
        <v>0</v>
      </c>
      <c r="AG324" s="388">
        <f>IFERROR($E324*SUMIF('Daily Log'!$CB$18:$CB$1017,$B324,'Daily Log'!$CC$18:$CC$1017),0)</f>
        <v>0</v>
      </c>
      <c r="AH324" s="388">
        <f>IFERROR($E324*SUMIF('Daily Log'!$CE$18:$CE$1017,$B324,'Daily Log'!$CF$18:$CF$1017),0)</f>
        <v>0</v>
      </c>
      <c r="AI324" s="388">
        <f>IFERROR($E324*SUMIF('Daily Log'!$CH$18:$CH$1017,$B324,'Daily Log'!$CI$18:$CI$1017),0)</f>
        <v>0</v>
      </c>
      <c r="AJ324" s="388">
        <f>IFERROR($E324*SUMIF('Daily Log'!$CK$18:$CK$1017,$B324,'Daily Log'!$CL$18:$CL$1017),0)</f>
        <v>0</v>
      </c>
      <c r="AK324" s="388">
        <f>IFERROR($E324*SUMIF('Daily Log'!$CN$18:$CN$1017,$B324,'Daily Log'!$CO$18:$CO$1017),0)</f>
        <v>0</v>
      </c>
    </row>
    <row r="325" spans="2:37" ht="33.75" hidden="1" customHeight="1">
      <c r="B325" s="399" t="s">
        <v>227</v>
      </c>
      <c r="C325" s="399"/>
      <c r="D325" s="389" t="s">
        <v>422</v>
      </c>
      <c r="E325" s="391">
        <v>1</v>
      </c>
      <c r="F325" s="390">
        <f t="shared" si="5"/>
        <v>12</v>
      </c>
      <c r="G325" s="388">
        <f>IFERROR($E325*SUMIF('Daily Log'!$B$18:$B$1017,$B325,'Daily Log'!$C$18:$C$1017),0)</f>
        <v>0</v>
      </c>
      <c r="H325" s="388">
        <f>IFERROR($E325*SUMIF('Daily Log'!$E$18:$E$1017,$B325,'Daily Log'!$F$18:$F$1017),0)</f>
        <v>0</v>
      </c>
      <c r="I325" s="388">
        <f>IFERROR($E325*SUMIF('Daily Log'!$H$18:$H$1017,$B325,'Daily Log'!$I$18:$I$1017),0)</f>
        <v>0</v>
      </c>
      <c r="J325" s="388">
        <f>IFERROR($E325*SUMIF('Daily Log'!$K$18:$K$1017,$B325,'Daily Log'!$L$18:$L$1017),0)</f>
        <v>0</v>
      </c>
      <c r="K325" s="388">
        <f>IFERROR($E325*SUMIF('Daily Log'!$N$18:$N$1017,$B325,'Daily Log'!$O$18:$O$1017),0)</f>
        <v>0</v>
      </c>
      <c r="L325" s="388">
        <f>IFERROR($E325*SUMIF('Daily Log'!$Q$18:$Q$1017,$B325,'Daily Log'!$R$18:$R$1017),0)</f>
        <v>0</v>
      </c>
      <c r="M325" s="388">
        <f>IFERROR($E325*SUMIF('Daily Log'!$T$18:$T$1017,$B325,'Daily Log'!$U$18:$U$1017),0)</f>
        <v>0</v>
      </c>
      <c r="N325" s="388">
        <f>IFERROR($E325*SUMIF('Daily Log'!$W$18:$W$1017,$B325,'Daily Log'!$X$18:$X$1017),0)</f>
        <v>0</v>
      </c>
      <c r="O325" s="388">
        <f>IFERROR($E325*SUMIF('Daily Log'!$Z$18:$Z$1017,$B325,'Daily Log'!$AA$18:$AA$1017),0)</f>
        <v>0</v>
      </c>
      <c r="P325" s="388">
        <f>IFERROR($E325*SUMIF('Daily Log'!$AC$18:$AC$1017,$B325,'Daily Log'!$AD$18:$AD$1017),0)</f>
        <v>0</v>
      </c>
      <c r="Q325" s="388">
        <f>IFERROR($E325*SUMIF('Daily Log'!$AF$18:$AF$1017,$B325,'Daily Log'!$AG$18:$AG$1017),0)</f>
        <v>0</v>
      </c>
      <c r="R325" s="388">
        <f>IFERROR($E325*SUMIF('Daily Log'!$AI$18:$AI$1017,$B325,'Daily Log'!$AJ$18:$AJ$1017),0)</f>
        <v>0</v>
      </c>
      <c r="S325" s="388">
        <f>IFERROR($E325*SUMIF('Daily Log'!$AL$18:$AL$1017,$B325,'Daily Log'!$AM$18:$AM$1017),0)</f>
        <v>0</v>
      </c>
      <c r="T325" s="388">
        <f>IFERROR($E325*SUMIF('Daily Log'!$AO$18:$AO$1017,$B325,'Daily Log'!$AP$18:$AP$1017),0)</f>
        <v>0</v>
      </c>
      <c r="U325" s="388">
        <f>IFERROR($E325*SUMIF('Daily Log'!$AR$18:$AR$1017,$B325,'Daily Log'!$AS$18:$AS$1017),0)</f>
        <v>0</v>
      </c>
      <c r="V325" s="388">
        <f>IFERROR($E325*SUMIF('Daily Log'!$AU$18:$AU$1017,$B325,'Daily Log'!$AV$18:$AV$1017),0)</f>
        <v>0</v>
      </c>
      <c r="W325" s="388">
        <f>IFERROR($E325*SUMIF('Daily Log'!$AX$18:$AX$1017,$B325,'Daily Log'!$AY$18:$AY$1017),0)</f>
        <v>0</v>
      </c>
      <c r="X325" s="388">
        <f>IFERROR($E325*SUMIF('Daily Log'!$BA$18:$BA$1017,$B325,'Daily Log'!$BB$18:$BB$1017),0)</f>
        <v>1</v>
      </c>
      <c r="Y325" s="388">
        <f>IFERROR($E325*SUMIF('Daily Log'!$BD$18:$BD$1017,$B325,'Daily Log'!$BE$18:$BE$1017),0)</f>
        <v>3</v>
      </c>
      <c r="Z325" s="388">
        <f>IFERROR($E325*SUMIF('Daily Log'!$BG$18:$BG$1017,$B325,'Daily Log'!$BH$18:$BH$1017),0)</f>
        <v>1</v>
      </c>
      <c r="AA325" s="388">
        <f>IFERROR($E325*SUMIF('Daily Log'!$BJ$18:$BJ$1017,$B325,'Daily Log'!$BK$18:$BK$1017),0)</f>
        <v>0</v>
      </c>
      <c r="AB325" s="388">
        <f>IFERROR($E325*SUMIF('Daily Log'!$BM$18:$BM$1017,$B325,'Daily Log'!$BN$18:$BN$1017),0)</f>
        <v>3</v>
      </c>
      <c r="AC325" s="388">
        <f>IFERROR($E325*SUMIF('Daily Log'!$BP$18:$BP$1017,$B325,'Daily Log'!$BQ$18:$BQ$1017),0)</f>
        <v>2</v>
      </c>
      <c r="AD325" s="388">
        <f>IFERROR($E325*SUMIF('Daily Log'!$BS$18:$BS$1017,$B325,'Daily Log'!$BT$18:$BT$1017),0)</f>
        <v>2</v>
      </c>
      <c r="AE325" s="388">
        <f>IFERROR($E325*SUMIF('Daily Log'!$BV$18:$BV$1017,$B325,'Daily Log'!$BW$18:$BW$1017),0)</f>
        <v>0</v>
      </c>
      <c r="AF325" s="388">
        <f>IFERROR($E325*SUMIF('Daily Log'!$BY$18:$BY$1017,$B325,'Daily Log'!$BZ$18:$BZ$1017),0)</f>
        <v>0</v>
      </c>
      <c r="AG325" s="388">
        <f>IFERROR($E325*SUMIF('Daily Log'!$CB$18:$CB$1017,$B325,'Daily Log'!$CC$18:$CC$1017),0)</f>
        <v>0</v>
      </c>
      <c r="AH325" s="388">
        <f>IFERROR($E325*SUMIF('Daily Log'!$CE$18:$CE$1017,$B325,'Daily Log'!$CF$18:$CF$1017),0)</f>
        <v>0</v>
      </c>
      <c r="AI325" s="388">
        <f>IFERROR($E325*SUMIF('Daily Log'!$CH$18:$CH$1017,$B325,'Daily Log'!$CI$18:$CI$1017),0)</f>
        <v>0</v>
      </c>
      <c r="AJ325" s="388">
        <f>IFERROR($E325*SUMIF('Daily Log'!$CK$18:$CK$1017,$B325,'Daily Log'!$CL$18:$CL$1017),0)</f>
        <v>0</v>
      </c>
      <c r="AK325" s="388">
        <f>IFERROR($E325*SUMIF('Daily Log'!$CN$18:$CN$1017,$B325,'Daily Log'!$CO$18:$CO$1017),0)</f>
        <v>0</v>
      </c>
    </row>
    <row r="326" spans="2:37" ht="33.75" hidden="1" customHeight="1">
      <c r="B326" s="399" t="s">
        <v>228</v>
      </c>
      <c r="C326" s="399"/>
      <c r="D326" s="389" t="s">
        <v>422</v>
      </c>
      <c r="E326" s="391">
        <v>1</v>
      </c>
      <c r="F326" s="390">
        <f t="shared" si="5"/>
        <v>95</v>
      </c>
      <c r="G326" s="388">
        <f>IFERROR($E326*SUMIF('Daily Log'!$B$18:$B$1017,$B326,'Daily Log'!$C$18:$C$1017),0)</f>
        <v>0</v>
      </c>
      <c r="H326" s="388">
        <f>IFERROR($E326*SUMIF('Daily Log'!$E$18:$E$1017,$B326,'Daily Log'!$F$18:$F$1017),0)</f>
        <v>0</v>
      </c>
      <c r="I326" s="388">
        <f>IFERROR($E326*SUMIF('Daily Log'!$H$18:$H$1017,$B326,'Daily Log'!$I$18:$I$1017),0)</f>
        <v>0</v>
      </c>
      <c r="J326" s="388">
        <f>IFERROR($E326*SUMIF('Daily Log'!$K$18:$K$1017,$B326,'Daily Log'!$L$18:$L$1017),0)</f>
        <v>0</v>
      </c>
      <c r="K326" s="388">
        <f>IFERROR($E326*SUMIF('Daily Log'!$N$18:$N$1017,$B326,'Daily Log'!$O$18:$O$1017),0)</f>
        <v>0</v>
      </c>
      <c r="L326" s="388">
        <f>IFERROR($E326*SUMIF('Daily Log'!$Q$18:$Q$1017,$B326,'Daily Log'!$R$18:$R$1017),0)</f>
        <v>0</v>
      </c>
      <c r="M326" s="388">
        <f>IFERROR($E326*SUMIF('Daily Log'!$T$18:$T$1017,$B326,'Daily Log'!$U$18:$U$1017),0)</f>
        <v>0</v>
      </c>
      <c r="N326" s="388">
        <f>IFERROR($E326*SUMIF('Daily Log'!$W$18:$W$1017,$B326,'Daily Log'!$X$18:$X$1017),0)</f>
        <v>0</v>
      </c>
      <c r="O326" s="388">
        <f>IFERROR($E326*SUMIF('Daily Log'!$Z$18:$Z$1017,$B326,'Daily Log'!$AA$18:$AA$1017),0)</f>
        <v>0</v>
      </c>
      <c r="P326" s="388">
        <f>IFERROR($E326*SUMIF('Daily Log'!$AC$18:$AC$1017,$B326,'Daily Log'!$AD$18:$AD$1017),0)</f>
        <v>0</v>
      </c>
      <c r="Q326" s="388">
        <f>IFERROR($E326*SUMIF('Daily Log'!$AF$18:$AF$1017,$B326,'Daily Log'!$AG$18:$AG$1017),0)</f>
        <v>0</v>
      </c>
      <c r="R326" s="388">
        <f>IFERROR($E326*SUMIF('Daily Log'!$AI$18:$AI$1017,$B326,'Daily Log'!$AJ$18:$AJ$1017),0)</f>
        <v>0</v>
      </c>
      <c r="S326" s="388">
        <f>IFERROR($E326*SUMIF('Daily Log'!$AL$18:$AL$1017,$B326,'Daily Log'!$AM$18:$AM$1017),0)</f>
        <v>0</v>
      </c>
      <c r="T326" s="388">
        <f>IFERROR($E326*SUMIF('Daily Log'!$AO$18:$AO$1017,$B326,'Daily Log'!$AP$18:$AP$1017),0)</f>
        <v>0</v>
      </c>
      <c r="U326" s="388">
        <f>IFERROR($E326*SUMIF('Daily Log'!$AR$18:$AR$1017,$B326,'Daily Log'!$AS$18:$AS$1017),0)</f>
        <v>0</v>
      </c>
      <c r="V326" s="388">
        <f>IFERROR($E326*SUMIF('Daily Log'!$AU$18:$AU$1017,$B326,'Daily Log'!$AV$18:$AV$1017),0)</f>
        <v>0</v>
      </c>
      <c r="W326" s="388">
        <f>IFERROR($E326*SUMIF('Daily Log'!$AX$18:$AX$1017,$B326,'Daily Log'!$AY$18:$AY$1017),0)</f>
        <v>0</v>
      </c>
      <c r="X326" s="388">
        <f>IFERROR($E326*SUMIF('Daily Log'!$BA$18:$BA$1017,$B326,'Daily Log'!$BB$18:$BB$1017),0)</f>
        <v>5</v>
      </c>
      <c r="Y326" s="388">
        <f>IFERROR($E326*SUMIF('Daily Log'!$BD$18:$BD$1017,$B326,'Daily Log'!$BE$18:$BE$1017),0)</f>
        <v>24</v>
      </c>
      <c r="Z326" s="388">
        <f>IFERROR($E326*SUMIF('Daily Log'!$BG$18:$BG$1017,$B326,'Daily Log'!$BH$18:$BH$1017),0)</f>
        <v>9</v>
      </c>
      <c r="AA326" s="388">
        <f>IFERROR($E326*SUMIF('Daily Log'!$BJ$18:$BJ$1017,$B326,'Daily Log'!$BK$18:$BK$1017),0)</f>
        <v>8</v>
      </c>
      <c r="AB326" s="388">
        <f>IFERROR($E326*SUMIF('Daily Log'!$BM$18:$BM$1017,$B326,'Daily Log'!$BN$18:$BN$1017),0)</f>
        <v>21</v>
      </c>
      <c r="AC326" s="388">
        <f>IFERROR($E326*SUMIF('Daily Log'!$BP$18:$BP$1017,$B326,'Daily Log'!$BQ$18:$BQ$1017),0)</f>
        <v>18</v>
      </c>
      <c r="AD326" s="388">
        <f>IFERROR($E326*SUMIF('Daily Log'!$BS$18:$BS$1017,$B326,'Daily Log'!$BT$18:$BT$1017),0)</f>
        <v>10</v>
      </c>
      <c r="AE326" s="388">
        <f>IFERROR($E326*SUMIF('Daily Log'!$BV$18:$BV$1017,$B326,'Daily Log'!$BW$18:$BW$1017),0)</f>
        <v>0</v>
      </c>
      <c r="AF326" s="388">
        <f>IFERROR($E326*SUMIF('Daily Log'!$BY$18:$BY$1017,$B326,'Daily Log'!$BZ$18:$BZ$1017),0)</f>
        <v>0</v>
      </c>
      <c r="AG326" s="388">
        <f>IFERROR($E326*SUMIF('Daily Log'!$CB$18:$CB$1017,$B326,'Daily Log'!$CC$18:$CC$1017),0)</f>
        <v>0</v>
      </c>
      <c r="AH326" s="388">
        <f>IFERROR($E326*SUMIF('Daily Log'!$CE$18:$CE$1017,$B326,'Daily Log'!$CF$18:$CF$1017),0)</f>
        <v>0</v>
      </c>
      <c r="AI326" s="388">
        <f>IFERROR($E326*SUMIF('Daily Log'!$CH$18:$CH$1017,$B326,'Daily Log'!$CI$18:$CI$1017),0)</f>
        <v>0</v>
      </c>
      <c r="AJ326" s="388">
        <f>IFERROR($E326*SUMIF('Daily Log'!$CK$18:$CK$1017,$B326,'Daily Log'!$CL$18:$CL$1017),0)</f>
        <v>0</v>
      </c>
      <c r="AK326" s="388">
        <f>IFERROR($E326*SUMIF('Daily Log'!$CN$18:$CN$1017,$B326,'Daily Log'!$CO$18:$CO$1017),0)</f>
        <v>0</v>
      </c>
    </row>
    <row r="327" spans="2:37" ht="33.75" hidden="1" customHeight="1">
      <c r="B327" s="399" t="s">
        <v>229</v>
      </c>
      <c r="C327" s="399"/>
      <c r="D327" s="389" t="s">
        <v>422</v>
      </c>
      <c r="E327" s="391">
        <v>1</v>
      </c>
      <c r="F327" s="390">
        <f t="shared" si="5"/>
        <v>61</v>
      </c>
      <c r="G327" s="388">
        <f>IFERROR($E327*SUMIF('Daily Log'!$B$18:$B$1017,$B327,'Daily Log'!$C$18:$C$1017),0)</f>
        <v>0</v>
      </c>
      <c r="H327" s="388">
        <f>IFERROR($E327*SUMIF('Daily Log'!$E$18:$E$1017,$B327,'Daily Log'!$F$18:$F$1017),0)</f>
        <v>0</v>
      </c>
      <c r="I327" s="388">
        <f>IFERROR($E327*SUMIF('Daily Log'!$H$18:$H$1017,$B327,'Daily Log'!$I$18:$I$1017),0)</f>
        <v>0</v>
      </c>
      <c r="J327" s="388">
        <f>IFERROR($E327*SUMIF('Daily Log'!$K$18:$K$1017,$B327,'Daily Log'!$L$18:$L$1017),0)</f>
        <v>0</v>
      </c>
      <c r="K327" s="388">
        <f>IFERROR($E327*SUMIF('Daily Log'!$N$18:$N$1017,$B327,'Daily Log'!$O$18:$O$1017),0)</f>
        <v>0</v>
      </c>
      <c r="L327" s="388">
        <f>IFERROR($E327*SUMIF('Daily Log'!$Q$18:$Q$1017,$B327,'Daily Log'!$R$18:$R$1017),0)</f>
        <v>0</v>
      </c>
      <c r="M327" s="388">
        <f>IFERROR($E327*SUMIF('Daily Log'!$T$18:$T$1017,$B327,'Daily Log'!$U$18:$U$1017),0)</f>
        <v>0</v>
      </c>
      <c r="N327" s="388">
        <f>IFERROR($E327*SUMIF('Daily Log'!$W$18:$W$1017,$B327,'Daily Log'!$X$18:$X$1017),0)</f>
        <v>0</v>
      </c>
      <c r="O327" s="388">
        <f>IFERROR($E327*SUMIF('Daily Log'!$Z$18:$Z$1017,$B327,'Daily Log'!$AA$18:$AA$1017),0)</f>
        <v>0</v>
      </c>
      <c r="P327" s="388">
        <f>IFERROR($E327*SUMIF('Daily Log'!$AC$18:$AC$1017,$B327,'Daily Log'!$AD$18:$AD$1017),0)</f>
        <v>0</v>
      </c>
      <c r="Q327" s="388">
        <f>IFERROR($E327*SUMIF('Daily Log'!$AF$18:$AF$1017,$B327,'Daily Log'!$AG$18:$AG$1017),0)</f>
        <v>0</v>
      </c>
      <c r="R327" s="388">
        <f>IFERROR($E327*SUMIF('Daily Log'!$AI$18:$AI$1017,$B327,'Daily Log'!$AJ$18:$AJ$1017),0)</f>
        <v>0</v>
      </c>
      <c r="S327" s="388">
        <f>IFERROR($E327*SUMIF('Daily Log'!$AL$18:$AL$1017,$B327,'Daily Log'!$AM$18:$AM$1017),0)</f>
        <v>0</v>
      </c>
      <c r="T327" s="388">
        <f>IFERROR($E327*SUMIF('Daily Log'!$AO$18:$AO$1017,$B327,'Daily Log'!$AP$18:$AP$1017),0)</f>
        <v>0</v>
      </c>
      <c r="U327" s="388">
        <f>IFERROR($E327*SUMIF('Daily Log'!$AR$18:$AR$1017,$B327,'Daily Log'!$AS$18:$AS$1017),0)</f>
        <v>0</v>
      </c>
      <c r="V327" s="388">
        <f>IFERROR($E327*SUMIF('Daily Log'!$AU$18:$AU$1017,$B327,'Daily Log'!$AV$18:$AV$1017),0)</f>
        <v>0</v>
      </c>
      <c r="W327" s="388">
        <f>IFERROR($E327*SUMIF('Daily Log'!$AX$18:$AX$1017,$B327,'Daily Log'!$AY$18:$AY$1017),0)</f>
        <v>0</v>
      </c>
      <c r="X327" s="388">
        <f>IFERROR($E327*SUMIF('Daily Log'!$BA$18:$BA$1017,$B327,'Daily Log'!$BB$18:$BB$1017),0)</f>
        <v>5</v>
      </c>
      <c r="Y327" s="388">
        <f>IFERROR($E327*SUMIF('Daily Log'!$BD$18:$BD$1017,$B327,'Daily Log'!$BE$18:$BE$1017),0)</f>
        <v>7</v>
      </c>
      <c r="Z327" s="388">
        <f>IFERROR($E327*SUMIF('Daily Log'!$BG$18:$BG$1017,$B327,'Daily Log'!$BH$18:$BH$1017),0)</f>
        <v>3</v>
      </c>
      <c r="AA327" s="388">
        <f>IFERROR($E327*SUMIF('Daily Log'!$BJ$18:$BJ$1017,$B327,'Daily Log'!$BK$18:$BK$1017),0)</f>
        <v>2</v>
      </c>
      <c r="AB327" s="388">
        <f>IFERROR($E327*SUMIF('Daily Log'!$BM$18:$BM$1017,$B327,'Daily Log'!$BN$18:$BN$1017),0)</f>
        <v>18</v>
      </c>
      <c r="AC327" s="388">
        <f>IFERROR($E327*SUMIF('Daily Log'!$BP$18:$BP$1017,$B327,'Daily Log'!$BQ$18:$BQ$1017),0)</f>
        <v>14</v>
      </c>
      <c r="AD327" s="388">
        <f>IFERROR($E327*SUMIF('Daily Log'!$BS$18:$BS$1017,$B327,'Daily Log'!$BT$18:$BT$1017),0)</f>
        <v>12</v>
      </c>
      <c r="AE327" s="388">
        <f>IFERROR($E327*SUMIF('Daily Log'!$BV$18:$BV$1017,$B327,'Daily Log'!$BW$18:$BW$1017),0)</f>
        <v>0</v>
      </c>
      <c r="AF327" s="388">
        <f>IFERROR($E327*SUMIF('Daily Log'!$BY$18:$BY$1017,$B327,'Daily Log'!$BZ$18:$BZ$1017),0)</f>
        <v>0</v>
      </c>
      <c r="AG327" s="388">
        <f>IFERROR($E327*SUMIF('Daily Log'!$CB$18:$CB$1017,$B327,'Daily Log'!$CC$18:$CC$1017),0)</f>
        <v>0</v>
      </c>
      <c r="AH327" s="388">
        <f>IFERROR($E327*SUMIF('Daily Log'!$CE$18:$CE$1017,$B327,'Daily Log'!$CF$18:$CF$1017),0)</f>
        <v>0</v>
      </c>
      <c r="AI327" s="388">
        <f>IFERROR($E327*SUMIF('Daily Log'!$CH$18:$CH$1017,$B327,'Daily Log'!$CI$18:$CI$1017),0)</f>
        <v>0</v>
      </c>
      <c r="AJ327" s="388">
        <f>IFERROR($E327*SUMIF('Daily Log'!$CK$18:$CK$1017,$B327,'Daily Log'!$CL$18:$CL$1017),0)</f>
        <v>0</v>
      </c>
      <c r="AK327" s="388">
        <f>IFERROR($E327*SUMIF('Daily Log'!$CN$18:$CN$1017,$B327,'Daily Log'!$CO$18:$CO$1017),0)</f>
        <v>0</v>
      </c>
    </row>
    <row r="328" spans="2:37" ht="33.75" hidden="1" customHeight="1">
      <c r="B328" s="399" t="s">
        <v>230</v>
      </c>
      <c r="C328" s="399"/>
      <c r="D328" s="389" t="s">
        <v>422</v>
      </c>
      <c r="E328" s="391">
        <v>1</v>
      </c>
      <c r="F328" s="390">
        <f t="shared" si="5"/>
        <v>128</v>
      </c>
      <c r="G328" s="388">
        <f>IFERROR($E328*SUMIF('Daily Log'!$B$18:$B$1017,$B328,'Daily Log'!$C$18:$C$1017),0)</f>
        <v>0</v>
      </c>
      <c r="H328" s="388">
        <f>IFERROR($E328*SUMIF('Daily Log'!$E$18:$E$1017,$B328,'Daily Log'!$F$18:$F$1017),0)</f>
        <v>0</v>
      </c>
      <c r="I328" s="388">
        <f>IFERROR($E328*SUMIF('Daily Log'!$H$18:$H$1017,$B328,'Daily Log'!$I$18:$I$1017),0)</f>
        <v>0</v>
      </c>
      <c r="J328" s="388">
        <f>IFERROR($E328*SUMIF('Daily Log'!$K$18:$K$1017,$B328,'Daily Log'!$L$18:$L$1017),0)</f>
        <v>0</v>
      </c>
      <c r="K328" s="388">
        <f>IFERROR($E328*SUMIF('Daily Log'!$N$18:$N$1017,$B328,'Daily Log'!$O$18:$O$1017),0)</f>
        <v>0</v>
      </c>
      <c r="L328" s="388">
        <f>IFERROR($E328*SUMIF('Daily Log'!$Q$18:$Q$1017,$B328,'Daily Log'!$R$18:$R$1017),0)</f>
        <v>0</v>
      </c>
      <c r="M328" s="388">
        <f>IFERROR($E328*SUMIF('Daily Log'!$T$18:$T$1017,$B328,'Daily Log'!$U$18:$U$1017),0)</f>
        <v>0</v>
      </c>
      <c r="N328" s="388">
        <f>IFERROR($E328*SUMIF('Daily Log'!$W$18:$W$1017,$B328,'Daily Log'!$X$18:$X$1017),0)</f>
        <v>0</v>
      </c>
      <c r="O328" s="388">
        <f>IFERROR($E328*SUMIF('Daily Log'!$Z$18:$Z$1017,$B328,'Daily Log'!$AA$18:$AA$1017),0)</f>
        <v>0</v>
      </c>
      <c r="P328" s="388">
        <f>IFERROR($E328*SUMIF('Daily Log'!$AC$18:$AC$1017,$B328,'Daily Log'!$AD$18:$AD$1017),0)</f>
        <v>0</v>
      </c>
      <c r="Q328" s="388">
        <f>IFERROR($E328*SUMIF('Daily Log'!$AF$18:$AF$1017,$B328,'Daily Log'!$AG$18:$AG$1017),0)</f>
        <v>0</v>
      </c>
      <c r="R328" s="388">
        <f>IFERROR($E328*SUMIF('Daily Log'!$AI$18:$AI$1017,$B328,'Daily Log'!$AJ$18:$AJ$1017),0)</f>
        <v>0</v>
      </c>
      <c r="S328" s="388">
        <f>IFERROR($E328*SUMIF('Daily Log'!$AL$18:$AL$1017,$B328,'Daily Log'!$AM$18:$AM$1017),0)</f>
        <v>0</v>
      </c>
      <c r="T328" s="388">
        <f>IFERROR($E328*SUMIF('Daily Log'!$AO$18:$AO$1017,$B328,'Daily Log'!$AP$18:$AP$1017),0)</f>
        <v>0</v>
      </c>
      <c r="U328" s="388">
        <f>IFERROR($E328*SUMIF('Daily Log'!$AR$18:$AR$1017,$B328,'Daily Log'!$AS$18:$AS$1017),0)</f>
        <v>0</v>
      </c>
      <c r="V328" s="388">
        <f>IFERROR($E328*SUMIF('Daily Log'!$AU$18:$AU$1017,$B328,'Daily Log'!$AV$18:$AV$1017),0)</f>
        <v>0</v>
      </c>
      <c r="W328" s="388">
        <f>IFERROR($E328*SUMIF('Daily Log'!$AX$18:$AX$1017,$B328,'Daily Log'!$AY$18:$AY$1017),0)</f>
        <v>0</v>
      </c>
      <c r="X328" s="388">
        <f>IFERROR($E328*SUMIF('Daily Log'!$BA$18:$BA$1017,$B328,'Daily Log'!$BB$18:$BB$1017),0)</f>
        <v>10</v>
      </c>
      <c r="Y328" s="388">
        <f>IFERROR($E328*SUMIF('Daily Log'!$BD$18:$BD$1017,$B328,'Daily Log'!$BE$18:$BE$1017),0)</f>
        <v>11</v>
      </c>
      <c r="Z328" s="388">
        <f>IFERROR($E328*SUMIF('Daily Log'!$BG$18:$BG$1017,$B328,'Daily Log'!$BH$18:$BH$1017),0)</f>
        <v>8</v>
      </c>
      <c r="AA328" s="388">
        <f>IFERROR($E328*SUMIF('Daily Log'!$BJ$18:$BJ$1017,$B328,'Daily Log'!$BK$18:$BK$1017),0)</f>
        <v>12</v>
      </c>
      <c r="AB328" s="388">
        <f>IFERROR($E328*SUMIF('Daily Log'!$BM$18:$BM$1017,$B328,'Daily Log'!$BN$18:$BN$1017),0)</f>
        <v>30</v>
      </c>
      <c r="AC328" s="388">
        <f>IFERROR($E328*SUMIF('Daily Log'!$BP$18:$BP$1017,$B328,'Daily Log'!$BQ$18:$BQ$1017),0)</f>
        <v>33</v>
      </c>
      <c r="AD328" s="388">
        <f>IFERROR($E328*SUMIF('Daily Log'!$BS$18:$BS$1017,$B328,'Daily Log'!$BT$18:$BT$1017),0)</f>
        <v>24</v>
      </c>
      <c r="AE328" s="388">
        <f>IFERROR($E328*SUMIF('Daily Log'!$BV$18:$BV$1017,$B328,'Daily Log'!$BW$18:$BW$1017),0)</f>
        <v>0</v>
      </c>
      <c r="AF328" s="388">
        <f>IFERROR($E328*SUMIF('Daily Log'!$BY$18:$BY$1017,$B328,'Daily Log'!$BZ$18:$BZ$1017),0)</f>
        <v>0</v>
      </c>
      <c r="AG328" s="388">
        <f>IFERROR($E328*SUMIF('Daily Log'!$CB$18:$CB$1017,$B328,'Daily Log'!$CC$18:$CC$1017),0)</f>
        <v>0</v>
      </c>
      <c r="AH328" s="388">
        <f>IFERROR($E328*SUMIF('Daily Log'!$CE$18:$CE$1017,$B328,'Daily Log'!$CF$18:$CF$1017),0)</f>
        <v>0</v>
      </c>
      <c r="AI328" s="388">
        <f>IFERROR($E328*SUMIF('Daily Log'!$CH$18:$CH$1017,$B328,'Daily Log'!$CI$18:$CI$1017),0)</f>
        <v>0</v>
      </c>
      <c r="AJ328" s="388">
        <f>IFERROR($E328*SUMIF('Daily Log'!$CK$18:$CK$1017,$B328,'Daily Log'!$CL$18:$CL$1017),0)</f>
        <v>0</v>
      </c>
      <c r="AK328" s="388">
        <f>IFERROR($E328*SUMIF('Daily Log'!$CN$18:$CN$1017,$B328,'Daily Log'!$CO$18:$CO$1017),0)</f>
        <v>0</v>
      </c>
    </row>
    <row r="329" spans="2:37" ht="33.75" hidden="1" customHeight="1">
      <c r="B329" s="399" t="s">
        <v>231</v>
      </c>
      <c r="C329" s="399"/>
      <c r="D329" s="389" t="s">
        <v>422</v>
      </c>
      <c r="E329" s="391">
        <v>1</v>
      </c>
      <c r="F329" s="390">
        <f t="shared" si="5"/>
        <v>33</v>
      </c>
      <c r="G329" s="388">
        <f>IFERROR($E329*SUMIF('Daily Log'!$B$18:$B$1017,$B329,'Daily Log'!$C$18:$C$1017),0)</f>
        <v>0</v>
      </c>
      <c r="H329" s="388">
        <f>IFERROR($E329*SUMIF('Daily Log'!$E$18:$E$1017,$B329,'Daily Log'!$F$18:$F$1017),0)</f>
        <v>0</v>
      </c>
      <c r="I329" s="388">
        <f>IFERROR($E329*SUMIF('Daily Log'!$H$18:$H$1017,$B329,'Daily Log'!$I$18:$I$1017),0)</f>
        <v>0</v>
      </c>
      <c r="J329" s="388">
        <f>IFERROR($E329*SUMIF('Daily Log'!$K$18:$K$1017,$B329,'Daily Log'!$L$18:$L$1017),0)</f>
        <v>0</v>
      </c>
      <c r="K329" s="388">
        <f>IFERROR($E329*SUMIF('Daily Log'!$N$18:$N$1017,$B329,'Daily Log'!$O$18:$O$1017),0)</f>
        <v>0</v>
      </c>
      <c r="L329" s="388">
        <f>IFERROR($E329*SUMIF('Daily Log'!$Q$18:$Q$1017,$B329,'Daily Log'!$R$18:$R$1017),0)</f>
        <v>0</v>
      </c>
      <c r="M329" s="388">
        <f>IFERROR($E329*SUMIF('Daily Log'!$T$18:$T$1017,$B329,'Daily Log'!$U$18:$U$1017),0)</f>
        <v>0</v>
      </c>
      <c r="N329" s="388">
        <f>IFERROR($E329*SUMIF('Daily Log'!$W$18:$W$1017,$B329,'Daily Log'!$X$18:$X$1017),0)</f>
        <v>0</v>
      </c>
      <c r="O329" s="388">
        <f>IFERROR($E329*SUMIF('Daily Log'!$Z$18:$Z$1017,$B329,'Daily Log'!$AA$18:$AA$1017),0)</f>
        <v>0</v>
      </c>
      <c r="P329" s="388">
        <f>IFERROR($E329*SUMIF('Daily Log'!$AC$18:$AC$1017,$B329,'Daily Log'!$AD$18:$AD$1017),0)</f>
        <v>0</v>
      </c>
      <c r="Q329" s="388">
        <f>IFERROR($E329*SUMIF('Daily Log'!$AF$18:$AF$1017,$B329,'Daily Log'!$AG$18:$AG$1017),0)</f>
        <v>0</v>
      </c>
      <c r="R329" s="388">
        <f>IFERROR($E329*SUMIF('Daily Log'!$AI$18:$AI$1017,$B329,'Daily Log'!$AJ$18:$AJ$1017),0)</f>
        <v>0</v>
      </c>
      <c r="S329" s="388">
        <f>IFERROR($E329*SUMIF('Daily Log'!$AL$18:$AL$1017,$B329,'Daily Log'!$AM$18:$AM$1017),0)</f>
        <v>0</v>
      </c>
      <c r="T329" s="388">
        <f>IFERROR($E329*SUMIF('Daily Log'!$AO$18:$AO$1017,$B329,'Daily Log'!$AP$18:$AP$1017),0)</f>
        <v>0</v>
      </c>
      <c r="U329" s="388">
        <f>IFERROR($E329*SUMIF('Daily Log'!$AR$18:$AR$1017,$B329,'Daily Log'!$AS$18:$AS$1017),0)</f>
        <v>0</v>
      </c>
      <c r="V329" s="388">
        <f>IFERROR($E329*SUMIF('Daily Log'!$AU$18:$AU$1017,$B329,'Daily Log'!$AV$18:$AV$1017),0)</f>
        <v>0</v>
      </c>
      <c r="W329" s="388">
        <f>IFERROR($E329*SUMIF('Daily Log'!$AX$18:$AX$1017,$B329,'Daily Log'!$AY$18:$AY$1017),0)</f>
        <v>0</v>
      </c>
      <c r="X329" s="388">
        <f>IFERROR($E329*SUMIF('Daily Log'!$BA$18:$BA$1017,$B329,'Daily Log'!$BB$18:$BB$1017),0)</f>
        <v>3</v>
      </c>
      <c r="Y329" s="388">
        <f>IFERROR($E329*SUMIF('Daily Log'!$BD$18:$BD$1017,$B329,'Daily Log'!$BE$18:$BE$1017),0)</f>
        <v>7</v>
      </c>
      <c r="Z329" s="388">
        <f>IFERROR($E329*SUMIF('Daily Log'!$BG$18:$BG$1017,$B329,'Daily Log'!$BH$18:$BH$1017),0)</f>
        <v>4</v>
      </c>
      <c r="AA329" s="388">
        <f>IFERROR($E329*SUMIF('Daily Log'!$BJ$18:$BJ$1017,$B329,'Daily Log'!$BK$18:$BK$1017),0)</f>
        <v>2</v>
      </c>
      <c r="AB329" s="388">
        <f>IFERROR($E329*SUMIF('Daily Log'!$BM$18:$BM$1017,$B329,'Daily Log'!$BN$18:$BN$1017),0)</f>
        <v>10</v>
      </c>
      <c r="AC329" s="388">
        <f>IFERROR($E329*SUMIF('Daily Log'!$BP$18:$BP$1017,$B329,'Daily Log'!$BQ$18:$BQ$1017),0)</f>
        <v>5</v>
      </c>
      <c r="AD329" s="388">
        <f>IFERROR($E329*SUMIF('Daily Log'!$BS$18:$BS$1017,$B329,'Daily Log'!$BT$18:$BT$1017),0)</f>
        <v>2</v>
      </c>
      <c r="AE329" s="388">
        <f>IFERROR($E329*SUMIF('Daily Log'!$BV$18:$BV$1017,$B329,'Daily Log'!$BW$18:$BW$1017),0)</f>
        <v>0</v>
      </c>
      <c r="AF329" s="388">
        <f>IFERROR($E329*SUMIF('Daily Log'!$BY$18:$BY$1017,$B329,'Daily Log'!$BZ$18:$BZ$1017),0)</f>
        <v>0</v>
      </c>
      <c r="AG329" s="388">
        <f>IFERROR($E329*SUMIF('Daily Log'!$CB$18:$CB$1017,$B329,'Daily Log'!$CC$18:$CC$1017),0)</f>
        <v>0</v>
      </c>
      <c r="AH329" s="388">
        <f>IFERROR($E329*SUMIF('Daily Log'!$CE$18:$CE$1017,$B329,'Daily Log'!$CF$18:$CF$1017),0)</f>
        <v>0</v>
      </c>
      <c r="AI329" s="388">
        <f>IFERROR($E329*SUMIF('Daily Log'!$CH$18:$CH$1017,$B329,'Daily Log'!$CI$18:$CI$1017),0)</f>
        <v>0</v>
      </c>
      <c r="AJ329" s="388">
        <f>IFERROR($E329*SUMIF('Daily Log'!$CK$18:$CK$1017,$B329,'Daily Log'!$CL$18:$CL$1017),0)</f>
        <v>0</v>
      </c>
      <c r="AK329" s="388">
        <f>IFERROR($E329*SUMIF('Daily Log'!$CN$18:$CN$1017,$B329,'Daily Log'!$CO$18:$CO$1017),0)</f>
        <v>0</v>
      </c>
    </row>
    <row r="330" spans="2:37" ht="33.75" hidden="1" customHeight="1">
      <c r="B330" s="399" t="s">
        <v>232</v>
      </c>
      <c r="C330" s="399"/>
      <c r="D330" s="389" t="s">
        <v>422</v>
      </c>
      <c r="E330" s="391">
        <v>1</v>
      </c>
      <c r="F330" s="390">
        <f t="shared" si="5"/>
        <v>34</v>
      </c>
      <c r="G330" s="388">
        <f>IFERROR($E330*SUMIF('Daily Log'!$B$18:$B$1017,$B330,'Daily Log'!$C$18:$C$1017),0)</f>
        <v>0</v>
      </c>
      <c r="H330" s="388">
        <f>IFERROR($E330*SUMIF('Daily Log'!$E$18:$E$1017,$B330,'Daily Log'!$F$18:$F$1017),0)</f>
        <v>0</v>
      </c>
      <c r="I330" s="388">
        <f>IFERROR($E330*SUMIF('Daily Log'!$H$18:$H$1017,$B330,'Daily Log'!$I$18:$I$1017),0)</f>
        <v>0</v>
      </c>
      <c r="J330" s="388">
        <f>IFERROR($E330*SUMIF('Daily Log'!$K$18:$K$1017,$B330,'Daily Log'!$L$18:$L$1017),0)</f>
        <v>0</v>
      </c>
      <c r="K330" s="388">
        <f>IFERROR($E330*SUMIF('Daily Log'!$N$18:$N$1017,$B330,'Daily Log'!$O$18:$O$1017),0)</f>
        <v>0</v>
      </c>
      <c r="L330" s="388">
        <f>IFERROR($E330*SUMIF('Daily Log'!$Q$18:$Q$1017,$B330,'Daily Log'!$R$18:$R$1017),0)</f>
        <v>0</v>
      </c>
      <c r="M330" s="388">
        <f>IFERROR($E330*SUMIF('Daily Log'!$T$18:$T$1017,$B330,'Daily Log'!$U$18:$U$1017),0)</f>
        <v>0</v>
      </c>
      <c r="N330" s="388">
        <f>IFERROR($E330*SUMIF('Daily Log'!$W$18:$W$1017,$B330,'Daily Log'!$X$18:$X$1017),0)</f>
        <v>0</v>
      </c>
      <c r="O330" s="388">
        <f>IFERROR($E330*SUMIF('Daily Log'!$Z$18:$Z$1017,$B330,'Daily Log'!$AA$18:$AA$1017),0)</f>
        <v>0</v>
      </c>
      <c r="P330" s="388">
        <f>IFERROR($E330*SUMIF('Daily Log'!$AC$18:$AC$1017,$B330,'Daily Log'!$AD$18:$AD$1017),0)</f>
        <v>0</v>
      </c>
      <c r="Q330" s="388">
        <f>IFERROR($E330*SUMIF('Daily Log'!$AF$18:$AF$1017,$B330,'Daily Log'!$AG$18:$AG$1017),0)</f>
        <v>0</v>
      </c>
      <c r="R330" s="388">
        <f>IFERROR($E330*SUMIF('Daily Log'!$AI$18:$AI$1017,$B330,'Daily Log'!$AJ$18:$AJ$1017),0)</f>
        <v>0</v>
      </c>
      <c r="S330" s="388">
        <f>IFERROR($E330*SUMIF('Daily Log'!$AL$18:$AL$1017,$B330,'Daily Log'!$AM$18:$AM$1017),0)</f>
        <v>0</v>
      </c>
      <c r="T330" s="388">
        <f>IFERROR($E330*SUMIF('Daily Log'!$AO$18:$AO$1017,$B330,'Daily Log'!$AP$18:$AP$1017),0)</f>
        <v>0</v>
      </c>
      <c r="U330" s="388">
        <f>IFERROR($E330*SUMIF('Daily Log'!$AR$18:$AR$1017,$B330,'Daily Log'!$AS$18:$AS$1017),0)</f>
        <v>0</v>
      </c>
      <c r="V330" s="388">
        <f>IFERROR($E330*SUMIF('Daily Log'!$AU$18:$AU$1017,$B330,'Daily Log'!$AV$18:$AV$1017),0)</f>
        <v>0</v>
      </c>
      <c r="W330" s="388">
        <f>IFERROR($E330*SUMIF('Daily Log'!$AX$18:$AX$1017,$B330,'Daily Log'!$AY$18:$AY$1017),0)</f>
        <v>0</v>
      </c>
      <c r="X330" s="388">
        <f>IFERROR($E330*SUMIF('Daily Log'!$BA$18:$BA$1017,$B330,'Daily Log'!$BB$18:$BB$1017),0)</f>
        <v>5</v>
      </c>
      <c r="Y330" s="388">
        <f>IFERROR($E330*SUMIF('Daily Log'!$BD$18:$BD$1017,$B330,'Daily Log'!$BE$18:$BE$1017),0)</f>
        <v>6</v>
      </c>
      <c r="Z330" s="388">
        <f>IFERROR($E330*SUMIF('Daily Log'!$BG$18:$BG$1017,$B330,'Daily Log'!$BH$18:$BH$1017),0)</f>
        <v>1</v>
      </c>
      <c r="AA330" s="388">
        <f>IFERROR($E330*SUMIF('Daily Log'!$BJ$18:$BJ$1017,$B330,'Daily Log'!$BK$18:$BK$1017),0)</f>
        <v>2</v>
      </c>
      <c r="AB330" s="388">
        <f>IFERROR($E330*SUMIF('Daily Log'!$BM$18:$BM$1017,$B330,'Daily Log'!$BN$18:$BN$1017),0)</f>
        <v>10</v>
      </c>
      <c r="AC330" s="388">
        <f>IFERROR($E330*SUMIF('Daily Log'!$BP$18:$BP$1017,$B330,'Daily Log'!$BQ$18:$BQ$1017),0)</f>
        <v>7</v>
      </c>
      <c r="AD330" s="388">
        <f>IFERROR($E330*SUMIF('Daily Log'!$BS$18:$BS$1017,$B330,'Daily Log'!$BT$18:$BT$1017),0)</f>
        <v>3</v>
      </c>
      <c r="AE330" s="388">
        <f>IFERROR($E330*SUMIF('Daily Log'!$BV$18:$BV$1017,$B330,'Daily Log'!$BW$18:$BW$1017),0)</f>
        <v>0</v>
      </c>
      <c r="AF330" s="388">
        <f>IFERROR($E330*SUMIF('Daily Log'!$BY$18:$BY$1017,$B330,'Daily Log'!$BZ$18:$BZ$1017),0)</f>
        <v>0</v>
      </c>
      <c r="AG330" s="388">
        <f>IFERROR($E330*SUMIF('Daily Log'!$CB$18:$CB$1017,$B330,'Daily Log'!$CC$18:$CC$1017),0)</f>
        <v>0</v>
      </c>
      <c r="AH330" s="388">
        <f>IFERROR($E330*SUMIF('Daily Log'!$CE$18:$CE$1017,$B330,'Daily Log'!$CF$18:$CF$1017),0)</f>
        <v>0</v>
      </c>
      <c r="AI330" s="388">
        <f>IFERROR($E330*SUMIF('Daily Log'!$CH$18:$CH$1017,$B330,'Daily Log'!$CI$18:$CI$1017),0)</f>
        <v>0</v>
      </c>
      <c r="AJ330" s="388">
        <f>IFERROR($E330*SUMIF('Daily Log'!$CK$18:$CK$1017,$B330,'Daily Log'!$CL$18:$CL$1017),0)</f>
        <v>0</v>
      </c>
      <c r="AK330" s="388">
        <f>IFERROR($E330*SUMIF('Daily Log'!$CN$18:$CN$1017,$B330,'Daily Log'!$CO$18:$CO$1017),0)</f>
        <v>0</v>
      </c>
    </row>
    <row r="331" spans="2:37" ht="33.75" customHeight="1">
      <c r="B331" s="399" t="s">
        <v>233</v>
      </c>
      <c r="C331" s="399"/>
      <c r="D331" s="389" t="s">
        <v>352</v>
      </c>
      <c r="E331" s="391">
        <v>1</v>
      </c>
      <c r="F331" s="390">
        <f t="shared" si="5"/>
        <v>40</v>
      </c>
      <c r="G331" s="388">
        <f>IFERROR($E331*SUMIF('Daily Log'!$B$18:$B$1017,$B331,'Daily Log'!$C$18:$C$1017),0)</f>
        <v>0</v>
      </c>
      <c r="H331" s="388">
        <f>IFERROR($E331*SUMIF('Daily Log'!$E$18:$E$1017,$B331,'Daily Log'!$F$18:$F$1017),0)</f>
        <v>0</v>
      </c>
      <c r="I331" s="388">
        <f>IFERROR($E331*SUMIF('Daily Log'!$H$18:$H$1017,$B331,'Daily Log'!$I$18:$I$1017),0)</f>
        <v>0</v>
      </c>
      <c r="J331" s="388">
        <f>IFERROR($E331*SUMIF('Daily Log'!$K$18:$K$1017,$B331,'Daily Log'!$L$18:$L$1017),0)</f>
        <v>0</v>
      </c>
      <c r="K331" s="388">
        <f>IFERROR($E331*SUMIF('Daily Log'!$N$18:$N$1017,$B331,'Daily Log'!$O$18:$O$1017),0)</f>
        <v>0</v>
      </c>
      <c r="L331" s="388">
        <f>IFERROR($E331*SUMIF('Daily Log'!$Q$18:$Q$1017,$B331,'Daily Log'!$R$18:$R$1017),0)</f>
        <v>0</v>
      </c>
      <c r="M331" s="388">
        <f>IFERROR($E331*SUMIF('Daily Log'!$T$18:$T$1017,$B331,'Daily Log'!$U$18:$U$1017),0)</f>
        <v>0</v>
      </c>
      <c r="N331" s="388">
        <f>IFERROR($E331*SUMIF('Daily Log'!$W$18:$W$1017,$B331,'Daily Log'!$X$18:$X$1017),0)</f>
        <v>0</v>
      </c>
      <c r="O331" s="388">
        <f>IFERROR($E331*SUMIF('Daily Log'!$Z$18:$Z$1017,$B331,'Daily Log'!$AA$18:$AA$1017),0)</f>
        <v>0</v>
      </c>
      <c r="P331" s="388">
        <f>IFERROR($E331*SUMIF('Daily Log'!$AC$18:$AC$1017,$B331,'Daily Log'!$AD$18:$AD$1017),0)</f>
        <v>0</v>
      </c>
      <c r="Q331" s="388">
        <f>IFERROR($E331*SUMIF('Daily Log'!$AF$18:$AF$1017,$B331,'Daily Log'!$AG$18:$AG$1017),0)</f>
        <v>0</v>
      </c>
      <c r="R331" s="388">
        <f>IFERROR($E331*SUMIF('Daily Log'!$AI$18:$AI$1017,$B331,'Daily Log'!$AJ$18:$AJ$1017),0)</f>
        <v>0</v>
      </c>
      <c r="S331" s="388">
        <f>IFERROR($E331*SUMIF('Daily Log'!$AL$18:$AL$1017,$B331,'Daily Log'!$AM$18:$AM$1017),0)</f>
        <v>0</v>
      </c>
      <c r="T331" s="388">
        <f>IFERROR($E331*SUMIF('Daily Log'!$AO$18:$AO$1017,$B331,'Daily Log'!$AP$18:$AP$1017),0)</f>
        <v>0</v>
      </c>
      <c r="U331" s="388">
        <f>IFERROR($E331*SUMIF('Daily Log'!$AR$18:$AR$1017,$B331,'Daily Log'!$AS$18:$AS$1017),0)</f>
        <v>0</v>
      </c>
      <c r="V331" s="388">
        <f>IFERROR($E331*SUMIF('Daily Log'!$AU$18:$AU$1017,$B331,'Daily Log'!$AV$18:$AV$1017),0)</f>
        <v>0</v>
      </c>
      <c r="W331" s="388">
        <f>IFERROR($E331*SUMIF('Daily Log'!$AX$18:$AX$1017,$B331,'Daily Log'!$AY$18:$AY$1017),0)</f>
        <v>0</v>
      </c>
      <c r="X331" s="388">
        <f>IFERROR($E331*SUMIF('Daily Log'!$BA$18:$BA$1017,$B331,'Daily Log'!$BB$18:$BB$1017),0)</f>
        <v>4</v>
      </c>
      <c r="Y331" s="388">
        <f>IFERROR($E331*SUMIF('Daily Log'!$BD$18:$BD$1017,$B331,'Daily Log'!$BE$18:$BE$1017),0)</f>
        <v>3</v>
      </c>
      <c r="Z331" s="388">
        <f>IFERROR($E331*SUMIF('Daily Log'!$BG$18:$BG$1017,$B331,'Daily Log'!$BH$18:$BH$1017),0)</f>
        <v>4</v>
      </c>
      <c r="AA331" s="388">
        <f>IFERROR($E331*SUMIF('Daily Log'!$BJ$18:$BJ$1017,$B331,'Daily Log'!$BK$18:$BK$1017),0)</f>
        <v>7</v>
      </c>
      <c r="AB331" s="388">
        <f>IFERROR($E331*SUMIF('Daily Log'!$BM$18:$BM$1017,$B331,'Daily Log'!$BN$18:$BN$1017),0)</f>
        <v>9</v>
      </c>
      <c r="AC331" s="388">
        <f>IFERROR($E331*SUMIF('Daily Log'!$BP$18:$BP$1017,$B331,'Daily Log'!$BQ$18:$BQ$1017),0)</f>
        <v>10</v>
      </c>
      <c r="AD331" s="388">
        <f>IFERROR($E331*SUMIF('Daily Log'!$BS$18:$BS$1017,$B331,'Daily Log'!$BT$18:$BT$1017),0)</f>
        <v>3</v>
      </c>
      <c r="AE331" s="388">
        <f>IFERROR($E331*SUMIF('Daily Log'!$BV$18:$BV$1017,$B331,'Daily Log'!$BW$18:$BW$1017),0)</f>
        <v>0</v>
      </c>
      <c r="AF331" s="388">
        <f>IFERROR($E331*SUMIF('Daily Log'!$BY$18:$BY$1017,$B331,'Daily Log'!$BZ$18:$BZ$1017),0)</f>
        <v>0</v>
      </c>
      <c r="AG331" s="388">
        <f>IFERROR($E331*SUMIF('Daily Log'!$CB$18:$CB$1017,$B331,'Daily Log'!$CC$18:$CC$1017),0)</f>
        <v>0</v>
      </c>
      <c r="AH331" s="388">
        <f>IFERROR($E331*SUMIF('Daily Log'!$CE$18:$CE$1017,$B331,'Daily Log'!$CF$18:$CF$1017),0)</f>
        <v>0</v>
      </c>
      <c r="AI331" s="388">
        <f>IFERROR($E331*SUMIF('Daily Log'!$CH$18:$CH$1017,$B331,'Daily Log'!$CI$18:$CI$1017),0)</f>
        <v>0</v>
      </c>
      <c r="AJ331" s="388">
        <f>IFERROR($E331*SUMIF('Daily Log'!$CK$18:$CK$1017,$B331,'Daily Log'!$CL$18:$CL$1017),0)</f>
        <v>0</v>
      </c>
      <c r="AK331" s="388">
        <f>IFERROR($E331*SUMIF('Daily Log'!$CN$18:$CN$1017,$B331,'Daily Log'!$CO$18:$CO$1017),0)</f>
        <v>0</v>
      </c>
    </row>
    <row r="332" spans="2:37" ht="33.75" customHeight="1">
      <c r="B332" s="399" t="s">
        <v>234</v>
      </c>
      <c r="C332" s="399"/>
      <c r="D332" s="389" t="s">
        <v>352</v>
      </c>
      <c r="E332" s="391">
        <v>1</v>
      </c>
      <c r="F332" s="390">
        <f t="shared" si="5"/>
        <v>42</v>
      </c>
      <c r="G332" s="388">
        <f>IFERROR($E332*SUMIF('Daily Log'!$B$18:$B$1017,$B332,'Daily Log'!$C$18:$C$1017),0)</f>
        <v>0</v>
      </c>
      <c r="H332" s="388">
        <f>IFERROR($E332*SUMIF('Daily Log'!$E$18:$E$1017,$B332,'Daily Log'!$F$18:$F$1017),0)</f>
        <v>0</v>
      </c>
      <c r="I332" s="388">
        <f>IFERROR($E332*SUMIF('Daily Log'!$H$18:$H$1017,$B332,'Daily Log'!$I$18:$I$1017),0)</f>
        <v>0</v>
      </c>
      <c r="J332" s="388">
        <f>IFERROR($E332*SUMIF('Daily Log'!$K$18:$K$1017,$B332,'Daily Log'!$L$18:$L$1017),0)</f>
        <v>0</v>
      </c>
      <c r="K332" s="388">
        <f>IFERROR($E332*SUMIF('Daily Log'!$N$18:$N$1017,$B332,'Daily Log'!$O$18:$O$1017),0)</f>
        <v>0</v>
      </c>
      <c r="L332" s="388">
        <f>IFERROR($E332*SUMIF('Daily Log'!$Q$18:$Q$1017,$B332,'Daily Log'!$R$18:$R$1017),0)</f>
        <v>0</v>
      </c>
      <c r="M332" s="388">
        <f>IFERROR($E332*SUMIF('Daily Log'!$T$18:$T$1017,$B332,'Daily Log'!$U$18:$U$1017),0)</f>
        <v>0</v>
      </c>
      <c r="N332" s="388">
        <f>IFERROR($E332*SUMIF('Daily Log'!$W$18:$W$1017,$B332,'Daily Log'!$X$18:$X$1017),0)</f>
        <v>0</v>
      </c>
      <c r="O332" s="388">
        <f>IFERROR($E332*SUMIF('Daily Log'!$Z$18:$Z$1017,$B332,'Daily Log'!$AA$18:$AA$1017),0)</f>
        <v>0</v>
      </c>
      <c r="P332" s="388">
        <f>IFERROR($E332*SUMIF('Daily Log'!$AC$18:$AC$1017,$B332,'Daily Log'!$AD$18:$AD$1017),0)</f>
        <v>0</v>
      </c>
      <c r="Q332" s="388">
        <f>IFERROR($E332*SUMIF('Daily Log'!$AF$18:$AF$1017,$B332,'Daily Log'!$AG$18:$AG$1017),0)</f>
        <v>0</v>
      </c>
      <c r="R332" s="388">
        <f>IFERROR($E332*SUMIF('Daily Log'!$AI$18:$AI$1017,$B332,'Daily Log'!$AJ$18:$AJ$1017),0)</f>
        <v>0</v>
      </c>
      <c r="S332" s="388">
        <f>IFERROR($E332*SUMIF('Daily Log'!$AL$18:$AL$1017,$B332,'Daily Log'!$AM$18:$AM$1017),0)</f>
        <v>0</v>
      </c>
      <c r="T332" s="388">
        <f>IFERROR($E332*SUMIF('Daily Log'!$AO$18:$AO$1017,$B332,'Daily Log'!$AP$18:$AP$1017),0)</f>
        <v>0</v>
      </c>
      <c r="U332" s="388">
        <f>IFERROR($E332*SUMIF('Daily Log'!$AR$18:$AR$1017,$B332,'Daily Log'!$AS$18:$AS$1017),0)</f>
        <v>0</v>
      </c>
      <c r="V332" s="388">
        <f>IFERROR($E332*SUMIF('Daily Log'!$AU$18:$AU$1017,$B332,'Daily Log'!$AV$18:$AV$1017),0)</f>
        <v>0</v>
      </c>
      <c r="W332" s="388">
        <f>IFERROR($E332*SUMIF('Daily Log'!$AX$18:$AX$1017,$B332,'Daily Log'!$AY$18:$AY$1017),0)</f>
        <v>0</v>
      </c>
      <c r="X332" s="388">
        <f>IFERROR($E332*SUMIF('Daily Log'!$BA$18:$BA$1017,$B332,'Daily Log'!$BB$18:$BB$1017),0)</f>
        <v>6</v>
      </c>
      <c r="Y332" s="388">
        <f>IFERROR($E332*SUMIF('Daily Log'!$BD$18:$BD$1017,$B332,'Daily Log'!$BE$18:$BE$1017),0)</f>
        <v>6</v>
      </c>
      <c r="Z332" s="388">
        <f>IFERROR($E332*SUMIF('Daily Log'!$BG$18:$BG$1017,$B332,'Daily Log'!$BH$18:$BH$1017),0)</f>
        <v>7</v>
      </c>
      <c r="AA332" s="388">
        <f>IFERROR($E332*SUMIF('Daily Log'!$BJ$18:$BJ$1017,$B332,'Daily Log'!$BK$18:$BK$1017),0)</f>
        <v>2</v>
      </c>
      <c r="AB332" s="388">
        <f>IFERROR($E332*SUMIF('Daily Log'!$BM$18:$BM$1017,$B332,'Daily Log'!$BN$18:$BN$1017),0)</f>
        <v>10</v>
      </c>
      <c r="AC332" s="388">
        <f>IFERROR($E332*SUMIF('Daily Log'!$BP$18:$BP$1017,$B332,'Daily Log'!$BQ$18:$BQ$1017),0)</f>
        <v>6</v>
      </c>
      <c r="AD332" s="388">
        <f>IFERROR($E332*SUMIF('Daily Log'!$BS$18:$BS$1017,$B332,'Daily Log'!$BT$18:$BT$1017),0)</f>
        <v>5</v>
      </c>
      <c r="AE332" s="388">
        <f>IFERROR($E332*SUMIF('Daily Log'!$BV$18:$BV$1017,$B332,'Daily Log'!$BW$18:$BW$1017),0)</f>
        <v>0</v>
      </c>
      <c r="AF332" s="388">
        <f>IFERROR($E332*SUMIF('Daily Log'!$BY$18:$BY$1017,$B332,'Daily Log'!$BZ$18:$BZ$1017),0)</f>
        <v>0</v>
      </c>
      <c r="AG332" s="388">
        <f>IFERROR($E332*SUMIF('Daily Log'!$CB$18:$CB$1017,$B332,'Daily Log'!$CC$18:$CC$1017),0)</f>
        <v>0</v>
      </c>
      <c r="AH332" s="388">
        <f>IFERROR($E332*SUMIF('Daily Log'!$CE$18:$CE$1017,$B332,'Daily Log'!$CF$18:$CF$1017),0)</f>
        <v>0</v>
      </c>
      <c r="AI332" s="388">
        <f>IFERROR($E332*SUMIF('Daily Log'!$CH$18:$CH$1017,$B332,'Daily Log'!$CI$18:$CI$1017),0)</f>
        <v>0</v>
      </c>
      <c r="AJ332" s="388">
        <f>IFERROR($E332*SUMIF('Daily Log'!$CK$18:$CK$1017,$B332,'Daily Log'!$CL$18:$CL$1017),0)</f>
        <v>0</v>
      </c>
      <c r="AK332" s="388">
        <f>IFERROR($E332*SUMIF('Daily Log'!$CN$18:$CN$1017,$B332,'Daily Log'!$CO$18:$CO$1017),0)</f>
        <v>0</v>
      </c>
    </row>
    <row r="333" spans="2:37" ht="33.75" customHeight="1">
      <c r="B333" s="399" t="s">
        <v>235</v>
      </c>
      <c r="C333" s="399"/>
      <c r="D333" s="389" t="s">
        <v>352</v>
      </c>
      <c r="E333" s="391">
        <v>1</v>
      </c>
      <c r="F333" s="390">
        <f t="shared" si="5"/>
        <v>16</v>
      </c>
      <c r="G333" s="388">
        <f>IFERROR($E333*SUMIF('Daily Log'!$B$18:$B$1017,$B333,'Daily Log'!$C$18:$C$1017),0)</f>
        <v>0</v>
      </c>
      <c r="H333" s="388">
        <f>IFERROR($E333*SUMIF('Daily Log'!$E$18:$E$1017,$B333,'Daily Log'!$F$18:$F$1017),0)</f>
        <v>0</v>
      </c>
      <c r="I333" s="388">
        <f>IFERROR($E333*SUMIF('Daily Log'!$H$18:$H$1017,$B333,'Daily Log'!$I$18:$I$1017),0)</f>
        <v>0</v>
      </c>
      <c r="J333" s="388">
        <f>IFERROR($E333*SUMIF('Daily Log'!$K$18:$K$1017,$B333,'Daily Log'!$L$18:$L$1017),0)</f>
        <v>0</v>
      </c>
      <c r="K333" s="388">
        <f>IFERROR($E333*SUMIF('Daily Log'!$N$18:$N$1017,$B333,'Daily Log'!$O$18:$O$1017),0)</f>
        <v>0</v>
      </c>
      <c r="L333" s="388">
        <f>IFERROR($E333*SUMIF('Daily Log'!$Q$18:$Q$1017,$B333,'Daily Log'!$R$18:$R$1017),0)</f>
        <v>0</v>
      </c>
      <c r="M333" s="388">
        <f>IFERROR($E333*SUMIF('Daily Log'!$T$18:$T$1017,$B333,'Daily Log'!$U$18:$U$1017),0)</f>
        <v>0</v>
      </c>
      <c r="N333" s="388">
        <f>IFERROR($E333*SUMIF('Daily Log'!$W$18:$W$1017,$B333,'Daily Log'!$X$18:$X$1017),0)</f>
        <v>0</v>
      </c>
      <c r="O333" s="388">
        <f>IFERROR($E333*SUMIF('Daily Log'!$Z$18:$Z$1017,$B333,'Daily Log'!$AA$18:$AA$1017),0)</f>
        <v>0</v>
      </c>
      <c r="P333" s="388">
        <f>IFERROR($E333*SUMIF('Daily Log'!$AC$18:$AC$1017,$B333,'Daily Log'!$AD$18:$AD$1017),0)</f>
        <v>0</v>
      </c>
      <c r="Q333" s="388">
        <f>IFERROR($E333*SUMIF('Daily Log'!$AF$18:$AF$1017,$B333,'Daily Log'!$AG$18:$AG$1017),0)</f>
        <v>0</v>
      </c>
      <c r="R333" s="388">
        <f>IFERROR($E333*SUMIF('Daily Log'!$AI$18:$AI$1017,$B333,'Daily Log'!$AJ$18:$AJ$1017),0)</f>
        <v>0</v>
      </c>
      <c r="S333" s="388">
        <f>IFERROR($E333*SUMIF('Daily Log'!$AL$18:$AL$1017,$B333,'Daily Log'!$AM$18:$AM$1017),0)</f>
        <v>0</v>
      </c>
      <c r="T333" s="388">
        <f>IFERROR($E333*SUMIF('Daily Log'!$AO$18:$AO$1017,$B333,'Daily Log'!$AP$18:$AP$1017),0)</f>
        <v>0</v>
      </c>
      <c r="U333" s="388">
        <f>IFERROR($E333*SUMIF('Daily Log'!$AR$18:$AR$1017,$B333,'Daily Log'!$AS$18:$AS$1017),0)</f>
        <v>0</v>
      </c>
      <c r="V333" s="388">
        <f>IFERROR($E333*SUMIF('Daily Log'!$AU$18:$AU$1017,$B333,'Daily Log'!$AV$18:$AV$1017),0)</f>
        <v>0</v>
      </c>
      <c r="W333" s="388">
        <f>IFERROR($E333*SUMIF('Daily Log'!$AX$18:$AX$1017,$B333,'Daily Log'!$AY$18:$AY$1017),0)</f>
        <v>0</v>
      </c>
      <c r="X333" s="388">
        <f>IFERROR($E333*SUMIF('Daily Log'!$BA$18:$BA$1017,$B333,'Daily Log'!$BB$18:$BB$1017),0)</f>
        <v>5</v>
      </c>
      <c r="Y333" s="388">
        <f>IFERROR($E333*SUMIF('Daily Log'!$BD$18:$BD$1017,$B333,'Daily Log'!$BE$18:$BE$1017),0)</f>
        <v>1</v>
      </c>
      <c r="Z333" s="388">
        <f>IFERROR($E333*SUMIF('Daily Log'!$BG$18:$BG$1017,$B333,'Daily Log'!$BH$18:$BH$1017),0)</f>
        <v>0</v>
      </c>
      <c r="AA333" s="388">
        <f>IFERROR($E333*SUMIF('Daily Log'!$BJ$18:$BJ$1017,$B333,'Daily Log'!$BK$18:$BK$1017),0)</f>
        <v>0</v>
      </c>
      <c r="AB333" s="388">
        <f>IFERROR($E333*SUMIF('Daily Log'!$BM$18:$BM$1017,$B333,'Daily Log'!$BN$18:$BN$1017),0)</f>
        <v>4</v>
      </c>
      <c r="AC333" s="388">
        <f>IFERROR($E333*SUMIF('Daily Log'!$BP$18:$BP$1017,$B333,'Daily Log'!$BQ$18:$BQ$1017),0)</f>
        <v>3</v>
      </c>
      <c r="AD333" s="388">
        <f>IFERROR($E333*SUMIF('Daily Log'!$BS$18:$BS$1017,$B333,'Daily Log'!$BT$18:$BT$1017),0)</f>
        <v>3</v>
      </c>
      <c r="AE333" s="388">
        <f>IFERROR($E333*SUMIF('Daily Log'!$BV$18:$BV$1017,$B333,'Daily Log'!$BW$18:$BW$1017),0)</f>
        <v>0</v>
      </c>
      <c r="AF333" s="388">
        <f>IFERROR($E333*SUMIF('Daily Log'!$BY$18:$BY$1017,$B333,'Daily Log'!$BZ$18:$BZ$1017),0)</f>
        <v>0</v>
      </c>
      <c r="AG333" s="388">
        <f>IFERROR($E333*SUMIF('Daily Log'!$CB$18:$CB$1017,$B333,'Daily Log'!$CC$18:$CC$1017),0)</f>
        <v>0</v>
      </c>
      <c r="AH333" s="388">
        <f>IFERROR($E333*SUMIF('Daily Log'!$CE$18:$CE$1017,$B333,'Daily Log'!$CF$18:$CF$1017),0)</f>
        <v>0</v>
      </c>
      <c r="AI333" s="388">
        <f>IFERROR($E333*SUMIF('Daily Log'!$CH$18:$CH$1017,$B333,'Daily Log'!$CI$18:$CI$1017),0)</f>
        <v>0</v>
      </c>
      <c r="AJ333" s="388">
        <f>IFERROR($E333*SUMIF('Daily Log'!$CK$18:$CK$1017,$B333,'Daily Log'!$CL$18:$CL$1017),0)</f>
        <v>0</v>
      </c>
      <c r="AK333" s="388">
        <f>IFERROR($E333*SUMIF('Daily Log'!$CN$18:$CN$1017,$B333,'Daily Log'!$CO$18:$CO$1017),0)</f>
        <v>0</v>
      </c>
    </row>
    <row r="334" spans="2:37" ht="33.75" customHeight="1">
      <c r="B334" s="399" t="s">
        <v>236</v>
      </c>
      <c r="C334" s="399"/>
      <c r="D334" s="389" t="s">
        <v>352</v>
      </c>
      <c r="E334" s="391">
        <v>1</v>
      </c>
      <c r="F334" s="390">
        <f t="shared" ref="F334:F397" si="6">SUM($G334:$AK334)</f>
        <v>11</v>
      </c>
      <c r="G334" s="388">
        <f>IFERROR($E334*SUMIF('Daily Log'!$B$18:$B$1017,$B334,'Daily Log'!$C$18:$C$1017),0)</f>
        <v>0</v>
      </c>
      <c r="H334" s="388">
        <f>IFERROR($E334*SUMIF('Daily Log'!$E$18:$E$1017,$B334,'Daily Log'!$F$18:$F$1017),0)</f>
        <v>0</v>
      </c>
      <c r="I334" s="388">
        <f>IFERROR($E334*SUMIF('Daily Log'!$H$18:$H$1017,$B334,'Daily Log'!$I$18:$I$1017),0)</f>
        <v>0</v>
      </c>
      <c r="J334" s="388">
        <f>IFERROR($E334*SUMIF('Daily Log'!$K$18:$K$1017,$B334,'Daily Log'!$L$18:$L$1017),0)</f>
        <v>0</v>
      </c>
      <c r="K334" s="388">
        <f>IFERROR($E334*SUMIF('Daily Log'!$N$18:$N$1017,$B334,'Daily Log'!$O$18:$O$1017),0)</f>
        <v>0</v>
      </c>
      <c r="L334" s="388">
        <f>IFERROR($E334*SUMIF('Daily Log'!$Q$18:$Q$1017,$B334,'Daily Log'!$R$18:$R$1017),0)</f>
        <v>0</v>
      </c>
      <c r="M334" s="388">
        <f>IFERROR($E334*SUMIF('Daily Log'!$T$18:$T$1017,$B334,'Daily Log'!$U$18:$U$1017),0)</f>
        <v>0</v>
      </c>
      <c r="N334" s="388">
        <f>IFERROR($E334*SUMIF('Daily Log'!$W$18:$W$1017,$B334,'Daily Log'!$X$18:$X$1017),0)</f>
        <v>0</v>
      </c>
      <c r="O334" s="388">
        <f>IFERROR($E334*SUMIF('Daily Log'!$Z$18:$Z$1017,$B334,'Daily Log'!$AA$18:$AA$1017),0)</f>
        <v>0</v>
      </c>
      <c r="P334" s="388">
        <f>IFERROR($E334*SUMIF('Daily Log'!$AC$18:$AC$1017,$B334,'Daily Log'!$AD$18:$AD$1017),0)</f>
        <v>0</v>
      </c>
      <c r="Q334" s="388">
        <f>IFERROR($E334*SUMIF('Daily Log'!$AF$18:$AF$1017,$B334,'Daily Log'!$AG$18:$AG$1017),0)</f>
        <v>0</v>
      </c>
      <c r="R334" s="388">
        <f>IFERROR($E334*SUMIF('Daily Log'!$AI$18:$AI$1017,$B334,'Daily Log'!$AJ$18:$AJ$1017),0)</f>
        <v>0</v>
      </c>
      <c r="S334" s="388">
        <f>IFERROR($E334*SUMIF('Daily Log'!$AL$18:$AL$1017,$B334,'Daily Log'!$AM$18:$AM$1017),0)</f>
        <v>0</v>
      </c>
      <c r="T334" s="388">
        <f>IFERROR($E334*SUMIF('Daily Log'!$AO$18:$AO$1017,$B334,'Daily Log'!$AP$18:$AP$1017),0)</f>
        <v>0</v>
      </c>
      <c r="U334" s="388">
        <f>IFERROR($E334*SUMIF('Daily Log'!$AR$18:$AR$1017,$B334,'Daily Log'!$AS$18:$AS$1017),0)</f>
        <v>0</v>
      </c>
      <c r="V334" s="388">
        <f>IFERROR($E334*SUMIF('Daily Log'!$AU$18:$AU$1017,$B334,'Daily Log'!$AV$18:$AV$1017),0)</f>
        <v>0</v>
      </c>
      <c r="W334" s="388">
        <f>IFERROR($E334*SUMIF('Daily Log'!$AX$18:$AX$1017,$B334,'Daily Log'!$AY$18:$AY$1017),0)</f>
        <v>0</v>
      </c>
      <c r="X334" s="388">
        <f>IFERROR($E334*SUMIF('Daily Log'!$BA$18:$BA$1017,$B334,'Daily Log'!$BB$18:$BB$1017),0)</f>
        <v>0</v>
      </c>
      <c r="Y334" s="388">
        <f>IFERROR($E334*SUMIF('Daily Log'!$BD$18:$BD$1017,$B334,'Daily Log'!$BE$18:$BE$1017),0)</f>
        <v>1</v>
      </c>
      <c r="Z334" s="388">
        <f>IFERROR($E334*SUMIF('Daily Log'!$BG$18:$BG$1017,$B334,'Daily Log'!$BH$18:$BH$1017),0)</f>
        <v>3</v>
      </c>
      <c r="AA334" s="388">
        <f>IFERROR($E334*SUMIF('Daily Log'!$BJ$18:$BJ$1017,$B334,'Daily Log'!$BK$18:$BK$1017),0)</f>
        <v>1</v>
      </c>
      <c r="AB334" s="388">
        <f>IFERROR($E334*SUMIF('Daily Log'!$BM$18:$BM$1017,$B334,'Daily Log'!$BN$18:$BN$1017),0)</f>
        <v>2</v>
      </c>
      <c r="AC334" s="388">
        <f>IFERROR($E334*SUMIF('Daily Log'!$BP$18:$BP$1017,$B334,'Daily Log'!$BQ$18:$BQ$1017),0)</f>
        <v>1</v>
      </c>
      <c r="AD334" s="388">
        <f>IFERROR($E334*SUMIF('Daily Log'!$BS$18:$BS$1017,$B334,'Daily Log'!$BT$18:$BT$1017),0)</f>
        <v>3</v>
      </c>
      <c r="AE334" s="388">
        <f>IFERROR($E334*SUMIF('Daily Log'!$BV$18:$BV$1017,$B334,'Daily Log'!$BW$18:$BW$1017),0)</f>
        <v>0</v>
      </c>
      <c r="AF334" s="388">
        <f>IFERROR($E334*SUMIF('Daily Log'!$BY$18:$BY$1017,$B334,'Daily Log'!$BZ$18:$BZ$1017),0)</f>
        <v>0</v>
      </c>
      <c r="AG334" s="388">
        <f>IFERROR($E334*SUMIF('Daily Log'!$CB$18:$CB$1017,$B334,'Daily Log'!$CC$18:$CC$1017),0)</f>
        <v>0</v>
      </c>
      <c r="AH334" s="388">
        <f>IFERROR($E334*SUMIF('Daily Log'!$CE$18:$CE$1017,$B334,'Daily Log'!$CF$18:$CF$1017),0)</f>
        <v>0</v>
      </c>
      <c r="AI334" s="388">
        <f>IFERROR($E334*SUMIF('Daily Log'!$CH$18:$CH$1017,$B334,'Daily Log'!$CI$18:$CI$1017),0)</f>
        <v>0</v>
      </c>
      <c r="AJ334" s="388">
        <f>IFERROR($E334*SUMIF('Daily Log'!$CK$18:$CK$1017,$B334,'Daily Log'!$CL$18:$CL$1017),0)</f>
        <v>0</v>
      </c>
      <c r="AK334" s="388">
        <f>IFERROR($E334*SUMIF('Daily Log'!$CN$18:$CN$1017,$B334,'Daily Log'!$CO$18:$CO$1017),0)</f>
        <v>0</v>
      </c>
    </row>
    <row r="335" spans="2:37" ht="33.75" customHeight="1">
      <c r="B335" s="399" t="s">
        <v>237</v>
      </c>
      <c r="C335" s="399"/>
      <c r="D335" s="389" t="s">
        <v>352</v>
      </c>
      <c r="E335" s="391">
        <v>1</v>
      </c>
      <c r="F335" s="390">
        <f t="shared" si="6"/>
        <v>76</v>
      </c>
      <c r="G335" s="388">
        <f>IFERROR($E335*SUMIF('Daily Log'!$B$18:$B$1017,$B335,'Daily Log'!$C$18:$C$1017),0)</f>
        <v>0</v>
      </c>
      <c r="H335" s="388">
        <f>IFERROR($E335*SUMIF('Daily Log'!$E$18:$E$1017,$B335,'Daily Log'!$F$18:$F$1017),0)</f>
        <v>0</v>
      </c>
      <c r="I335" s="388">
        <f>IFERROR($E335*SUMIF('Daily Log'!$H$18:$H$1017,$B335,'Daily Log'!$I$18:$I$1017),0)</f>
        <v>0</v>
      </c>
      <c r="J335" s="388">
        <f>IFERROR($E335*SUMIF('Daily Log'!$K$18:$K$1017,$B335,'Daily Log'!$L$18:$L$1017),0)</f>
        <v>0</v>
      </c>
      <c r="K335" s="388">
        <f>IFERROR($E335*SUMIF('Daily Log'!$N$18:$N$1017,$B335,'Daily Log'!$O$18:$O$1017),0)</f>
        <v>0</v>
      </c>
      <c r="L335" s="388">
        <f>IFERROR($E335*SUMIF('Daily Log'!$Q$18:$Q$1017,$B335,'Daily Log'!$R$18:$R$1017),0)</f>
        <v>0</v>
      </c>
      <c r="M335" s="388">
        <f>IFERROR($E335*SUMIF('Daily Log'!$T$18:$T$1017,$B335,'Daily Log'!$U$18:$U$1017),0)</f>
        <v>0</v>
      </c>
      <c r="N335" s="388">
        <f>IFERROR($E335*SUMIF('Daily Log'!$W$18:$W$1017,$B335,'Daily Log'!$X$18:$X$1017),0)</f>
        <v>0</v>
      </c>
      <c r="O335" s="388">
        <f>IFERROR($E335*SUMIF('Daily Log'!$Z$18:$Z$1017,$B335,'Daily Log'!$AA$18:$AA$1017),0)</f>
        <v>0</v>
      </c>
      <c r="P335" s="388">
        <f>IFERROR($E335*SUMIF('Daily Log'!$AC$18:$AC$1017,$B335,'Daily Log'!$AD$18:$AD$1017),0)</f>
        <v>0</v>
      </c>
      <c r="Q335" s="388">
        <f>IFERROR($E335*SUMIF('Daily Log'!$AF$18:$AF$1017,$B335,'Daily Log'!$AG$18:$AG$1017),0)</f>
        <v>0</v>
      </c>
      <c r="R335" s="388">
        <f>IFERROR($E335*SUMIF('Daily Log'!$AI$18:$AI$1017,$B335,'Daily Log'!$AJ$18:$AJ$1017),0)</f>
        <v>0</v>
      </c>
      <c r="S335" s="388">
        <f>IFERROR($E335*SUMIF('Daily Log'!$AL$18:$AL$1017,$B335,'Daily Log'!$AM$18:$AM$1017),0)</f>
        <v>0</v>
      </c>
      <c r="T335" s="388">
        <f>IFERROR($E335*SUMIF('Daily Log'!$AO$18:$AO$1017,$B335,'Daily Log'!$AP$18:$AP$1017),0)</f>
        <v>0</v>
      </c>
      <c r="U335" s="388">
        <f>IFERROR($E335*SUMIF('Daily Log'!$AR$18:$AR$1017,$B335,'Daily Log'!$AS$18:$AS$1017),0)</f>
        <v>0</v>
      </c>
      <c r="V335" s="388">
        <f>IFERROR($E335*SUMIF('Daily Log'!$AU$18:$AU$1017,$B335,'Daily Log'!$AV$18:$AV$1017),0)</f>
        <v>0</v>
      </c>
      <c r="W335" s="388">
        <f>IFERROR($E335*SUMIF('Daily Log'!$AX$18:$AX$1017,$B335,'Daily Log'!$AY$18:$AY$1017),0)</f>
        <v>0</v>
      </c>
      <c r="X335" s="388">
        <f>IFERROR($E335*SUMIF('Daily Log'!$BA$18:$BA$1017,$B335,'Daily Log'!$BB$18:$BB$1017),0)</f>
        <v>4</v>
      </c>
      <c r="Y335" s="388">
        <f>IFERROR($E335*SUMIF('Daily Log'!$BD$18:$BD$1017,$B335,'Daily Log'!$BE$18:$BE$1017),0)</f>
        <v>8</v>
      </c>
      <c r="Z335" s="388">
        <f>IFERROR($E335*SUMIF('Daily Log'!$BG$18:$BG$1017,$B335,'Daily Log'!$BH$18:$BH$1017),0)</f>
        <v>6</v>
      </c>
      <c r="AA335" s="388">
        <f>IFERROR($E335*SUMIF('Daily Log'!$BJ$18:$BJ$1017,$B335,'Daily Log'!$BK$18:$BK$1017),0)</f>
        <v>10</v>
      </c>
      <c r="AB335" s="388">
        <f>IFERROR($E335*SUMIF('Daily Log'!$BM$18:$BM$1017,$B335,'Daily Log'!$BN$18:$BN$1017),0)</f>
        <v>26</v>
      </c>
      <c r="AC335" s="388">
        <f>IFERROR($E335*SUMIF('Daily Log'!$BP$18:$BP$1017,$B335,'Daily Log'!$BQ$18:$BQ$1017),0)</f>
        <v>11</v>
      </c>
      <c r="AD335" s="388">
        <f>IFERROR($E335*SUMIF('Daily Log'!$BS$18:$BS$1017,$B335,'Daily Log'!$BT$18:$BT$1017),0)</f>
        <v>11</v>
      </c>
      <c r="AE335" s="388">
        <f>IFERROR($E335*SUMIF('Daily Log'!$BV$18:$BV$1017,$B335,'Daily Log'!$BW$18:$BW$1017),0)</f>
        <v>0</v>
      </c>
      <c r="AF335" s="388">
        <f>IFERROR($E335*SUMIF('Daily Log'!$BY$18:$BY$1017,$B335,'Daily Log'!$BZ$18:$BZ$1017),0)</f>
        <v>0</v>
      </c>
      <c r="AG335" s="388">
        <f>IFERROR($E335*SUMIF('Daily Log'!$CB$18:$CB$1017,$B335,'Daily Log'!$CC$18:$CC$1017),0)</f>
        <v>0</v>
      </c>
      <c r="AH335" s="388">
        <f>IFERROR($E335*SUMIF('Daily Log'!$CE$18:$CE$1017,$B335,'Daily Log'!$CF$18:$CF$1017),0)</f>
        <v>0</v>
      </c>
      <c r="AI335" s="388">
        <f>IFERROR($E335*SUMIF('Daily Log'!$CH$18:$CH$1017,$B335,'Daily Log'!$CI$18:$CI$1017),0)</f>
        <v>0</v>
      </c>
      <c r="AJ335" s="388">
        <f>IFERROR($E335*SUMIF('Daily Log'!$CK$18:$CK$1017,$B335,'Daily Log'!$CL$18:$CL$1017),0)</f>
        <v>0</v>
      </c>
      <c r="AK335" s="388">
        <f>IFERROR($E335*SUMIF('Daily Log'!$CN$18:$CN$1017,$B335,'Daily Log'!$CO$18:$CO$1017),0)</f>
        <v>0</v>
      </c>
    </row>
    <row r="336" spans="2:37" ht="33.75" customHeight="1">
      <c r="B336" s="399" t="s">
        <v>238</v>
      </c>
      <c r="C336" s="399"/>
      <c r="D336" s="389" t="s">
        <v>352</v>
      </c>
      <c r="E336" s="391">
        <v>1</v>
      </c>
      <c r="F336" s="390">
        <f t="shared" si="6"/>
        <v>34</v>
      </c>
      <c r="G336" s="388">
        <f>IFERROR($E336*SUMIF('Daily Log'!$B$18:$B$1017,$B336,'Daily Log'!$C$18:$C$1017),0)</f>
        <v>0</v>
      </c>
      <c r="H336" s="388">
        <f>IFERROR($E336*SUMIF('Daily Log'!$E$18:$E$1017,$B336,'Daily Log'!$F$18:$F$1017),0)</f>
        <v>0</v>
      </c>
      <c r="I336" s="388">
        <f>IFERROR($E336*SUMIF('Daily Log'!$H$18:$H$1017,$B336,'Daily Log'!$I$18:$I$1017),0)</f>
        <v>0</v>
      </c>
      <c r="J336" s="388">
        <f>IFERROR($E336*SUMIF('Daily Log'!$K$18:$K$1017,$B336,'Daily Log'!$L$18:$L$1017),0)</f>
        <v>0</v>
      </c>
      <c r="K336" s="388">
        <f>IFERROR($E336*SUMIF('Daily Log'!$N$18:$N$1017,$B336,'Daily Log'!$O$18:$O$1017),0)</f>
        <v>0</v>
      </c>
      <c r="L336" s="388">
        <f>IFERROR($E336*SUMIF('Daily Log'!$Q$18:$Q$1017,$B336,'Daily Log'!$R$18:$R$1017),0)</f>
        <v>0</v>
      </c>
      <c r="M336" s="388">
        <f>IFERROR($E336*SUMIF('Daily Log'!$T$18:$T$1017,$B336,'Daily Log'!$U$18:$U$1017),0)</f>
        <v>0</v>
      </c>
      <c r="N336" s="388">
        <f>IFERROR($E336*SUMIF('Daily Log'!$W$18:$W$1017,$B336,'Daily Log'!$X$18:$X$1017),0)</f>
        <v>0</v>
      </c>
      <c r="O336" s="388">
        <f>IFERROR($E336*SUMIF('Daily Log'!$Z$18:$Z$1017,$B336,'Daily Log'!$AA$18:$AA$1017),0)</f>
        <v>0</v>
      </c>
      <c r="P336" s="388">
        <f>IFERROR($E336*SUMIF('Daily Log'!$AC$18:$AC$1017,$B336,'Daily Log'!$AD$18:$AD$1017),0)</f>
        <v>0</v>
      </c>
      <c r="Q336" s="388">
        <f>IFERROR($E336*SUMIF('Daily Log'!$AF$18:$AF$1017,$B336,'Daily Log'!$AG$18:$AG$1017),0)</f>
        <v>0</v>
      </c>
      <c r="R336" s="388">
        <f>IFERROR($E336*SUMIF('Daily Log'!$AI$18:$AI$1017,$B336,'Daily Log'!$AJ$18:$AJ$1017),0)</f>
        <v>0</v>
      </c>
      <c r="S336" s="388">
        <f>IFERROR($E336*SUMIF('Daily Log'!$AL$18:$AL$1017,$B336,'Daily Log'!$AM$18:$AM$1017),0)</f>
        <v>0</v>
      </c>
      <c r="T336" s="388">
        <f>IFERROR($E336*SUMIF('Daily Log'!$AO$18:$AO$1017,$B336,'Daily Log'!$AP$18:$AP$1017),0)</f>
        <v>0</v>
      </c>
      <c r="U336" s="388">
        <f>IFERROR($E336*SUMIF('Daily Log'!$AR$18:$AR$1017,$B336,'Daily Log'!$AS$18:$AS$1017),0)</f>
        <v>0</v>
      </c>
      <c r="V336" s="388">
        <f>IFERROR($E336*SUMIF('Daily Log'!$AU$18:$AU$1017,$B336,'Daily Log'!$AV$18:$AV$1017),0)</f>
        <v>0</v>
      </c>
      <c r="W336" s="388">
        <f>IFERROR($E336*SUMIF('Daily Log'!$AX$18:$AX$1017,$B336,'Daily Log'!$AY$18:$AY$1017),0)</f>
        <v>0</v>
      </c>
      <c r="X336" s="388">
        <f>IFERROR($E336*SUMIF('Daily Log'!$BA$18:$BA$1017,$B336,'Daily Log'!$BB$18:$BB$1017),0)</f>
        <v>2</v>
      </c>
      <c r="Y336" s="388">
        <f>IFERROR($E336*SUMIF('Daily Log'!$BD$18:$BD$1017,$B336,'Daily Log'!$BE$18:$BE$1017),0)</f>
        <v>6</v>
      </c>
      <c r="Z336" s="388">
        <f>IFERROR($E336*SUMIF('Daily Log'!$BG$18:$BG$1017,$B336,'Daily Log'!$BH$18:$BH$1017),0)</f>
        <v>4</v>
      </c>
      <c r="AA336" s="388">
        <f>IFERROR($E336*SUMIF('Daily Log'!$BJ$18:$BJ$1017,$B336,'Daily Log'!$BK$18:$BK$1017),0)</f>
        <v>5</v>
      </c>
      <c r="AB336" s="388">
        <f>IFERROR($E336*SUMIF('Daily Log'!$BM$18:$BM$1017,$B336,'Daily Log'!$BN$18:$BN$1017),0)</f>
        <v>8</v>
      </c>
      <c r="AC336" s="388">
        <f>IFERROR($E336*SUMIF('Daily Log'!$BP$18:$BP$1017,$B336,'Daily Log'!$BQ$18:$BQ$1017),0)</f>
        <v>6</v>
      </c>
      <c r="AD336" s="388">
        <f>IFERROR($E336*SUMIF('Daily Log'!$BS$18:$BS$1017,$B336,'Daily Log'!$BT$18:$BT$1017),0)</f>
        <v>3</v>
      </c>
      <c r="AE336" s="388">
        <f>IFERROR($E336*SUMIF('Daily Log'!$BV$18:$BV$1017,$B336,'Daily Log'!$BW$18:$BW$1017),0)</f>
        <v>0</v>
      </c>
      <c r="AF336" s="388">
        <f>IFERROR($E336*SUMIF('Daily Log'!$BY$18:$BY$1017,$B336,'Daily Log'!$BZ$18:$BZ$1017),0)</f>
        <v>0</v>
      </c>
      <c r="AG336" s="388">
        <f>IFERROR($E336*SUMIF('Daily Log'!$CB$18:$CB$1017,$B336,'Daily Log'!$CC$18:$CC$1017),0)</f>
        <v>0</v>
      </c>
      <c r="AH336" s="388">
        <f>IFERROR($E336*SUMIF('Daily Log'!$CE$18:$CE$1017,$B336,'Daily Log'!$CF$18:$CF$1017),0)</f>
        <v>0</v>
      </c>
      <c r="AI336" s="388">
        <f>IFERROR($E336*SUMIF('Daily Log'!$CH$18:$CH$1017,$B336,'Daily Log'!$CI$18:$CI$1017),0)</f>
        <v>0</v>
      </c>
      <c r="AJ336" s="388">
        <f>IFERROR($E336*SUMIF('Daily Log'!$CK$18:$CK$1017,$B336,'Daily Log'!$CL$18:$CL$1017),0)</f>
        <v>0</v>
      </c>
      <c r="AK336" s="388">
        <f>IFERROR($E336*SUMIF('Daily Log'!$CN$18:$CN$1017,$B336,'Daily Log'!$CO$18:$CO$1017),0)</f>
        <v>0</v>
      </c>
    </row>
    <row r="337" spans="2:37" ht="33.75" customHeight="1">
      <c r="B337" s="399" t="s">
        <v>239</v>
      </c>
      <c r="C337" s="399"/>
      <c r="D337" s="389" t="s">
        <v>352</v>
      </c>
      <c r="E337" s="391">
        <v>1</v>
      </c>
      <c r="F337" s="390">
        <f t="shared" si="6"/>
        <v>29</v>
      </c>
      <c r="G337" s="388">
        <f>IFERROR($E337*SUMIF('Daily Log'!$B$18:$B$1017,$B337,'Daily Log'!$C$18:$C$1017),0)</f>
        <v>0</v>
      </c>
      <c r="H337" s="388">
        <f>IFERROR($E337*SUMIF('Daily Log'!$E$18:$E$1017,$B337,'Daily Log'!$F$18:$F$1017),0)</f>
        <v>0</v>
      </c>
      <c r="I337" s="388">
        <f>IFERROR($E337*SUMIF('Daily Log'!$H$18:$H$1017,$B337,'Daily Log'!$I$18:$I$1017),0)</f>
        <v>0</v>
      </c>
      <c r="J337" s="388">
        <f>IFERROR($E337*SUMIF('Daily Log'!$K$18:$K$1017,$B337,'Daily Log'!$L$18:$L$1017),0)</f>
        <v>0</v>
      </c>
      <c r="K337" s="388">
        <f>IFERROR($E337*SUMIF('Daily Log'!$N$18:$N$1017,$B337,'Daily Log'!$O$18:$O$1017),0)</f>
        <v>0</v>
      </c>
      <c r="L337" s="388">
        <f>IFERROR($E337*SUMIF('Daily Log'!$Q$18:$Q$1017,$B337,'Daily Log'!$R$18:$R$1017),0)</f>
        <v>0</v>
      </c>
      <c r="M337" s="388">
        <f>IFERROR($E337*SUMIF('Daily Log'!$T$18:$T$1017,$B337,'Daily Log'!$U$18:$U$1017),0)</f>
        <v>0</v>
      </c>
      <c r="N337" s="388">
        <f>IFERROR($E337*SUMIF('Daily Log'!$W$18:$W$1017,$B337,'Daily Log'!$X$18:$X$1017),0)</f>
        <v>0</v>
      </c>
      <c r="O337" s="388">
        <f>IFERROR($E337*SUMIF('Daily Log'!$Z$18:$Z$1017,$B337,'Daily Log'!$AA$18:$AA$1017),0)</f>
        <v>0</v>
      </c>
      <c r="P337" s="388">
        <f>IFERROR($E337*SUMIF('Daily Log'!$AC$18:$AC$1017,$B337,'Daily Log'!$AD$18:$AD$1017),0)</f>
        <v>0</v>
      </c>
      <c r="Q337" s="388">
        <f>IFERROR($E337*SUMIF('Daily Log'!$AF$18:$AF$1017,$B337,'Daily Log'!$AG$18:$AG$1017),0)</f>
        <v>0</v>
      </c>
      <c r="R337" s="388">
        <f>IFERROR($E337*SUMIF('Daily Log'!$AI$18:$AI$1017,$B337,'Daily Log'!$AJ$18:$AJ$1017),0)</f>
        <v>0</v>
      </c>
      <c r="S337" s="388">
        <f>IFERROR($E337*SUMIF('Daily Log'!$AL$18:$AL$1017,$B337,'Daily Log'!$AM$18:$AM$1017),0)</f>
        <v>0</v>
      </c>
      <c r="T337" s="388">
        <f>IFERROR($E337*SUMIF('Daily Log'!$AO$18:$AO$1017,$B337,'Daily Log'!$AP$18:$AP$1017),0)</f>
        <v>0</v>
      </c>
      <c r="U337" s="388">
        <f>IFERROR($E337*SUMIF('Daily Log'!$AR$18:$AR$1017,$B337,'Daily Log'!$AS$18:$AS$1017),0)</f>
        <v>0</v>
      </c>
      <c r="V337" s="388">
        <f>IFERROR($E337*SUMIF('Daily Log'!$AU$18:$AU$1017,$B337,'Daily Log'!$AV$18:$AV$1017),0)</f>
        <v>0</v>
      </c>
      <c r="W337" s="388">
        <f>IFERROR($E337*SUMIF('Daily Log'!$AX$18:$AX$1017,$B337,'Daily Log'!$AY$18:$AY$1017),0)</f>
        <v>0</v>
      </c>
      <c r="X337" s="388">
        <f>IFERROR($E337*SUMIF('Daily Log'!$BA$18:$BA$1017,$B337,'Daily Log'!$BB$18:$BB$1017),0)</f>
        <v>1</v>
      </c>
      <c r="Y337" s="388">
        <f>IFERROR($E337*SUMIF('Daily Log'!$BD$18:$BD$1017,$B337,'Daily Log'!$BE$18:$BE$1017),0)</f>
        <v>5</v>
      </c>
      <c r="Z337" s="388">
        <f>IFERROR($E337*SUMIF('Daily Log'!$BG$18:$BG$1017,$B337,'Daily Log'!$BH$18:$BH$1017),0)</f>
        <v>2</v>
      </c>
      <c r="AA337" s="388">
        <f>IFERROR($E337*SUMIF('Daily Log'!$BJ$18:$BJ$1017,$B337,'Daily Log'!$BK$18:$BK$1017),0)</f>
        <v>6</v>
      </c>
      <c r="AB337" s="388">
        <f>IFERROR($E337*SUMIF('Daily Log'!$BM$18:$BM$1017,$B337,'Daily Log'!$BN$18:$BN$1017),0)</f>
        <v>10</v>
      </c>
      <c r="AC337" s="388">
        <f>IFERROR($E337*SUMIF('Daily Log'!$BP$18:$BP$1017,$B337,'Daily Log'!$BQ$18:$BQ$1017),0)</f>
        <v>2</v>
      </c>
      <c r="AD337" s="388">
        <f>IFERROR($E337*SUMIF('Daily Log'!$BS$18:$BS$1017,$B337,'Daily Log'!$BT$18:$BT$1017),0)</f>
        <v>3</v>
      </c>
      <c r="AE337" s="388">
        <f>IFERROR($E337*SUMIF('Daily Log'!$BV$18:$BV$1017,$B337,'Daily Log'!$BW$18:$BW$1017),0)</f>
        <v>0</v>
      </c>
      <c r="AF337" s="388">
        <f>IFERROR($E337*SUMIF('Daily Log'!$BY$18:$BY$1017,$B337,'Daily Log'!$BZ$18:$BZ$1017),0)</f>
        <v>0</v>
      </c>
      <c r="AG337" s="388">
        <f>IFERROR($E337*SUMIF('Daily Log'!$CB$18:$CB$1017,$B337,'Daily Log'!$CC$18:$CC$1017),0)</f>
        <v>0</v>
      </c>
      <c r="AH337" s="388">
        <f>IFERROR($E337*SUMIF('Daily Log'!$CE$18:$CE$1017,$B337,'Daily Log'!$CF$18:$CF$1017),0)</f>
        <v>0</v>
      </c>
      <c r="AI337" s="388">
        <f>IFERROR($E337*SUMIF('Daily Log'!$CH$18:$CH$1017,$B337,'Daily Log'!$CI$18:$CI$1017),0)</f>
        <v>0</v>
      </c>
      <c r="AJ337" s="388">
        <f>IFERROR($E337*SUMIF('Daily Log'!$CK$18:$CK$1017,$B337,'Daily Log'!$CL$18:$CL$1017),0)</f>
        <v>0</v>
      </c>
      <c r="AK337" s="388">
        <f>IFERROR($E337*SUMIF('Daily Log'!$CN$18:$CN$1017,$B337,'Daily Log'!$CO$18:$CO$1017),0)</f>
        <v>0</v>
      </c>
    </row>
    <row r="338" spans="2:37" ht="33.75" customHeight="1">
      <c r="B338" s="399" t="s">
        <v>240</v>
      </c>
      <c r="C338" s="399"/>
      <c r="D338" s="389" t="s">
        <v>352</v>
      </c>
      <c r="E338" s="391">
        <v>1</v>
      </c>
      <c r="F338" s="390">
        <f t="shared" si="6"/>
        <v>3</v>
      </c>
      <c r="G338" s="388">
        <f>IFERROR($E338*SUMIF('Daily Log'!$B$18:$B$1017,$B338,'Daily Log'!$C$18:$C$1017),0)</f>
        <v>0</v>
      </c>
      <c r="H338" s="388">
        <f>IFERROR($E338*SUMIF('Daily Log'!$E$18:$E$1017,$B338,'Daily Log'!$F$18:$F$1017),0)</f>
        <v>0</v>
      </c>
      <c r="I338" s="388">
        <f>IFERROR($E338*SUMIF('Daily Log'!$H$18:$H$1017,$B338,'Daily Log'!$I$18:$I$1017),0)</f>
        <v>0</v>
      </c>
      <c r="J338" s="388">
        <f>IFERROR($E338*SUMIF('Daily Log'!$K$18:$K$1017,$B338,'Daily Log'!$L$18:$L$1017),0)</f>
        <v>0</v>
      </c>
      <c r="K338" s="388">
        <f>IFERROR($E338*SUMIF('Daily Log'!$N$18:$N$1017,$B338,'Daily Log'!$O$18:$O$1017),0)</f>
        <v>0</v>
      </c>
      <c r="L338" s="388">
        <f>IFERROR($E338*SUMIF('Daily Log'!$Q$18:$Q$1017,$B338,'Daily Log'!$R$18:$R$1017),0)</f>
        <v>0</v>
      </c>
      <c r="M338" s="388">
        <f>IFERROR($E338*SUMIF('Daily Log'!$T$18:$T$1017,$B338,'Daily Log'!$U$18:$U$1017),0)</f>
        <v>0</v>
      </c>
      <c r="N338" s="388">
        <f>IFERROR($E338*SUMIF('Daily Log'!$W$18:$W$1017,$B338,'Daily Log'!$X$18:$X$1017),0)</f>
        <v>0</v>
      </c>
      <c r="O338" s="388">
        <f>IFERROR($E338*SUMIF('Daily Log'!$Z$18:$Z$1017,$B338,'Daily Log'!$AA$18:$AA$1017),0)</f>
        <v>0</v>
      </c>
      <c r="P338" s="388">
        <f>IFERROR($E338*SUMIF('Daily Log'!$AC$18:$AC$1017,$B338,'Daily Log'!$AD$18:$AD$1017),0)</f>
        <v>0</v>
      </c>
      <c r="Q338" s="388">
        <f>IFERROR($E338*SUMIF('Daily Log'!$AF$18:$AF$1017,$B338,'Daily Log'!$AG$18:$AG$1017),0)</f>
        <v>0</v>
      </c>
      <c r="R338" s="388">
        <f>IFERROR($E338*SUMIF('Daily Log'!$AI$18:$AI$1017,$B338,'Daily Log'!$AJ$18:$AJ$1017),0)</f>
        <v>0</v>
      </c>
      <c r="S338" s="388">
        <f>IFERROR($E338*SUMIF('Daily Log'!$AL$18:$AL$1017,$B338,'Daily Log'!$AM$18:$AM$1017),0)</f>
        <v>0</v>
      </c>
      <c r="T338" s="388">
        <f>IFERROR($E338*SUMIF('Daily Log'!$AO$18:$AO$1017,$B338,'Daily Log'!$AP$18:$AP$1017),0)</f>
        <v>0</v>
      </c>
      <c r="U338" s="388">
        <f>IFERROR($E338*SUMIF('Daily Log'!$AR$18:$AR$1017,$B338,'Daily Log'!$AS$18:$AS$1017),0)</f>
        <v>0</v>
      </c>
      <c r="V338" s="388">
        <f>IFERROR($E338*SUMIF('Daily Log'!$AU$18:$AU$1017,$B338,'Daily Log'!$AV$18:$AV$1017),0)</f>
        <v>0</v>
      </c>
      <c r="W338" s="388">
        <f>IFERROR($E338*SUMIF('Daily Log'!$AX$18:$AX$1017,$B338,'Daily Log'!$AY$18:$AY$1017),0)</f>
        <v>0</v>
      </c>
      <c r="X338" s="388">
        <f>IFERROR($E338*SUMIF('Daily Log'!$BA$18:$BA$1017,$B338,'Daily Log'!$BB$18:$BB$1017),0)</f>
        <v>0</v>
      </c>
      <c r="Y338" s="388">
        <f>IFERROR($E338*SUMIF('Daily Log'!$BD$18:$BD$1017,$B338,'Daily Log'!$BE$18:$BE$1017),0)</f>
        <v>0</v>
      </c>
      <c r="Z338" s="388">
        <f>IFERROR($E338*SUMIF('Daily Log'!$BG$18:$BG$1017,$B338,'Daily Log'!$BH$18:$BH$1017),0)</f>
        <v>1</v>
      </c>
      <c r="AA338" s="388">
        <f>IFERROR($E338*SUMIF('Daily Log'!$BJ$18:$BJ$1017,$B338,'Daily Log'!$BK$18:$BK$1017),0)</f>
        <v>0</v>
      </c>
      <c r="AB338" s="388">
        <f>IFERROR($E338*SUMIF('Daily Log'!$BM$18:$BM$1017,$B338,'Daily Log'!$BN$18:$BN$1017),0)</f>
        <v>1</v>
      </c>
      <c r="AC338" s="388">
        <f>IFERROR($E338*SUMIF('Daily Log'!$BP$18:$BP$1017,$B338,'Daily Log'!$BQ$18:$BQ$1017),0)</f>
        <v>0</v>
      </c>
      <c r="AD338" s="388">
        <f>IFERROR($E338*SUMIF('Daily Log'!$BS$18:$BS$1017,$B338,'Daily Log'!$BT$18:$BT$1017),0)</f>
        <v>1</v>
      </c>
      <c r="AE338" s="388">
        <f>IFERROR($E338*SUMIF('Daily Log'!$BV$18:$BV$1017,$B338,'Daily Log'!$BW$18:$BW$1017),0)</f>
        <v>0</v>
      </c>
      <c r="AF338" s="388">
        <f>IFERROR($E338*SUMIF('Daily Log'!$BY$18:$BY$1017,$B338,'Daily Log'!$BZ$18:$BZ$1017),0)</f>
        <v>0</v>
      </c>
      <c r="AG338" s="388">
        <f>IFERROR($E338*SUMIF('Daily Log'!$CB$18:$CB$1017,$B338,'Daily Log'!$CC$18:$CC$1017),0)</f>
        <v>0</v>
      </c>
      <c r="AH338" s="388">
        <f>IFERROR($E338*SUMIF('Daily Log'!$CE$18:$CE$1017,$B338,'Daily Log'!$CF$18:$CF$1017),0)</f>
        <v>0</v>
      </c>
      <c r="AI338" s="388">
        <f>IFERROR($E338*SUMIF('Daily Log'!$CH$18:$CH$1017,$B338,'Daily Log'!$CI$18:$CI$1017),0)</f>
        <v>0</v>
      </c>
      <c r="AJ338" s="388">
        <f>IFERROR($E338*SUMIF('Daily Log'!$CK$18:$CK$1017,$B338,'Daily Log'!$CL$18:$CL$1017),0)</f>
        <v>0</v>
      </c>
      <c r="AK338" s="388">
        <f>IFERROR($E338*SUMIF('Daily Log'!$CN$18:$CN$1017,$B338,'Daily Log'!$CO$18:$CO$1017),0)</f>
        <v>0</v>
      </c>
    </row>
    <row r="339" spans="2:37" ht="33.75" customHeight="1">
      <c r="B339" s="399" t="s">
        <v>241</v>
      </c>
      <c r="C339" s="399"/>
      <c r="D339" s="389" t="s">
        <v>352</v>
      </c>
      <c r="E339" s="391">
        <v>1</v>
      </c>
      <c r="F339" s="390">
        <f t="shared" si="6"/>
        <v>13</v>
      </c>
      <c r="G339" s="388">
        <f>IFERROR($E339*SUMIF('Daily Log'!$B$18:$B$1017,$B339,'Daily Log'!$C$18:$C$1017),0)</f>
        <v>0</v>
      </c>
      <c r="H339" s="388">
        <f>IFERROR($E339*SUMIF('Daily Log'!$E$18:$E$1017,$B339,'Daily Log'!$F$18:$F$1017),0)</f>
        <v>0</v>
      </c>
      <c r="I339" s="388">
        <f>IFERROR($E339*SUMIF('Daily Log'!$H$18:$H$1017,$B339,'Daily Log'!$I$18:$I$1017),0)</f>
        <v>0</v>
      </c>
      <c r="J339" s="388">
        <f>IFERROR($E339*SUMIF('Daily Log'!$K$18:$K$1017,$B339,'Daily Log'!$L$18:$L$1017),0)</f>
        <v>0</v>
      </c>
      <c r="K339" s="388">
        <f>IFERROR($E339*SUMIF('Daily Log'!$N$18:$N$1017,$B339,'Daily Log'!$O$18:$O$1017),0)</f>
        <v>0</v>
      </c>
      <c r="L339" s="388">
        <f>IFERROR($E339*SUMIF('Daily Log'!$Q$18:$Q$1017,$B339,'Daily Log'!$R$18:$R$1017),0)</f>
        <v>0</v>
      </c>
      <c r="M339" s="388">
        <f>IFERROR($E339*SUMIF('Daily Log'!$T$18:$T$1017,$B339,'Daily Log'!$U$18:$U$1017),0)</f>
        <v>0</v>
      </c>
      <c r="N339" s="388">
        <f>IFERROR($E339*SUMIF('Daily Log'!$W$18:$W$1017,$B339,'Daily Log'!$X$18:$X$1017),0)</f>
        <v>0</v>
      </c>
      <c r="O339" s="388">
        <f>IFERROR($E339*SUMIF('Daily Log'!$Z$18:$Z$1017,$B339,'Daily Log'!$AA$18:$AA$1017),0)</f>
        <v>0</v>
      </c>
      <c r="P339" s="388">
        <f>IFERROR($E339*SUMIF('Daily Log'!$AC$18:$AC$1017,$B339,'Daily Log'!$AD$18:$AD$1017),0)</f>
        <v>0</v>
      </c>
      <c r="Q339" s="388">
        <f>IFERROR($E339*SUMIF('Daily Log'!$AF$18:$AF$1017,$B339,'Daily Log'!$AG$18:$AG$1017),0)</f>
        <v>0</v>
      </c>
      <c r="R339" s="388">
        <f>IFERROR($E339*SUMIF('Daily Log'!$AI$18:$AI$1017,$B339,'Daily Log'!$AJ$18:$AJ$1017),0)</f>
        <v>0</v>
      </c>
      <c r="S339" s="388">
        <f>IFERROR($E339*SUMIF('Daily Log'!$AL$18:$AL$1017,$B339,'Daily Log'!$AM$18:$AM$1017),0)</f>
        <v>0</v>
      </c>
      <c r="T339" s="388">
        <f>IFERROR($E339*SUMIF('Daily Log'!$AO$18:$AO$1017,$B339,'Daily Log'!$AP$18:$AP$1017),0)</f>
        <v>0</v>
      </c>
      <c r="U339" s="388">
        <f>IFERROR($E339*SUMIF('Daily Log'!$AR$18:$AR$1017,$B339,'Daily Log'!$AS$18:$AS$1017),0)</f>
        <v>0</v>
      </c>
      <c r="V339" s="388">
        <f>IFERROR($E339*SUMIF('Daily Log'!$AU$18:$AU$1017,$B339,'Daily Log'!$AV$18:$AV$1017),0)</f>
        <v>0</v>
      </c>
      <c r="W339" s="388">
        <f>IFERROR($E339*SUMIF('Daily Log'!$AX$18:$AX$1017,$B339,'Daily Log'!$AY$18:$AY$1017),0)</f>
        <v>0</v>
      </c>
      <c r="X339" s="388">
        <f>IFERROR($E339*SUMIF('Daily Log'!$BA$18:$BA$1017,$B339,'Daily Log'!$BB$18:$BB$1017),0)</f>
        <v>2</v>
      </c>
      <c r="Y339" s="388">
        <f>IFERROR($E339*SUMIF('Daily Log'!$BD$18:$BD$1017,$B339,'Daily Log'!$BE$18:$BE$1017),0)</f>
        <v>0</v>
      </c>
      <c r="Z339" s="388">
        <f>IFERROR($E339*SUMIF('Daily Log'!$BG$18:$BG$1017,$B339,'Daily Log'!$BH$18:$BH$1017),0)</f>
        <v>0</v>
      </c>
      <c r="AA339" s="388">
        <f>IFERROR($E339*SUMIF('Daily Log'!$BJ$18:$BJ$1017,$B339,'Daily Log'!$BK$18:$BK$1017),0)</f>
        <v>1</v>
      </c>
      <c r="AB339" s="388">
        <f>IFERROR($E339*SUMIF('Daily Log'!$BM$18:$BM$1017,$B339,'Daily Log'!$BN$18:$BN$1017),0)</f>
        <v>4</v>
      </c>
      <c r="AC339" s="388">
        <f>IFERROR($E339*SUMIF('Daily Log'!$BP$18:$BP$1017,$B339,'Daily Log'!$BQ$18:$BQ$1017),0)</f>
        <v>4</v>
      </c>
      <c r="AD339" s="388">
        <f>IFERROR($E339*SUMIF('Daily Log'!$BS$18:$BS$1017,$B339,'Daily Log'!$BT$18:$BT$1017),0)</f>
        <v>2</v>
      </c>
      <c r="AE339" s="388">
        <f>IFERROR($E339*SUMIF('Daily Log'!$BV$18:$BV$1017,$B339,'Daily Log'!$BW$18:$BW$1017),0)</f>
        <v>0</v>
      </c>
      <c r="AF339" s="388">
        <f>IFERROR($E339*SUMIF('Daily Log'!$BY$18:$BY$1017,$B339,'Daily Log'!$BZ$18:$BZ$1017),0)</f>
        <v>0</v>
      </c>
      <c r="AG339" s="388">
        <f>IFERROR($E339*SUMIF('Daily Log'!$CB$18:$CB$1017,$B339,'Daily Log'!$CC$18:$CC$1017),0)</f>
        <v>0</v>
      </c>
      <c r="AH339" s="388">
        <f>IFERROR($E339*SUMIF('Daily Log'!$CE$18:$CE$1017,$B339,'Daily Log'!$CF$18:$CF$1017),0)</f>
        <v>0</v>
      </c>
      <c r="AI339" s="388">
        <f>IFERROR($E339*SUMIF('Daily Log'!$CH$18:$CH$1017,$B339,'Daily Log'!$CI$18:$CI$1017),0)</f>
        <v>0</v>
      </c>
      <c r="AJ339" s="388">
        <f>IFERROR($E339*SUMIF('Daily Log'!$CK$18:$CK$1017,$B339,'Daily Log'!$CL$18:$CL$1017),0)</f>
        <v>0</v>
      </c>
      <c r="AK339" s="388">
        <f>IFERROR($E339*SUMIF('Daily Log'!$CN$18:$CN$1017,$B339,'Daily Log'!$CO$18:$CO$1017),0)</f>
        <v>0</v>
      </c>
    </row>
    <row r="340" spans="2:37" ht="33.75" customHeight="1">
      <c r="B340" s="399" t="s">
        <v>242</v>
      </c>
      <c r="C340" s="399"/>
      <c r="D340" s="389" t="s">
        <v>352</v>
      </c>
      <c r="E340" s="391">
        <v>1</v>
      </c>
      <c r="F340" s="390">
        <f t="shared" si="6"/>
        <v>15</v>
      </c>
      <c r="G340" s="388">
        <f>IFERROR($E340*SUMIF('Daily Log'!$B$18:$B$1017,$B340,'Daily Log'!$C$18:$C$1017),0)</f>
        <v>0</v>
      </c>
      <c r="H340" s="388">
        <f>IFERROR($E340*SUMIF('Daily Log'!$E$18:$E$1017,$B340,'Daily Log'!$F$18:$F$1017),0)</f>
        <v>0</v>
      </c>
      <c r="I340" s="388">
        <f>IFERROR($E340*SUMIF('Daily Log'!$H$18:$H$1017,$B340,'Daily Log'!$I$18:$I$1017),0)</f>
        <v>0</v>
      </c>
      <c r="J340" s="388">
        <f>IFERROR($E340*SUMIF('Daily Log'!$K$18:$K$1017,$B340,'Daily Log'!$L$18:$L$1017),0)</f>
        <v>0</v>
      </c>
      <c r="K340" s="388">
        <f>IFERROR($E340*SUMIF('Daily Log'!$N$18:$N$1017,$B340,'Daily Log'!$O$18:$O$1017),0)</f>
        <v>0</v>
      </c>
      <c r="L340" s="388">
        <f>IFERROR($E340*SUMIF('Daily Log'!$Q$18:$Q$1017,$B340,'Daily Log'!$R$18:$R$1017),0)</f>
        <v>0</v>
      </c>
      <c r="M340" s="388">
        <f>IFERROR($E340*SUMIF('Daily Log'!$T$18:$T$1017,$B340,'Daily Log'!$U$18:$U$1017),0)</f>
        <v>0</v>
      </c>
      <c r="N340" s="388">
        <f>IFERROR($E340*SUMIF('Daily Log'!$W$18:$W$1017,$B340,'Daily Log'!$X$18:$X$1017),0)</f>
        <v>0</v>
      </c>
      <c r="O340" s="388">
        <f>IFERROR($E340*SUMIF('Daily Log'!$Z$18:$Z$1017,$B340,'Daily Log'!$AA$18:$AA$1017),0)</f>
        <v>0</v>
      </c>
      <c r="P340" s="388">
        <f>IFERROR($E340*SUMIF('Daily Log'!$AC$18:$AC$1017,$B340,'Daily Log'!$AD$18:$AD$1017),0)</f>
        <v>0</v>
      </c>
      <c r="Q340" s="388">
        <f>IFERROR($E340*SUMIF('Daily Log'!$AF$18:$AF$1017,$B340,'Daily Log'!$AG$18:$AG$1017),0)</f>
        <v>0</v>
      </c>
      <c r="R340" s="388">
        <f>IFERROR($E340*SUMIF('Daily Log'!$AI$18:$AI$1017,$B340,'Daily Log'!$AJ$18:$AJ$1017),0)</f>
        <v>0</v>
      </c>
      <c r="S340" s="388">
        <f>IFERROR($E340*SUMIF('Daily Log'!$AL$18:$AL$1017,$B340,'Daily Log'!$AM$18:$AM$1017),0)</f>
        <v>0</v>
      </c>
      <c r="T340" s="388">
        <f>IFERROR($E340*SUMIF('Daily Log'!$AO$18:$AO$1017,$B340,'Daily Log'!$AP$18:$AP$1017),0)</f>
        <v>0</v>
      </c>
      <c r="U340" s="388">
        <f>IFERROR($E340*SUMIF('Daily Log'!$AR$18:$AR$1017,$B340,'Daily Log'!$AS$18:$AS$1017),0)</f>
        <v>0</v>
      </c>
      <c r="V340" s="388">
        <f>IFERROR($E340*SUMIF('Daily Log'!$AU$18:$AU$1017,$B340,'Daily Log'!$AV$18:$AV$1017),0)</f>
        <v>0</v>
      </c>
      <c r="W340" s="388">
        <f>IFERROR($E340*SUMIF('Daily Log'!$AX$18:$AX$1017,$B340,'Daily Log'!$AY$18:$AY$1017),0)</f>
        <v>0</v>
      </c>
      <c r="X340" s="388">
        <f>IFERROR($E340*SUMIF('Daily Log'!$BA$18:$BA$1017,$B340,'Daily Log'!$BB$18:$BB$1017),0)</f>
        <v>0</v>
      </c>
      <c r="Y340" s="388">
        <f>IFERROR($E340*SUMIF('Daily Log'!$BD$18:$BD$1017,$B340,'Daily Log'!$BE$18:$BE$1017),0)</f>
        <v>0</v>
      </c>
      <c r="Z340" s="388">
        <f>IFERROR($E340*SUMIF('Daily Log'!$BG$18:$BG$1017,$B340,'Daily Log'!$BH$18:$BH$1017),0)</f>
        <v>0</v>
      </c>
      <c r="AA340" s="388">
        <f>IFERROR($E340*SUMIF('Daily Log'!$BJ$18:$BJ$1017,$B340,'Daily Log'!$BK$18:$BK$1017),0)</f>
        <v>0</v>
      </c>
      <c r="AB340" s="388">
        <f>IFERROR($E340*SUMIF('Daily Log'!$BM$18:$BM$1017,$B340,'Daily Log'!$BN$18:$BN$1017),0)</f>
        <v>4</v>
      </c>
      <c r="AC340" s="388">
        <f>IFERROR($E340*SUMIF('Daily Log'!$BP$18:$BP$1017,$B340,'Daily Log'!$BQ$18:$BQ$1017),0)</f>
        <v>3</v>
      </c>
      <c r="AD340" s="388">
        <f>IFERROR($E340*SUMIF('Daily Log'!$BS$18:$BS$1017,$B340,'Daily Log'!$BT$18:$BT$1017),0)</f>
        <v>8</v>
      </c>
      <c r="AE340" s="388">
        <f>IFERROR($E340*SUMIF('Daily Log'!$BV$18:$BV$1017,$B340,'Daily Log'!$BW$18:$BW$1017),0)</f>
        <v>0</v>
      </c>
      <c r="AF340" s="388">
        <f>IFERROR($E340*SUMIF('Daily Log'!$BY$18:$BY$1017,$B340,'Daily Log'!$BZ$18:$BZ$1017),0)</f>
        <v>0</v>
      </c>
      <c r="AG340" s="388">
        <f>IFERROR($E340*SUMIF('Daily Log'!$CB$18:$CB$1017,$B340,'Daily Log'!$CC$18:$CC$1017),0)</f>
        <v>0</v>
      </c>
      <c r="AH340" s="388">
        <f>IFERROR($E340*SUMIF('Daily Log'!$CE$18:$CE$1017,$B340,'Daily Log'!$CF$18:$CF$1017),0)</f>
        <v>0</v>
      </c>
      <c r="AI340" s="388">
        <f>IFERROR($E340*SUMIF('Daily Log'!$CH$18:$CH$1017,$B340,'Daily Log'!$CI$18:$CI$1017),0)</f>
        <v>0</v>
      </c>
      <c r="AJ340" s="388">
        <f>IFERROR($E340*SUMIF('Daily Log'!$CK$18:$CK$1017,$B340,'Daily Log'!$CL$18:$CL$1017),0)</f>
        <v>0</v>
      </c>
      <c r="AK340" s="388">
        <f>IFERROR($E340*SUMIF('Daily Log'!$CN$18:$CN$1017,$B340,'Daily Log'!$CO$18:$CO$1017),0)</f>
        <v>0</v>
      </c>
    </row>
    <row r="341" spans="2:37" ht="33.75" customHeight="1">
      <c r="B341" s="399" t="s">
        <v>243</v>
      </c>
      <c r="C341" s="399"/>
      <c r="D341" s="389" t="s">
        <v>352</v>
      </c>
      <c r="E341" s="391">
        <v>1</v>
      </c>
      <c r="F341" s="390">
        <f t="shared" si="6"/>
        <v>11</v>
      </c>
      <c r="G341" s="388">
        <f>IFERROR($E341*SUMIF('Daily Log'!$B$18:$B$1017,$B341,'Daily Log'!$C$18:$C$1017),0)</f>
        <v>0</v>
      </c>
      <c r="H341" s="388">
        <f>IFERROR($E341*SUMIF('Daily Log'!$E$18:$E$1017,$B341,'Daily Log'!$F$18:$F$1017),0)</f>
        <v>0</v>
      </c>
      <c r="I341" s="388">
        <f>IFERROR($E341*SUMIF('Daily Log'!$H$18:$H$1017,$B341,'Daily Log'!$I$18:$I$1017),0)</f>
        <v>0</v>
      </c>
      <c r="J341" s="388">
        <f>IFERROR($E341*SUMIF('Daily Log'!$K$18:$K$1017,$B341,'Daily Log'!$L$18:$L$1017),0)</f>
        <v>0</v>
      </c>
      <c r="K341" s="388">
        <f>IFERROR($E341*SUMIF('Daily Log'!$N$18:$N$1017,$B341,'Daily Log'!$O$18:$O$1017),0)</f>
        <v>0</v>
      </c>
      <c r="L341" s="388">
        <f>IFERROR($E341*SUMIF('Daily Log'!$Q$18:$Q$1017,$B341,'Daily Log'!$R$18:$R$1017),0)</f>
        <v>0</v>
      </c>
      <c r="M341" s="388">
        <f>IFERROR($E341*SUMIF('Daily Log'!$T$18:$T$1017,$B341,'Daily Log'!$U$18:$U$1017),0)</f>
        <v>0</v>
      </c>
      <c r="N341" s="388">
        <f>IFERROR($E341*SUMIF('Daily Log'!$W$18:$W$1017,$B341,'Daily Log'!$X$18:$X$1017),0)</f>
        <v>0</v>
      </c>
      <c r="O341" s="388">
        <f>IFERROR($E341*SUMIF('Daily Log'!$Z$18:$Z$1017,$B341,'Daily Log'!$AA$18:$AA$1017),0)</f>
        <v>0</v>
      </c>
      <c r="P341" s="388">
        <f>IFERROR($E341*SUMIF('Daily Log'!$AC$18:$AC$1017,$B341,'Daily Log'!$AD$18:$AD$1017),0)</f>
        <v>0</v>
      </c>
      <c r="Q341" s="388">
        <f>IFERROR($E341*SUMIF('Daily Log'!$AF$18:$AF$1017,$B341,'Daily Log'!$AG$18:$AG$1017),0)</f>
        <v>0</v>
      </c>
      <c r="R341" s="388">
        <f>IFERROR($E341*SUMIF('Daily Log'!$AI$18:$AI$1017,$B341,'Daily Log'!$AJ$18:$AJ$1017),0)</f>
        <v>0</v>
      </c>
      <c r="S341" s="388">
        <f>IFERROR($E341*SUMIF('Daily Log'!$AL$18:$AL$1017,$B341,'Daily Log'!$AM$18:$AM$1017),0)</f>
        <v>0</v>
      </c>
      <c r="T341" s="388">
        <f>IFERROR($E341*SUMIF('Daily Log'!$AO$18:$AO$1017,$B341,'Daily Log'!$AP$18:$AP$1017),0)</f>
        <v>0</v>
      </c>
      <c r="U341" s="388">
        <f>IFERROR($E341*SUMIF('Daily Log'!$AR$18:$AR$1017,$B341,'Daily Log'!$AS$18:$AS$1017),0)</f>
        <v>0</v>
      </c>
      <c r="V341" s="388">
        <f>IFERROR($E341*SUMIF('Daily Log'!$AU$18:$AU$1017,$B341,'Daily Log'!$AV$18:$AV$1017),0)</f>
        <v>0</v>
      </c>
      <c r="W341" s="388">
        <f>IFERROR($E341*SUMIF('Daily Log'!$AX$18:$AX$1017,$B341,'Daily Log'!$AY$18:$AY$1017),0)</f>
        <v>0</v>
      </c>
      <c r="X341" s="388">
        <f>IFERROR($E341*SUMIF('Daily Log'!$BA$18:$BA$1017,$B341,'Daily Log'!$BB$18:$BB$1017),0)</f>
        <v>0</v>
      </c>
      <c r="Y341" s="388">
        <f>IFERROR($E341*SUMIF('Daily Log'!$BD$18:$BD$1017,$B341,'Daily Log'!$BE$18:$BE$1017),0)</f>
        <v>1</v>
      </c>
      <c r="Z341" s="388">
        <f>IFERROR($E341*SUMIF('Daily Log'!$BG$18:$BG$1017,$B341,'Daily Log'!$BH$18:$BH$1017),0)</f>
        <v>1</v>
      </c>
      <c r="AA341" s="388">
        <f>IFERROR($E341*SUMIF('Daily Log'!$BJ$18:$BJ$1017,$B341,'Daily Log'!$BK$18:$BK$1017),0)</f>
        <v>0</v>
      </c>
      <c r="AB341" s="388">
        <f>IFERROR($E341*SUMIF('Daily Log'!$BM$18:$BM$1017,$B341,'Daily Log'!$BN$18:$BN$1017),0)</f>
        <v>5</v>
      </c>
      <c r="AC341" s="388">
        <f>IFERROR($E341*SUMIF('Daily Log'!$BP$18:$BP$1017,$B341,'Daily Log'!$BQ$18:$BQ$1017),0)</f>
        <v>1</v>
      </c>
      <c r="AD341" s="388">
        <f>IFERROR($E341*SUMIF('Daily Log'!$BS$18:$BS$1017,$B341,'Daily Log'!$BT$18:$BT$1017),0)</f>
        <v>3</v>
      </c>
      <c r="AE341" s="388">
        <f>IFERROR($E341*SUMIF('Daily Log'!$BV$18:$BV$1017,$B341,'Daily Log'!$BW$18:$BW$1017),0)</f>
        <v>0</v>
      </c>
      <c r="AF341" s="388">
        <f>IFERROR($E341*SUMIF('Daily Log'!$BY$18:$BY$1017,$B341,'Daily Log'!$BZ$18:$BZ$1017),0)</f>
        <v>0</v>
      </c>
      <c r="AG341" s="388">
        <f>IFERROR($E341*SUMIF('Daily Log'!$CB$18:$CB$1017,$B341,'Daily Log'!$CC$18:$CC$1017),0)</f>
        <v>0</v>
      </c>
      <c r="AH341" s="388">
        <f>IFERROR($E341*SUMIF('Daily Log'!$CE$18:$CE$1017,$B341,'Daily Log'!$CF$18:$CF$1017),0)</f>
        <v>0</v>
      </c>
      <c r="AI341" s="388">
        <f>IFERROR($E341*SUMIF('Daily Log'!$CH$18:$CH$1017,$B341,'Daily Log'!$CI$18:$CI$1017),0)</f>
        <v>0</v>
      </c>
      <c r="AJ341" s="388">
        <f>IFERROR($E341*SUMIF('Daily Log'!$CK$18:$CK$1017,$B341,'Daily Log'!$CL$18:$CL$1017),0)</f>
        <v>0</v>
      </c>
      <c r="AK341" s="388">
        <f>IFERROR($E341*SUMIF('Daily Log'!$CN$18:$CN$1017,$B341,'Daily Log'!$CO$18:$CO$1017),0)</f>
        <v>0</v>
      </c>
    </row>
    <row r="342" spans="2:37" ht="33.75" customHeight="1">
      <c r="B342" s="399" t="s">
        <v>244</v>
      </c>
      <c r="C342" s="399"/>
      <c r="D342" s="389" t="s">
        <v>352</v>
      </c>
      <c r="E342" s="391">
        <v>1</v>
      </c>
      <c r="F342" s="390">
        <f t="shared" si="6"/>
        <v>23</v>
      </c>
      <c r="G342" s="388">
        <f>IFERROR($E342*SUMIF('Daily Log'!$B$18:$B$1017,$B342,'Daily Log'!$C$18:$C$1017),0)</f>
        <v>0</v>
      </c>
      <c r="H342" s="388">
        <f>IFERROR($E342*SUMIF('Daily Log'!$E$18:$E$1017,$B342,'Daily Log'!$F$18:$F$1017),0)</f>
        <v>0</v>
      </c>
      <c r="I342" s="388">
        <f>IFERROR($E342*SUMIF('Daily Log'!$H$18:$H$1017,$B342,'Daily Log'!$I$18:$I$1017),0)</f>
        <v>0</v>
      </c>
      <c r="J342" s="388">
        <f>IFERROR($E342*SUMIF('Daily Log'!$K$18:$K$1017,$B342,'Daily Log'!$L$18:$L$1017),0)</f>
        <v>0</v>
      </c>
      <c r="K342" s="388">
        <f>IFERROR($E342*SUMIF('Daily Log'!$N$18:$N$1017,$B342,'Daily Log'!$O$18:$O$1017),0)</f>
        <v>0</v>
      </c>
      <c r="L342" s="388">
        <f>IFERROR($E342*SUMIF('Daily Log'!$Q$18:$Q$1017,$B342,'Daily Log'!$R$18:$R$1017),0)</f>
        <v>0</v>
      </c>
      <c r="M342" s="388">
        <f>IFERROR($E342*SUMIF('Daily Log'!$T$18:$T$1017,$B342,'Daily Log'!$U$18:$U$1017),0)</f>
        <v>0</v>
      </c>
      <c r="N342" s="388">
        <f>IFERROR($E342*SUMIF('Daily Log'!$W$18:$W$1017,$B342,'Daily Log'!$X$18:$X$1017),0)</f>
        <v>0</v>
      </c>
      <c r="O342" s="388">
        <f>IFERROR($E342*SUMIF('Daily Log'!$Z$18:$Z$1017,$B342,'Daily Log'!$AA$18:$AA$1017),0)</f>
        <v>0</v>
      </c>
      <c r="P342" s="388">
        <f>IFERROR($E342*SUMIF('Daily Log'!$AC$18:$AC$1017,$B342,'Daily Log'!$AD$18:$AD$1017),0)</f>
        <v>0</v>
      </c>
      <c r="Q342" s="388">
        <f>IFERROR($E342*SUMIF('Daily Log'!$AF$18:$AF$1017,$B342,'Daily Log'!$AG$18:$AG$1017),0)</f>
        <v>0</v>
      </c>
      <c r="R342" s="388">
        <f>IFERROR($E342*SUMIF('Daily Log'!$AI$18:$AI$1017,$B342,'Daily Log'!$AJ$18:$AJ$1017),0)</f>
        <v>0</v>
      </c>
      <c r="S342" s="388">
        <f>IFERROR($E342*SUMIF('Daily Log'!$AL$18:$AL$1017,$B342,'Daily Log'!$AM$18:$AM$1017),0)</f>
        <v>0</v>
      </c>
      <c r="T342" s="388">
        <f>IFERROR($E342*SUMIF('Daily Log'!$AO$18:$AO$1017,$B342,'Daily Log'!$AP$18:$AP$1017),0)</f>
        <v>0</v>
      </c>
      <c r="U342" s="388">
        <f>IFERROR($E342*SUMIF('Daily Log'!$AR$18:$AR$1017,$B342,'Daily Log'!$AS$18:$AS$1017),0)</f>
        <v>0</v>
      </c>
      <c r="V342" s="388">
        <f>IFERROR($E342*SUMIF('Daily Log'!$AU$18:$AU$1017,$B342,'Daily Log'!$AV$18:$AV$1017),0)</f>
        <v>0</v>
      </c>
      <c r="W342" s="388">
        <f>IFERROR($E342*SUMIF('Daily Log'!$AX$18:$AX$1017,$B342,'Daily Log'!$AY$18:$AY$1017),0)</f>
        <v>0</v>
      </c>
      <c r="X342" s="388">
        <f>IFERROR($E342*SUMIF('Daily Log'!$BA$18:$BA$1017,$B342,'Daily Log'!$BB$18:$BB$1017),0)</f>
        <v>3</v>
      </c>
      <c r="Y342" s="388">
        <f>IFERROR($E342*SUMIF('Daily Log'!$BD$18:$BD$1017,$B342,'Daily Log'!$BE$18:$BE$1017),0)</f>
        <v>4</v>
      </c>
      <c r="Z342" s="388">
        <f>IFERROR($E342*SUMIF('Daily Log'!$BG$18:$BG$1017,$B342,'Daily Log'!$BH$18:$BH$1017),0)</f>
        <v>1</v>
      </c>
      <c r="AA342" s="388">
        <f>IFERROR($E342*SUMIF('Daily Log'!$BJ$18:$BJ$1017,$B342,'Daily Log'!$BK$18:$BK$1017),0)</f>
        <v>2</v>
      </c>
      <c r="AB342" s="388">
        <f>IFERROR($E342*SUMIF('Daily Log'!$BM$18:$BM$1017,$B342,'Daily Log'!$BN$18:$BN$1017),0)</f>
        <v>6</v>
      </c>
      <c r="AC342" s="388">
        <f>IFERROR($E342*SUMIF('Daily Log'!$BP$18:$BP$1017,$B342,'Daily Log'!$BQ$18:$BQ$1017),0)</f>
        <v>5</v>
      </c>
      <c r="AD342" s="388">
        <f>IFERROR($E342*SUMIF('Daily Log'!$BS$18:$BS$1017,$B342,'Daily Log'!$BT$18:$BT$1017),0)</f>
        <v>2</v>
      </c>
      <c r="AE342" s="388">
        <f>IFERROR($E342*SUMIF('Daily Log'!$BV$18:$BV$1017,$B342,'Daily Log'!$BW$18:$BW$1017),0)</f>
        <v>0</v>
      </c>
      <c r="AF342" s="388">
        <f>IFERROR($E342*SUMIF('Daily Log'!$BY$18:$BY$1017,$B342,'Daily Log'!$BZ$18:$BZ$1017),0)</f>
        <v>0</v>
      </c>
      <c r="AG342" s="388">
        <f>IFERROR($E342*SUMIF('Daily Log'!$CB$18:$CB$1017,$B342,'Daily Log'!$CC$18:$CC$1017),0)</f>
        <v>0</v>
      </c>
      <c r="AH342" s="388">
        <f>IFERROR($E342*SUMIF('Daily Log'!$CE$18:$CE$1017,$B342,'Daily Log'!$CF$18:$CF$1017),0)</f>
        <v>0</v>
      </c>
      <c r="AI342" s="388">
        <f>IFERROR($E342*SUMIF('Daily Log'!$CH$18:$CH$1017,$B342,'Daily Log'!$CI$18:$CI$1017),0)</f>
        <v>0</v>
      </c>
      <c r="AJ342" s="388">
        <f>IFERROR($E342*SUMIF('Daily Log'!$CK$18:$CK$1017,$B342,'Daily Log'!$CL$18:$CL$1017),0)</f>
        <v>0</v>
      </c>
      <c r="AK342" s="388">
        <f>IFERROR($E342*SUMIF('Daily Log'!$CN$18:$CN$1017,$B342,'Daily Log'!$CO$18:$CO$1017),0)</f>
        <v>0</v>
      </c>
    </row>
    <row r="343" spans="2:37" ht="33.75" customHeight="1">
      <c r="B343" s="399" t="s">
        <v>245</v>
      </c>
      <c r="C343" s="399"/>
      <c r="D343" s="389" t="s">
        <v>352</v>
      </c>
      <c r="E343" s="391">
        <v>1</v>
      </c>
      <c r="F343" s="390">
        <f t="shared" si="6"/>
        <v>6</v>
      </c>
      <c r="G343" s="388">
        <f>IFERROR($E343*SUMIF('Daily Log'!$B$18:$B$1017,$B343,'Daily Log'!$C$18:$C$1017),0)</f>
        <v>0</v>
      </c>
      <c r="H343" s="388">
        <f>IFERROR($E343*SUMIF('Daily Log'!$E$18:$E$1017,$B343,'Daily Log'!$F$18:$F$1017),0)</f>
        <v>0</v>
      </c>
      <c r="I343" s="388">
        <f>IFERROR($E343*SUMIF('Daily Log'!$H$18:$H$1017,$B343,'Daily Log'!$I$18:$I$1017),0)</f>
        <v>0</v>
      </c>
      <c r="J343" s="388">
        <f>IFERROR($E343*SUMIF('Daily Log'!$K$18:$K$1017,$B343,'Daily Log'!$L$18:$L$1017),0)</f>
        <v>0</v>
      </c>
      <c r="K343" s="388">
        <f>IFERROR($E343*SUMIF('Daily Log'!$N$18:$N$1017,$B343,'Daily Log'!$O$18:$O$1017),0)</f>
        <v>0</v>
      </c>
      <c r="L343" s="388">
        <f>IFERROR($E343*SUMIF('Daily Log'!$Q$18:$Q$1017,$B343,'Daily Log'!$R$18:$R$1017),0)</f>
        <v>0</v>
      </c>
      <c r="M343" s="388">
        <f>IFERROR($E343*SUMIF('Daily Log'!$T$18:$T$1017,$B343,'Daily Log'!$U$18:$U$1017),0)</f>
        <v>0</v>
      </c>
      <c r="N343" s="388">
        <f>IFERROR($E343*SUMIF('Daily Log'!$W$18:$W$1017,$B343,'Daily Log'!$X$18:$X$1017),0)</f>
        <v>0</v>
      </c>
      <c r="O343" s="388">
        <f>IFERROR($E343*SUMIF('Daily Log'!$Z$18:$Z$1017,$B343,'Daily Log'!$AA$18:$AA$1017),0)</f>
        <v>0</v>
      </c>
      <c r="P343" s="388">
        <f>IFERROR($E343*SUMIF('Daily Log'!$AC$18:$AC$1017,$B343,'Daily Log'!$AD$18:$AD$1017),0)</f>
        <v>0</v>
      </c>
      <c r="Q343" s="388">
        <f>IFERROR($E343*SUMIF('Daily Log'!$AF$18:$AF$1017,$B343,'Daily Log'!$AG$18:$AG$1017),0)</f>
        <v>0</v>
      </c>
      <c r="R343" s="388">
        <f>IFERROR($E343*SUMIF('Daily Log'!$AI$18:$AI$1017,$B343,'Daily Log'!$AJ$18:$AJ$1017),0)</f>
        <v>0</v>
      </c>
      <c r="S343" s="388">
        <f>IFERROR($E343*SUMIF('Daily Log'!$AL$18:$AL$1017,$B343,'Daily Log'!$AM$18:$AM$1017),0)</f>
        <v>0</v>
      </c>
      <c r="T343" s="388">
        <f>IFERROR($E343*SUMIF('Daily Log'!$AO$18:$AO$1017,$B343,'Daily Log'!$AP$18:$AP$1017),0)</f>
        <v>0</v>
      </c>
      <c r="U343" s="388">
        <f>IFERROR($E343*SUMIF('Daily Log'!$AR$18:$AR$1017,$B343,'Daily Log'!$AS$18:$AS$1017),0)</f>
        <v>0</v>
      </c>
      <c r="V343" s="388">
        <f>IFERROR($E343*SUMIF('Daily Log'!$AU$18:$AU$1017,$B343,'Daily Log'!$AV$18:$AV$1017),0)</f>
        <v>0</v>
      </c>
      <c r="W343" s="388">
        <f>IFERROR($E343*SUMIF('Daily Log'!$AX$18:$AX$1017,$B343,'Daily Log'!$AY$18:$AY$1017),0)</f>
        <v>0</v>
      </c>
      <c r="X343" s="388">
        <f>IFERROR($E343*SUMIF('Daily Log'!$BA$18:$BA$1017,$B343,'Daily Log'!$BB$18:$BB$1017),0)</f>
        <v>2</v>
      </c>
      <c r="Y343" s="388">
        <f>IFERROR($E343*SUMIF('Daily Log'!$BD$18:$BD$1017,$B343,'Daily Log'!$BE$18:$BE$1017),0)</f>
        <v>0</v>
      </c>
      <c r="Z343" s="388">
        <f>IFERROR($E343*SUMIF('Daily Log'!$BG$18:$BG$1017,$B343,'Daily Log'!$BH$18:$BH$1017),0)</f>
        <v>0</v>
      </c>
      <c r="AA343" s="388">
        <f>IFERROR($E343*SUMIF('Daily Log'!$BJ$18:$BJ$1017,$B343,'Daily Log'!$BK$18:$BK$1017),0)</f>
        <v>0</v>
      </c>
      <c r="AB343" s="388">
        <f>IFERROR($E343*SUMIF('Daily Log'!$BM$18:$BM$1017,$B343,'Daily Log'!$BN$18:$BN$1017),0)</f>
        <v>1</v>
      </c>
      <c r="AC343" s="388">
        <f>IFERROR($E343*SUMIF('Daily Log'!$BP$18:$BP$1017,$B343,'Daily Log'!$BQ$18:$BQ$1017),0)</f>
        <v>2</v>
      </c>
      <c r="AD343" s="388">
        <f>IFERROR($E343*SUMIF('Daily Log'!$BS$18:$BS$1017,$B343,'Daily Log'!$BT$18:$BT$1017),0)</f>
        <v>1</v>
      </c>
      <c r="AE343" s="388">
        <f>IFERROR($E343*SUMIF('Daily Log'!$BV$18:$BV$1017,$B343,'Daily Log'!$BW$18:$BW$1017),0)</f>
        <v>0</v>
      </c>
      <c r="AF343" s="388">
        <f>IFERROR($E343*SUMIF('Daily Log'!$BY$18:$BY$1017,$B343,'Daily Log'!$BZ$18:$BZ$1017),0)</f>
        <v>0</v>
      </c>
      <c r="AG343" s="388">
        <f>IFERROR($E343*SUMIF('Daily Log'!$CB$18:$CB$1017,$B343,'Daily Log'!$CC$18:$CC$1017),0)</f>
        <v>0</v>
      </c>
      <c r="AH343" s="388">
        <f>IFERROR($E343*SUMIF('Daily Log'!$CE$18:$CE$1017,$B343,'Daily Log'!$CF$18:$CF$1017),0)</f>
        <v>0</v>
      </c>
      <c r="AI343" s="388">
        <f>IFERROR($E343*SUMIF('Daily Log'!$CH$18:$CH$1017,$B343,'Daily Log'!$CI$18:$CI$1017),0)</f>
        <v>0</v>
      </c>
      <c r="AJ343" s="388">
        <f>IFERROR($E343*SUMIF('Daily Log'!$CK$18:$CK$1017,$B343,'Daily Log'!$CL$18:$CL$1017),0)</f>
        <v>0</v>
      </c>
      <c r="AK343" s="388">
        <f>IFERROR($E343*SUMIF('Daily Log'!$CN$18:$CN$1017,$B343,'Daily Log'!$CO$18:$CO$1017),0)</f>
        <v>0</v>
      </c>
    </row>
    <row r="344" spans="2:37" ht="33.75" customHeight="1">
      <c r="B344" s="399" t="s">
        <v>246</v>
      </c>
      <c r="C344" s="399"/>
      <c r="D344" s="389" t="s">
        <v>352</v>
      </c>
      <c r="E344" s="391">
        <v>1</v>
      </c>
      <c r="F344" s="390">
        <f t="shared" si="6"/>
        <v>3</v>
      </c>
      <c r="G344" s="388">
        <f>IFERROR($E344*SUMIF('Daily Log'!$B$18:$B$1017,$B344,'Daily Log'!$C$18:$C$1017),0)</f>
        <v>0</v>
      </c>
      <c r="H344" s="388">
        <f>IFERROR($E344*SUMIF('Daily Log'!$E$18:$E$1017,$B344,'Daily Log'!$F$18:$F$1017),0)</f>
        <v>0</v>
      </c>
      <c r="I344" s="388">
        <f>IFERROR($E344*SUMIF('Daily Log'!$H$18:$H$1017,$B344,'Daily Log'!$I$18:$I$1017),0)</f>
        <v>0</v>
      </c>
      <c r="J344" s="388">
        <f>IFERROR($E344*SUMIF('Daily Log'!$K$18:$K$1017,$B344,'Daily Log'!$L$18:$L$1017),0)</f>
        <v>0</v>
      </c>
      <c r="K344" s="388">
        <f>IFERROR($E344*SUMIF('Daily Log'!$N$18:$N$1017,$B344,'Daily Log'!$O$18:$O$1017),0)</f>
        <v>0</v>
      </c>
      <c r="L344" s="388">
        <f>IFERROR($E344*SUMIF('Daily Log'!$Q$18:$Q$1017,$B344,'Daily Log'!$R$18:$R$1017),0)</f>
        <v>0</v>
      </c>
      <c r="M344" s="388">
        <f>IFERROR($E344*SUMIF('Daily Log'!$T$18:$T$1017,$B344,'Daily Log'!$U$18:$U$1017),0)</f>
        <v>0</v>
      </c>
      <c r="N344" s="388">
        <f>IFERROR($E344*SUMIF('Daily Log'!$W$18:$W$1017,$B344,'Daily Log'!$X$18:$X$1017),0)</f>
        <v>0</v>
      </c>
      <c r="O344" s="388">
        <f>IFERROR($E344*SUMIF('Daily Log'!$Z$18:$Z$1017,$B344,'Daily Log'!$AA$18:$AA$1017),0)</f>
        <v>0</v>
      </c>
      <c r="P344" s="388">
        <f>IFERROR($E344*SUMIF('Daily Log'!$AC$18:$AC$1017,$B344,'Daily Log'!$AD$18:$AD$1017),0)</f>
        <v>0</v>
      </c>
      <c r="Q344" s="388">
        <f>IFERROR($E344*SUMIF('Daily Log'!$AF$18:$AF$1017,$B344,'Daily Log'!$AG$18:$AG$1017),0)</f>
        <v>0</v>
      </c>
      <c r="R344" s="388">
        <f>IFERROR($E344*SUMIF('Daily Log'!$AI$18:$AI$1017,$B344,'Daily Log'!$AJ$18:$AJ$1017),0)</f>
        <v>0</v>
      </c>
      <c r="S344" s="388">
        <f>IFERROR($E344*SUMIF('Daily Log'!$AL$18:$AL$1017,$B344,'Daily Log'!$AM$18:$AM$1017),0)</f>
        <v>0</v>
      </c>
      <c r="T344" s="388">
        <f>IFERROR($E344*SUMIF('Daily Log'!$AO$18:$AO$1017,$B344,'Daily Log'!$AP$18:$AP$1017),0)</f>
        <v>0</v>
      </c>
      <c r="U344" s="388">
        <f>IFERROR($E344*SUMIF('Daily Log'!$AR$18:$AR$1017,$B344,'Daily Log'!$AS$18:$AS$1017),0)</f>
        <v>0</v>
      </c>
      <c r="V344" s="388">
        <f>IFERROR($E344*SUMIF('Daily Log'!$AU$18:$AU$1017,$B344,'Daily Log'!$AV$18:$AV$1017),0)</f>
        <v>0</v>
      </c>
      <c r="W344" s="388">
        <f>IFERROR($E344*SUMIF('Daily Log'!$AX$18:$AX$1017,$B344,'Daily Log'!$AY$18:$AY$1017),0)</f>
        <v>0</v>
      </c>
      <c r="X344" s="388">
        <f>IFERROR($E344*SUMIF('Daily Log'!$BA$18:$BA$1017,$B344,'Daily Log'!$BB$18:$BB$1017),0)</f>
        <v>0</v>
      </c>
      <c r="Y344" s="388">
        <f>IFERROR($E344*SUMIF('Daily Log'!$BD$18:$BD$1017,$B344,'Daily Log'!$BE$18:$BE$1017),0)</f>
        <v>0</v>
      </c>
      <c r="Z344" s="388">
        <f>IFERROR($E344*SUMIF('Daily Log'!$BG$18:$BG$1017,$B344,'Daily Log'!$BH$18:$BH$1017),0)</f>
        <v>0</v>
      </c>
      <c r="AA344" s="388">
        <f>IFERROR($E344*SUMIF('Daily Log'!$BJ$18:$BJ$1017,$B344,'Daily Log'!$BK$18:$BK$1017),0)</f>
        <v>1</v>
      </c>
      <c r="AB344" s="388">
        <f>IFERROR($E344*SUMIF('Daily Log'!$BM$18:$BM$1017,$B344,'Daily Log'!$BN$18:$BN$1017),0)</f>
        <v>0</v>
      </c>
      <c r="AC344" s="388">
        <f>IFERROR($E344*SUMIF('Daily Log'!$BP$18:$BP$1017,$B344,'Daily Log'!$BQ$18:$BQ$1017),0)</f>
        <v>0</v>
      </c>
      <c r="AD344" s="388">
        <f>IFERROR($E344*SUMIF('Daily Log'!$BS$18:$BS$1017,$B344,'Daily Log'!$BT$18:$BT$1017),0)</f>
        <v>2</v>
      </c>
      <c r="AE344" s="388">
        <f>IFERROR($E344*SUMIF('Daily Log'!$BV$18:$BV$1017,$B344,'Daily Log'!$BW$18:$BW$1017),0)</f>
        <v>0</v>
      </c>
      <c r="AF344" s="388">
        <f>IFERROR($E344*SUMIF('Daily Log'!$BY$18:$BY$1017,$B344,'Daily Log'!$BZ$18:$BZ$1017),0)</f>
        <v>0</v>
      </c>
      <c r="AG344" s="388">
        <f>IFERROR($E344*SUMIF('Daily Log'!$CB$18:$CB$1017,$B344,'Daily Log'!$CC$18:$CC$1017),0)</f>
        <v>0</v>
      </c>
      <c r="AH344" s="388">
        <f>IFERROR($E344*SUMIF('Daily Log'!$CE$18:$CE$1017,$B344,'Daily Log'!$CF$18:$CF$1017),0)</f>
        <v>0</v>
      </c>
      <c r="AI344" s="388">
        <f>IFERROR($E344*SUMIF('Daily Log'!$CH$18:$CH$1017,$B344,'Daily Log'!$CI$18:$CI$1017),0)</f>
        <v>0</v>
      </c>
      <c r="AJ344" s="388">
        <f>IFERROR($E344*SUMIF('Daily Log'!$CK$18:$CK$1017,$B344,'Daily Log'!$CL$18:$CL$1017),0)</f>
        <v>0</v>
      </c>
      <c r="AK344" s="388">
        <f>IFERROR($E344*SUMIF('Daily Log'!$CN$18:$CN$1017,$B344,'Daily Log'!$CO$18:$CO$1017),0)</f>
        <v>0</v>
      </c>
    </row>
    <row r="345" spans="2:37" ht="33.75" customHeight="1">
      <c r="B345" s="399" t="s">
        <v>247</v>
      </c>
      <c r="C345" s="399"/>
      <c r="D345" s="389" t="s">
        <v>352</v>
      </c>
      <c r="E345" s="391">
        <v>1</v>
      </c>
      <c r="F345" s="390">
        <f t="shared" si="6"/>
        <v>16</v>
      </c>
      <c r="G345" s="388">
        <f>IFERROR($E345*SUMIF('Daily Log'!$B$18:$B$1017,$B345,'Daily Log'!$C$18:$C$1017),0)</f>
        <v>0</v>
      </c>
      <c r="H345" s="388">
        <f>IFERROR($E345*SUMIF('Daily Log'!$E$18:$E$1017,$B345,'Daily Log'!$F$18:$F$1017),0)</f>
        <v>0</v>
      </c>
      <c r="I345" s="388">
        <f>IFERROR($E345*SUMIF('Daily Log'!$H$18:$H$1017,$B345,'Daily Log'!$I$18:$I$1017),0)</f>
        <v>0</v>
      </c>
      <c r="J345" s="388">
        <f>IFERROR($E345*SUMIF('Daily Log'!$K$18:$K$1017,$B345,'Daily Log'!$L$18:$L$1017),0)</f>
        <v>0</v>
      </c>
      <c r="K345" s="388">
        <f>IFERROR($E345*SUMIF('Daily Log'!$N$18:$N$1017,$B345,'Daily Log'!$O$18:$O$1017),0)</f>
        <v>0</v>
      </c>
      <c r="L345" s="388">
        <f>IFERROR($E345*SUMIF('Daily Log'!$Q$18:$Q$1017,$B345,'Daily Log'!$R$18:$R$1017),0)</f>
        <v>0</v>
      </c>
      <c r="M345" s="388">
        <f>IFERROR($E345*SUMIF('Daily Log'!$T$18:$T$1017,$B345,'Daily Log'!$U$18:$U$1017),0)</f>
        <v>0</v>
      </c>
      <c r="N345" s="388">
        <f>IFERROR($E345*SUMIF('Daily Log'!$W$18:$W$1017,$B345,'Daily Log'!$X$18:$X$1017),0)</f>
        <v>0</v>
      </c>
      <c r="O345" s="388">
        <f>IFERROR($E345*SUMIF('Daily Log'!$Z$18:$Z$1017,$B345,'Daily Log'!$AA$18:$AA$1017),0)</f>
        <v>0</v>
      </c>
      <c r="P345" s="388">
        <f>IFERROR($E345*SUMIF('Daily Log'!$AC$18:$AC$1017,$B345,'Daily Log'!$AD$18:$AD$1017),0)</f>
        <v>0</v>
      </c>
      <c r="Q345" s="388">
        <f>IFERROR($E345*SUMIF('Daily Log'!$AF$18:$AF$1017,$B345,'Daily Log'!$AG$18:$AG$1017),0)</f>
        <v>0</v>
      </c>
      <c r="R345" s="388">
        <f>IFERROR($E345*SUMIF('Daily Log'!$AI$18:$AI$1017,$B345,'Daily Log'!$AJ$18:$AJ$1017),0)</f>
        <v>0</v>
      </c>
      <c r="S345" s="388">
        <f>IFERROR($E345*SUMIF('Daily Log'!$AL$18:$AL$1017,$B345,'Daily Log'!$AM$18:$AM$1017),0)</f>
        <v>0</v>
      </c>
      <c r="T345" s="388">
        <f>IFERROR($E345*SUMIF('Daily Log'!$AO$18:$AO$1017,$B345,'Daily Log'!$AP$18:$AP$1017),0)</f>
        <v>0</v>
      </c>
      <c r="U345" s="388">
        <f>IFERROR($E345*SUMIF('Daily Log'!$AR$18:$AR$1017,$B345,'Daily Log'!$AS$18:$AS$1017),0)</f>
        <v>0</v>
      </c>
      <c r="V345" s="388">
        <f>IFERROR($E345*SUMIF('Daily Log'!$AU$18:$AU$1017,$B345,'Daily Log'!$AV$18:$AV$1017),0)</f>
        <v>0</v>
      </c>
      <c r="W345" s="388">
        <f>IFERROR($E345*SUMIF('Daily Log'!$AX$18:$AX$1017,$B345,'Daily Log'!$AY$18:$AY$1017),0)</f>
        <v>0</v>
      </c>
      <c r="X345" s="388">
        <f>IFERROR($E345*SUMIF('Daily Log'!$BA$18:$BA$1017,$B345,'Daily Log'!$BB$18:$BB$1017),0)</f>
        <v>1</v>
      </c>
      <c r="Y345" s="388">
        <f>IFERROR($E345*SUMIF('Daily Log'!$BD$18:$BD$1017,$B345,'Daily Log'!$BE$18:$BE$1017),0)</f>
        <v>1</v>
      </c>
      <c r="Z345" s="388">
        <f>IFERROR($E345*SUMIF('Daily Log'!$BG$18:$BG$1017,$B345,'Daily Log'!$BH$18:$BH$1017),0)</f>
        <v>1</v>
      </c>
      <c r="AA345" s="388">
        <f>IFERROR($E345*SUMIF('Daily Log'!$BJ$18:$BJ$1017,$B345,'Daily Log'!$BK$18:$BK$1017),0)</f>
        <v>0</v>
      </c>
      <c r="AB345" s="388">
        <f>IFERROR($E345*SUMIF('Daily Log'!$BM$18:$BM$1017,$B345,'Daily Log'!$BN$18:$BN$1017),0)</f>
        <v>7</v>
      </c>
      <c r="AC345" s="388">
        <f>IFERROR($E345*SUMIF('Daily Log'!$BP$18:$BP$1017,$B345,'Daily Log'!$BQ$18:$BQ$1017),0)</f>
        <v>4</v>
      </c>
      <c r="AD345" s="388">
        <f>IFERROR($E345*SUMIF('Daily Log'!$BS$18:$BS$1017,$B345,'Daily Log'!$BT$18:$BT$1017),0)</f>
        <v>2</v>
      </c>
      <c r="AE345" s="388">
        <f>IFERROR($E345*SUMIF('Daily Log'!$BV$18:$BV$1017,$B345,'Daily Log'!$BW$18:$BW$1017),0)</f>
        <v>0</v>
      </c>
      <c r="AF345" s="388">
        <f>IFERROR($E345*SUMIF('Daily Log'!$BY$18:$BY$1017,$B345,'Daily Log'!$BZ$18:$BZ$1017),0)</f>
        <v>0</v>
      </c>
      <c r="AG345" s="388">
        <f>IFERROR($E345*SUMIF('Daily Log'!$CB$18:$CB$1017,$B345,'Daily Log'!$CC$18:$CC$1017),0)</f>
        <v>0</v>
      </c>
      <c r="AH345" s="388">
        <f>IFERROR($E345*SUMIF('Daily Log'!$CE$18:$CE$1017,$B345,'Daily Log'!$CF$18:$CF$1017),0)</f>
        <v>0</v>
      </c>
      <c r="AI345" s="388">
        <f>IFERROR($E345*SUMIF('Daily Log'!$CH$18:$CH$1017,$B345,'Daily Log'!$CI$18:$CI$1017),0)</f>
        <v>0</v>
      </c>
      <c r="AJ345" s="388">
        <f>IFERROR($E345*SUMIF('Daily Log'!$CK$18:$CK$1017,$B345,'Daily Log'!$CL$18:$CL$1017),0)</f>
        <v>0</v>
      </c>
      <c r="AK345" s="388">
        <f>IFERROR($E345*SUMIF('Daily Log'!$CN$18:$CN$1017,$B345,'Daily Log'!$CO$18:$CO$1017),0)</f>
        <v>0</v>
      </c>
    </row>
    <row r="346" spans="2:37" ht="33.75" hidden="1" customHeight="1">
      <c r="B346" s="399" t="s">
        <v>248</v>
      </c>
      <c r="C346" s="399"/>
      <c r="D346" s="389" t="s">
        <v>353</v>
      </c>
      <c r="E346" s="391">
        <v>1</v>
      </c>
      <c r="F346" s="390">
        <f t="shared" si="6"/>
        <v>0</v>
      </c>
      <c r="G346" s="388">
        <f>IFERROR($E346*SUMIF('Daily Log'!$B$18:$B$1017,$B346,'Daily Log'!$C$18:$C$1017),0)</f>
        <v>0</v>
      </c>
      <c r="H346" s="388">
        <f>IFERROR($E346*SUMIF('Daily Log'!$E$18:$E$1017,$B346,'Daily Log'!$F$18:$F$1017),0)</f>
        <v>0</v>
      </c>
      <c r="I346" s="388">
        <f>IFERROR($E346*SUMIF('Daily Log'!$H$18:$H$1017,$B346,'Daily Log'!$I$18:$I$1017),0)</f>
        <v>0</v>
      </c>
      <c r="J346" s="388">
        <f>IFERROR($E346*SUMIF('Daily Log'!$K$18:$K$1017,$B346,'Daily Log'!$L$18:$L$1017),0)</f>
        <v>0</v>
      </c>
      <c r="K346" s="388">
        <f>IFERROR($E346*SUMIF('Daily Log'!$N$18:$N$1017,$B346,'Daily Log'!$O$18:$O$1017),0)</f>
        <v>0</v>
      </c>
      <c r="L346" s="388">
        <f>IFERROR($E346*SUMIF('Daily Log'!$Q$18:$Q$1017,$B346,'Daily Log'!$R$18:$R$1017),0)</f>
        <v>0</v>
      </c>
      <c r="M346" s="388">
        <f>IFERROR($E346*SUMIF('Daily Log'!$T$18:$T$1017,$B346,'Daily Log'!$U$18:$U$1017),0)</f>
        <v>0</v>
      </c>
      <c r="N346" s="388">
        <f>IFERROR($E346*SUMIF('Daily Log'!$W$18:$W$1017,$B346,'Daily Log'!$X$18:$X$1017),0)</f>
        <v>0</v>
      </c>
      <c r="O346" s="388">
        <f>IFERROR($E346*SUMIF('Daily Log'!$Z$18:$Z$1017,$B346,'Daily Log'!$AA$18:$AA$1017),0)</f>
        <v>0</v>
      </c>
      <c r="P346" s="388">
        <f>IFERROR($E346*SUMIF('Daily Log'!$AC$18:$AC$1017,$B346,'Daily Log'!$AD$18:$AD$1017),0)</f>
        <v>0</v>
      </c>
      <c r="Q346" s="388">
        <f>IFERROR($E346*SUMIF('Daily Log'!$AF$18:$AF$1017,$B346,'Daily Log'!$AG$18:$AG$1017),0)</f>
        <v>0</v>
      </c>
      <c r="R346" s="388">
        <f>IFERROR($E346*SUMIF('Daily Log'!$AI$18:$AI$1017,$B346,'Daily Log'!$AJ$18:$AJ$1017),0)</f>
        <v>0</v>
      </c>
      <c r="S346" s="388">
        <f>IFERROR($E346*SUMIF('Daily Log'!$AL$18:$AL$1017,$B346,'Daily Log'!$AM$18:$AM$1017),0)</f>
        <v>0</v>
      </c>
      <c r="T346" s="388">
        <f>IFERROR($E346*SUMIF('Daily Log'!$AO$18:$AO$1017,$B346,'Daily Log'!$AP$18:$AP$1017),0)</f>
        <v>0</v>
      </c>
      <c r="U346" s="388">
        <f>IFERROR($E346*SUMIF('Daily Log'!$AR$18:$AR$1017,$B346,'Daily Log'!$AS$18:$AS$1017),0)</f>
        <v>0</v>
      </c>
      <c r="V346" s="388">
        <f>IFERROR($E346*SUMIF('Daily Log'!$AU$18:$AU$1017,$B346,'Daily Log'!$AV$18:$AV$1017),0)</f>
        <v>0</v>
      </c>
      <c r="W346" s="388">
        <f>IFERROR($E346*SUMIF('Daily Log'!$AX$18:$AX$1017,$B346,'Daily Log'!$AY$18:$AY$1017),0)</f>
        <v>0</v>
      </c>
      <c r="X346" s="388">
        <f>IFERROR($E346*SUMIF('Daily Log'!$BA$18:$BA$1017,$B346,'Daily Log'!$BB$18:$BB$1017),0)</f>
        <v>0</v>
      </c>
      <c r="Y346" s="388">
        <f>IFERROR($E346*SUMIF('Daily Log'!$BD$18:$BD$1017,$B346,'Daily Log'!$BE$18:$BE$1017),0)</f>
        <v>0</v>
      </c>
      <c r="Z346" s="388">
        <f>IFERROR($E346*SUMIF('Daily Log'!$BG$18:$BG$1017,$B346,'Daily Log'!$BH$18:$BH$1017),0)</f>
        <v>0</v>
      </c>
      <c r="AA346" s="388">
        <f>IFERROR($E346*SUMIF('Daily Log'!$BJ$18:$BJ$1017,$B346,'Daily Log'!$BK$18:$BK$1017),0)</f>
        <v>0</v>
      </c>
      <c r="AB346" s="388">
        <f>IFERROR($E346*SUMIF('Daily Log'!$BM$18:$BM$1017,$B346,'Daily Log'!$BN$18:$BN$1017),0)</f>
        <v>0</v>
      </c>
      <c r="AC346" s="388">
        <f>IFERROR($E346*SUMIF('Daily Log'!$BP$18:$BP$1017,$B346,'Daily Log'!$BQ$18:$BQ$1017),0)</f>
        <v>0</v>
      </c>
      <c r="AD346" s="388">
        <f>IFERROR($E346*SUMIF('Daily Log'!$BS$18:$BS$1017,$B346,'Daily Log'!$BT$18:$BT$1017),0)</f>
        <v>0</v>
      </c>
      <c r="AE346" s="388">
        <f>IFERROR($E346*SUMIF('Daily Log'!$BV$18:$BV$1017,$B346,'Daily Log'!$BW$18:$BW$1017),0)</f>
        <v>0</v>
      </c>
      <c r="AF346" s="388">
        <f>IFERROR($E346*SUMIF('Daily Log'!$BY$18:$BY$1017,$B346,'Daily Log'!$BZ$18:$BZ$1017),0)</f>
        <v>0</v>
      </c>
      <c r="AG346" s="388">
        <f>IFERROR($E346*SUMIF('Daily Log'!$CB$18:$CB$1017,$B346,'Daily Log'!$CC$18:$CC$1017),0)</f>
        <v>0</v>
      </c>
      <c r="AH346" s="388">
        <f>IFERROR($E346*SUMIF('Daily Log'!$CE$18:$CE$1017,$B346,'Daily Log'!$CF$18:$CF$1017),0)</f>
        <v>0</v>
      </c>
      <c r="AI346" s="388">
        <f>IFERROR($E346*SUMIF('Daily Log'!$CH$18:$CH$1017,$B346,'Daily Log'!$CI$18:$CI$1017),0)</f>
        <v>0</v>
      </c>
      <c r="AJ346" s="388">
        <f>IFERROR($E346*SUMIF('Daily Log'!$CK$18:$CK$1017,$B346,'Daily Log'!$CL$18:$CL$1017),0)</f>
        <v>0</v>
      </c>
      <c r="AK346" s="388">
        <f>IFERROR($E346*SUMIF('Daily Log'!$CN$18:$CN$1017,$B346,'Daily Log'!$CO$18:$CO$1017),0)</f>
        <v>0</v>
      </c>
    </row>
    <row r="347" spans="2:37" ht="33.75" hidden="1" customHeight="1">
      <c r="B347" s="399" t="s">
        <v>249</v>
      </c>
      <c r="C347" s="399"/>
      <c r="D347" s="389" t="s">
        <v>353</v>
      </c>
      <c r="E347" s="391">
        <v>1</v>
      </c>
      <c r="F347" s="390">
        <f t="shared" si="6"/>
        <v>7</v>
      </c>
      <c r="G347" s="388">
        <f>IFERROR($E347*SUMIF('Daily Log'!$B$18:$B$1017,$B347,'Daily Log'!$C$18:$C$1017),0)</f>
        <v>0</v>
      </c>
      <c r="H347" s="388">
        <f>IFERROR($E347*SUMIF('Daily Log'!$E$18:$E$1017,$B347,'Daily Log'!$F$18:$F$1017),0)</f>
        <v>0</v>
      </c>
      <c r="I347" s="388">
        <f>IFERROR($E347*SUMIF('Daily Log'!$H$18:$H$1017,$B347,'Daily Log'!$I$18:$I$1017),0)</f>
        <v>0</v>
      </c>
      <c r="J347" s="388">
        <f>IFERROR($E347*SUMIF('Daily Log'!$K$18:$K$1017,$B347,'Daily Log'!$L$18:$L$1017),0)</f>
        <v>0</v>
      </c>
      <c r="K347" s="388">
        <f>IFERROR($E347*SUMIF('Daily Log'!$N$18:$N$1017,$B347,'Daily Log'!$O$18:$O$1017),0)</f>
        <v>0</v>
      </c>
      <c r="L347" s="388">
        <f>IFERROR($E347*SUMIF('Daily Log'!$Q$18:$Q$1017,$B347,'Daily Log'!$R$18:$R$1017),0)</f>
        <v>0</v>
      </c>
      <c r="M347" s="388">
        <f>IFERROR($E347*SUMIF('Daily Log'!$T$18:$T$1017,$B347,'Daily Log'!$U$18:$U$1017),0)</f>
        <v>0</v>
      </c>
      <c r="N347" s="388">
        <f>IFERROR($E347*SUMIF('Daily Log'!$W$18:$W$1017,$B347,'Daily Log'!$X$18:$X$1017),0)</f>
        <v>0</v>
      </c>
      <c r="O347" s="388">
        <f>IFERROR($E347*SUMIF('Daily Log'!$Z$18:$Z$1017,$B347,'Daily Log'!$AA$18:$AA$1017),0)</f>
        <v>0</v>
      </c>
      <c r="P347" s="388">
        <f>IFERROR($E347*SUMIF('Daily Log'!$AC$18:$AC$1017,$B347,'Daily Log'!$AD$18:$AD$1017),0)</f>
        <v>0</v>
      </c>
      <c r="Q347" s="388">
        <f>IFERROR($E347*SUMIF('Daily Log'!$AF$18:$AF$1017,$B347,'Daily Log'!$AG$18:$AG$1017),0)</f>
        <v>0</v>
      </c>
      <c r="R347" s="388">
        <f>IFERROR($E347*SUMIF('Daily Log'!$AI$18:$AI$1017,$B347,'Daily Log'!$AJ$18:$AJ$1017),0)</f>
        <v>0</v>
      </c>
      <c r="S347" s="388">
        <f>IFERROR($E347*SUMIF('Daily Log'!$AL$18:$AL$1017,$B347,'Daily Log'!$AM$18:$AM$1017),0)</f>
        <v>0</v>
      </c>
      <c r="T347" s="388">
        <f>IFERROR($E347*SUMIF('Daily Log'!$AO$18:$AO$1017,$B347,'Daily Log'!$AP$18:$AP$1017),0)</f>
        <v>0</v>
      </c>
      <c r="U347" s="388">
        <f>IFERROR($E347*SUMIF('Daily Log'!$AR$18:$AR$1017,$B347,'Daily Log'!$AS$18:$AS$1017),0)</f>
        <v>0</v>
      </c>
      <c r="V347" s="388">
        <f>IFERROR($E347*SUMIF('Daily Log'!$AU$18:$AU$1017,$B347,'Daily Log'!$AV$18:$AV$1017),0)</f>
        <v>0</v>
      </c>
      <c r="W347" s="388">
        <f>IFERROR($E347*SUMIF('Daily Log'!$AX$18:$AX$1017,$B347,'Daily Log'!$AY$18:$AY$1017),0)</f>
        <v>0</v>
      </c>
      <c r="X347" s="388">
        <f>IFERROR($E347*SUMIF('Daily Log'!$BA$18:$BA$1017,$B347,'Daily Log'!$BB$18:$BB$1017),0)</f>
        <v>0</v>
      </c>
      <c r="Y347" s="388">
        <f>IFERROR($E347*SUMIF('Daily Log'!$BD$18:$BD$1017,$B347,'Daily Log'!$BE$18:$BE$1017),0)</f>
        <v>0</v>
      </c>
      <c r="Z347" s="388">
        <f>IFERROR($E347*SUMIF('Daily Log'!$BG$18:$BG$1017,$B347,'Daily Log'!$BH$18:$BH$1017),0)</f>
        <v>0</v>
      </c>
      <c r="AA347" s="388">
        <f>IFERROR($E347*SUMIF('Daily Log'!$BJ$18:$BJ$1017,$B347,'Daily Log'!$BK$18:$BK$1017),0)</f>
        <v>0</v>
      </c>
      <c r="AB347" s="388">
        <f>IFERROR($E347*SUMIF('Daily Log'!$BM$18:$BM$1017,$B347,'Daily Log'!$BN$18:$BN$1017),0)</f>
        <v>3</v>
      </c>
      <c r="AC347" s="388">
        <f>IFERROR($E347*SUMIF('Daily Log'!$BP$18:$BP$1017,$B347,'Daily Log'!$BQ$18:$BQ$1017),0)</f>
        <v>2</v>
      </c>
      <c r="AD347" s="388">
        <f>IFERROR($E347*SUMIF('Daily Log'!$BS$18:$BS$1017,$B347,'Daily Log'!$BT$18:$BT$1017),0)</f>
        <v>2</v>
      </c>
      <c r="AE347" s="388">
        <f>IFERROR($E347*SUMIF('Daily Log'!$BV$18:$BV$1017,$B347,'Daily Log'!$BW$18:$BW$1017),0)</f>
        <v>0</v>
      </c>
      <c r="AF347" s="388">
        <f>IFERROR($E347*SUMIF('Daily Log'!$BY$18:$BY$1017,$B347,'Daily Log'!$BZ$18:$BZ$1017),0)</f>
        <v>0</v>
      </c>
      <c r="AG347" s="388">
        <f>IFERROR($E347*SUMIF('Daily Log'!$CB$18:$CB$1017,$B347,'Daily Log'!$CC$18:$CC$1017),0)</f>
        <v>0</v>
      </c>
      <c r="AH347" s="388">
        <f>IFERROR($E347*SUMIF('Daily Log'!$CE$18:$CE$1017,$B347,'Daily Log'!$CF$18:$CF$1017),0)</f>
        <v>0</v>
      </c>
      <c r="AI347" s="388">
        <f>IFERROR($E347*SUMIF('Daily Log'!$CH$18:$CH$1017,$B347,'Daily Log'!$CI$18:$CI$1017),0)</f>
        <v>0</v>
      </c>
      <c r="AJ347" s="388">
        <f>IFERROR($E347*SUMIF('Daily Log'!$CK$18:$CK$1017,$B347,'Daily Log'!$CL$18:$CL$1017),0)</f>
        <v>0</v>
      </c>
      <c r="AK347" s="388">
        <f>IFERROR($E347*SUMIF('Daily Log'!$CN$18:$CN$1017,$B347,'Daily Log'!$CO$18:$CO$1017),0)</f>
        <v>0</v>
      </c>
    </row>
    <row r="348" spans="2:37" ht="33.75" hidden="1" customHeight="1">
      <c r="B348" s="399" t="s">
        <v>250</v>
      </c>
      <c r="C348" s="399"/>
      <c r="D348" s="389" t="s">
        <v>353</v>
      </c>
      <c r="E348" s="391">
        <v>1</v>
      </c>
      <c r="F348" s="390">
        <f t="shared" si="6"/>
        <v>3</v>
      </c>
      <c r="G348" s="388">
        <f>IFERROR($E348*SUMIF('Daily Log'!$B$18:$B$1017,$B348,'Daily Log'!$C$18:$C$1017),0)</f>
        <v>0</v>
      </c>
      <c r="H348" s="388">
        <f>IFERROR($E348*SUMIF('Daily Log'!$E$18:$E$1017,$B348,'Daily Log'!$F$18:$F$1017),0)</f>
        <v>0</v>
      </c>
      <c r="I348" s="388">
        <f>IFERROR($E348*SUMIF('Daily Log'!$H$18:$H$1017,$B348,'Daily Log'!$I$18:$I$1017),0)</f>
        <v>0</v>
      </c>
      <c r="J348" s="388">
        <f>IFERROR($E348*SUMIF('Daily Log'!$K$18:$K$1017,$B348,'Daily Log'!$L$18:$L$1017),0)</f>
        <v>0</v>
      </c>
      <c r="K348" s="388">
        <f>IFERROR($E348*SUMIF('Daily Log'!$N$18:$N$1017,$B348,'Daily Log'!$O$18:$O$1017),0)</f>
        <v>0</v>
      </c>
      <c r="L348" s="388">
        <f>IFERROR($E348*SUMIF('Daily Log'!$Q$18:$Q$1017,$B348,'Daily Log'!$R$18:$R$1017),0)</f>
        <v>0</v>
      </c>
      <c r="M348" s="388">
        <f>IFERROR($E348*SUMIF('Daily Log'!$T$18:$T$1017,$B348,'Daily Log'!$U$18:$U$1017),0)</f>
        <v>0</v>
      </c>
      <c r="N348" s="388">
        <f>IFERROR($E348*SUMIF('Daily Log'!$W$18:$W$1017,$B348,'Daily Log'!$X$18:$X$1017),0)</f>
        <v>0</v>
      </c>
      <c r="O348" s="388">
        <f>IFERROR($E348*SUMIF('Daily Log'!$Z$18:$Z$1017,$B348,'Daily Log'!$AA$18:$AA$1017),0)</f>
        <v>0</v>
      </c>
      <c r="P348" s="388">
        <f>IFERROR($E348*SUMIF('Daily Log'!$AC$18:$AC$1017,$B348,'Daily Log'!$AD$18:$AD$1017),0)</f>
        <v>0</v>
      </c>
      <c r="Q348" s="388">
        <f>IFERROR($E348*SUMIF('Daily Log'!$AF$18:$AF$1017,$B348,'Daily Log'!$AG$18:$AG$1017),0)</f>
        <v>0</v>
      </c>
      <c r="R348" s="388">
        <f>IFERROR($E348*SUMIF('Daily Log'!$AI$18:$AI$1017,$B348,'Daily Log'!$AJ$18:$AJ$1017),0)</f>
        <v>0</v>
      </c>
      <c r="S348" s="388">
        <f>IFERROR($E348*SUMIF('Daily Log'!$AL$18:$AL$1017,$B348,'Daily Log'!$AM$18:$AM$1017),0)</f>
        <v>0</v>
      </c>
      <c r="T348" s="388">
        <f>IFERROR($E348*SUMIF('Daily Log'!$AO$18:$AO$1017,$B348,'Daily Log'!$AP$18:$AP$1017),0)</f>
        <v>0</v>
      </c>
      <c r="U348" s="388">
        <f>IFERROR($E348*SUMIF('Daily Log'!$AR$18:$AR$1017,$B348,'Daily Log'!$AS$18:$AS$1017),0)</f>
        <v>0</v>
      </c>
      <c r="V348" s="388">
        <f>IFERROR($E348*SUMIF('Daily Log'!$AU$18:$AU$1017,$B348,'Daily Log'!$AV$18:$AV$1017),0)</f>
        <v>0</v>
      </c>
      <c r="W348" s="388">
        <f>IFERROR($E348*SUMIF('Daily Log'!$AX$18:$AX$1017,$B348,'Daily Log'!$AY$18:$AY$1017),0)</f>
        <v>0</v>
      </c>
      <c r="X348" s="388">
        <f>IFERROR($E348*SUMIF('Daily Log'!$BA$18:$BA$1017,$B348,'Daily Log'!$BB$18:$BB$1017),0)</f>
        <v>0</v>
      </c>
      <c r="Y348" s="388">
        <f>IFERROR($E348*SUMIF('Daily Log'!$BD$18:$BD$1017,$B348,'Daily Log'!$BE$18:$BE$1017),0)</f>
        <v>0</v>
      </c>
      <c r="Z348" s="388">
        <f>IFERROR($E348*SUMIF('Daily Log'!$BG$18:$BG$1017,$B348,'Daily Log'!$BH$18:$BH$1017),0)</f>
        <v>0</v>
      </c>
      <c r="AA348" s="388">
        <f>IFERROR($E348*SUMIF('Daily Log'!$BJ$18:$BJ$1017,$B348,'Daily Log'!$BK$18:$BK$1017),0)</f>
        <v>1</v>
      </c>
      <c r="AB348" s="388">
        <f>IFERROR($E348*SUMIF('Daily Log'!$BM$18:$BM$1017,$B348,'Daily Log'!$BN$18:$BN$1017),0)</f>
        <v>1</v>
      </c>
      <c r="AC348" s="388">
        <f>IFERROR($E348*SUMIF('Daily Log'!$BP$18:$BP$1017,$B348,'Daily Log'!$BQ$18:$BQ$1017),0)</f>
        <v>0</v>
      </c>
      <c r="AD348" s="388">
        <f>IFERROR($E348*SUMIF('Daily Log'!$BS$18:$BS$1017,$B348,'Daily Log'!$BT$18:$BT$1017),0)</f>
        <v>1</v>
      </c>
      <c r="AE348" s="388">
        <f>IFERROR($E348*SUMIF('Daily Log'!$BV$18:$BV$1017,$B348,'Daily Log'!$BW$18:$BW$1017),0)</f>
        <v>0</v>
      </c>
      <c r="AF348" s="388">
        <f>IFERROR($E348*SUMIF('Daily Log'!$BY$18:$BY$1017,$B348,'Daily Log'!$BZ$18:$BZ$1017),0)</f>
        <v>0</v>
      </c>
      <c r="AG348" s="388">
        <f>IFERROR($E348*SUMIF('Daily Log'!$CB$18:$CB$1017,$B348,'Daily Log'!$CC$18:$CC$1017),0)</f>
        <v>0</v>
      </c>
      <c r="AH348" s="388">
        <f>IFERROR($E348*SUMIF('Daily Log'!$CE$18:$CE$1017,$B348,'Daily Log'!$CF$18:$CF$1017),0)</f>
        <v>0</v>
      </c>
      <c r="AI348" s="388">
        <f>IFERROR($E348*SUMIF('Daily Log'!$CH$18:$CH$1017,$B348,'Daily Log'!$CI$18:$CI$1017),0)</f>
        <v>0</v>
      </c>
      <c r="AJ348" s="388">
        <f>IFERROR($E348*SUMIF('Daily Log'!$CK$18:$CK$1017,$B348,'Daily Log'!$CL$18:$CL$1017),0)</f>
        <v>0</v>
      </c>
      <c r="AK348" s="388">
        <f>IFERROR($E348*SUMIF('Daily Log'!$CN$18:$CN$1017,$B348,'Daily Log'!$CO$18:$CO$1017),0)</f>
        <v>0</v>
      </c>
    </row>
    <row r="349" spans="2:37" ht="33.75" hidden="1" customHeight="1">
      <c r="B349" s="399" t="s">
        <v>251</v>
      </c>
      <c r="C349" s="399"/>
      <c r="D349" s="389" t="s">
        <v>353</v>
      </c>
      <c r="E349" s="391">
        <v>1</v>
      </c>
      <c r="F349" s="390">
        <f t="shared" si="6"/>
        <v>5</v>
      </c>
      <c r="G349" s="388">
        <f>IFERROR($E349*SUMIF('Daily Log'!$B$18:$B$1017,$B349,'Daily Log'!$C$18:$C$1017),0)</f>
        <v>0</v>
      </c>
      <c r="H349" s="388">
        <f>IFERROR($E349*SUMIF('Daily Log'!$E$18:$E$1017,$B349,'Daily Log'!$F$18:$F$1017),0)</f>
        <v>0</v>
      </c>
      <c r="I349" s="388">
        <f>IFERROR($E349*SUMIF('Daily Log'!$H$18:$H$1017,$B349,'Daily Log'!$I$18:$I$1017),0)</f>
        <v>0</v>
      </c>
      <c r="J349" s="388">
        <f>IFERROR($E349*SUMIF('Daily Log'!$K$18:$K$1017,$B349,'Daily Log'!$L$18:$L$1017),0)</f>
        <v>0</v>
      </c>
      <c r="K349" s="388">
        <f>IFERROR($E349*SUMIF('Daily Log'!$N$18:$N$1017,$B349,'Daily Log'!$O$18:$O$1017),0)</f>
        <v>0</v>
      </c>
      <c r="L349" s="388">
        <f>IFERROR($E349*SUMIF('Daily Log'!$Q$18:$Q$1017,$B349,'Daily Log'!$R$18:$R$1017),0)</f>
        <v>0</v>
      </c>
      <c r="M349" s="388">
        <f>IFERROR($E349*SUMIF('Daily Log'!$T$18:$T$1017,$B349,'Daily Log'!$U$18:$U$1017),0)</f>
        <v>0</v>
      </c>
      <c r="N349" s="388">
        <f>IFERROR($E349*SUMIF('Daily Log'!$W$18:$W$1017,$B349,'Daily Log'!$X$18:$X$1017),0)</f>
        <v>0</v>
      </c>
      <c r="O349" s="388">
        <f>IFERROR($E349*SUMIF('Daily Log'!$Z$18:$Z$1017,$B349,'Daily Log'!$AA$18:$AA$1017),0)</f>
        <v>0</v>
      </c>
      <c r="P349" s="388">
        <f>IFERROR($E349*SUMIF('Daily Log'!$AC$18:$AC$1017,$B349,'Daily Log'!$AD$18:$AD$1017),0)</f>
        <v>0</v>
      </c>
      <c r="Q349" s="388">
        <f>IFERROR($E349*SUMIF('Daily Log'!$AF$18:$AF$1017,$B349,'Daily Log'!$AG$18:$AG$1017),0)</f>
        <v>0</v>
      </c>
      <c r="R349" s="388">
        <f>IFERROR($E349*SUMIF('Daily Log'!$AI$18:$AI$1017,$B349,'Daily Log'!$AJ$18:$AJ$1017),0)</f>
        <v>0</v>
      </c>
      <c r="S349" s="388">
        <f>IFERROR($E349*SUMIF('Daily Log'!$AL$18:$AL$1017,$B349,'Daily Log'!$AM$18:$AM$1017),0)</f>
        <v>0</v>
      </c>
      <c r="T349" s="388">
        <f>IFERROR($E349*SUMIF('Daily Log'!$AO$18:$AO$1017,$B349,'Daily Log'!$AP$18:$AP$1017),0)</f>
        <v>0</v>
      </c>
      <c r="U349" s="388">
        <f>IFERROR($E349*SUMIF('Daily Log'!$AR$18:$AR$1017,$B349,'Daily Log'!$AS$18:$AS$1017),0)</f>
        <v>0</v>
      </c>
      <c r="V349" s="388">
        <f>IFERROR($E349*SUMIF('Daily Log'!$AU$18:$AU$1017,$B349,'Daily Log'!$AV$18:$AV$1017),0)</f>
        <v>0</v>
      </c>
      <c r="W349" s="388">
        <f>IFERROR($E349*SUMIF('Daily Log'!$AX$18:$AX$1017,$B349,'Daily Log'!$AY$18:$AY$1017),0)</f>
        <v>0</v>
      </c>
      <c r="X349" s="388">
        <f>IFERROR($E349*SUMIF('Daily Log'!$BA$18:$BA$1017,$B349,'Daily Log'!$BB$18:$BB$1017),0)</f>
        <v>0</v>
      </c>
      <c r="Y349" s="388">
        <f>IFERROR($E349*SUMIF('Daily Log'!$BD$18:$BD$1017,$B349,'Daily Log'!$BE$18:$BE$1017),0)</f>
        <v>0</v>
      </c>
      <c r="Z349" s="388">
        <f>IFERROR($E349*SUMIF('Daily Log'!$BG$18:$BG$1017,$B349,'Daily Log'!$BH$18:$BH$1017),0)</f>
        <v>0</v>
      </c>
      <c r="AA349" s="388">
        <f>IFERROR($E349*SUMIF('Daily Log'!$BJ$18:$BJ$1017,$B349,'Daily Log'!$BK$18:$BK$1017),0)</f>
        <v>0</v>
      </c>
      <c r="AB349" s="388">
        <f>IFERROR($E349*SUMIF('Daily Log'!$BM$18:$BM$1017,$B349,'Daily Log'!$BN$18:$BN$1017),0)</f>
        <v>3</v>
      </c>
      <c r="AC349" s="388">
        <f>IFERROR($E349*SUMIF('Daily Log'!$BP$18:$BP$1017,$B349,'Daily Log'!$BQ$18:$BQ$1017),0)</f>
        <v>2</v>
      </c>
      <c r="AD349" s="388">
        <f>IFERROR($E349*SUMIF('Daily Log'!$BS$18:$BS$1017,$B349,'Daily Log'!$BT$18:$BT$1017),0)</f>
        <v>0</v>
      </c>
      <c r="AE349" s="388">
        <f>IFERROR($E349*SUMIF('Daily Log'!$BV$18:$BV$1017,$B349,'Daily Log'!$BW$18:$BW$1017),0)</f>
        <v>0</v>
      </c>
      <c r="AF349" s="388">
        <f>IFERROR($E349*SUMIF('Daily Log'!$BY$18:$BY$1017,$B349,'Daily Log'!$BZ$18:$BZ$1017),0)</f>
        <v>0</v>
      </c>
      <c r="AG349" s="388">
        <f>IFERROR($E349*SUMIF('Daily Log'!$CB$18:$CB$1017,$B349,'Daily Log'!$CC$18:$CC$1017),0)</f>
        <v>0</v>
      </c>
      <c r="AH349" s="388">
        <f>IFERROR($E349*SUMIF('Daily Log'!$CE$18:$CE$1017,$B349,'Daily Log'!$CF$18:$CF$1017),0)</f>
        <v>0</v>
      </c>
      <c r="AI349" s="388">
        <f>IFERROR($E349*SUMIF('Daily Log'!$CH$18:$CH$1017,$B349,'Daily Log'!$CI$18:$CI$1017),0)</f>
        <v>0</v>
      </c>
      <c r="AJ349" s="388">
        <f>IFERROR($E349*SUMIF('Daily Log'!$CK$18:$CK$1017,$B349,'Daily Log'!$CL$18:$CL$1017),0)</f>
        <v>0</v>
      </c>
      <c r="AK349" s="388">
        <f>IFERROR($E349*SUMIF('Daily Log'!$CN$18:$CN$1017,$B349,'Daily Log'!$CO$18:$CO$1017),0)</f>
        <v>0</v>
      </c>
    </row>
    <row r="350" spans="2:37" ht="33.75" hidden="1" customHeight="1">
      <c r="B350" s="399" t="s">
        <v>252</v>
      </c>
      <c r="C350" s="399"/>
      <c r="D350" s="389" t="s">
        <v>353</v>
      </c>
      <c r="E350" s="391">
        <v>1</v>
      </c>
      <c r="F350" s="390">
        <f t="shared" si="6"/>
        <v>1</v>
      </c>
      <c r="G350" s="388">
        <f>IFERROR($E350*SUMIF('Daily Log'!$B$18:$B$1017,$B350,'Daily Log'!$C$18:$C$1017),0)</f>
        <v>0</v>
      </c>
      <c r="H350" s="388">
        <f>IFERROR($E350*SUMIF('Daily Log'!$E$18:$E$1017,$B350,'Daily Log'!$F$18:$F$1017),0)</f>
        <v>0</v>
      </c>
      <c r="I350" s="388">
        <f>IFERROR($E350*SUMIF('Daily Log'!$H$18:$H$1017,$B350,'Daily Log'!$I$18:$I$1017),0)</f>
        <v>0</v>
      </c>
      <c r="J350" s="388">
        <f>IFERROR($E350*SUMIF('Daily Log'!$K$18:$K$1017,$B350,'Daily Log'!$L$18:$L$1017),0)</f>
        <v>0</v>
      </c>
      <c r="K350" s="388">
        <f>IFERROR($E350*SUMIF('Daily Log'!$N$18:$N$1017,$B350,'Daily Log'!$O$18:$O$1017),0)</f>
        <v>0</v>
      </c>
      <c r="L350" s="388">
        <f>IFERROR($E350*SUMIF('Daily Log'!$Q$18:$Q$1017,$B350,'Daily Log'!$R$18:$R$1017),0)</f>
        <v>0</v>
      </c>
      <c r="M350" s="388">
        <f>IFERROR($E350*SUMIF('Daily Log'!$T$18:$T$1017,$B350,'Daily Log'!$U$18:$U$1017),0)</f>
        <v>0</v>
      </c>
      <c r="N350" s="388">
        <f>IFERROR($E350*SUMIF('Daily Log'!$W$18:$W$1017,$B350,'Daily Log'!$X$18:$X$1017),0)</f>
        <v>0</v>
      </c>
      <c r="O350" s="388">
        <f>IFERROR($E350*SUMIF('Daily Log'!$Z$18:$Z$1017,$B350,'Daily Log'!$AA$18:$AA$1017),0)</f>
        <v>0</v>
      </c>
      <c r="P350" s="388">
        <f>IFERROR($E350*SUMIF('Daily Log'!$AC$18:$AC$1017,$B350,'Daily Log'!$AD$18:$AD$1017),0)</f>
        <v>0</v>
      </c>
      <c r="Q350" s="388">
        <f>IFERROR($E350*SUMIF('Daily Log'!$AF$18:$AF$1017,$B350,'Daily Log'!$AG$18:$AG$1017),0)</f>
        <v>0</v>
      </c>
      <c r="R350" s="388">
        <f>IFERROR($E350*SUMIF('Daily Log'!$AI$18:$AI$1017,$B350,'Daily Log'!$AJ$18:$AJ$1017),0)</f>
        <v>0</v>
      </c>
      <c r="S350" s="388">
        <f>IFERROR($E350*SUMIF('Daily Log'!$AL$18:$AL$1017,$B350,'Daily Log'!$AM$18:$AM$1017),0)</f>
        <v>0</v>
      </c>
      <c r="T350" s="388">
        <f>IFERROR($E350*SUMIF('Daily Log'!$AO$18:$AO$1017,$B350,'Daily Log'!$AP$18:$AP$1017),0)</f>
        <v>0</v>
      </c>
      <c r="U350" s="388">
        <f>IFERROR($E350*SUMIF('Daily Log'!$AR$18:$AR$1017,$B350,'Daily Log'!$AS$18:$AS$1017),0)</f>
        <v>0</v>
      </c>
      <c r="V350" s="388">
        <f>IFERROR($E350*SUMIF('Daily Log'!$AU$18:$AU$1017,$B350,'Daily Log'!$AV$18:$AV$1017),0)</f>
        <v>0</v>
      </c>
      <c r="W350" s="388">
        <f>IFERROR($E350*SUMIF('Daily Log'!$AX$18:$AX$1017,$B350,'Daily Log'!$AY$18:$AY$1017),0)</f>
        <v>0</v>
      </c>
      <c r="X350" s="388">
        <f>IFERROR($E350*SUMIF('Daily Log'!$BA$18:$BA$1017,$B350,'Daily Log'!$BB$18:$BB$1017),0)</f>
        <v>0</v>
      </c>
      <c r="Y350" s="388">
        <f>IFERROR($E350*SUMIF('Daily Log'!$BD$18:$BD$1017,$B350,'Daily Log'!$BE$18:$BE$1017),0)</f>
        <v>0</v>
      </c>
      <c r="Z350" s="388">
        <f>IFERROR($E350*SUMIF('Daily Log'!$BG$18:$BG$1017,$B350,'Daily Log'!$BH$18:$BH$1017),0)</f>
        <v>0</v>
      </c>
      <c r="AA350" s="388">
        <f>IFERROR($E350*SUMIF('Daily Log'!$BJ$18:$BJ$1017,$B350,'Daily Log'!$BK$18:$BK$1017),0)</f>
        <v>1</v>
      </c>
      <c r="AB350" s="388">
        <f>IFERROR($E350*SUMIF('Daily Log'!$BM$18:$BM$1017,$B350,'Daily Log'!$BN$18:$BN$1017),0)</f>
        <v>0</v>
      </c>
      <c r="AC350" s="388">
        <f>IFERROR($E350*SUMIF('Daily Log'!$BP$18:$BP$1017,$B350,'Daily Log'!$BQ$18:$BQ$1017),0)</f>
        <v>0</v>
      </c>
      <c r="AD350" s="388">
        <f>IFERROR($E350*SUMIF('Daily Log'!$BS$18:$BS$1017,$B350,'Daily Log'!$BT$18:$BT$1017),0)</f>
        <v>0</v>
      </c>
      <c r="AE350" s="388">
        <f>IFERROR($E350*SUMIF('Daily Log'!$BV$18:$BV$1017,$B350,'Daily Log'!$BW$18:$BW$1017),0)</f>
        <v>0</v>
      </c>
      <c r="AF350" s="388">
        <f>IFERROR($E350*SUMIF('Daily Log'!$BY$18:$BY$1017,$B350,'Daily Log'!$BZ$18:$BZ$1017),0)</f>
        <v>0</v>
      </c>
      <c r="AG350" s="388">
        <f>IFERROR($E350*SUMIF('Daily Log'!$CB$18:$CB$1017,$B350,'Daily Log'!$CC$18:$CC$1017),0)</f>
        <v>0</v>
      </c>
      <c r="AH350" s="388">
        <f>IFERROR($E350*SUMIF('Daily Log'!$CE$18:$CE$1017,$B350,'Daily Log'!$CF$18:$CF$1017),0)</f>
        <v>0</v>
      </c>
      <c r="AI350" s="388">
        <f>IFERROR($E350*SUMIF('Daily Log'!$CH$18:$CH$1017,$B350,'Daily Log'!$CI$18:$CI$1017),0)</f>
        <v>0</v>
      </c>
      <c r="AJ350" s="388">
        <f>IFERROR($E350*SUMIF('Daily Log'!$CK$18:$CK$1017,$B350,'Daily Log'!$CL$18:$CL$1017),0)</f>
        <v>0</v>
      </c>
      <c r="AK350" s="388">
        <f>IFERROR($E350*SUMIF('Daily Log'!$CN$18:$CN$1017,$B350,'Daily Log'!$CO$18:$CO$1017),0)</f>
        <v>0</v>
      </c>
    </row>
    <row r="351" spans="2:37" ht="33.75" hidden="1" customHeight="1">
      <c r="B351" s="399" t="s">
        <v>253</v>
      </c>
      <c r="C351" s="399"/>
      <c r="D351" s="389" t="s">
        <v>353</v>
      </c>
      <c r="E351" s="391">
        <v>1</v>
      </c>
      <c r="F351" s="390">
        <f t="shared" si="6"/>
        <v>2</v>
      </c>
      <c r="G351" s="388">
        <f>IFERROR($E351*SUMIF('Daily Log'!$B$18:$B$1017,$B351,'Daily Log'!$C$18:$C$1017),0)</f>
        <v>0</v>
      </c>
      <c r="H351" s="388">
        <f>IFERROR($E351*SUMIF('Daily Log'!$E$18:$E$1017,$B351,'Daily Log'!$F$18:$F$1017),0)</f>
        <v>0</v>
      </c>
      <c r="I351" s="388">
        <f>IFERROR($E351*SUMIF('Daily Log'!$H$18:$H$1017,$B351,'Daily Log'!$I$18:$I$1017),0)</f>
        <v>0</v>
      </c>
      <c r="J351" s="388">
        <f>IFERROR($E351*SUMIF('Daily Log'!$K$18:$K$1017,$B351,'Daily Log'!$L$18:$L$1017),0)</f>
        <v>0</v>
      </c>
      <c r="K351" s="388">
        <f>IFERROR($E351*SUMIF('Daily Log'!$N$18:$N$1017,$B351,'Daily Log'!$O$18:$O$1017),0)</f>
        <v>0</v>
      </c>
      <c r="L351" s="388">
        <f>IFERROR($E351*SUMIF('Daily Log'!$Q$18:$Q$1017,$B351,'Daily Log'!$R$18:$R$1017),0)</f>
        <v>0</v>
      </c>
      <c r="M351" s="388">
        <f>IFERROR($E351*SUMIF('Daily Log'!$T$18:$T$1017,$B351,'Daily Log'!$U$18:$U$1017),0)</f>
        <v>0</v>
      </c>
      <c r="N351" s="388">
        <f>IFERROR($E351*SUMIF('Daily Log'!$W$18:$W$1017,$B351,'Daily Log'!$X$18:$X$1017),0)</f>
        <v>0</v>
      </c>
      <c r="O351" s="388">
        <f>IFERROR($E351*SUMIF('Daily Log'!$Z$18:$Z$1017,$B351,'Daily Log'!$AA$18:$AA$1017),0)</f>
        <v>0</v>
      </c>
      <c r="P351" s="388">
        <f>IFERROR($E351*SUMIF('Daily Log'!$AC$18:$AC$1017,$B351,'Daily Log'!$AD$18:$AD$1017),0)</f>
        <v>0</v>
      </c>
      <c r="Q351" s="388">
        <f>IFERROR($E351*SUMIF('Daily Log'!$AF$18:$AF$1017,$B351,'Daily Log'!$AG$18:$AG$1017),0)</f>
        <v>0</v>
      </c>
      <c r="R351" s="388">
        <f>IFERROR($E351*SUMIF('Daily Log'!$AI$18:$AI$1017,$B351,'Daily Log'!$AJ$18:$AJ$1017),0)</f>
        <v>0</v>
      </c>
      <c r="S351" s="388">
        <f>IFERROR($E351*SUMIF('Daily Log'!$AL$18:$AL$1017,$B351,'Daily Log'!$AM$18:$AM$1017),0)</f>
        <v>0</v>
      </c>
      <c r="T351" s="388">
        <f>IFERROR($E351*SUMIF('Daily Log'!$AO$18:$AO$1017,$B351,'Daily Log'!$AP$18:$AP$1017),0)</f>
        <v>0</v>
      </c>
      <c r="U351" s="388">
        <f>IFERROR($E351*SUMIF('Daily Log'!$AR$18:$AR$1017,$B351,'Daily Log'!$AS$18:$AS$1017),0)</f>
        <v>0</v>
      </c>
      <c r="V351" s="388">
        <f>IFERROR($E351*SUMIF('Daily Log'!$AU$18:$AU$1017,$B351,'Daily Log'!$AV$18:$AV$1017),0)</f>
        <v>0</v>
      </c>
      <c r="W351" s="388">
        <f>IFERROR($E351*SUMIF('Daily Log'!$AX$18:$AX$1017,$B351,'Daily Log'!$AY$18:$AY$1017),0)</f>
        <v>0</v>
      </c>
      <c r="X351" s="388">
        <f>IFERROR($E351*SUMIF('Daily Log'!$BA$18:$BA$1017,$B351,'Daily Log'!$BB$18:$BB$1017),0)</f>
        <v>0</v>
      </c>
      <c r="Y351" s="388">
        <f>IFERROR($E351*SUMIF('Daily Log'!$BD$18:$BD$1017,$B351,'Daily Log'!$BE$18:$BE$1017),0)</f>
        <v>0</v>
      </c>
      <c r="Z351" s="388">
        <f>IFERROR($E351*SUMIF('Daily Log'!$BG$18:$BG$1017,$B351,'Daily Log'!$BH$18:$BH$1017),0)</f>
        <v>0</v>
      </c>
      <c r="AA351" s="388">
        <f>IFERROR($E351*SUMIF('Daily Log'!$BJ$18:$BJ$1017,$B351,'Daily Log'!$BK$18:$BK$1017),0)</f>
        <v>0</v>
      </c>
      <c r="AB351" s="388">
        <f>IFERROR($E351*SUMIF('Daily Log'!$BM$18:$BM$1017,$B351,'Daily Log'!$BN$18:$BN$1017),0)</f>
        <v>1</v>
      </c>
      <c r="AC351" s="388">
        <f>IFERROR($E351*SUMIF('Daily Log'!$BP$18:$BP$1017,$B351,'Daily Log'!$BQ$18:$BQ$1017),0)</f>
        <v>0</v>
      </c>
      <c r="AD351" s="388">
        <f>IFERROR($E351*SUMIF('Daily Log'!$BS$18:$BS$1017,$B351,'Daily Log'!$BT$18:$BT$1017),0)</f>
        <v>1</v>
      </c>
      <c r="AE351" s="388">
        <f>IFERROR($E351*SUMIF('Daily Log'!$BV$18:$BV$1017,$B351,'Daily Log'!$BW$18:$BW$1017),0)</f>
        <v>0</v>
      </c>
      <c r="AF351" s="388">
        <f>IFERROR($E351*SUMIF('Daily Log'!$BY$18:$BY$1017,$B351,'Daily Log'!$BZ$18:$BZ$1017),0)</f>
        <v>0</v>
      </c>
      <c r="AG351" s="388">
        <f>IFERROR($E351*SUMIF('Daily Log'!$CB$18:$CB$1017,$B351,'Daily Log'!$CC$18:$CC$1017),0)</f>
        <v>0</v>
      </c>
      <c r="AH351" s="388">
        <f>IFERROR($E351*SUMIF('Daily Log'!$CE$18:$CE$1017,$B351,'Daily Log'!$CF$18:$CF$1017),0)</f>
        <v>0</v>
      </c>
      <c r="AI351" s="388">
        <f>IFERROR($E351*SUMIF('Daily Log'!$CH$18:$CH$1017,$B351,'Daily Log'!$CI$18:$CI$1017),0)</f>
        <v>0</v>
      </c>
      <c r="AJ351" s="388">
        <f>IFERROR($E351*SUMIF('Daily Log'!$CK$18:$CK$1017,$B351,'Daily Log'!$CL$18:$CL$1017),0)</f>
        <v>0</v>
      </c>
      <c r="AK351" s="388">
        <f>IFERROR($E351*SUMIF('Daily Log'!$CN$18:$CN$1017,$B351,'Daily Log'!$CO$18:$CO$1017),0)</f>
        <v>0</v>
      </c>
    </row>
    <row r="352" spans="2:37" ht="33.75" hidden="1" customHeight="1">
      <c r="B352" s="399" t="s">
        <v>254</v>
      </c>
      <c r="C352" s="399"/>
      <c r="D352" s="389" t="s">
        <v>353</v>
      </c>
      <c r="E352" s="391">
        <v>1</v>
      </c>
      <c r="F352" s="390">
        <f t="shared" si="6"/>
        <v>4</v>
      </c>
      <c r="G352" s="388">
        <f>IFERROR($E352*SUMIF('Daily Log'!$B$18:$B$1017,$B352,'Daily Log'!$C$18:$C$1017),0)</f>
        <v>0</v>
      </c>
      <c r="H352" s="388">
        <f>IFERROR($E352*SUMIF('Daily Log'!$E$18:$E$1017,$B352,'Daily Log'!$F$18:$F$1017),0)</f>
        <v>0</v>
      </c>
      <c r="I352" s="388">
        <f>IFERROR($E352*SUMIF('Daily Log'!$H$18:$H$1017,$B352,'Daily Log'!$I$18:$I$1017),0)</f>
        <v>0</v>
      </c>
      <c r="J352" s="388">
        <f>IFERROR($E352*SUMIF('Daily Log'!$K$18:$K$1017,$B352,'Daily Log'!$L$18:$L$1017),0)</f>
        <v>0</v>
      </c>
      <c r="K352" s="388">
        <f>IFERROR($E352*SUMIF('Daily Log'!$N$18:$N$1017,$B352,'Daily Log'!$O$18:$O$1017),0)</f>
        <v>0</v>
      </c>
      <c r="L352" s="388">
        <f>IFERROR($E352*SUMIF('Daily Log'!$Q$18:$Q$1017,$B352,'Daily Log'!$R$18:$R$1017),0)</f>
        <v>0</v>
      </c>
      <c r="M352" s="388">
        <f>IFERROR($E352*SUMIF('Daily Log'!$T$18:$T$1017,$B352,'Daily Log'!$U$18:$U$1017),0)</f>
        <v>0</v>
      </c>
      <c r="N352" s="388">
        <f>IFERROR($E352*SUMIF('Daily Log'!$W$18:$W$1017,$B352,'Daily Log'!$X$18:$X$1017),0)</f>
        <v>0</v>
      </c>
      <c r="O352" s="388">
        <f>IFERROR($E352*SUMIF('Daily Log'!$Z$18:$Z$1017,$B352,'Daily Log'!$AA$18:$AA$1017),0)</f>
        <v>0</v>
      </c>
      <c r="P352" s="388">
        <f>IFERROR($E352*SUMIF('Daily Log'!$AC$18:$AC$1017,$B352,'Daily Log'!$AD$18:$AD$1017),0)</f>
        <v>0</v>
      </c>
      <c r="Q352" s="388">
        <f>IFERROR($E352*SUMIF('Daily Log'!$AF$18:$AF$1017,$B352,'Daily Log'!$AG$18:$AG$1017),0)</f>
        <v>0</v>
      </c>
      <c r="R352" s="388">
        <f>IFERROR($E352*SUMIF('Daily Log'!$AI$18:$AI$1017,$B352,'Daily Log'!$AJ$18:$AJ$1017),0)</f>
        <v>0</v>
      </c>
      <c r="S352" s="388">
        <f>IFERROR($E352*SUMIF('Daily Log'!$AL$18:$AL$1017,$B352,'Daily Log'!$AM$18:$AM$1017),0)</f>
        <v>0</v>
      </c>
      <c r="T352" s="388">
        <f>IFERROR($E352*SUMIF('Daily Log'!$AO$18:$AO$1017,$B352,'Daily Log'!$AP$18:$AP$1017),0)</f>
        <v>0</v>
      </c>
      <c r="U352" s="388">
        <f>IFERROR($E352*SUMIF('Daily Log'!$AR$18:$AR$1017,$B352,'Daily Log'!$AS$18:$AS$1017),0)</f>
        <v>0</v>
      </c>
      <c r="V352" s="388">
        <f>IFERROR($E352*SUMIF('Daily Log'!$AU$18:$AU$1017,$B352,'Daily Log'!$AV$18:$AV$1017),0)</f>
        <v>0</v>
      </c>
      <c r="W352" s="388">
        <f>IFERROR($E352*SUMIF('Daily Log'!$AX$18:$AX$1017,$B352,'Daily Log'!$AY$18:$AY$1017),0)</f>
        <v>0</v>
      </c>
      <c r="X352" s="388">
        <f>IFERROR($E352*SUMIF('Daily Log'!$BA$18:$BA$1017,$B352,'Daily Log'!$BB$18:$BB$1017),0)</f>
        <v>0</v>
      </c>
      <c r="Y352" s="388">
        <f>IFERROR($E352*SUMIF('Daily Log'!$BD$18:$BD$1017,$B352,'Daily Log'!$BE$18:$BE$1017),0)</f>
        <v>0</v>
      </c>
      <c r="Z352" s="388">
        <f>IFERROR($E352*SUMIF('Daily Log'!$BG$18:$BG$1017,$B352,'Daily Log'!$BH$18:$BH$1017),0)</f>
        <v>1</v>
      </c>
      <c r="AA352" s="388">
        <f>IFERROR($E352*SUMIF('Daily Log'!$BJ$18:$BJ$1017,$B352,'Daily Log'!$BK$18:$BK$1017),0)</f>
        <v>0</v>
      </c>
      <c r="AB352" s="388">
        <f>IFERROR($E352*SUMIF('Daily Log'!$BM$18:$BM$1017,$B352,'Daily Log'!$BN$18:$BN$1017),0)</f>
        <v>1</v>
      </c>
      <c r="AC352" s="388">
        <f>IFERROR($E352*SUMIF('Daily Log'!$BP$18:$BP$1017,$B352,'Daily Log'!$BQ$18:$BQ$1017),0)</f>
        <v>0</v>
      </c>
      <c r="AD352" s="388">
        <f>IFERROR($E352*SUMIF('Daily Log'!$BS$18:$BS$1017,$B352,'Daily Log'!$BT$18:$BT$1017),0)</f>
        <v>2</v>
      </c>
      <c r="AE352" s="388">
        <f>IFERROR($E352*SUMIF('Daily Log'!$BV$18:$BV$1017,$B352,'Daily Log'!$BW$18:$BW$1017),0)</f>
        <v>0</v>
      </c>
      <c r="AF352" s="388">
        <f>IFERROR($E352*SUMIF('Daily Log'!$BY$18:$BY$1017,$B352,'Daily Log'!$BZ$18:$BZ$1017),0)</f>
        <v>0</v>
      </c>
      <c r="AG352" s="388">
        <f>IFERROR($E352*SUMIF('Daily Log'!$CB$18:$CB$1017,$B352,'Daily Log'!$CC$18:$CC$1017),0)</f>
        <v>0</v>
      </c>
      <c r="AH352" s="388">
        <f>IFERROR($E352*SUMIF('Daily Log'!$CE$18:$CE$1017,$B352,'Daily Log'!$CF$18:$CF$1017),0)</f>
        <v>0</v>
      </c>
      <c r="AI352" s="388">
        <f>IFERROR($E352*SUMIF('Daily Log'!$CH$18:$CH$1017,$B352,'Daily Log'!$CI$18:$CI$1017),0)</f>
        <v>0</v>
      </c>
      <c r="AJ352" s="388">
        <f>IFERROR($E352*SUMIF('Daily Log'!$CK$18:$CK$1017,$B352,'Daily Log'!$CL$18:$CL$1017),0)</f>
        <v>0</v>
      </c>
      <c r="AK352" s="388">
        <f>IFERROR($E352*SUMIF('Daily Log'!$CN$18:$CN$1017,$B352,'Daily Log'!$CO$18:$CO$1017),0)</f>
        <v>0</v>
      </c>
    </row>
    <row r="353" spans="2:37" ht="33.75" hidden="1" customHeight="1">
      <c r="B353" s="399" t="s">
        <v>255</v>
      </c>
      <c r="C353" s="399"/>
      <c r="D353" s="389" t="s">
        <v>353</v>
      </c>
      <c r="E353" s="391">
        <v>1</v>
      </c>
      <c r="F353" s="390">
        <f t="shared" si="6"/>
        <v>0</v>
      </c>
      <c r="G353" s="388">
        <f>IFERROR($E353*SUMIF('Daily Log'!$B$18:$B$1017,$B353,'Daily Log'!$C$18:$C$1017),0)</f>
        <v>0</v>
      </c>
      <c r="H353" s="388">
        <f>IFERROR($E353*SUMIF('Daily Log'!$E$18:$E$1017,$B353,'Daily Log'!$F$18:$F$1017),0)</f>
        <v>0</v>
      </c>
      <c r="I353" s="388">
        <f>IFERROR($E353*SUMIF('Daily Log'!$H$18:$H$1017,$B353,'Daily Log'!$I$18:$I$1017),0)</f>
        <v>0</v>
      </c>
      <c r="J353" s="388">
        <f>IFERROR($E353*SUMIF('Daily Log'!$K$18:$K$1017,$B353,'Daily Log'!$L$18:$L$1017),0)</f>
        <v>0</v>
      </c>
      <c r="K353" s="388">
        <f>IFERROR($E353*SUMIF('Daily Log'!$N$18:$N$1017,$B353,'Daily Log'!$O$18:$O$1017),0)</f>
        <v>0</v>
      </c>
      <c r="L353" s="388">
        <f>IFERROR($E353*SUMIF('Daily Log'!$Q$18:$Q$1017,$B353,'Daily Log'!$R$18:$R$1017),0)</f>
        <v>0</v>
      </c>
      <c r="M353" s="388">
        <f>IFERROR($E353*SUMIF('Daily Log'!$T$18:$T$1017,$B353,'Daily Log'!$U$18:$U$1017),0)</f>
        <v>0</v>
      </c>
      <c r="N353" s="388">
        <f>IFERROR($E353*SUMIF('Daily Log'!$W$18:$W$1017,$B353,'Daily Log'!$X$18:$X$1017),0)</f>
        <v>0</v>
      </c>
      <c r="O353" s="388">
        <f>IFERROR($E353*SUMIF('Daily Log'!$Z$18:$Z$1017,$B353,'Daily Log'!$AA$18:$AA$1017),0)</f>
        <v>0</v>
      </c>
      <c r="P353" s="388">
        <f>IFERROR($E353*SUMIF('Daily Log'!$AC$18:$AC$1017,$B353,'Daily Log'!$AD$18:$AD$1017),0)</f>
        <v>0</v>
      </c>
      <c r="Q353" s="388">
        <f>IFERROR($E353*SUMIF('Daily Log'!$AF$18:$AF$1017,$B353,'Daily Log'!$AG$18:$AG$1017),0)</f>
        <v>0</v>
      </c>
      <c r="R353" s="388">
        <f>IFERROR($E353*SUMIF('Daily Log'!$AI$18:$AI$1017,$B353,'Daily Log'!$AJ$18:$AJ$1017),0)</f>
        <v>0</v>
      </c>
      <c r="S353" s="388">
        <f>IFERROR($E353*SUMIF('Daily Log'!$AL$18:$AL$1017,$B353,'Daily Log'!$AM$18:$AM$1017),0)</f>
        <v>0</v>
      </c>
      <c r="T353" s="388">
        <f>IFERROR($E353*SUMIF('Daily Log'!$AO$18:$AO$1017,$B353,'Daily Log'!$AP$18:$AP$1017),0)</f>
        <v>0</v>
      </c>
      <c r="U353" s="388">
        <f>IFERROR($E353*SUMIF('Daily Log'!$AR$18:$AR$1017,$B353,'Daily Log'!$AS$18:$AS$1017),0)</f>
        <v>0</v>
      </c>
      <c r="V353" s="388">
        <f>IFERROR($E353*SUMIF('Daily Log'!$AU$18:$AU$1017,$B353,'Daily Log'!$AV$18:$AV$1017),0)</f>
        <v>0</v>
      </c>
      <c r="W353" s="388">
        <f>IFERROR($E353*SUMIF('Daily Log'!$AX$18:$AX$1017,$B353,'Daily Log'!$AY$18:$AY$1017),0)</f>
        <v>0</v>
      </c>
      <c r="X353" s="388">
        <f>IFERROR($E353*SUMIF('Daily Log'!$BA$18:$BA$1017,$B353,'Daily Log'!$BB$18:$BB$1017),0)</f>
        <v>0</v>
      </c>
      <c r="Y353" s="388">
        <f>IFERROR($E353*SUMIF('Daily Log'!$BD$18:$BD$1017,$B353,'Daily Log'!$BE$18:$BE$1017),0)</f>
        <v>0</v>
      </c>
      <c r="Z353" s="388">
        <f>IFERROR($E353*SUMIF('Daily Log'!$BG$18:$BG$1017,$B353,'Daily Log'!$BH$18:$BH$1017),0)</f>
        <v>0</v>
      </c>
      <c r="AA353" s="388">
        <f>IFERROR($E353*SUMIF('Daily Log'!$BJ$18:$BJ$1017,$B353,'Daily Log'!$BK$18:$BK$1017),0)</f>
        <v>0</v>
      </c>
      <c r="AB353" s="388">
        <f>IFERROR($E353*SUMIF('Daily Log'!$BM$18:$BM$1017,$B353,'Daily Log'!$BN$18:$BN$1017),0)</f>
        <v>0</v>
      </c>
      <c r="AC353" s="388">
        <f>IFERROR($E353*SUMIF('Daily Log'!$BP$18:$BP$1017,$B353,'Daily Log'!$BQ$18:$BQ$1017),0)</f>
        <v>0</v>
      </c>
      <c r="AD353" s="388">
        <f>IFERROR($E353*SUMIF('Daily Log'!$BS$18:$BS$1017,$B353,'Daily Log'!$BT$18:$BT$1017),0)</f>
        <v>0</v>
      </c>
      <c r="AE353" s="388">
        <f>IFERROR($E353*SUMIF('Daily Log'!$BV$18:$BV$1017,$B353,'Daily Log'!$BW$18:$BW$1017),0)</f>
        <v>0</v>
      </c>
      <c r="AF353" s="388">
        <f>IFERROR($E353*SUMIF('Daily Log'!$BY$18:$BY$1017,$B353,'Daily Log'!$BZ$18:$BZ$1017),0)</f>
        <v>0</v>
      </c>
      <c r="AG353" s="388">
        <f>IFERROR($E353*SUMIF('Daily Log'!$CB$18:$CB$1017,$B353,'Daily Log'!$CC$18:$CC$1017),0)</f>
        <v>0</v>
      </c>
      <c r="AH353" s="388">
        <f>IFERROR($E353*SUMIF('Daily Log'!$CE$18:$CE$1017,$B353,'Daily Log'!$CF$18:$CF$1017),0)</f>
        <v>0</v>
      </c>
      <c r="AI353" s="388">
        <f>IFERROR($E353*SUMIF('Daily Log'!$CH$18:$CH$1017,$B353,'Daily Log'!$CI$18:$CI$1017),0)</f>
        <v>0</v>
      </c>
      <c r="AJ353" s="388">
        <f>IFERROR($E353*SUMIF('Daily Log'!$CK$18:$CK$1017,$B353,'Daily Log'!$CL$18:$CL$1017),0)</f>
        <v>0</v>
      </c>
      <c r="AK353" s="388">
        <f>IFERROR($E353*SUMIF('Daily Log'!$CN$18:$CN$1017,$B353,'Daily Log'!$CO$18:$CO$1017),0)</f>
        <v>0</v>
      </c>
    </row>
    <row r="354" spans="2:37" ht="33.75" hidden="1" customHeight="1">
      <c r="B354" s="399" t="s">
        <v>256</v>
      </c>
      <c r="C354" s="399"/>
      <c r="D354" s="389" t="s">
        <v>353</v>
      </c>
      <c r="E354" s="391">
        <v>1</v>
      </c>
      <c r="F354" s="390">
        <f t="shared" si="6"/>
        <v>0</v>
      </c>
      <c r="G354" s="388">
        <f>IFERROR($E354*SUMIF('Daily Log'!$B$18:$B$1017,$B354,'Daily Log'!$C$18:$C$1017),0)</f>
        <v>0</v>
      </c>
      <c r="H354" s="388">
        <f>IFERROR($E354*SUMIF('Daily Log'!$E$18:$E$1017,$B354,'Daily Log'!$F$18:$F$1017),0)</f>
        <v>0</v>
      </c>
      <c r="I354" s="388">
        <f>IFERROR($E354*SUMIF('Daily Log'!$H$18:$H$1017,$B354,'Daily Log'!$I$18:$I$1017),0)</f>
        <v>0</v>
      </c>
      <c r="J354" s="388">
        <f>IFERROR($E354*SUMIF('Daily Log'!$K$18:$K$1017,$B354,'Daily Log'!$L$18:$L$1017),0)</f>
        <v>0</v>
      </c>
      <c r="K354" s="388">
        <f>IFERROR($E354*SUMIF('Daily Log'!$N$18:$N$1017,$B354,'Daily Log'!$O$18:$O$1017),0)</f>
        <v>0</v>
      </c>
      <c r="L354" s="388">
        <f>IFERROR($E354*SUMIF('Daily Log'!$Q$18:$Q$1017,$B354,'Daily Log'!$R$18:$R$1017),0)</f>
        <v>0</v>
      </c>
      <c r="M354" s="388">
        <f>IFERROR($E354*SUMIF('Daily Log'!$T$18:$T$1017,$B354,'Daily Log'!$U$18:$U$1017),0)</f>
        <v>0</v>
      </c>
      <c r="N354" s="388">
        <f>IFERROR($E354*SUMIF('Daily Log'!$W$18:$W$1017,$B354,'Daily Log'!$X$18:$X$1017),0)</f>
        <v>0</v>
      </c>
      <c r="O354" s="388">
        <f>IFERROR($E354*SUMIF('Daily Log'!$Z$18:$Z$1017,$B354,'Daily Log'!$AA$18:$AA$1017),0)</f>
        <v>0</v>
      </c>
      <c r="P354" s="388">
        <f>IFERROR($E354*SUMIF('Daily Log'!$AC$18:$AC$1017,$B354,'Daily Log'!$AD$18:$AD$1017),0)</f>
        <v>0</v>
      </c>
      <c r="Q354" s="388">
        <f>IFERROR($E354*SUMIF('Daily Log'!$AF$18:$AF$1017,$B354,'Daily Log'!$AG$18:$AG$1017),0)</f>
        <v>0</v>
      </c>
      <c r="R354" s="388">
        <f>IFERROR($E354*SUMIF('Daily Log'!$AI$18:$AI$1017,$B354,'Daily Log'!$AJ$18:$AJ$1017),0)</f>
        <v>0</v>
      </c>
      <c r="S354" s="388">
        <f>IFERROR($E354*SUMIF('Daily Log'!$AL$18:$AL$1017,$B354,'Daily Log'!$AM$18:$AM$1017),0)</f>
        <v>0</v>
      </c>
      <c r="T354" s="388">
        <f>IFERROR($E354*SUMIF('Daily Log'!$AO$18:$AO$1017,$B354,'Daily Log'!$AP$18:$AP$1017),0)</f>
        <v>0</v>
      </c>
      <c r="U354" s="388">
        <f>IFERROR($E354*SUMIF('Daily Log'!$AR$18:$AR$1017,$B354,'Daily Log'!$AS$18:$AS$1017),0)</f>
        <v>0</v>
      </c>
      <c r="V354" s="388">
        <f>IFERROR($E354*SUMIF('Daily Log'!$AU$18:$AU$1017,$B354,'Daily Log'!$AV$18:$AV$1017),0)</f>
        <v>0</v>
      </c>
      <c r="W354" s="388">
        <f>IFERROR($E354*SUMIF('Daily Log'!$AX$18:$AX$1017,$B354,'Daily Log'!$AY$18:$AY$1017),0)</f>
        <v>0</v>
      </c>
      <c r="X354" s="388">
        <f>IFERROR($E354*SUMIF('Daily Log'!$BA$18:$BA$1017,$B354,'Daily Log'!$BB$18:$BB$1017),0)</f>
        <v>0</v>
      </c>
      <c r="Y354" s="388">
        <f>IFERROR($E354*SUMIF('Daily Log'!$BD$18:$BD$1017,$B354,'Daily Log'!$BE$18:$BE$1017),0)</f>
        <v>0</v>
      </c>
      <c r="Z354" s="388">
        <f>IFERROR($E354*SUMIF('Daily Log'!$BG$18:$BG$1017,$B354,'Daily Log'!$BH$18:$BH$1017),0)</f>
        <v>0</v>
      </c>
      <c r="AA354" s="388">
        <f>IFERROR($E354*SUMIF('Daily Log'!$BJ$18:$BJ$1017,$B354,'Daily Log'!$BK$18:$BK$1017),0)</f>
        <v>0</v>
      </c>
      <c r="AB354" s="388">
        <f>IFERROR($E354*SUMIF('Daily Log'!$BM$18:$BM$1017,$B354,'Daily Log'!$BN$18:$BN$1017),0)</f>
        <v>0</v>
      </c>
      <c r="AC354" s="388">
        <f>IFERROR($E354*SUMIF('Daily Log'!$BP$18:$BP$1017,$B354,'Daily Log'!$BQ$18:$BQ$1017),0)</f>
        <v>0</v>
      </c>
      <c r="AD354" s="388">
        <f>IFERROR($E354*SUMIF('Daily Log'!$BS$18:$BS$1017,$B354,'Daily Log'!$BT$18:$BT$1017),0)</f>
        <v>0</v>
      </c>
      <c r="AE354" s="388">
        <f>IFERROR($E354*SUMIF('Daily Log'!$BV$18:$BV$1017,$B354,'Daily Log'!$BW$18:$BW$1017),0)</f>
        <v>0</v>
      </c>
      <c r="AF354" s="388">
        <f>IFERROR($E354*SUMIF('Daily Log'!$BY$18:$BY$1017,$B354,'Daily Log'!$BZ$18:$BZ$1017),0)</f>
        <v>0</v>
      </c>
      <c r="AG354" s="388">
        <f>IFERROR($E354*SUMIF('Daily Log'!$CB$18:$CB$1017,$B354,'Daily Log'!$CC$18:$CC$1017),0)</f>
        <v>0</v>
      </c>
      <c r="AH354" s="388">
        <f>IFERROR($E354*SUMIF('Daily Log'!$CE$18:$CE$1017,$B354,'Daily Log'!$CF$18:$CF$1017),0)</f>
        <v>0</v>
      </c>
      <c r="AI354" s="388">
        <f>IFERROR($E354*SUMIF('Daily Log'!$CH$18:$CH$1017,$B354,'Daily Log'!$CI$18:$CI$1017),0)</f>
        <v>0</v>
      </c>
      <c r="AJ354" s="388">
        <f>IFERROR($E354*SUMIF('Daily Log'!$CK$18:$CK$1017,$B354,'Daily Log'!$CL$18:$CL$1017),0)</f>
        <v>0</v>
      </c>
      <c r="AK354" s="388">
        <f>IFERROR($E354*SUMIF('Daily Log'!$CN$18:$CN$1017,$B354,'Daily Log'!$CO$18:$CO$1017),0)</f>
        <v>0</v>
      </c>
    </row>
    <row r="355" spans="2:37" ht="33.75" hidden="1" customHeight="1">
      <c r="B355" s="399" t="s">
        <v>257</v>
      </c>
      <c r="C355" s="399"/>
      <c r="D355" s="389" t="s">
        <v>353</v>
      </c>
      <c r="E355" s="391">
        <v>1</v>
      </c>
      <c r="F355" s="390">
        <f t="shared" si="6"/>
        <v>1</v>
      </c>
      <c r="G355" s="388">
        <f>IFERROR($E355*SUMIF('Daily Log'!$B$18:$B$1017,$B355,'Daily Log'!$C$18:$C$1017),0)</f>
        <v>0</v>
      </c>
      <c r="H355" s="388">
        <f>IFERROR($E355*SUMIF('Daily Log'!$E$18:$E$1017,$B355,'Daily Log'!$F$18:$F$1017),0)</f>
        <v>0</v>
      </c>
      <c r="I355" s="388">
        <f>IFERROR($E355*SUMIF('Daily Log'!$H$18:$H$1017,$B355,'Daily Log'!$I$18:$I$1017),0)</f>
        <v>0</v>
      </c>
      <c r="J355" s="388">
        <f>IFERROR($E355*SUMIF('Daily Log'!$K$18:$K$1017,$B355,'Daily Log'!$L$18:$L$1017),0)</f>
        <v>0</v>
      </c>
      <c r="K355" s="388">
        <f>IFERROR($E355*SUMIF('Daily Log'!$N$18:$N$1017,$B355,'Daily Log'!$O$18:$O$1017),0)</f>
        <v>0</v>
      </c>
      <c r="L355" s="388">
        <f>IFERROR($E355*SUMIF('Daily Log'!$Q$18:$Q$1017,$B355,'Daily Log'!$R$18:$R$1017),0)</f>
        <v>0</v>
      </c>
      <c r="M355" s="388">
        <f>IFERROR($E355*SUMIF('Daily Log'!$T$18:$T$1017,$B355,'Daily Log'!$U$18:$U$1017),0)</f>
        <v>0</v>
      </c>
      <c r="N355" s="388">
        <f>IFERROR($E355*SUMIF('Daily Log'!$W$18:$W$1017,$B355,'Daily Log'!$X$18:$X$1017),0)</f>
        <v>0</v>
      </c>
      <c r="O355" s="388">
        <f>IFERROR($E355*SUMIF('Daily Log'!$Z$18:$Z$1017,$B355,'Daily Log'!$AA$18:$AA$1017),0)</f>
        <v>0</v>
      </c>
      <c r="P355" s="388">
        <f>IFERROR($E355*SUMIF('Daily Log'!$AC$18:$AC$1017,$B355,'Daily Log'!$AD$18:$AD$1017),0)</f>
        <v>0</v>
      </c>
      <c r="Q355" s="388">
        <f>IFERROR($E355*SUMIF('Daily Log'!$AF$18:$AF$1017,$B355,'Daily Log'!$AG$18:$AG$1017),0)</f>
        <v>0</v>
      </c>
      <c r="R355" s="388">
        <f>IFERROR($E355*SUMIF('Daily Log'!$AI$18:$AI$1017,$B355,'Daily Log'!$AJ$18:$AJ$1017),0)</f>
        <v>0</v>
      </c>
      <c r="S355" s="388">
        <f>IFERROR($E355*SUMIF('Daily Log'!$AL$18:$AL$1017,$B355,'Daily Log'!$AM$18:$AM$1017),0)</f>
        <v>0</v>
      </c>
      <c r="T355" s="388">
        <f>IFERROR($E355*SUMIF('Daily Log'!$AO$18:$AO$1017,$B355,'Daily Log'!$AP$18:$AP$1017),0)</f>
        <v>0</v>
      </c>
      <c r="U355" s="388">
        <f>IFERROR($E355*SUMIF('Daily Log'!$AR$18:$AR$1017,$B355,'Daily Log'!$AS$18:$AS$1017),0)</f>
        <v>0</v>
      </c>
      <c r="V355" s="388">
        <f>IFERROR($E355*SUMIF('Daily Log'!$AU$18:$AU$1017,$B355,'Daily Log'!$AV$18:$AV$1017),0)</f>
        <v>0</v>
      </c>
      <c r="W355" s="388">
        <f>IFERROR($E355*SUMIF('Daily Log'!$AX$18:$AX$1017,$B355,'Daily Log'!$AY$18:$AY$1017),0)</f>
        <v>0</v>
      </c>
      <c r="X355" s="388">
        <f>IFERROR($E355*SUMIF('Daily Log'!$BA$18:$BA$1017,$B355,'Daily Log'!$BB$18:$BB$1017),0)</f>
        <v>0</v>
      </c>
      <c r="Y355" s="388">
        <f>IFERROR($E355*SUMIF('Daily Log'!$BD$18:$BD$1017,$B355,'Daily Log'!$BE$18:$BE$1017),0)</f>
        <v>0</v>
      </c>
      <c r="Z355" s="388">
        <f>IFERROR($E355*SUMIF('Daily Log'!$BG$18:$BG$1017,$B355,'Daily Log'!$BH$18:$BH$1017),0)</f>
        <v>0</v>
      </c>
      <c r="AA355" s="388">
        <f>IFERROR($E355*SUMIF('Daily Log'!$BJ$18:$BJ$1017,$B355,'Daily Log'!$BK$18:$BK$1017),0)</f>
        <v>0</v>
      </c>
      <c r="AB355" s="388">
        <f>IFERROR($E355*SUMIF('Daily Log'!$BM$18:$BM$1017,$B355,'Daily Log'!$BN$18:$BN$1017),0)</f>
        <v>0</v>
      </c>
      <c r="AC355" s="388">
        <f>IFERROR($E355*SUMIF('Daily Log'!$BP$18:$BP$1017,$B355,'Daily Log'!$BQ$18:$BQ$1017),0)</f>
        <v>0</v>
      </c>
      <c r="AD355" s="388">
        <f>IFERROR($E355*SUMIF('Daily Log'!$BS$18:$BS$1017,$B355,'Daily Log'!$BT$18:$BT$1017),0)</f>
        <v>1</v>
      </c>
      <c r="AE355" s="388">
        <f>IFERROR($E355*SUMIF('Daily Log'!$BV$18:$BV$1017,$B355,'Daily Log'!$BW$18:$BW$1017),0)</f>
        <v>0</v>
      </c>
      <c r="AF355" s="388">
        <f>IFERROR($E355*SUMIF('Daily Log'!$BY$18:$BY$1017,$B355,'Daily Log'!$BZ$18:$BZ$1017),0)</f>
        <v>0</v>
      </c>
      <c r="AG355" s="388">
        <f>IFERROR($E355*SUMIF('Daily Log'!$CB$18:$CB$1017,$B355,'Daily Log'!$CC$18:$CC$1017),0)</f>
        <v>0</v>
      </c>
      <c r="AH355" s="388">
        <f>IFERROR($E355*SUMIF('Daily Log'!$CE$18:$CE$1017,$B355,'Daily Log'!$CF$18:$CF$1017),0)</f>
        <v>0</v>
      </c>
      <c r="AI355" s="388">
        <f>IFERROR($E355*SUMIF('Daily Log'!$CH$18:$CH$1017,$B355,'Daily Log'!$CI$18:$CI$1017),0)</f>
        <v>0</v>
      </c>
      <c r="AJ355" s="388">
        <f>IFERROR($E355*SUMIF('Daily Log'!$CK$18:$CK$1017,$B355,'Daily Log'!$CL$18:$CL$1017),0)</f>
        <v>0</v>
      </c>
      <c r="AK355" s="388">
        <f>IFERROR($E355*SUMIF('Daily Log'!$CN$18:$CN$1017,$B355,'Daily Log'!$CO$18:$CO$1017),0)</f>
        <v>0</v>
      </c>
    </row>
    <row r="356" spans="2:37" ht="33.75" hidden="1" customHeight="1">
      <c r="B356" s="399" t="s">
        <v>258</v>
      </c>
      <c r="C356" s="399"/>
      <c r="D356" s="389" t="s">
        <v>353</v>
      </c>
      <c r="E356" s="391">
        <v>1</v>
      </c>
      <c r="F356" s="390">
        <f t="shared" si="6"/>
        <v>8</v>
      </c>
      <c r="G356" s="388">
        <f>IFERROR($E356*SUMIF('Daily Log'!$B$18:$B$1017,$B356,'Daily Log'!$C$18:$C$1017),0)</f>
        <v>0</v>
      </c>
      <c r="H356" s="388">
        <f>IFERROR($E356*SUMIF('Daily Log'!$E$18:$E$1017,$B356,'Daily Log'!$F$18:$F$1017),0)</f>
        <v>0</v>
      </c>
      <c r="I356" s="388">
        <f>IFERROR($E356*SUMIF('Daily Log'!$H$18:$H$1017,$B356,'Daily Log'!$I$18:$I$1017),0)</f>
        <v>0</v>
      </c>
      <c r="J356" s="388">
        <f>IFERROR($E356*SUMIF('Daily Log'!$K$18:$K$1017,$B356,'Daily Log'!$L$18:$L$1017),0)</f>
        <v>0</v>
      </c>
      <c r="K356" s="388">
        <f>IFERROR($E356*SUMIF('Daily Log'!$N$18:$N$1017,$B356,'Daily Log'!$O$18:$O$1017),0)</f>
        <v>0</v>
      </c>
      <c r="L356" s="388">
        <f>IFERROR($E356*SUMIF('Daily Log'!$Q$18:$Q$1017,$B356,'Daily Log'!$R$18:$R$1017),0)</f>
        <v>0</v>
      </c>
      <c r="M356" s="388">
        <f>IFERROR($E356*SUMIF('Daily Log'!$T$18:$T$1017,$B356,'Daily Log'!$U$18:$U$1017),0)</f>
        <v>0</v>
      </c>
      <c r="N356" s="388">
        <f>IFERROR($E356*SUMIF('Daily Log'!$W$18:$W$1017,$B356,'Daily Log'!$X$18:$X$1017),0)</f>
        <v>0</v>
      </c>
      <c r="O356" s="388">
        <f>IFERROR($E356*SUMIF('Daily Log'!$Z$18:$Z$1017,$B356,'Daily Log'!$AA$18:$AA$1017),0)</f>
        <v>0</v>
      </c>
      <c r="P356" s="388">
        <f>IFERROR($E356*SUMIF('Daily Log'!$AC$18:$AC$1017,$B356,'Daily Log'!$AD$18:$AD$1017),0)</f>
        <v>0</v>
      </c>
      <c r="Q356" s="388">
        <f>IFERROR($E356*SUMIF('Daily Log'!$AF$18:$AF$1017,$B356,'Daily Log'!$AG$18:$AG$1017),0)</f>
        <v>0</v>
      </c>
      <c r="R356" s="388">
        <f>IFERROR($E356*SUMIF('Daily Log'!$AI$18:$AI$1017,$B356,'Daily Log'!$AJ$18:$AJ$1017),0)</f>
        <v>0</v>
      </c>
      <c r="S356" s="388">
        <f>IFERROR($E356*SUMIF('Daily Log'!$AL$18:$AL$1017,$B356,'Daily Log'!$AM$18:$AM$1017),0)</f>
        <v>0</v>
      </c>
      <c r="T356" s="388">
        <f>IFERROR($E356*SUMIF('Daily Log'!$AO$18:$AO$1017,$B356,'Daily Log'!$AP$18:$AP$1017),0)</f>
        <v>0</v>
      </c>
      <c r="U356" s="388">
        <f>IFERROR($E356*SUMIF('Daily Log'!$AR$18:$AR$1017,$B356,'Daily Log'!$AS$18:$AS$1017),0)</f>
        <v>0</v>
      </c>
      <c r="V356" s="388">
        <f>IFERROR($E356*SUMIF('Daily Log'!$AU$18:$AU$1017,$B356,'Daily Log'!$AV$18:$AV$1017),0)</f>
        <v>0</v>
      </c>
      <c r="W356" s="388">
        <f>IFERROR($E356*SUMIF('Daily Log'!$AX$18:$AX$1017,$B356,'Daily Log'!$AY$18:$AY$1017),0)</f>
        <v>0</v>
      </c>
      <c r="X356" s="388">
        <f>IFERROR($E356*SUMIF('Daily Log'!$BA$18:$BA$1017,$B356,'Daily Log'!$BB$18:$BB$1017),0)</f>
        <v>2</v>
      </c>
      <c r="Y356" s="388">
        <f>IFERROR($E356*SUMIF('Daily Log'!$BD$18:$BD$1017,$B356,'Daily Log'!$BE$18:$BE$1017),0)</f>
        <v>1</v>
      </c>
      <c r="Z356" s="388">
        <f>IFERROR($E356*SUMIF('Daily Log'!$BG$18:$BG$1017,$B356,'Daily Log'!$BH$18:$BH$1017),0)</f>
        <v>2</v>
      </c>
      <c r="AA356" s="388">
        <f>IFERROR($E356*SUMIF('Daily Log'!$BJ$18:$BJ$1017,$B356,'Daily Log'!$BK$18:$BK$1017),0)</f>
        <v>0</v>
      </c>
      <c r="AB356" s="388">
        <f>IFERROR($E356*SUMIF('Daily Log'!$BM$18:$BM$1017,$B356,'Daily Log'!$BN$18:$BN$1017),0)</f>
        <v>0</v>
      </c>
      <c r="AC356" s="388">
        <f>IFERROR($E356*SUMIF('Daily Log'!$BP$18:$BP$1017,$B356,'Daily Log'!$BQ$18:$BQ$1017),0)</f>
        <v>3</v>
      </c>
      <c r="AD356" s="388">
        <f>IFERROR($E356*SUMIF('Daily Log'!$BS$18:$BS$1017,$B356,'Daily Log'!$BT$18:$BT$1017),0)</f>
        <v>0</v>
      </c>
      <c r="AE356" s="388">
        <f>IFERROR($E356*SUMIF('Daily Log'!$BV$18:$BV$1017,$B356,'Daily Log'!$BW$18:$BW$1017),0)</f>
        <v>0</v>
      </c>
      <c r="AF356" s="388">
        <f>IFERROR($E356*SUMIF('Daily Log'!$BY$18:$BY$1017,$B356,'Daily Log'!$BZ$18:$BZ$1017),0)</f>
        <v>0</v>
      </c>
      <c r="AG356" s="388">
        <f>IFERROR($E356*SUMIF('Daily Log'!$CB$18:$CB$1017,$B356,'Daily Log'!$CC$18:$CC$1017),0)</f>
        <v>0</v>
      </c>
      <c r="AH356" s="388">
        <f>IFERROR($E356*SUMIF('Daily Log'!$CE$18:$CE$1017,$B356,'Daily Log'!$CF$18:$CF$1017),0)</f>
        <v>0</v>
      </c>
      <c r="AI356" s="388">
        <f>IFERROR($E356*SUMIF('Daily Log'!$CH$18:$CH$1017,$B356,'Daily Log'!$CI$18:$CI$1017),0)</f>
        <v>0</v>
      </c>
      <c r="AJ356" s="388">
        <f>IFERROR($E356*SUMIF('Daily Log'!$CK$18:$CK$1017,$B356,'Daily Log'!$CL$18:$CL$1017),0)</f>
        <v>0</v>
      </c>
      <c r="AK356" s="388">
        <f>IFERROR($E356*SUMIF('Daily Log'!$CN$18:$CN$1017,$B356,'Daily Log'!$CO$18:$CO$1017),0)</f>
        <v>0</v>
      </c>
    </row>
    <row r="357" spans="2:37" ht="33.75" hidden="1" customHeight="1">
      <c r="B357" s="399" t="s">
        <v>259</v>
      </c>
      <c r="C357" s="399"/>
      <c r="D357" s="389" t="s">
        <v>353</v>
      </c>
      <c r="E357" s="391">
        <v>1</v>
      </c>
      <c r="F357" s="390">
        <f t="shared" si="6"/>
        <v>21</v>
      </c>
      <c r="G357" s="388">
        <f>IFERROR($E357*SUMIF('Daily Log'!$B$18:$B$1017,$B357,'Daily Log'!$C$18:$C$1017),0)</f>
        <v>0</v>
      </c>
      <c r="H357" s="388">
        <f>IFERROR($E357*SUMIF('Daily Log'!$E$18:$E$1017,$B357,'Daily Log'!$F$18:$F$1017),0)</f>
        <v>0</v>
      </c>
      <c r="I357" s="388">
        <f>IFERROR($E357*SUMIF('Daily Log'!$H$18:$H$1017,$B357,'Daily Log'!$I$18:$I$1017),0)</f>
        <v>0</v>
      </c>
      <c r="J357" s="388">
        <f>IFERROR($E357*SUMIF('Daily Log'!$K$18:$K$1017,$B357,'Daily Log'!$L$18:$L$1017),0)</f>
        <v>0</v>
      </c>
      <c r="K357" s="388">
        <f>IFERROR($E357*SUMIF('Daily Log'!$N$18:$N$1017,$B357,'Daily Log'!$O$18:$O$1017),0)</f>
        <v>0</v>
      </c>
      <c r="L357" s="388">
        <f>IFERROR($E357*SUMIF('Daily Log'!$Q$18:$Q$1017,$B357,'Daily Log'!$R$18:$R$1017),0)</f>
        <v>0</v>
      </c>
      <c r="M357" s="388">
        <f>IFERROR($E357*SUMIF('Daily Log'!$T$18:$T$1017,$B357,'Daily Log'!$U$18:$U$1017),0)</f>
        <v>0</v>
      </c>
      <c r="N357" s="388">
        <f>IFERROR($E357*SUMIF('Daily Log'!$W$18:$W$1017,$B357,'Daily Log'!$X$18:$X$1017),0)</f>
        <v>0</v>
      </c>
      <c r="O357" s="388">
        <f>IFERROR($E357*SUMIF('Daily Log'!$Z$18:$Z$1017,$B357,'Daily Log'!$AA$18:$AA$1017),0)</f>
        <v>0</v>
      </c>
      <c r="P357" s="388">
        <f>IFERROR($E357*SUMIF('Daily Log'!$AC$18:$AC$1017,$B357,'Daily Log'!$AD$18:$AD$1017),0)</f>
        <v>0</v>
      </c>
      <c r="Q357" s="388">
        <f>IFERROR($E357*SUMIF('Daily Log'!$AF$18:$AF$1017,$B357,'Daily Log'!$AG$18:$AG$1017),0)</f>
        <v>0</v>
      </c>
      <c r="R357" s="388">
        <f>IFERROR($E357*SUMIF('Daily Log'!$AI$18:$AI$1017,$B357,'Daily Log'!$AJ$18:$AJ$1017),0)</f>
        <v>0</v>
      </c>
      <c r="S357" s="388">
        <f>IFERROR($E357*SUMIF('Daily Log'!$AL$18:$AL$1017,$B357,'Daily Log'!$AM$18:$AM$1017),0)</f>
        <v>0</v>
      </c>
      <c r="T357" s="388">
        <f>IFERROR($E357*SUMIF('Daily Log'!$AO$18:$AO$1017,$B357,'Daily Log'!$AP$18:$AP$1017),0)</f>
        <v>0</v>
      </c>
      <c r="U357" s="388">
        <f>IFERROR($E357*SUMIF('Daily Log'!$AR$18:$AR$1017,$B357,'Daily Log'!$AS$18:$AS$1017),0)</f>
        <v>0</v>
      </c>
      <c r="V357" s="388">
        <f>IFERROR($E357*SUMIF('Daily Log'!$AU$18:$AU$1017,$B357,'Daily Log'!$AV$18:$AV$1017),0)</f>
        <v>0</v>
      </c>
      <c r="W357" s="388">
        <f>IFERROR($E357*SUMIF('Daily Log'!$AX$18:$AX$1017,$B357,'Daily Log'!$AY$18:$AY$1017),0)</f>
        <v>0</v>
      </c>
      <c r="X357" s="388">
        <f>IFERROR($E357*SUMIF('Daily Log'!$BA$18:$BA$1017,$B357,'Daily Log'!$BB$18:$BB$1017),0)</f>
        <v>4</v>
      </c>
      <c r="Y357" s="388">
        <f>IFERROR($E357*SUMIF('Daily Log'!$BD$18:$BD$1017,$B357,'Daily Log'!$BE$18:$BE$1017),0)</f>
        <v>0</v>
      </c>
      <c r="Z357" s="388">
        <f>IFERROR($E357*SUMIF('Daily Log'!$BG$18:$BG$1017,$B357,'Daily Log'!$BH$18:$BH$1017),0)</f>
        <v>6</v>
      </c>
      <c r="AA357" s="388">
        <f>IFERROR($E357*SUMIF('Daily Log'!$BJ$18:$BJ$1017,$B357,'Daily Log'!$BK$18:$BK$1017),0)</f>
        <v>1</v>
      </c>
      <c r="AB357" s="388">
        <f>IFERROR($E357*SUMIF('Daily Log'!$BM$18:$BM$1017,$B357,'Daily Log'!$BN$18:$BN$1017),0)</f>
        <v>7</v>
      </c>
      <c r="AC357" s="388">
        <f>IFERROR($E357*SUMIF('Daily Log'!$BP$18:$BP$1017,$B357,'Daily Log'!$BQ$18:$BQ$1017),0)</f>
        <v>1</v>
      </c>
      <c r="AD357" s="388">
        <f>IFERROR($E357*SUMIF('Daily Log'!$BS$18:$BS$1017,$B357,'Daily Log'!$BT$18:$BT$1017),0)</f>
        <v>2</v>
      </c>
      <c r="AE357" s="388">
        <f>IFERROR($E357*SUMIF('Daily Log'!$BV$18:$BV$1017,$B357,'Daily Log'!$BW$18:$BW$1017),0)</f>
        <v>0</v>
      </c>
      <c r="AF357" s="388">
        <f>IFERROR($E357*SUMIF('Daily Log'!$BY$18:$BY$1017,$B357,'Daily Log'!$BZ$18:$BZ$1017),0)</f>
        <v>0</v>
      </c>
      <c r="AG357" s="388">
        <f>IFERROR($E357*SUMIF('Daily Log'!$CB$18:$CB$1017,$B357,'Daily Log'!$CC$18:$CC$1017),0)</f>
        <v>0</v>
      </c>
      <c r="AH357" s="388">
        <f>IFERROR($E357*SUMIF('Daily Log'!$CE$18:$CE$1017,$B357,'Daily Log'!$CF$18:$CF$1017),0)</f>
        <v>0</v>
      </c>
      <c r="AI357" s="388">
        <f>IFERROR($E357*SUMIF('Daily Log'!$CH$18:$CH$1017,$B357,'Daily Log'!$CI$18:$CI$1017),0)</f>
        <v>0</v>
      </c>
      <c r="AJ357" s="388">
        <f>IFERROR($E357*SUMIF('Daily Log'!$CK$18:$CK$1017,$B357,'Daily Log'!$CL$18:$CL$1017),0)</f>
        <v>0</v>
      </c>
      <c r="AK357" s="388">
        <f>IFERROR($E357*SUMIF('Daily Log'!$CN$18:$CN$1017,$B357,'Daily Log'!$CO$18:$CO$1017),0)</f>
        <v>0</v>
      </c>
    </row>
    <row r="358" spans="2:37" ht="33.75" hidden="1" customHeight="1">
      <c r="B358" s="399" t="s">
        <v>260</v>
      </c>
      <c r="C358" s="399"/>
      <c r="D358" s="389" t="s">
        <v>353</v>
      </c>
      <c r="E358" s="391">
        <v>1</v>
      </c>
      <c r="F358" s="390">
        <f t="shared" si="6"/>
        <v>0</v>
      </c>
      <c r="G358" s="388">
        <f>IFERROR($E358*SUMIF('Daily Log'!$B$18:$B$1017,$B358,'Daily Log'!$C$18:$C$1017),0)</f>
        <v>0</v>
      </c>
      <c r="H358" s="388">
        <f>IFERROR($E358*SUMIF('Daily Log'!$E$18:$E$1017,$B358,'Daily Log'!$F$18:$F$1017),0)</f>
        <v>0</v>
      </c>
      <c r="I358" s="388">
        <f>IFERROR($E358*SUMIF('Daily Log'!$H$18:$H$1017,$B358,'Daily Log'!$I$18:$I$1017),0)</f>
        <v>0</v>
      </c>
      <c r="J358" s="388">
        <f>IFERROR($E358*SUMIF('Daily Log'!$K$18:$K$1017,$B358,'Daily Log'!$L$18:$L$1017),0)</f>
        <v>0</v>
      </c>
      <c r="K358" s="388">
        <f>IFERROR($E358*SUMIF('Daily Log'!$N$18:$N$1017,$B358,'Daily Log'!$O$18:$O$1017),0)</f>
        <v>0</v>
      </c>
      <c r="L358" s="388">
        <f>IFERROR($E358*SUMIF('Daily Log'!$Q$18:$Q$1017,$B358,'Daily Log'!$R$18:$R$1017),0)</f>
        <v>0</v>
      </c>
      <c r="M358" s="388">
        <f>IFERROR($E358*SUMIF('Daily Log'!$T$18:$T$1017,$B358,'Daily Log'!$U$18:$U$1017),0)</f>
        <v>0</v>
      </c>
      <c r="N358" s="388">
        <f>IFERROR($E358*SUMIF('Daily Log'!$W$18:$W$1017,$B358,'Daily Log'!$X$18:$X$1017),0)</f>
        <v>0</v>
      </c>
      <c r="O358" s="388">
        <f>IFERROR($E358*SUMIF('Daily Log'!$Z$18:$Z$1017,$B358,'Daily Log'!$AA$18:$AA$1017),0)</f>
        <v>0</v>
      </c>
      <c r="P358" s="388">
        <f>IFERROR($E358*SUMIF('Daily Log'!$AC$18:$AC$1017,$B358,'Daily Log'!$AD$18:$AD$1017),0)</f>
        <v>0</v>
      </c>
      <c r="Q358" s="388">
        <f>IFERROR($E358*SUMIF('Daily Log'!$AF$18:$AF$1017,$B358,'Daily Log'!$AG$18:$AG$1017),0)</f>
        <v>0</v>
      </c>
      <c r="R358" s="388">
        <f>IFERROR($E358*SUMIF('Daily Log'!$AI$18:$AI$1017,$B358,'Daily Log'!$AJ$18:$AJ$1017),0)</f>
        <v>0</v>
      </c>
      <c r="S358" s="388">
        <f>IFERROR($E358*SUMIF('Daily Log'!$AL$18:$AL$1017,$B358,'Daily Log'!$AM$18:$AM$1017),0)</f>
        <v>0</v>
      </c>
      <c r="T358" s="388">
        <f>IFERROR($E358*SUMIF('Daily Log'!$AO$18:$AO$1017,$B358,'Daily Log'!$AP$18:$AP$1017),0)</f>
        <v>0</v>
      </c>
      <c r="U358" s="388">
        <f>IFERROR($E358*SUMIF('Daily Log'!$AR$18:$AR$1017,$B358,'Daily Log'!$AS$18:$AS$1017),0)</f>
        <v>0</v>
      </c>
      <c r="V358" s="388">
        <f>IFERROR($E358*SUMIF('Daily Log'!$AU$18:$AU$1017,$B358,'Daily Log'!$AV$18:$AV$1017),0)</f>
        <v>0</v>
      </c>
      <c r="W358" s="388">
        <f>IFERROR($E358*SUMIF('Daily Log'!$AX$18:$AX$1017,$B358,'Daily Log'!$AY$18:$AY$1017),0)</f>
        <v>0</v>
      </c>
      <c r="X358" s="388">
        <f>IFERROR($E358*SUMIF('Daily Log'!$BA$18:$BA$1017,$B358,'Daily Log'!$BB$18:$BB$1017),0)</f>
        <v>0</v>
      </c>
      <c r="Y358" s="388">
        <f>IFERROR($E358*SUMIF('Daily Log'!$BD$18:$BD$1017,$B358,'Daily Log'!$BE$18:$BE$1017),0)</f>
        <v>0</v>
      </c>
      <c r="Z358" s="388">
        <f>IFERROR($E358*SUMIF('Daily Log'!$BG$18:$BG$1017,$B358,'Daily Log'!$BH$18:$BH$1017),0)</f>
        <v>0</v>
      </c>
      <c r="AA358" s="388">
        <f>IFERROR($E358*SUMIF('Daily Log'!$BJ$18:$BJ$1017,$B358,'Daily Log'!$BK$18:$BK$1017),0)</f>
        <v>0</v>
      </c>
      <c r="AB358" s="388">
        <f>IFERROR($E358*SUMIF('Daily Log'!$BM$18:$BM$1017,$B358,'Daily Log'!$BN$18:$BN$1017),0)</f>
        <v>0</v>
      </c>
      <c r="AC358" s="388">
        <f>IFERROR($E358*SUMIF('Daily Log'!$BP$18:$BP$1017,$B358,'Daily Log'!$BQ$18:$BQ$1017),0)</f>
        <v>0</v>
      </c>
      <c r="AD358" s="388">
        <f>IFERROR($E358*SUMIF('Daily Log'!$BS$18:$BS$1017,$B358,'Daily Log'!$BT$18:$BT$1017),0)</f>
        <v>0</v>
      </c>
      <c r="AE358" s="388">
        <f>IFERROR($E358*SUMIF('Daily Log'!$BV$18:$BV$1017,$B358,'Daily Log'!$BW$18:$BW$1017),0)</f>
        <v>0</v>
      </c>
      <c r="AF358" s="388">
        <f>IFERROR($E358*SUMIF('Daily Log'!$BY$18:$BY$1017,$B358,'Daily Log'!$BZ$18:$BZ$1017),0)</f>
        <v>0</v>
      </c>
      <c r="AG358" s="388">
        <f>IFERROR($E358*SUMIF('Daily Log'!$CB$18:$CB$1017,$B358,'Daily Log'!$CC$18:$CC$1017),0)</f>
        <v>0</v>
      </c>
      <c r="AH358" s="388">
        <f>IFERROR($E358*SUMIF('Daily Log'!$CE$18:$CE$1017,$B358,'Daily Log'!$CF$18:$CF$1017),0)</f>
        <v>0</v>
      </c>
      <c r="AI358" s="388">
        <f>IFERROR($E358*SUMIF('Daily Log'!$CH$18:$CH$1017,$B358,'Daily Log'!$CI$18:$CI$1017),0)</f>
        <v>0</v>
      </c>
      <c r="AJ358" s="388">
        <f>IFERROR($E358*SUMIF('Daily Log'!$CK$18:$CK$1017,$B358,'Daily Log'!$CL$18:$CL$1017),0)</f>
        <v>0</v>
      </c>
      <c r="AK358" s="388">
        <f>IFERROR($E358*SUMIF('Daily Log'!$CN$18:$CN$1017,$B358,'Daily Log'!$CO$18:$CO$1017),0)</f>
        <v>0</v>
      </c>
    </row>
    <row r="359" spans="2:37" ht="33.75" hidden="1" customHeight="1">
      <c r="B359" s="399" t="s">
        <v>261</v>
      </c>
      <c r="C359" s="399"/>
      <c r="D359" s="389" t="s">
        <v>353</v>
      </c>
      <c r="E359" s="391">
        <v>1</v>
      </c>
      <c r="F359" s="390">
        <f t="shared" si="6"/>
        <v>3</v>
      </c>
      <c r="G359" s="388">
        <f>IFERROR($E359*SUMIF('Daily Log'!$B$18:$B$1017,$B359,'Daily Log'!$C$18:$C$1017),0)</f>
        <v>0</v>
      </c>
      <c r="H359" s="388">
        <f>IFERROR($E359*SUMIF('Daily Log'!$E$18:$E$1017,$B359,'Daily Log'!$F$18:$F$1017),0)</f>
        <v>0</v>
      </c>
      <c r="I359" s="388">
        <f>IFERROR($E359*SUMIF('Daily Log'!$H$18:$H$1017,$B359,'Daily Log'!$I$18:$I$1017),0)</f>
        <v>0</v>
      </c>
      <c r="J359" s="388">
        <f>IFERROR($E359*SUMIF('Daily Log'!$K$18:$K$1017,$B359,'Daily Log'!$L$18:$L$1017),0)</f>
        <v>0</v>
      </c>
      <c r="K359" s="388">
        <f>IFERROR($E359*SUMIF('Daily Log'!$N$18:$N$1017,$B359,'Daily Log'!$O$18:$O$1017),0)</f>
        <v>0</v>
      </c>
      <c r="L359" s="388">
        <f>IFERROR($E359*SUMIF('Daily Log'!$Q$18:$Q$1017,$B359,'Daily Log'!$R$18:$R$1017),0)</f>
        <v>0</v>
      </c>
      <c r="M359" s="388">
        <f>IFERROR($E359*SUMIF('Daily Log'!$T$18:$T$1017,$B359,'Daily Log'!$U$18:$U$1017),0)</f>
        <v>0</v>
      </c>
      <c r="N359" s="388">
        <f>IFERROR($E359*SUMIF('Daily Log'!$W$18:$W$1017,$B359,'Daily Log'!$X$18:$X$1017),0)</f>
        <v>0</v>
      </c>
      <c r="O359" s="388">
        <f>IFERROR($E359*SUMIF('Daily Log'!$Z$18:$Z$1017,$B359,'Daily Log'!$AA$18:$AA$1017),0)</f>
        <v>0</v>
      </c>
      <c r="P359" s="388">
        <f>IFERROR($E359*SUMIF('Daily Log'!$AC$18:$AC$1017,$B359,'Daily Log'!$AD$18:$AD$1017),0)</f>
        <v>0</v>
      </c>
      <c r="Q359" s="388">
        <f>IFERROR($E359*SUMIF('Daily Log'!$AF$18:$AF$1017,$B359,'Daily Log'!$AG$18:$AG$1017),0)</f>
        <v>0</v>
      </c>
      <c r="R359" s="388">
        <f>IFERROR($E359*SUMIF('Daily Log'!$AI$18:$AI$1017,$B359,'Daily Log'!$AJ$18:$AJ$1017),0)</f>
        <v>0</v>
      </c>
      <c r="S359" s="388">
        <f>IFERROR($E359*SUMIF('Daily Log'!$AL$18:$AL$1017,$B359,'Daily Log'!$AM$18:$AM$1017),0)</f>
        <v>0</v>
      </c>
      <c r="T359" s="388">
        <f>IFERROR($E359*SUMIF('Daily Log'!$AO$18:$AO$1017,$B359,'Daily Log'!$AP$18:$AP$1017),0)</f>
        <v>0</v>
      </c>
      <c r="U359" s="388">
        <f>IFERROR($E359*SUMIF('Daily Log'!$AR$18:$AR$1017,$B359,'Daily Log'!$AS$18:$AS$1017),0)</f>
        <v>0</v>
      </c>
      <c r="V359" s="388">
        <f>IFERROR($E359*SUMIF('Daily Log'!$AU$18:$AU$1017,$B359,'Daily Log'!$AV$18:$AV$1017),0)</f>
        <v>0</v>
      </c>
      <c r="W359" s="388">
        <f>IFERROR($E359*SUMIF('Daily Log'!$AX$18:$AX$1017,$B359,'Daily Log'!$AY$18:$AY$1017),0)</f>
        <v>0</v>
      </c>
      <c r="X359" s="388">
        <f>IFERROR($E359*SUMIF('Daily Log'!$BA$18:$BA$1017,$B359,'Daily Log'!$BB$18:$BB$1017),0)</f>
        <v>1</v>
      </c>
      <c r="Y359" s="388">
        <f>IFERROR($E359*SUMIF('Daily Log'!$BD$18:$BD$1017,$B359,'Daily Log'!$BE$18:$BE$1017),0)</f>
        <v>0</v>
      </c>
      <c r="Z359" s="388">
        <f>IFERROR($E359*SUMIF('Daily Log'!$BG$18:$BG$1017,$B359,'Daily Log'!$BH$18:$BH$1017),0)</f>
        <v>0</v>
      </c>
      <c r="AA359" s="388">
        <f>IFERROR($E359*SUMIF('Daily Log'!$BJ$18:$BJ$1017,$B359,'Daily Log'!$BK$18:$BK$1017),0)</f>
        <v>2</v>
      </c>
      <c r="AB359" s="388">
        <f>IFERROR($E359*SUMIF('Daily Log'!$BM$18:$BM$1017,$B359,'Daily Log'!$BN$18:$BN$1017),0)</f>
        <v>0</v>
      </c>
      <c r="AC359" s="388">
        <f>IFERROR($E359*SUMIF('Daily Log'!$BP$18:$BP$1017,$B359,'Daily Log'!$BQ$18:$BQ$1017),0)</f>
        <v>0</v>
      </c>
      <c r="AD359" s="388">
        <f>IFERROR($E359*SUMIF('Daily Log'!$BS$18:$BS$1017,$B359,'Daily Log'!$BT$18:$BT$1017),0)</f>
        <v>0</v>
      </c>
      <c r="AE359" s="388">
        <f>IFERROR($E359*SUMIF('Daily Log'!$BV$18:$BV$1017,$B359,'Daily Log'!$BW$18:$BW$1017),0)</f>
        <v>0</v>
      </c>
      <c r="AF359" s="388">
        <f>IFERROR($E359*SUMIF('Daily Log'!$BY$18:$BY$1017,$B359,'Daily Log'!$BZ$18:$BZ$1017),0)</f>
        <v>0</v>
      </c>
      <c r="AG359" s="388">
        <f>IFERROR($E359*SUMIF('Daily Log'!$CB$18:$CB$1017,$B359,'Daily Log'!$CC$18:$CC$1017),0)</f>
        <v>0</v>
      </c>
      <c r="AH359" s="388">
        <f>IFERROR($E359*SUMIF('Daily Log'!$CE$18:$CE$1017,$B359,'Daily Log'!$CF$18:$CF$1017),0)</f>
        <v>0</v>
      </c>
      <c r="AI359" s="388">
        <f>IFERROR($E359*SUMIF('Daily Log'!$CH$18:$CH$1017,$B359,'Daily Log'!$CI$18:$CI$1017),0)</f>
        <v>0</v>
      </c>
      <c r="AJ359" s="388">
        <f>IFERROR($E359*SUMIF('Daily Log'!$CK$18:$CK$1017,$B359,'Daily Log'!$CL$18:$CL$1017),0)</f>
        <v>0</v>
      </c>
      <c r="AK359" s="388">
        <f>IFERROR($E359*SUMIF('Daily Log'!$CN$18:$CN$1017,$B359,'Daily Log'!$CO$18:$CO$1017),0)</f>
        <v>0</v>
      </c>
    </row>
    <row r="360" spans="2:37" ht="33.75" hidden="1" customHeight="1">
      <c r="B360" s="399" t="s">
        <v>262</v>
      </c>
      <c r="C360" s="399"/>
      <c r="D360" s="389" t="s">
        <v>353</v>
      </c>
      <c r="E360" s="391">
        <v>1</v>
      </c>
      <c r="F360" s="390">
        <f t="shared" si="6"/>
        <v>0</v>
      </c>
      <c r="G360" s="388">
        <f>IFERROR($E360*SUMIF('Daily Log'!$B$18:$B$1017,$B360,'Daily Log'!$C$18:$C$1017),0)</f>
        <v>0</v>
      </c>
      <c r="H360" s="388">
        <f>IFERROR($E360*SUMIF('Daily Log'!$E$18:$E$1017,$B360,'Daily Log'!$F$18:$F$1017),0)</f>
        <v>0</v>
      </c>
      <c r="I360" s="388">
        <f>IFERROR($E360*SUMIF('Daily Log'!$H$18:$H$1017,$B360,'Daily Log'!$I$18:$I$1017),0)</f>
        <v>0</v>
      </c>
      <c r="J360" s="388">
        <f>IFERROR($E360*SUMIF('Daily Log'!$K$18:$K$1017,$B360,'Daily Log'!$L$18:$L$1017),0)</f>
        <v>0</v>
      </c>
      <c r="K360" s="388">
        <f>IFERROR($E360*SUMIF('Daily Log'!$N$18:$N$1017,$B360,'Daily Log'!$O$18:$O$1017),0)</f>
        <v>0</v>
      </c>
      <c r="L360" s="388">
        <f>IFERROR($E360*SUMIF('Daily Log'!$Q$18:$Q$1017,$B360,'Daily Log'!$R$18:$R$1017),0)</f>
        <v>0</v>
      </c>
      <c r="M360" s="388">
        <f>IFERROR($E360*SUMIF('Daily Log'!$T$18:$T$1017,$B360,'Daily Log'!$U$18:$U$1017),0)</f>
        <v>0</v>
      </c>
      <c r="N360" s="388">
        <f>IFERROR($E360*SUMIF('Daily Log'!$W$18:$W$1017,$B360,'Daily Log'!$X$18:$X$1017),0)</f>
        <v>0</v>
      </c>
      <c r="O360" s="388">
        <f>IFERROR($E360*SUMIF('Daily Log'!$Z$18:$Z$1017,$B360,'Daily Log'!$AA$18:$AA$1017),0)</f>
        <v>0</v>
      </c>
      <c r="P360" s="388">
        <f>IFERROR($E360*SUMIF('Daily Log'!$AC$18:$AC$1017,$B360,'Daily Log'!$AD$18:$AD$1017),0)</f>
        <v>0</v>
      </c>
      <c r="Q360" s="388">
        <f>IFERROR($E360*SUMIF('Daily Log'!$AF$18:$AF$1017,$B360,'Daily Log'!$AG$18:$AG$1017),0)</f>
        <v>0</v>
      </c>
      <c r="R360" s="388">
        <f>IFERROR($E360*SUMIF('Daily Log'!$AI$18:$AI$1017,$B360,'Daily Log'!$AJ$18:$AJ$1017),0)</f>
        <v>0</v>
      </c>
      <c r="S360" s="388">
        <f>IFERROR($E360*SUMIF('Daily Log'!$AL$18:$AL$1017,$B360,'Daily Log'!$AM$18:$AM$1017),0)</f>
        <v>0</v>
      </c>
      <c r="T360" s="388">
        <f>IFERROR($E360*SUMIF('Daily Log'!$AO$18:$AO$1017,$B360,'Daily Log'!$AP$18:$AP$1017),0)</f>
        <v>0</v>
      </c>
      <c r="U360" s="388">
        <f>IFERROR($E360*SUMIF('Daily Log'!$AR$18:$AR$1017,$B360,'Daily Log'!$AS$18:$AS$1017),0)</f>
        <v>0</v>
      </c>
      <c r="V360" s="388">
        <f>IFERROR($E360*SUMIF('Daily Log'!$AU$18:$AU$1017,$B360,'Daily Log'!$AV$18:$AV$1017),0)</f>
        <v>0</v>
      </c>
      <c r="W360" s="388">
        <f>IFERROR($E360*SUMIF('Daily Log'!$AX$18:$AX$1017,$B360,'Daily Log'!$AY$18:$AY$1017),0)</f>
        <v>0</v>
      </c>
      <c r="X360" s="388">
        <f>IFERROR($E360*SUMIF('Daily Log'!$BA$18:$BA$1017,$B360,'Daily Log'!$BB$18:$BB$1017),0)</f>
        <v>0</v>
      </c>
      <c r="Y360" s="388">
        <f>IFERROR($E360*SUMIF('Daily Log'!$BD$18:$BD$1017,$B360,'Daily Log'!$BE$18:$BE$1017),0)</f>
        <v>0</v>
      </c>
      <c r="Z360" s="388">
        <f>IFERROR($E360*SUMIF('Daily Log'!$BG$18:$BG$1017,$B360,'Daily Log'!$BH$18:$BH$1017),0)</f>
        <v>0</v>
      </c>
      <c r="AA360" s="388">
        <f>IFERROR($E360*SUMIF('Daily Log'!$BJ$18:$BJ$1017,$B360,'Daily Log'!$BK$18:$BK$1017),0)</f>
        <v>0</v>
      </c>
      <c r="AB360" s="388">
        <f>IFERROR($E360*SUMIF('Daily Log'!$BM$18:$BM$1017,$B360,'Daily Log'!$BN$18:$BN$1017),0)</f>
        <v>0</v>
      </c>
      <c r="AC360" s="388">
        <f>IFERROR($E360*SUMIF('Daily Log'!$BP$18:$BP$1017,$B360,'Daily Log'!$BQ$18:$BQ$1017),0)</f>
        <v>0</v>
      </c>
      <c r="AD360" s="388">
        <f>IFERROR($E360*SUMIF('Daily Log'!$BS$18:$BS$1017,$B360,'Daily Log'!$BT$18:$BT$1017),0)</f>
        <v>0</v>
      </c>
      <c r="AE360" s="388">
        <f>IFERROR($E360*SUMIF('Daily Log'!$BV$18:$BV$1017,$B360,'Daily Log'!$BW$18:$BW$1017),0)</f>
        <v>0</v>
      </c>
      <c r="AF360" s="388">
        <f>IFERROR($E360*SUMIF('Daily Log'!$BY$18:$BY$1017,$B360,'Daily Log'!$BZ$18:$BZ$1017),0)</f>
        <v>0</v>
      </c>
      <c r="AG360" s="388">
        <f>IFERROR($E360*SUMIF('Daily Log'!$CB$18:$CB$1017,$B360,'Daily Log'!$CC$18:$CC$1017),0)</f>
        <v>0</v>
      </c>
      <c r="AH360" s="388">
        <f>IFERROR($E360*SUMIF('Daily Log'!$CE$18:$CE$1017,$B360,'Daily Log'!$CF$18:$CF$1017),0)</f>
        <v>0</v>
      </c>
      <c r="AI360" s="388">
        <f>IFERROR($E360*SUMIF('Daily Log'!$CH$18:$CH$1017,$B360,'Daily Log'!$CI$18:$CI$1017),0)</f>
        <v>0</v>
      </c>
      <c r="AJ360" s="388">
        <f>IFERROR($E360*SUMIF('Daily Log'!$CK$18:$CK$1017,$B360,'Daily Log'!$CL$18:$CL$1017),0)</f>
        <v>0</v>
      </c>
      <c r="AK360" s="388">
        <f>IFERROR($E360*SUMIF('Daily Log'!$CN$18:$CN$1017,$B360,'Daily Log'!$CO$18:$CO$1017),0)</f>
        <v>0</v>
      </c>
    </row>
    <row r="361" spans="2:37" ht="33.75" hidden="1" customHeight="1">
      <c r="B361" s="399" t="s">
        <v>263</v>
      </c>
      <c r="C361" s="399"/>
      <c r="D361" s="394" t="s">
        <v>278</v>
      </c>
      <c r="E361" s="391">
        <v>1</v>
      </c>
      <c r="F361" s="390">
        <f t="shared" si="6"/>
        <v>4</v>
      </c>
      <c r="G361" s="388">
        <f>IFERROR($E361*SUMIF('Daily Log'!$B$18:$B$1017,$B361,'Daily Log'!$C$18:$C$1017),0)</f>
        <v>0</v>
      </c>
      <c r="H361" s="388">
        <f>IFERROR($E361*SUMIF('Daily Log'!$E$18:$E$1017,$B361,'Daily Log'!$F$18:$F$1017),0)</f>
        <v>0</v>
      </c>
      <c r="I361" s="388">
        <f>IFERROR($E361*SUMIF('Daily Log'!$H$18:$H$1017,$B361,'Daily Log'!$I$18:$I$1017),0)</f>
        <v>0</v>
      </c>
      <c r="J361" s="388">
        <f>IFERROR($E361*SUMIF('Daily Log'!$K$18:$K$1017,$B361,'Daily Log'!$L$18:$L$1017),0)</f>
        <v>0</v>
      </c>
      <c r="K361" s="388">
        <f>IFERROR($E361*SUMIF('Daily Log'!$N$18:$N$1017,$B361,'Daily Log'!$O$18:$O$1017),0)</f>
        <v>0</v>
      </c>
      <c r="L361" s="388">
        <f>IFERROR($E361*SUMIF('Daily Log'!$Q$18:$Q$1017,$B361,'Daily Log'!$R$18:$R$1017),0)</f>
        <v>0</v>
      </c>
      <c r="M361" s="388">
        <f>IFERROR($E361*SUMIF('Daily Log'!$T$18:$T$1017,$B361,'Daily Log'!$U$18:$U$1017),0)</f>
        <v>0</v>
      </c>
      <c r="N361" s="388">
        <f>IFERROR($E361*SUMIF('Daily Log'!$W$18:$W$1017,$B361,'Daily Log'!$X$18:$X$1017),0)</f>
        <v>0</v>
      </c>
      <c r="O361" s="388">
        <f>IFERROR($E361*SUMIF('Daily Log'!$Z$18:$Z$1017,$B361,'Daily Log'!$AA$18:$AA$1017),0)</f>
        <v>0</v>
      </c>
      <c r="P361" s="388">
        <f>IFERROR($E361*SUMIF('Daily Log'!$AC$18:$AC$1017,$B361,'Daily Log'!$AD$18:$AD$1017),0)</f>
        <v>0</v>
      </c>
      <c r="Q361" s="388">
        <f>IFERROR($E361*SUMIF('Daily Log'!$AF$18:$AF$1017,$B361,'Daily Log'!$AG$18:$AG$1017),0)</f>
        <v>0</v>
      </c>
      <c r="R361" s="388">
        <f>IFERROR($E361*SUMIF('Daily Log'!$AI$18:$AI$1017,$B361,'Daily Log'!$AJ$18:$AJ$1017),0)</f>
        <v>0</v>
      </c>
      <c r="S361" s="388">
        <f>IFERROR($E361*SUMIF('Daily Log'!$AL$18:$AL$1017,$B361,'Daily Log'!$AM$18:$AM$1017),0)</f>
        <v>0</v>
      </c>
      <c r="T361" s="388">
        <f>IFERROR($E361*SUMIF('Daily Log'!$AO$18:$AO$1017,$B361,'Daily Log'!$AP$18:$AP$1017),0)</f>
        <v>0</v>
      </c>
      <c r="U361" s="388">
        <f>IFERROR($E361*SUMIF('Daily Log'!$AR$18:$AR$1017,$B361,'Daily Log'!$AS$18:$AS$1017),0)</f>
        <v>0</v>
      </c>
      <c r="V361" s="388">
        <f>IFERROR($E361*SUMIF('Daily Log'!$AU$18:$AU$1017,$B361,'Daily Log'!$AV$18:$AV$1017),0)</f>
        <v>0</v>
      </c>
      <c r="W361" s="388">
        <f>IFERROR($E361*SUMIF('Daily Log'!$AX$18:$AX$1017,$B361,'Daily Log'!$AY$18:$AY$1017),0)</f>
        <v>0</v>
      </c>
      <c r="X361" s="388">
        <f>IFERROR($E361*SUMIF('Daily Log'!$BA$18:$BA$1017,$B361,'Daily Log'!$BB$18:$BB$1017),0)</f>
        <v>0</v>
      </c>
      <c r="Y361" s="388">
        <f>IFERROR($E361*SUMIF('Daily Log'!$BD$18:$BD$1017,$B361,'Daily Log'!$BE$18:$BE$1017),0)</f>
        <v>1</v>
      </c>
      <c r="Z361" s="388">
        <f>IFERROR($E361*SUMIF('Daily Log'!$BG$18:$BG$1017,$B361,'Daily Log'!$BH$18:$BH$1017),0)</f>
        <v>1</v>
      </c>
      <c r="AA361" s="388">
        <f>IFERROR($E361*SUMIF('Daily Log'!$BJ$18:$BJ$1017,$B361,'Daily Log'!$BK$18:$BK$1017),0)</f>
        <v>0</v>
      </c>
      <c r="AB361" s="388">
        <f>IFERROR($E361*SUMIF('Daily Log'!$BM$18:$BM$1017,$B361,'Daily Log'!$BN$18:$BN$1017),0)</f>
        <v>1</v>
      </c>
      <c r="AC361" s="388">
        <f>IFERROR($E361*SUMIF('Daily Log'!$BP$18:$BP$1017,$B361,'Daily Log'!$BQ$18:$BQ$1017),0)</f>
        <v>0</v>
      </c>
      <c r="AD361" s="388">
        <f>IFERROR($E361*SUMIF('Daily Log'!$BS$18:$BS$1017,$B361,'Daily Log'!$BT$18:$BT$1017),0)</f>
        <v>1</v>
      </c>
      <c r="AE361" s="388">
        <f>IFERROR($E361*SUMIF('Daily Log'!$BV$18:$BV$1017,$B361,'Daily Log'!$BW$18:$BW$1017),0)</f>
        <v>0</v>
      </c>
      <c r="AF361" s="388">
        <f>IFERROR($E361*SUMIF('Daily Log'!$BY$18:$BY$1017,$B361,'Daily Log'!$BZ$18:$BZ$1017),0)</f>
        <v>0</v>
      </c>
      <c r="AG361" s="388">
        <f>IFERROR($E361*SUMIF('Daily Log'!$CB$18:$CB$1017,$B361,'Daily Log'!$CC$18:$CC$1017),0)</f>
        <v>0</v>
      </c>
      <c r="AH361" s="388">
        <f>IFERROR($E361*SUMIF('Daily Log'!$CE$18:$CE$1017,$B361,'Daily Log'!$CF$18:$CF$1017),0)</f>
        <v>0</v>
      </c>
      <c r="AI361" s="388">
        <f>IFERROR($E361*SUMIF('Daily Log'!$CH$18:$CH$1017,$B361,'Daily Log'!$CI$18:$CI$1017),0)</f>
        <v>0</v>
      </c>
      <c r="AJ361" s="388">
        <f>IFERROR($E361*SUMIF('Daily Log'!$CK$18:$CK$1017,$B361,'Daily Log'!$CL$18:$CL$1017),0)</f>
        <v>0</v>
      </c>
      <c r="AK361" s="388">
        <f>IFERROR($E361*SUMIF('Daily Log'!$CN$18:$CN$1017,$B361,'Daily Log'!$CO$18:$CO$1017),0)</f>
        <v>0</v>
      </c>
    </row>
    <row r="362" spans="2:37" ht="33.75" hidden="1" customHeight="1">
      <c r="B362" s="399" t="s">
        <v>264</v>
      </c>
      <c r="C362" s="399"/>
      <c r="D362" s="394" t="s">
        <v>278</v>
      </c>
      <c r="E362" s="391">
        <v>1</v>
      </c>
      <c r="F362" s="390">
        <f t="shared" si="6"/>
        <v>6</v>
      </c>
      <c r="G362" s="388">
        <f>IFERROR($E362*SUMIF('Daily Log'!$B$18:$B$1017,$B362,'Daily Log'!$C$18:$C$1017),0)</f>
        <v>0</v>
      </c>
      <c r="H362" s="388">
        <f>IFERROR($E362*SUMIF('Daily Log'!$E$18:$E$1017,$B362,'Daily Log'!$F$18:$F$1017),0)</f>
        <v>0</v>
      </c>
      <c r="I362" s="388">
        <f>IFERROR($E362*SUMIF('Daily Log'!$H$18:$H$1017,$B362,'Daily Log'!$I$18:$I$1017),0)</f>
        <v>0</v>
      </c>
      <c r="J362" s="388">
        <f>IFERROR($E362*SUMIF('Daily Log'!$K$18:$K$1017,$B362,'Daily Log'!$L$18:$L$1017),0)</f>
        <v>0</v>
      </c>
      <c r="K362" s="388">
        <f>IFERROR($E362*SUMIF('Daily Log'!$N$18:$N$1017,$B362,'Daily Log'!$O$18:$O$1017),0)</f>
        <v>0</v>
      </c>
      <c r="L362" s="388">
        <f>IFERROR($E362*SUMIF('Daily Log'!$Q$18:$Q$1017,$B362,'Daily Log'!$R$18:$R$1017),0)</f>
        <v>0</v>
      </c>
      <c r="M362" s="388">
        <f>IFERROR($E362*SUMIF('Daily Log'!$T$18:$T$1017,$B362,'Daily Log'!$U$18:$U$1017),0)</f>
        <v>0</v>
      </c>
      <c r="N362" s="388">
        <f>IFERROR($E362*SUMIF('Daily Log'!$W$18:$W$1017,$B362,'Daily Log'!$X$18:$X$1017),0)</f>
        <v>0</v>
      </c>
      <c r="O362" s="388">
        <f>IFERROR($E362*SUMIF('Daily Log'!$Z$18:$Z$1017,$B362,'Daily Log'!$AA$18:$AA$1017),0)</f>
        <v>0</v>
      </c>
      <c r="P362" s="388">
        <f>IFERROR($E362*SUMIF('Daily Log'!$AC$18:$AC$1017,$B362,'Daily Log'!$AD$18:$AD$1017),0)</f>
        <v>0</v>
      </c>
      <c r="Q362" s="388">
        <f>IFERROR($E362*SUMIF('Daily Log'!$AF$18:$AF$1017,$B362,'Daily Log'!$AG$18:$AG$1017),0)</f>
        <v>0</v>
      </c>
      <c r="R362" s="388">
        <f>IFERROR($E362*SUMIF('Daily Log'!$AI$18:$AI$1017,$B362,'Daily Log'!$AJ$18:$AJ$1017),0)</f>
        <v>0</v>
      </c>
      <c r="S362" s="388">
        <f>IFERROR($E362*SUMIF('Daily Log'!$AL$18:$AL$1017,$B362,'Daily Log'!$AM$18:$AM$1017),0)</f>
        <v>0</v>
      </c>
      <c r="T362" s="388">
        <f>IFERROR($E362*SUMIF('Daily Log'!$AO$18:$AO$1017,$B362,'Daily Log'!$AP$18:$AP$1017),0)</f>
        <v>0</v>
      </c>
      <c r="U362" s="388">
        <f>IFERROR($E362*SUMIF('Daily Log'!$AR$18:$AR$1017,$B362,'Daily Log'!$AS$18:$AS$1017),0)</f>
        <v>0</v>
      </c>
      <c r="V362" s="388">
        <f>IFERROR($E362*SUMIF('Daily Log'!$AU$18:$AU$1017,$B362,'Daily Log'!$AV$18:$AV$1017),0)</f>
        <v>0</v>
      </c>
      <c r="W362" s="388">
        <f>IFERROR($E362*SUMIF('Daily Log'!$AX$18:$AX$1017,$B362,'Daily Log'!$AY$18:$AY$1017),0)</f>
        <v>0</v>
      </c>
      <c r="X362" s="388">
        <f>IFERROR($E362*SUMIF('Daily Log'!$BA$18:$BA$1017,$B362,'Daily Log'!$BB$18:$BB$1017),0)</f>
        <v>0</v>
      </c>
      <c r="Y362" s="388">
        <f>IFERROR($E362*SUMIF('Daily Log'!$BD$18:$BD$1017,$B362,'Daily Log'!$BE$18:$BE$1017),0)</f>
        <v>0</v>
      </c>
      <c r="Z362" s="388">
        <f>IFERROR($E362*SUMIF('Daily Log'!$BG$18:$BG$1017,$B362,'Daily Log'!$BH$18:$BH$1017),0)</f>
        <v>1</v>
      </c>
      <c r="AA362" s="388">
        <f>IFERROR($E362*SUMIF('Daily Log'!$BJ$18:$BJ$1017,$B362,'Daily Log'!$BK$18:$BK$1017),0)</f>
        <v>0</v>
      </c>
      <c r="AB362" s="388">
        <f>IFERROR($E362*SUMIF('Daily Log'!$BM$18:$BM$1017,$B362,'Daily Log'!$BN$18:$BN$1017),0)</f>
        <v>2</v>
      </c>
      <c r="AC362" s="388">
        <f>IFERROR($E362*SUMIF('Daily Log'!$BP$18:$BP$1017,$B362,'Daily Log'!$BQ$18:$BQ$1017),0)</f>
        <v>2</v>
      </c>
      <c r="AD362" s="388">
        <f>IFERROR($E362*SUMIF('Daily Log'!$BS$18:$BS$1017,$B362,'Daily Log'!$BT$18:$BT$1017),0)</f>
        <v>1</v>
      </c>
      <c r="AE362" s="388">
        <f>IFERROR($E362*SUMIF('Daily Log'!$BV$18:$BV$1017,$B362,'Daily Log'!$BW$18:$BW$1017),0)</f>
        <v>0</v>
      </c>
      <c r="AF362" s="388">
        <f>IFERROR($E362*SUMIF('Daily Log'!$BY$18:$BY$1017,$B362,'Daily Log'!$BZ$18:$BZ$1017),0)</f>
        <v>0</v>
      </c>
      <c r="AG362" s="388">
        <f>IFERROR($E362*SUMIF('Daily Log'!$CB$18:$CB$1017,$B362,'Daily Log'!$CC$18:$CC$1017),0)</f>
        <v>0</v>
      </c>
      <c r="AH362" s="388">
        <f>IFERROR($E362*SUMIF('Daily Log'!$CE$18:$CE$1017,$B362,'Daily Log'!$CF$18:$CF$1017),0)</f>
        <v>0</v>
      </c>
      <c r="AI362" s="388">
        <f>IFERROR($E362*SUMIF('Daily Log'!$CH$18:$CH$1017,$B362,'Daily Log'!$CI$18:$CI$1017),0)</f>
        <v>0</v>
      </c>
      <c r="AJ362" s="388">
        <f>IFERROR($E362*SUMIF('Daily Log'!$CK$18:$CK$1017,$B362,'Daily Log'!$CL$18:$CL$1017),0)</f>
        <v>0</v>
      </c>
      <c r="AK362" s="388">
        <f>IFERROR($E362*SUMIF('Daily Log'!$CN$18:$CN$1017,$B362,'Daily Log'!$CO$18:$CO$1017),0)</f>
        <v>0</v>
      </c>
    </row>
    <row r="363" spans="2:37" ht="33.75" hidden="1" customHeight="1">
      <c r="B363" s="399" t="s">
        <v>265</v>
      </c>
      <c r="C363" s="399"/>
      <c r="D363" s="394" t="s">
        <v>278</v>
      </c>
      <c r="E363" s="391">
        <v>1</v>
      </c>
      <c r="F363" s="390">
        <f t="shared" si="6"/>
        <v>7</v>
      </c>
      <c r="G363" s="388">
        <f>IFERROR($E363*SUMIF('Daily Log'!$B$18:$B$1017,$B363,'Daily Log'!$C$18:$C$1017),0)</f>
        <v>0</v>
      </c>
      <c r="H363" s="388">
        <f>IFERROR($E363*SUMIF('Daily Log'!$E$18:$E$1017,$B363,'Daily Log'!$F$18:$F$1017),0)</f>
        <v>0</v>
      </c>
      <c r="I363" s="388">
        <f>IFERROR($E363*SUMIF('Daily Log'!$H$18:$H$1017,$B363,'Daily Log'!$I$18:$I$1017),0)</f>
        <v>0</v>
      </c>
      <c r="J363" s="388">
        <f>IFERROR($E363*SUMIF('Daily Log'!$K$18:$K$1017,$B363,'Daily Log'!$L$18:$L$1017),0)</f>
        <v>0</v>
      </c>
      <c r="K363" s="388">
        <f>IFERROR($E363*SUMIF('Daily Log'!$N$18:$N$1017,$B363,'Daily Log'!$O$18:$O$1017),0)</f>
        <v>0</v>
      </c>
      <c r="L363" s="388">
        <f>IFERROR($E363*SUMIF('Daily Log'!$Q$18:$Q$1017,$B363,'Daily Log'!$R$18:$R$1017),0)</f>
        <v>0</v>
      </c>
      <c r="M363" s="388">
        <f>IFERROR($E363*SUMIF('Daily Log'!$T$18:$T$1017,$B363,'Daily Log'!$U$18:$U$1017),0)</f>
        <v>0</v>
      </c>
      <c r="N363" s="388">
        <f>IFERROR($E363*SUMIF('Daily Log'!$W$18:$W$1017,$B363,'Daily Log'!$X$18:$X$1017),0)</f>
        <v>0</v>
      </c>
      <c r="O363" s="388">
        <f>IFERROR($E363*SUMIF('Daily Log'!$Z$18:$Z$1017,$B363,'Daily Log'!$AA$18:$AA$1017),0)</f>
        <v>0</v>
      </c>
      <c r="P363" s="388">
        <f>IFERROR($E363*SUMIF('Daily Log'!$AC$18:$AC$1017,$B363,'Daily Log'!$AD$18:$AD$1017),0)</f>
        <v>0</v>
      </c>
      <c r="Q363" s="388">
        <f>IFERROR($E363*SUMIF('Daily Log'!$AF$18:$AF$1017,$B363,'Daily Log'!$AG$18:$AG$1017),0)</f>
        <v>0</v>
      </c>
      <c r="R363" s="388">
        <f>IFERROR($E363*SUMIF('Daily Log'!$AI$18:$AI$1017,$B363,'Daily Log'!$AJ$18:$AJ$1017),0)</f>
        <v>0</v>
      </c>
      <c r="S363" s="388">
        <f>IFERROR($E363*SUMIF('Daily Log'!$AL$18:$AL$1017,$B363,'Daily Log'!$AM$18:$AM$1017),0)</f>
        <v>0</v>
      </c>
      <c r="T363" s="388">
        <f>IFERROR($E363*SUMIF('Daily Log'!$AO$18:$AO$1017,$B363,'Daily Log'!$AP$18:$AP$1017),0)</f>
        <v>0</v>
      </c>
      <c r="U363" s="388">
        <f>IFERROR($E363*SUMIF('Daily Log'!$AR$18:$AR$1017,$B363,'Daily Log'!$AS$18:$AS$1017),0)</f>
        <v>0</v>
      </c>
      <c r="V363" s="388">
        <f>IFERROR($E363*SUMIF('Daily Log'!$AU$18:$AU$1017,$B363,'Daily Log'!$AV$18:$AV$1017),0)</f>
        <v>0</v>
      </c>
      <c r="W363" s="388">
        <f>IFERROR($E363*SUMIF('Daily Log'!$AX$18:$AX$1017,$B363,'Daily Log'!$AY$18:$AY$1017),0)</f>
        <v>0</v>
      </c>
      <c r="X363" s="388">
        <f>IFERROR($E363*SUMIF('Daily Log'!$BA$18:$BA$1017,$B363,'Daily Log'!$BB$18:$BB$1017),0)</f>
        <v>0</v>
      </c>
      <c r="Y363" s="388">
        <f>IFERROR($E363*SUMIF('Daily Log'!$BD$18:$BD$1017,$B363,'Daily Log'!$BE$18:$BE$1017),0)</f>
        <v>3</v>
      </c>
      <c r="Z363" s="388">
        <f>IFERROR($E363*SUMIF('Daily Log'!$BG$18:$BG$1017,$B363,'Daily Log'!$BH$18:$BH$1017),0)</f>
        <v>0</v>
      </c>
      <c r="AA363" s="388">
        <f>IFERROR($E363*SUMIF('Daily Log'!$BJ$18:$BJ$1017,$B363,'Daily Log'!$BK$18:$BK$1017),0)</f>
        <v>1</v>
      </c>
      <c r="AB363" s="388">
        <f>IFERROR($E363*SUMIF('Daily Log'!$BM$18:$BM$1017,$B363,'Daily Log'!$BN$18:$BN$1017),0)</f>
        <v>2</v>
      </c>
      <c r="AC363" s="388">
        <f>IFERROR($E363*SUMIF('Daily Log'!$BP$18:$BP$1017,$B363,'Daily Log'!$BQ$18:$BQ$1017),0)</f>
        <v>1</v>
      </c>
      <c r="AD363" s="388">
        <f>IFERROR($E363*SUMIF('Daily Log'!$BS$18:$BS$1017,$B363,'Daily Log'!$BT$18:$BT$1017),0)</f>
        <v>0</v>
      </c>
      <c r="AE363" s="388">
        <f>IFERROR($E363*SUMIF('Daily Log'!$BV$18:$BV$1017,$B363,'Daily Log'!$BW$18:$BW$1017),0)</f>
        <v>0</v>
      </c>
      <c r="AF363" s="388">
        <f>IFERROR($E363*SUMIF('Daily Log'!$BY$18:$BY$1017,$B363,'Daily Log'!$BZ$18:$BZ$1017),0)</f>
        <v>0</v>
      </c>
      <c r="AG363" s="388">
        <f>IFERROR($E363*SUMIF('Daily Log'!$CB$18:$CB$1017,$B363,'Daily Log'!$CC$18:$CC$1017),0)</f>
        <v>0</v>
      </c>
      <c r="AH363" s="388">
        <f>IFERROR($E363*SUMIF('Daily Log'!$CE$18:$CE$1017,$B363,'Daily Log'!$CF$18:$CF$1017),0)</f>
        <v>0</v>
      </c>
      <c r="AI363" s="388">
        <f>IFERROR($E363*SUMIF('Daily Log'!$CH$18:$CH$1017,$B363,'Daily Log'!$CI$18:$CI$1017),0)</f>
        <v>0</v>
      </c>
      <c r="AJ363" s="388">
        <f>IFERROR($E363*SUMIF('Daily Log'!$CK$18:$CK$1017,$B363,'Daily Log'!$CL$18:$CL$1017),0)</f>
        <v>0</v>
      </c>
      <c r="AK363" s="388">
        <f>IFERROR($E363*SUMIF('Daily Log'!$CN$18:$CN$1017,$B363,'Daily Log'!$CO$18:$CO$1017),0)</f>
        <v>0</v>
      </c>
    </row>
    <row r="364" spans="2:37" ht="33.75" hidden="1" customHeight="1">
      <c r="B364" s="399" t="s">
        <v>266</v>
      </c>
      <c r="C364" s="399"/>
      <c r="D364" s="394" t="s">
        <v>278</v>
      </c>
      <c r="E364" s="391">
        <v>1</v>
      </c>
      <c r="F364" s="390">
        <f t="shared" si="6"/>
        <v>0</v>
      </c>
      <c r="G364" s="388">
        <f>IFERROR($E364*SUMIF('Daily Log'!$B$18:$B$1017,$B364,'Daily Log'!$C$18:$C$1017),0)</f>
        <v>0</v>
      </c>
      <c r="H364" s="388">
        <f>IFERROR($E364*SUMIF('Daily Log'!$E$18:$E$1017,$B364,'Daily Log'!$F$18:$F$1017),0)</f>
        <v>0</v>
      </c>
      <c r="I364" s="388">
        <f>IFERROR($E364*SUMIF('Daily Log'!$H$18:$H$1017,$B364,'Daily Log'!$I$18:$I$1017),0)</f>
        <v>0</v>
      </c>
      <c r="J364" s="388">
        <f>IFERROR($E364*SUMIF('Daily Log'!$K$18:$K$1017,$B364,'Daily Log'!$L$18:$L$1017),0)</f>
        <v>0</v>
      </c>
      <c r="K364" s="388">
        <f>IFERROR($E364*SUMIF('Daily Log'!$N$18:$N$1017,$B364,'Daily Log'!$O$18:$O$1017),0)</f>
        <v>0</v>
      </c>
      <c r="L364" s="388">
        <f>IFERROR($E364*SUMIF('Daily Log'!$Q$18:$Q$1017,$B364,'Daily Log'!$R$18:$R$1017),0)</f>
        <v>0</v>
      </c>
      <c r="M364" s="388">
        <f>IFERROR($E364*SUMIF('Daily Log'!$T$18:$T$1017,$B364,'Daily Log'!$U$18:$U$1017),0)</f>
        <v>0</v>
      </c>
      <c r="N364" s="388">
        <f>IFERROR($E364*SUMIF('Daily Log'!$W$18:$W$1017,$B364,'Daily Log'!$X$18:$X$1017),0)</f>
        <v>0</v>
      </c>
      <c r="O364" s="388">
        <f>IFERROR($E364*SUMIF('Daily Log'!$Z$18:$Z$1017,$B364,'Daily Log'!$AA$18:$AA$1017),0)</f>
        <v>0</v>
      </c>
      <c r="P364" s="388">
        <f>IFERROR($E364*SUMIF('Daily Log'!$AC$18:$AC$1017,$B364,'Daily Log'!$AD$18:$AD$1017),0)</f>
        <v>0</v>
      </c>
      <c r="Q364" s="388">
        <f>IFERROR($E364*SUMIF('Daily Log'!$AF$18:$AF$1017,$B364,'Daily Log'!$AG$18:$AG$1017),0)</f>
        <v>0</v>
      </c>
      <c r="R364" s="388">
        <f>IFERROR($E364*SUMIF('Daily Log'!$AI$18:$AI$1017,$B364,'Daily Log'!$AJ$18:$AJ$1017),0)</f>
        <v>0</v>
      </c>
      <c r="S364" s="388">
        <f>IFERROR($E364*SUMIF('Daily Log'!$AL$18:$AL$1017,$B364,'Daily Log'!$AM$18:$AM$1017),0)</f>
        <v>0</v>
      </c>
      <c r="T364" s="388">
        <f>IFERROR($E364*SUMIF('Daily Log'!$AO$18:$AO$1017,$B364,'Daily Log'!$AP$18:$AP$1017),0)</f>
        <v>0</v>
      </c>
      <c r="U364" s="388">
        <f>IFERROR($E364*SUMIF('Daily Log'!$AR$18:$AR$1017,$B364,'Daily Log'!$AS$18:$AS$1017),0)</f>
        <v>0</v>
      </c>
      <c r="V364" s="388">
        <f>IFERROR($E364*SUMIF('Daily Log'!$AU$18:$AU$1017,$B364,'Daily Log'!$AV$18:$AV$1017),0)</f>
        <v>0</v>
      </c>
      <c r="W364" s="388">
        <f>IFERROR($E364*SUMIF('Daily Log'!$AX$18:$AX$1017,$B364,'Daily Log'!$AY$18:$AY$1017),0)</f>
        <v>0</v>
      </c>
      <c r="X364" s="388">
        <f>IFERROR($E364*SUMIF('Daily Log'!$BA$18:$BA$1017,$B364,'Daily Log'!$BB$18:$BB$1017),0)</f>
        <v>0</v>
      </c>
      <c r="Y364" s="388">
        <f>IFERROR($E364*SUMIF('Daily Log'!$BD$18:$BD$1017,$B364,'Daily Log'!$BE$18:$BE$1017),0)</f>
        <v>0</v>
      </c>
      <c r="Z364" s="388">
        <f>IFERROR($E364*SUMIF('Daily Log'!$BG$18:$BG$1017,$B364,'Daily Log'!$BH$18:$BH$1017),0)</f>
        <v>0</v>
      </c>
      <c r="AA364" s="388">
        <f>IFERROR($E364*SUMIF('Daily Log'!$BJ$18:$BJ$1017,$B364,'Daily Log'!$BK$18:$BK$1017),0)</f>
        <v>0</v>
      </c>
      <c r="AB364" s="388">
        <f>IFERROR($E364*SUMIF('Daily Log'!$BM$18:$BM$1017,$B364,'Daily Log'!$BN$18:$BN$1017),0)</f>
        <v>0</v>
      </c>
      <c r="AC364" s="388">
        <f>IFERROR($E364*SUMIF('Daily Log'!$BP$18:$BP$1017,$B364,'Daily Log'!$BQ$18:$BQ$1017),0)</f>
        <v>0</v>
      </c>
      <c r="AD364" s="388">
        <f>IFERROR($E364*SUMIF('Daily Log'!$BS$18:$BS$1017,$B364,'Daily Log'!$BT$18:$BT$1017),0)</f>
        <v>0</v>
      </c>
      <c r="AE364" s="388">
        <f>IFERROR($E364*SUMIF('Daily Log'!$BV$18:$BV$1017,$B364,'Daily Log'!$BW$18:$BW$1017),0)</f>
        <v>0</v>
      </c>
      <c r="AF364" s="388">
        <f>IFERROR($E364*SUMIF('Daily Log'!$BY$18:$BY$1017,$B364,'Daily Log'!$BZ$18:$BZ$1017),0)</f>
        <v>0</v>
      </c>
      <c r="AG364" s="388">
        <f>IFERROR($E364*SUMIF('Daily Log'!$CB$18:$CB$1017,$B364,'Daily Log'!$CC$18:$CC$1017),0)</f>
        <v>0</v>
      </c>
      <c r="AH364" s="388">
        <f>IFERROR($E364*SUMIF('Daily Log'!$CE$18:$CE$1017,$B364,'Daily Log'!$CF$18:$CF$1017),0)</f>
        <v>0</v>
      </c>
      <c r="AI364" s="388">
        <f>IFERROR($E364*SUMIF('Daily Log'!$CH$18:$CH$1017,$B364,'Daily Log'!$CI$18:$CI$1017),0)</f>
        <v>0</v>
      </c>
      <c r="AJ364" s="388">
        <f>IFERROR($E364*SUMIF('Daily Log'!$CK$18:$CK$1017,$B364,'Daily Log'!$CL$18:$CL$1017),0)</f>
        <v>0</v>
      </c>
      <c r="AK364" s="388">
        <f>IFERROR($E364*SUMIF('Daily Log'!$CN$18:$CN$1017,$B364,'Daily Log'!$CO$18:$CO$1017),0)</f>
        <v>0</v>
      </c>
    </row>
    <row r="365" spans="2:37" ht="33.75" hidden="1" customHeight="1">
      <c r="B365" s="399" t="s">
        <v>267</v>
      </c>
      <c r="C365" s="399"/>
      <c r="D365" s="394" t="s">
        <v>278</v>
      </c>
      <c r="E365" s="391">
        <v>1</v>
      </c>
      <c r="F365" s="390">
        <f t="shared" si="6"/>
        <v>0</v>
      </c>
      <c r="G365" s="388">
        <f>IFERROR($E365*SUMIF('Daily Log'!$B$18:$B$1017,$B365,'Daily Log'!$C$18:$C$1017),0)</f>
        <v>0</v>
      </c>
      <c r="H365" s="388">
        <f>IFERROR($E365*SUMIF('Daily Log'!$E$18:$E$1017,$B365,'Daily Log'!$F$18:$F$1017),0)</f>
        <v>0</v>
      </c>
      <c r="I365" s="388">
        <f>IFERROR($E365*SUMIF('Daily Log'!$H$18:$H$1017,$B365,'Daily Log'!$I$18:$I$1017),0)</f>
        <v>0</v>
      </c>
      <c r="J365" s="388">
        <f>IFERROR($E365*SUMIF('Daily Log'!$K$18:$K$1017,$B365,'Daily Log'!$L$18:$L$1017),0)</f>
        <v>0</v>
      </c>
      <c r="K365" s="388">
        <f>IFERROR($E365*SUMIF('Daily Log'!$N$18:$N$1017,$B365,'Daily Log'!$O$18:$O$1017),0)</f>
        <v>0</v>
      </c>
      <c r="L365" s="388">
        <f>IFERROR($E365*SUMIF('Daily Log'!$Q$18:$Q$1017,$B365,'Daily Log'!$R$18:$R$1017),0)</f>
        <v>0</v>
      </c>
      <c r="M365" s="388">
        <f>IFERROR($E365*SUMIF('Daily Log'!$T$18:$T$1017,$B365,'Daily Log'!$U$18:$U$1017),0)</f>
        <v>0</v>
      </c>
      <c r="N365" s="388">
        <f>IFERROR($E365*SUMIF('Daily Log'!$W$18:$W$1017,$B365,'Daily Log'!$X$18:$X$1017),0)</f>
        <v>0</v>
      </c>
      <c r="O365" s="388">
        <f>IFERROR($E365*SUMIF('Daily Log'!$Z$18:$Z$1017,$B365,'Daily Log'!$AA$18:$AA$1017),0)</f>
        <v>0</v>
      </c>
      <c r="P365" s="388">
        <f>IFERROR($E365*SUMIF('Daily Log'!$AC$18:$AC$1017,$B365,'Daily Log'!$AD$18:$AD$1017),0)</f>
        <v>0</v>
      </c>
      <c r="Q365" s="388">
        <f>IFERROR($E365*SUMIF('Daily Log'!$AF$18:$AF$1017,$B365,'Daily Log'!$AG$18:$AG$1017),0)</f>
        <v>0</v>
      </c>
      <c r="R365" s="388">
        <f>IFERROR($E365*SUMIF('Daily Log'!$AI$18:$AI$1017,$B365,'Daily Log'!$AJ$18:$AJ$1017),0)</f>
        <v>0</v>
      </c>
      <c r="S365" s="388">
        <f>IFERROR($E365*SUMIF('Daily Log'!$AL$18:$AL$1017,$B365,'Daily Log'!$AM$18:$AM$1017),0)</f>
        <v>0</v>
      </c>
      <c r="T365" s="388">
        <f>IFERROR($E365*SUMIF('Daily Log'!$AO$18:$AO$1017,$B365,'Daily Log'!$AP$18:$AP$1017),0)</f>
        <v>0</v>
      </c>
      <c r="U365" s="388">
        <f>IFERROR($E365*SUMIF('Daily Log'!$AR$18:$AR$1017,$B365,'Daily Log'!$AS$18:$AS$1017),0)</f>
        <v>0</v>
      </c>
      <c r="V365" s="388">
        <f>IFERROR($E365*SUMIF('Daily Log'!$AU$18:$AU$1017,$B365,'Daily Log'!$AV$18:$AV$1017),0)</f>
        <v>0</v>
      </c>
      <c r="W365" s="388">
        <f>IFERROR($E365*SUMIF('Daily Log'!$AX$18:$AX$1017,$B365,'Daily Log'!$AY$18:$AY$1017),0)</f>
        <v>0</v>
      </c>
      <c r="X365" s="388">
        <f>IFERROR($E365*SUMIF('Daily Log'!$BA$18:$BA$1017,$B365,'Daily Log'!$BB$18:$BB$1017),0)</f>
        <v>0</v>
      </c>
      <c r="Y365" s="388">
        <f>IFERROR($E365*SUMIF('Daily Log'!$BD$18:$BD$1017,$B365,'Daily Log'!$BE$18:$BE$1017),0)</f>
        <v>0</v>
      </c>
      <c r="Z365" s="388">
        <f>IFERROR($E365*SUMIF('Daily Log'!$BG$18:$BG$1017,$B365,'Daily Log'!$BH$18:$BH$1017),0)</f>
        <v>0</v>
      </c>
      <c r="AA365" s="388">
        <f>IFERROR($E365*SUMIF('Daily Log'!$BJ$18:$BJ$1017,$B365,'Daily Log'!$BK$18:$BK$1017),0)</f>
        <v>0</v>
      </c>
      <c r="AB365" s="388">
        <f>IFERROR($E365*SUMIF('Daily Log'!$BM$18:$BM$1017,$B365,'Daily Log'!$BN$18:$BN$1017),0)</f>
        <v>0</v>
      </c>
      <c r="AC365" s="388">
        <f>IFERROR($E365*SUMIF('Daily Log'!$BP$18:$BP$1017,$B365,'Daily Log'!$BQ$18:$BQ$1017),0)</f>
        <v>0</v>
      </c>
      <c r="AD365" s="388">
        <f>IFERROR($E365*SUMIF('Daily Log'!$BS$18:$BS$1017,$B365,'Daily Log'!$BT$18:$BT$1017),0)</f>
        <v>0</v>
      </c>
      <c r="AE365" s="388">
        <f>IFERROR($E365*SUMIF('Daily Log'!$BV$18:$BV$1017,$B365,'Daily Log'!$BW$18:$BW$1017),0)</f>
        <v>0</v>
      </c>
      <c r="AF365" s="388">
        <f>IFERROR($E365*SUMIF('Daily Log'!$BY$18:$BY$1017,$B365,'Daily Log'!$BZ$18:$BZ$1017),0)</f>
        <v>0</v>
      </c>
      <c r="AG365" s="388">
        <f>IFERROR($E365*SUMIF('Daily Log'!$CB$18:$CB$1017,$B365,'Daily Log'!$CC$18:$CC$1017),0)</f>
        <v>0</v>
      </c>
      <c r="AH365" s="388">
        <f>IFERROR($E365*SUMIF('Daily Log'!$CE$18:$CE$1017,$B365,'Daily Log'!$CF$18:$CF$1017),0)</f>
        <v>0</v>
      </c>
      <c r="AI365" s="388">
        <f>IFERROR($E365*SUMIF('Daily Log'!$CH$18:$CH$1017,$B365,'Daily Log'!$CI$18:$CI$1017),0)</f>
        <v>0</v>
      </c>
      <c r="AJ365" s="388">
        <f>IFERROR($E365*SUMIF('Daily Log'!$CK$18:$CK$1017,$B365,'Daily Log'!$CL$18:$CL$1017),0)</f>
        <v>0</v>
      </c>
      <c r="AK365" s="388">
        <f>IFERROR($E365*SUMIF('Daily Log'!$CN$18:$CN$1017,$B365,'Daily Log'!$CO$18:$CO$1017),0)</f>
        <v>0</v>
      </c>
    </row>
    <row r="366" spans="2:37" ht="33.75" hidden="1" customHeight="1">
      <c r="B366" s="399" t="s">
        <v>268</v>
      </c>
      <c r="C366" s="399"/>
      <c r="D366" s="394" t="s">
        <v>278</v>
      </c>
      <c r="E366" s="391">
        <v>1</v>
      </c>
      <c r="F366" s="390">
        <f t="shared" si="6"/>
        <v>0</v>
      </c>
      <c r="G366" s="388">
        <f>IFERROR($E366*SUMIF('Daily Log'!$B$18:$B$1017,$B366,'Daily Log'!$C$18:$C$1017),0)</f>
        <v>0</v>
      </c>
      <c r="H366" s="388">
        <f>IFERROR($E366*SUMIF('Daily Log'!$E$18:$E$1017,$B366,'Daily Log'!$F$18:$F$1017),0)</f>
        <v>0</v>
      </c>
      <c r="I366" s="388">
        <f>IFERROR($E366*SUMIF('Daily Log'!$H$18:$H$1017,$B366,'Daily Log'!$I$18:$I$1017),0)</f>
        <v>0</v>
      </c>
      <c r="J366" s="388">
        <f>IFERROR($E366*SUMIF('Daily Log'!$K$18:$K$1017,$B366,'Daily Log'!$L$18:$L$1017),0)</f>
        <v>0</v>
      </c>
      <c r="K366" s="388">
        <f>IFERROR($E366*SUMIF('Daily Log'!$N$18:$N$1017,$B366,'Daily Log'!$O$18:$O$1017),0)</f>
        <v>0</v>
      </c>
      <c r="L366" s="388">
        <f>IFERROR($E366*SUMIF('Daily Log'!$Q$18:$Q$1017,$B366,'Daily Log'!$R$18:$R$1017),0)</f>
        <v>0</v>
      </c>
      <c r="M366" s="388">
        <f>IFERROR($E366*SUMIF('Daily Log'!$T$18:$T$1017,$B366,'Daily Log'!$U$18:$U$1017),0)</f>
        <v>0</v>
      </c>
      <c r="N366" s="388">
        <f>IFERROR($E366*SUMIF('Daily Log'!$W$18:$W$1017,$B366,'Daily Log'!$X$18:$X$1017),0)</f>
        <v>0</v>
      </c>
      <c r="O366" s="388">
        <f>IFERROR($E366*SUMIF('Daily Log'!$Z$18:$Z$1017,$B366,'Daily Log'!$AA$18:$AA$1017),0)</f>
        <v>0</v>
      </c>
      <c r="P366" s="388">
        <f>IFERROR($E366*SUMIF('Daily Log'!$AC$18:$AC$1017,$B366,'Daily Log'!$AD$18:$AD$1017),0)</f>
        <v>0</v>
      </c>
      <c r="Q366" s="388">
        <f>IFERROR($E366*SUMIF('Daily Log'!$AF$18:$AF$1017,$B366,'Daily Log'!$AG$18:$AG$1017),0)</f>
        <v>0</v>
      </c>
      <c r="R366" s="388">
        <f>IFERROR($E366*SUMIF('Daily Log'!$AI$18:$AI$1017,$B366,'Daily Log'!$AJ$18:$AJ$1017),0)</f>
        <v>0</v>
      </c>
      <c r="S366" s="388">
        <f>IFERROR($E366*SUMIF('Daily Log'!$AL$18:$AL$1017,$B366,'Daily Log'!$AM$18:$AM$1017),0)</f>
        <v>0</v>
      </c>
      <c r="T366" s="388">
        <f>IFERROR($E366*SUMIF('Daily Log'!$AO$18:$AO$1017,$B366,'Daily Log'!$AP$18:$AP$1017),0)</f>
        <v>0</v>
      </c>
      <c r="U366" s="388">
        <f>IFERROR($E366*SUMIF('Daily Log'!$AR$18:$AR$1017,$B366,'Daily Log'!$AS$18:$AS$1017),0)</f>
        <v>0</v>
      </c>
      <c r="V366" s="388">
        <f>IFERROR($E366*SUMIF('Daily Log'!$AU$18:$AU$1017,$B366,'Daily Log'!$AV$18:$AV$1017),0)</f>
        <v>0</v>
      </c>
      <c r="W366" s="388">
        <f>IFERROR($E366*SUMIF('Daily Log'!$AX$18:$AX$1017,$B366,'Daily Log'!$AY$18:$AY$1017),0)</f>
        <v>0</v>
      </c>
      <c r="X366" s="388">
        <f>IFERROR($E366*SUMIF('Daily Log'!$BA$18:$BA$1017,$B366,'Daily Log'!$BB$18:$BB$1017),0)</f>
        <v>0</v>
      </c>
      <c r="Y366" s="388">
        <f>IFERROR($E366*SUMIF('Daily Log'!$BD$18:$BD$1017,$B366,'Daily Log'!$BE$18:$BE$1017),0)</f>
        <v>0</v>
      </c>
      <c r="Z366" s="388">
        <f>IFERROR($E366*SUMIF('Daily Log'!$BG$18:$BG$1017,$B366,'Daily Log'!$BH$18:$BH$1017),0)</f>
        <v>0</v>
      </c>
      <c r="AA366" s="388">
        <f>IFERROR($E366*SUMIF('Daily Log'!$BJ$18:$BJ$1017,$B366,'Daily Log'!$BK$18:$BK$1017),0)</f>
        <v>0</v>
      </c>
      <c r="AB366" s="388">
        <f>IFERROR($E366*SUMIF('Daily Log'!$BM$18:$BM$1017,$B366,'Daily Log'!$BN$18:$BN$1017),0)</f>
        <v>0</v>
      </c>
      <c r="AC366" s="388">
        <f>IFERROR($E366*SUMIF('Daily Log'!$BP$18:$BP$1017,$B366,'Daily Log'!$BQ$18:$BQ$1017),0)</f>
        <v>0</v>
      </c>
      <c r="AD366" s="388">
        <f>IFERROR($E366*SUMIF('Daily Log'!$BS$18:$BS$1017,$B366,'Daily Log'!$BT$18:$BT$1017),0)</f>
        <v>0</v>
      </c>
      <c r="AE366" s="388">
        <f>IFERROR($E366*SUMIF('Daily Log'!$BV$18:$BV$1017,$B366,'Daily Log'!$BW$18:$BW$1017),0)</f>
        <v>0</v>
      </c>
      <c r="AF366" s="388">
        <f>IFERROR($E366*SUMIF('Daily Log'!$BY$18:$BY$1017,$B366,'Daily Log'!$BZ$18:$BZ$1017),0)</f>
        <v>0</v>
      </c>
      <c r="AG366" s="388">
        <f>IFERROR($E366*SUMIF('Daily Log'!$CB$18:$CB$1017,$B366,'Daily Log'!$CC$18:$CC$1017),0)</f>
        <v>0</v>
      </c>
      <c r="AH366" s="388">
        <f>IFERROR($E366*SUMIF('Daily Log'!$CE$18:$CE$1017,$B366,'Daily Log'!$CF$18:$CF$1017),0)</f>
        <v>0</v>
      </c>
      <c r="AI366" s="388">
        <f>IFERROR($E366*SUMIF('Daily Log'!$CH$18:$CH$1017,$B366,'Daily Log'!$CI$18:$CI$1017),0)</f>
        <v>0</v>
      </c>
      <c r="AJ366" s="388">
        <f>IFERROR($E366*SUMIF('Daily Log'!$CK$18:$CK$1017,$B366,'Daily Log'!$CL$18:$CL$1017),0)</f>
        <v>0</v>
      </c>
      <c r="AK366" s="388">
        <f>IFERROR($E366*SUMIF('Daily Log'!$CN$18:$CN$1017,$B366,'Daily Log'!$CO$18:$CO$1017),0)</f>
        <v>0</v>
      </c>
    </row>
    <row r="367" spans="2:37" ht="33.75" hidden="1" customHeight="1">
      <c r="B367" s="399" t="s">
        <v>269</v>
      </c>
      <c r="C367" s="395"/>
      <c r="D367" s="394" t="s">
        <v>278</v>
      </c>
      <c r="E367" s="391">
        <v>1</v>
      </c>
      <c r="F367" s="390">
        <f t="shared" si="6"/>
        <v>16</v>
      </c>
      <c r="G367" s="388">
        <f>IFERROR($E367*SUMIF('Daily Log'!$B$18:$B$1017,$B367,'Daily Log'!$C$18:$C$1017),0)</f>
        <v>0</v>
      </c>
      <c r="H367" s="388">
        <f>IFERROR($E367*SUMIF('Daily Log'!$E$18:$E$1017,$B367,'Daily Log'!$F$18:$F$1017),0)</f>
        <v>0</v>
      </c>
      <c r="I367" s="388">
        <f>IFERROR($E367*SUMIF('Daily Log'!$H$18:$H$1017,$B367,'Daily Log'!$I$18:$I$1017),0)</f>
        <v>0</v>
      </c>
      <c r="J367" s="388">
        <f>IFERROR($E367*SUMIF('Daily Log'!$K$18:$K$1017,$B367,'Daily Log'!$L$18:$L$1017),0)</f>
        <v>0</v>
      </c>
      <c r="K367" s="388">
        <f>IFERROR($E367*SUMIF('Daily Log'!$N$18:$N$1017,$B367,'Daily Log'!$O$18:$O$1017),0)</f>
        <v>0</v>
      </c>
      <c r="L367" s="388">
        <f>IFERROR($E367*SUMIF('Daily Log'!$Q$18:$Q$1017,$B367,'Daily Log'!$R$18:$R$1017),0)</f>
        <v>0</v>
      </c>
      <c r="M367" s="388">
        <f>IFERROR($E367*SUMIF('Daily Log'!$T$18:$T$1017,$B367,'Daily Log'!$U$18:$U$1017),0)</f>
        <v>0</v>
      </c>
      <c r="N367" s="388">
        <f>IFERROR($E367*SUMIF('Daily Log'!$W$18:$W$1017,$B367,'Daily Log'!$X$18:$X$1017),0)</f>
        <v>0</v>
      </c>
      <c r="O367" s="388">
        <f>IFERROR($E367*SUMIF('Daily Log'!$Z$18:$Z$1017,$B367,'Daily Log'!$AA$18:$AA$1017),0)</f>
        <v>0</v>
      </c>
      <c r="P367" s="388">
        <f>IFERROR($E367*SUMIF('Daily Log'!$AC$18:$AC$1017,$B367,'Daily Log'!$AD$18:$AD$1017),0)</f>
        <v>0</v>
      </c>
      <c r="Q367" s="388">
        <f>IFERROR($E367*SUMIF('Daily Log'!$AF$18:$AF$1017,$B367,'Daily Log'!$AG$18:$AG$1017),0)</f>
        <v>0</v>
      </c>
      <c r="R367" s="388">
        <f>IFERROR($E367*SUMIF('Daily Log'!$AI$18:$AI$1017,$B367,'Daily Log'!$AJ$18:$AJ$1017),0)</f>
        <v>0</v>
      </c>
      <c r="S367" s="388">
        <f>IFERROR($E367*SUMIF('Daily Log'!$AL$18:$AL$1017,$B367,'Daily Log'!$AM$18:$AM$1017),0)</f>
        <v>0</v>
      </c>
      <c r="T367" s="388">
        <f>IFERROR($E367*SUMIF('Daily Log'!$AO$18:$AO$1017,$B367,'Daily Log'!$AP$18:$AP$1017),0)</f>
        <v>0</v>
      </c>
      <c r="U367" s="388">
        <f>IFERROR($E367*SUMIF('Daily Log'!$AR$18:$AR$1017,$B367,'Daily Log'!$AS$18:$AS$1017),0)</f>
        <v>0</v>
      </c>
      <c r="V367" s="388">
        <f>IFERROR($E367*SUMIF('Daily Log'!$AU$18:$AU$1017,$B367,'Daily Log'!$AV$18:$AV$1017),0)</f>
        <v>0</v>
      </c>
      <c r="W367" s="388">
        <f>IFERROR($E367*SUMIF('Daily Log'!$AX$18:$AX$1017,$B367,'Daily Log'!$AY$18:$AY$1017),0)</f>
        <v>0</v>
      </c>
      <c r="X367" s="388">
        <f>IFERROR($E367*SUMIF('Daily Log'!$BA$18:$BA$1017,$B367,'Daily Log'!$BB$18:$BB$1017),0)</f>
        <v>2</v>
      </c>
      <c r="Y367" s="388">
        <f>IFERROR($E367*SUMIF('Daily Log'!$BD$18:$BD$1017,$B367,'Daily Log'!$BE$18:$BE$1017),0)</f>
        <v>4</v>
      </c>
      <c r="Z367" s="388">
        <f>IFERROR($E367*SUMIF('Daily Log'!$BG$18:$BG$1017,$B367,'Daily Log'!$BH$18:$BH$1017),0)</f>
        <v>2</v>
      </c>
      <c r="AA367" s="388">
        <f>IFERROR($E367*SUMIF('Daily Log'!$BJ$18:$BJ$1017,$B367,'Daily Log'!$BK$18:$BK$1017),0)</f>
        <v>2</v>
      </c>
      <c r="AB367" s="388">
        <f>IFERROR($E367*SUMIF('Daily Log'!$BM$18:$BM$1017,$B367,'Daily Log'!$BN$18:$BN$1017),0)</f>
        <v>2</v>
      </c>
      <c r="AC367" s="388">
        <f>IFERROR($E367*SUMIF('Daily Log'!$BP$18:$BP$1017,$B367,'Daily Log'!$BQ$18:$BQ$1017),0)</f>
        <v>4</v>
      </c>
      <c r="AD367" s="388">
        <f>IFERROR($E367*SUMIF('Daily Log'!$BS$18:$BS$1017,$B367,'Daily Log'!$BT$18:$BT$1017),0)</f>
        <v>0</v>
      </c>
      <c r="AE367" s="388">
        <f>IFERROR($E367*SUMIF('Daily Log'!$BV$18:$BV$1017,$B367,'Daily Log'!$BW$18:$BW$1017),0)</f>
        <v>0</v>
      </c>
      <c r="AF367" s="388">
        <f>IFERROR($E367*SUMIF('Daily Log'!$BY$18:$BY$1017,$B367,'Daily Log'!$BZ$18:$BZ$1017),0)</f>
        <v>0</v>
      </c>
      <c r="AG367" s="388">
        <f>IFERROR($E367*SUMIF('Daily Log'!$CB$18:$CB$1017,$B367,'Daily Log'!$CC$18:$CC$1017),0)</f>
        <v>0</v>
      </c>
      <c r="AH367" s="388">
        <f>IFERROR($E367*SUMIF('Daily Log'!$CE$18:$CE$1017,$B367,'Daily Log'!$CF$18:$CF$1017),0)</f>
        <v>0</v>
      </c>
      <c r="AI367" s="388">
        <f>IFERROR($E367*SUMIF('Daily Log'!$CH$18:$CH$1017,$B367,'Daily Log'!$CI$18:$CI$1017),0)</f>
        <v>0</v>
      </c>
      <c r="AJ367" s="388">
        <f>IFERROR($E367*SUMIF('Daily Log'!$CK$18:$CK$1017,$B367,'Daily Log'!$CL$18:$CL$1017),0)</f>
        <v>0</v>
      </c>
      <c r="AK367" s="388">
        <f>IFERROR($E367*SUMIF('Daily Log'!$CN$18:$CN$1017,$B367,'Daily Log'!$CO$18:$CO$1017),0)</f>
        <v>0</v>
      </c>
    </row>
    <row r="368" spans="2:37" ht="33.75" hidden="1" customHeight="1">
      <c r="B368" s="399" t="s">
        <v>270</v>
      </c>
      <c r="D368" s="394" t="s">
        <v>278</v>
      </c>
      <c r="E368" s="391">
        <v>1</v>
      </c>
      <c r="F368" s="390">
        <f t="shared" si="6"/>
        <v>0</v>
      </c>
      <c r="G368" s="388">
        <f>IFERROR($E368*SUMIF('Daily Log'!$B$18:$B$1017,$B368,'Daily Log'!$C$18:$C$1017),0)</f>
        <v>0</v>
      </c>
      <c r="H368" s="388">
        <f>IFERROR($E368*SUMIF('Daily Log'!$E$18:$E$1017,$B368,'Daily Log'!$F$18:$F$1017),0)</f>
        <v>0</v>
      </c>
      <c r="I368" s="388">
        <f>IFERROR($E368*SUMIF('Daily Log'!$H$18:$H$1017,$B368,'Daily Log'!$I$18:$I$1017),0)</f>
        <v>0</v>
      </c>
      <c r="J368" s="388">
        <f>IFERROR($E368*SUMIF('Daily Log'!$K$18:$K$1017,$B368,'Daily Log'!$L$18:$L$1017),0)</f>
        <v>0</v>
      </c>
      <c r="K368" s="388">
        <f>IFERROR($E368*SUMIF('Daily Log'!$N$18:$N$1017,$B368,'Daily Log'!$O$18:$O$1017),0)</f>
        <v>0</v>
      </c>
      <c r="L368" s="388">
        <f>IFERROR($E368*SUMIF('Daily Log'!$Q$18:$Q$1017,$B368,'Daily Log'!$R$18:$R$1017),0)</f>
        <v>0</v>
      </c>
      <c r="M368" s="388">
        <f>IFERROR($E368*SUMIF('Daily Log'!$T$18:$T$1017,$B368,'Daily Log'!$U$18:$U$1017),0)</f>
        <v>0</v>
      </c>
      <c r="N368" s="388">
        <f>IFERROR($E368*SUMIF('Daily Log'!$W$18:$W$1017,$B368,'Daily Log'!$X$18:$X$1017),0)</f>
        <v>0</v>
      </c>
      <c r="O368" s="388">
        <f>IFERROR($E368*SUMIF('Daily Log'!$Z$18:$Z$1017,$B368,'Daily Log'!$AA$18:$AA$1017),0)</f>
        <v>0</v>
      </c>
      <c r="P368" s="388">
        <f>IFERROR($E368*SUMIF('Daily Log'!$AC$18:$AC$1017,$B368,'Daily Log'!$AD$18:$AD$1017),0)</f>
        <v>0</v>
      </c>
      <c r="Q368" s="388">
        <f>IFERROR($E368*SUMIF('Daily Log'!$AF$18:$AF$1017,$B368,'Daily Log'!$AG$18:$AG$1017),0)</f>
        <v>0</v>
      </c>
      <c r="R368" s="388">
        <f>IFERROR($E368*SUMIF('Daily Log'!$AI$18:$AI$1017,$B368,'Daily Log'!$AJ$18:$AJ$1017),0)</f>
        <v>0</v>
      </c>
      <c r="S368" s="388">
        <f>IFERROR($E368*SUMIF('Daily Log'!$AL$18:$AL$1017,$B368,'Daily Log'!$AM$18:$AM$1017),0)</f>
        <v>0</v>
      </c>
      <c r="T368" s="388">
        <f>IFERROR($E368*SUMIF('Daily Log'!$AO$18:$AO$1017,$B368,'Daily Log'!$AP$18:$AP$1017),0)</f>
        <v>0</v>
      </c>
      <c r="U368" s="388">
        <f>IFERROR($E368*SUMIF('Daily Log'!$AR$18:$AR$1017,$B368,'Daily Log'!$AS$18:$AS$1017),0)</f>
        <v>0</v>
      </c>
      <c r="V368" s="388">
        <f>IFERROR($E368*SUMIF('Daily Log'!$AU$18:$AU$1017,$B368,'Daily Log'!$AV$18:$AV$1017),0)</f>
        <v>0</v>
      </c>
      <c r="W368" s="388">
        <f>IFERROR($E368*SUMIF('Daily Log'!$AX$18:$AX$1017,$B368,'Daily Log'!$AY$18:$AY$1017),0)</f>
        <v>0</v>
      </c>
      <c r="X368" s="388">
        <f>IFERROR($E368*SUMIF('Daily Log'!$BA$18:$BA$1017,$B368,'Daily Log'!$BB$18:$BB$1017),0)</f>
        <v>0</v>
      </c>
      <c r="Y368" s="388">
        <f>IFERROR($E368*SUMIF('Daily Log'!$BD$18:$BD$1017,$B368,'Daily Log'!$BE$18:$BE$1017),0)</f>
        <v>0</v>
      </c>
      <c r="Z368" s="388">
        <f>IFERROR($E368*SUMIF('Daily Log'!$BG$18:$BG$1017,$B368,'Daily Log'!$BH$18:$BH$1017),0)</f>
        <v>0</v>
      </c>
      <c r="AA368" s="388">
        <f>IFERROR($E368*SUMIF('Daily Log'!$BJ$18:$BJ$1017,$B368,'Daily Log'!$BK$18:$BK$1017),0)</f>
        <v>0</v>
      </c>
      <c r="AB368" s="388">
        <f>IFERROR($E368*SUMIF('Daily Log'!$BM$18:$BM$1017,$B368,'Daily Log'!$BN$18:$BN$1017),0)</f>
        <v>0</v>
      </c>
      <c r="AC368" s="388">
        <f>IFERROR($E368*SUMIF('Daily Log'!$BP$18:$BP$1017,$B368,'Daily Log'!$BQ$18:$BQ$1017),0)</f>
        <v>0</v>
      </c>
      <c r="AD368" s="388">
        <f>IFERROR($E368*SUMIF('Daily Log'!$BS$18:$BS$1017,$B368,'Daily Log'!$BT$18:$BT$1017),0)</f>
        <v>0</v>
      </c>
      <c r="AE368" s="388">
        <f>IFERROR($E368*SUMIF('Daily Log'!$BV$18:$BV$1017,$B368,'Daily Log'!$BW$18:$BW$1017),0)</f>
        <v>0</v>
      </c>
      <c r="AF368" s="388">
        <f>IFERROR($E368*SUMIF('Daily Log'!$BY$18:$BY$1017,$B368,'Daily Log'!$BZ$18:$BZ$1017),0)</f>
        <v>0</v>
      </c>
      <c r="AG368" s="388">
        <f>IFERROR($E368*SUMIF('Daily Log'!$CB$18:$CB$1017,$B368,'Daily Log'!$CC$18:$CC$1017),0)</f>
        <v>0</v>
      </c>
      <c r="AH368" s="388">
        <f>IFERROR($E368*SUMIF('Daily Log'!$CE$18:$CE$1017,$B368,'Daily Log'!$CF$18:$CF$1017),0)</f>
        <v>0</v>
      </c>
      <c r="AI368" s="388">
        <f>IFERROR($E368*SUMIF('Daily Log'!$CH$18:$CH$1017,$B368,'Daily Log'!$CI$18:$CI$1017),0)</f>
        <v>0</v>
      </c>
      <c r="AJ368" s="388">
        <f>IFERROR($E368*SUMIF('Daily Log'!$CK$18:$CK$1017,$B368,'Daily Log'!$CL$18:$CL$1017),0)</f>
        <v>0</v>
      </c>
      <c r="AK368" s="388">
        <f>IFERROR($E368*SUMIF('Daily Log'!$CN$18:$CN$1017,$B368,'Daily Log'!$CO$18:$CO$1017),0)</f>
        <v>0</v>
      </c>
    </row>
    <row r="369" spans="2:37" ht="33.75" hidden="1" customHeight="1">
      <c r="B369" s="399" t="s">
        <v>271</v>
      </c>
      <c r="D369" s="394" t="s">
        <v>278</v>
      </c>
      <c r="E369" s="391">
        <v>1</v>
      </c>
      <c r="F369" s="390">
        <f t="shared" si="6"/>
        <v>0</v>
      </c>
      <c r="G369" s="388">
        <f>IFERROR($E369*SUMIF('Daily Log'!$B$18:$B$1017,$B369,'Daily Log'!$C$18:$C$1017),0)</f>
        <v>0</v>
      </c>
      <c r="H369" s="388">
        <f>IFERROR($E369*SUMIF('Daily Log'!$E$18:$E$1017,$B369,'Daily Log'!$F$18:$F$1017),0)</f>
        <v>0</v>
      </c>
      <c r="I369" s="388">
        <f>IFERROR($E369*SUMIF('Daily Log'!$H$18:$H$1017,$B369,'Daily Log'!$I$18:$I$1017),0)</f>
        <v>0</v>
      </c>
      <c r="J369" s="388">
        <f>IFERROR($E369*SUMIF('Daily Log'!$K$18:$K$1017,$B369,'Daily Log'!$L$18:$L$1017),0)</f>
        <v>0</v>
      </c>
      <c r="K369" s="388">
        <f>IFERROR($E369*SUMIF('Daily Log'!$N$18:$N$1017,$B369,'Daily Log'!$O$18:$O$1017),0)</f>
        <v>0</v>
      </c>
      <c r="L369" s="388">
        <f>IFERROR($E369*SUMIF('Daily Log'!$Q$18:$Q$1017,$B369,'Daily Log'!$R$18:$R$1017),0)</f>
        <v>0</v>
      </c>
      <c r="M369" s="388">
        <f>IFERROR($E369*SUMIF('Daily Log'!$T$18:$T$1017,$B369,'Daily Log'!$U$18:$U$1017),0)</f>
        <v>0</v>
      </c>
      <c r="N369" s="388">
        <f>IFERROR($E369*SUMIF('Daily Log'!$W$18:$W$1017,$B369,'Daily Log'!$X$18:$X$1017),0)</f>
        <v>0</v>
      </c>
      <c r="O369" s="388">
        <f>IFERROR($E369*SUMIF('Daily Log'!$Z$18:$Z$1017,$B369,'Daily Log'!$AA$18:$AA$1017),0)</f>
        <v>0</v>
      </c>
      <c r="P369" s="388">
        <f>IFERROR($E369*SUMIF('Daily Log'!$AC$18:$AC$1017,$B369,'Daily Log'!$AD$18:$AD$1017),0)</f>
        <v>0</v>
      </c>
      <c r="Q369" s="388">
        <f>IFERROR($E369*SUMIF('Daily Log'!$AF$18:$AF$1017,$B369,'Daily Log'!$AG$18:$AG$1017),0)</f>
        <v>0</v>
      </c>
      <c r="R369" s="388">
        <f>IFERROR($E369*SUMIF('Daily Log'!$AI$18:$AI$1017,$B369,'Daily Log'!$AJ$18:$AJ$1017),0)</f>
        <v>0</v>
      </c>
      <c r="S369" s="388">
        <f>IFERROR($E369*SUMIF('Daily Log'!$AL$18:$AL$1017,$B369,'Daily Log'!$AM$18:$AM$1017),0)</f>
        <v>0</v>
      </c>
      <c r="T369" s="388">
        <f>IFERROR($E369*SUMIF('Daily Log'!$AO$18:$AO$1017,$B369,'Daily Log'!$AP$18:$AP$1017),0)</f>
        <v>0</v>
      </c>
      <c r="U369" s="388">
        <f>IFERROR($E369*SUMIF('Daily Log'!$AR$18:$AR$1017,$B369,'Daily Log'!$AS$18:$AS$1017),0)</f>
        <v>0</v>
      </c>
      <c r="V369" s="388">
        <f>IFERROR($E369*SUMIF('Daily Log'!$AU$18:$AU$1017,$B369,'Daily Log'!$AV$18:$AV$1017),0)</f>
        <v>0</v>
      </c>
      <c r="W369" s="388">
        <f>IFERROR($E369*SUMIF('Daily Log'!$AX$18:$AX$1017,$B369,'Daily Log'!$AY$18:$AY$1017),0)</f>
        <v>0</v>
      </c>
      <c r="X369" s="388">
        <f>IFERROR($E369*SUMIF('Daily Log'!$BA$18:$BA$1017,$B369,'Daily Log'!$BB$18:$BB$1017),0)</f>
        <v>0</v>
      </c>
      <c r="Y369" s="388">
        <f>IFERROR($E369*SUMIF('Daily Log'!$BD$18:$BD$1017,$B369,'Daily Log'!$BE$18:$BE$1017),0)</f>
        <v>0</v>
      </c>
      <c r="Z369" s="388">
        <f>IFERROR($E369*SUMIF('Daily Log'!$BG$18:$BG$1017,$B369,'Daily Log'!$BH$18:$BH$1017),0)</f>
        <v>0</v>
      </c>
      <c r="AA369" s="388">
        <f>IFERROR($E369*SUMIF('Daily Log'!$BJ$18:$BJ$1017,$B369,'Daily Log'!$BK$18:$BK$1017),0)</f>
        <v>0</v>
      </c>
      <c r="AB369" s="388">
        <f>IFERROR($E369*SUMIF('Daily Log'!$BM$18:$BM$1017,$B369,'Daily Log'!$BN$18:$BN$1017),0)</f>
        <v>0</v>
      </c>
      <c r="AC369" s="388">
        <f>IFERROR($E369*SUMIF('Daily Log'!$BP$18:$BP$1017,$B369,'Daily Log'!$BQ$18:$BQ$1017),0)</f>
        <v>0</v>
      </c>
      <c r="AD369" s="388">
        <f>IFERROR($E369*SUMIF('Daily Log'!$BS$18:$BS$1017,$B369,'Daily Log'!$BT$18:$BT$1017),0)</f>
        <v>0</v>
      </c>
      <c r="AE369" s="388">
        <f>IFERROR($E369*SUMIF('Daily Log'!$BV$18:$BV$1017,$B369,'Daily Log'!$BW$18:$BW$1017),0)</f>
        <v>0</v>
      </c>
      <c r="AF369" s="388">
        <f>IFERROR($E369*SUMIF('Daily Log'!$BY$18:$BY$1017,$B369,'Daily Log'!$BZ$18:$BZ$1017),0)</f>
        <v>0</v>
      </c>
      <c r="AG369" s="388">
        <f>IFERROR($E369*SUMIF('Daily Log'!$CB$18:$CB$1017,$B369,'Daily Log'!$CC$18:$CC$1017),0)</f>
        <v>0</v>
      </c>
      <c r="AH369" s="388">
        <f>IFERROR($E369*SUMIF('Daily Log'!$CE$18:$CE$1017,$B369,'Daily Log'!$CF$18:$CF$1017),0)</f>
        <v>0</v>
      </c>
      <c r="AI369" s="388">
        <f>IFERROR($E369*SUMIF('Daily Log'!$CH$18:$CH$1017,$B369,'Daily Log'!$CI$18:$CI$1017),0)</f>
        <v>0</v>
      </c>
      <c r="AJ369" s="388">
        <f>IFERROR($E369*SUMIF('Daily Log'!$CK$18:$CK$1017,$B369,'Daily Log'!$CL$18:$CL$1017),0)</f>
        <v>0</v>
      </c>
      <c r="AK369" s="388">
        <f>IFERROR($E369*SUMIF('Daily Log'!$CN$18:$CN$1017,$B369,'Daily Log'!$CO$18:$CO$1017),0)</f>
        <v>0</v>
      </c>
    </row>
    <row r="370" spans="2:37" ht="33.75" hidden="1" customHeight="1">
      <c r="B370" s="399" t="s">
        <v>272</v>
      </c>
      <c r="D370" s="394" t="s">
        <v>278</v>
      </c>
      <c r="E370" s="391">
        <v>1</v>
      </c>
      <c r="F370" s="390">
        <f t="shared" si="6"/>
        <v>0</v>
      </c>
      <c r="G370" s="388">
        <f>IFERROR($E370*SUMIF('Daily Log'!$B$18:$B$1017,$B370,'Daily Log'!$C$18:$C$1017),0)</f>
        <v>0</v>
      </c>
      <c r="H370" s="388">
        <f>IFERROR($E370*SUMIF('Daily Log'!$E$18:$E$1017,$B370,'Daily Log'!$F$18:$F$1017),0)</f>
        <v>0</v>
      </c>
      <c r="I370" s="388">
        <f>IFERROR($E370*SUMIF('Daily Log'!$H$18:$H$1017,$B370,'Daily Log'!$I$18:$I$1017),0)</f>
        <v>0</v>
      </c>
      <c r="J370" s="388">
        <f>IFERROR($E370*SUMIF('Daily Log'!$K$18:$K$1017,$B370,'Daily Log'!$L$18:$L$1017),0)</f>
        <v>0</v>
      </c>
      <c r="K370" s="388">
        <f>IFERROR($E370*SUMIF('Daily Log'!$N$18:$N$1017,$B370,'Daily Log'!$O$18:$O$1017),0)</f>
        <v>0</v>
      </c>
      <c r="L370" s="388">
        <f>IFERROR($E370*SUMIF('Daily Log'!$Q$18:$Q$1017,$B370,'Daily Log'!$R$18:$R$1017),0)</f>
        <v>0</v>
      </c>
      <c r="M370" s="388">
        <f>IFERROR($E370*SUMIF('Daily Log'!$T$18:$T$1017,$B370,'Daily Log'!$U$18:$U$1017),0)</f>
        <v>0</v>
      </c>
      <c r="N370" s="388">
        <f>IFERROR($E370*SUMIF('Daily Log'!$W$18:$W$1017,$B370,'Daily Log'!$X$18:$X$1017),0)</f>
        <v>0</v>
      </c>
      <c r="O370" s="388">
        <f>IFERROR($E370*SUMIF('Daily Log'!$Z$18:$Z$1017,$B370,'Daily Log'!$AA$18:$AA$1017),0)</f>
        <v>0</v>
      </c>
      <c r="P370" s="388">
        <f>IFERROR($E370*SUMIF('Daily Log'!$AC$18:$AC$1017,$B370,'Daily Log'!$AD$18:$AD$1017),0)</f>
        <v>0</v>
      </c>
      <c r="Q370" s="388">
        <f>IFERROR($E370*SUMIF('Daily Log'!$AF$18:$AF$1017,$B370,'Daily Log'!$AG$18:$AG$1017),0)</f>
        <v>0</v>
      </c>
      <c r="R370" s="388">
        <f>IFERROR($E370*SUMIF('Daily Log'!$AI$18:$AI$1017,$B370,'Daily Log'!$AJ$18:$AJ$1017),0)</f>
        <v>0</v>
      </c>
      <c r="S370" s="388">
        <f>IFERROR($E370*SUMIF('Daily Log'!$AL$18:$AL$1017,$B370,'Daily Log'!$AM$18:$AM$1017),0)</f>
        <v>0</v>
      </c>
      <c r="T370" s="388">
        <f>IFERROR($E370*SUMIF('Daily Log'!$AO$18:$AO$1017,$B370,'Daily Log'!$AP$18:$AP$1017),0)</f>
        <v>0</v>
      </c>
      <c r="U370" s="388">
        <f>IFERROR($E370*SUMIF('Daily Log'!$AR$18:$AR$1017,$B370,'Daily Log'!$AS$18:$AS$1017),0)</f>
        <v>0</v>
      </c>
      <c r="V370" s="388">
        <f>IFERROR($E370*SUMIF('Daily Log'!$AU$18:$AU$1017,$B370,'Daily Log'!$AV$18:$AV$1017),0)</f>
        <v>0</v>
      </c>
      <c r="W370" s="388">
        <f>IFERROR($E370*SUMIF('Daily Log'!$AX$18:$AX$1017,$B370,'Daily Log'!$AY$18:$AY$1017),0)</f>
        <v>0</v>
      </c>
      <c r="X370" s="388">
        <f>IFERROR($E370*SUMIF('Daily Log'!$BA$18:$BA$1017,$B370,'Daily Log'!$BB$18:$BB$1017),0)</f>
        <v>0</v>
      </c>
      <c r="Y370" s="388">
        <f>IFERROR($E370*SUMIF('Daily Log'!$BD$18:$BD$1017,$B370,'Daily Log'!$BE$18:$BE$1017),0)</f>
        <v>0</v>
      </c>
      <c r="Z370" s="388">
        <f>IFERROR($E370*SUMIF('Daily Log'!$BG$18:$BG$1017,$B370,'Daily Log'!$BH$18:$BH$1017),0)</f>
        <v>0</v>
      </c>
      <c r="AA370" s="388">
        <f>IFERROR($E370*SUMIF('Daily Log'!$BJ$18:$BJ$1017,$B370,'Daily Log'!$BK$18:$BK$1017),0)</f>
        <v>0</v>
      </c>
      <c r="AB370" s="388">
        <f>IFERROR($E370*SUMIF('Daily Log'!$BM$18:$BM$1017,$B370,'Daily Log'!$BN$18:$BN$1017),0)</f>
        <v>0</v>
      </c>
      <c r="AC370" s="388">
        <f>IFERROR($E370*SUMIF('Daily Log'!$BP$18:$BP$1017,$B370,'Daily Log'!$BQ$18:$BQ$1017),0)</f>
        <v>0</v>
      </c>
      <c r="AD370" s="388">
        <f>IFERROR($E370*SUMIF('Daily Log'!$BS$18:$BS$1017,$B370,'Daily Log'!$BT$18:$BT$1017),0)</f>
        <v>0</v>
      </c>
      <c r="AE370" s="388">
        <f>IFERROR($E370*SUMIF('Daily Log'!$BV$18:$BV$1017,$B370,'Daily Log'!$BW$18:$BW$1017),0)</f>
        <v>0</v>
      </c>
      <c r="AF370" s="388">
        <f>IFERROR($E370*SUMIF('Daily Log'!$BY$18:$BY$1017,$B370,'Daily Log'!$BZ$18:$BZ$1017),0)</f>
        <v>0</v>
      </c>
      <c r="AG370" s="388">
        <f>IFERROR($E370*SUMIF('Daily Log'!$CB$18:$CB$1017,$B370,'Daily Log'!$CC$18:$CC$1017),0)</f>
        <v>0</v>
      </c>
      <c r="AH370" s="388">
        <f>IFERROR($E370*SUMIF('Daily Log'!$CE$18:$CE$1017,$B370,'Daily Log'!$CF$18:$CF$1017),0)</f>
        <v>0</v>
      </c>
      <c r="AI370" s="388">
        <f>IFERROR($E370*SUMIF('Daily Log'!$CH$18:$CH$1017,$B370,'Daily Log'!$CI$18:$CI$1017),0)</f>
        <v>0</v>
      </c>
      <c r="AJ370" s="388">
        <f>IFERROR($E370*SUMIF('Daily Log'!$CK$18:$CK$1017,$B370,'Daily Log'!$CL$18:$CL$1017),0)</f>
        <v>0</v>
      </c>
      <c r="AK370" s="388">
        <f>IFERROR($E370*SUMIF('Daily Log'!$CN$18:$CN$1017,$B370,'Daily Log'!$CO$18:$CO$1017),0)</f>
        <v>0</v>
      </c>
    </row>
    <row r="371" spans="2:37" ht="33.75" hidden="1" customHeight="1">
      <c r="B371" s="399" t="s">
        <v>273</v>
      </c>
      <c r="D371" s="394" t="s">
        <v>278</v>
      </c>
      <c r="E371" s="391">
        <v>1</v>
      </c>
      <c r="F371" s="390">
        <f t="shared" si="6"/>
        <v>0</v>
      </c>
      <c r="G371" s="388">
        <f>IFERROR($E371*SUMIF('Daily Log'!$B$18:$B$1017,$B371,'Daily Log'!$C$18:$C$1017),0)</f>
        <v>0</v>
      </c>
      <c r="H371" s="388">
        <f>IFERROR($E371*SUMIF('Daily Log'!$E$18:$E$1017,$B371,'Daily Log'!$F$18:$F$1017),0)</f>
        <v>0</v>
      </c>
      <c r="I371" s="388">
        <f>IFERROR($E371*SUMIF('Daily Log'!$H$18:$H$1017,$B371,'Daily Log'!$I$18:$I$1017),0)</f>
        <v>0</v>
      </c>
      <c r="J371" s="388">
        <f>IFERROR($E371*SUMIF('Daily Log'!$K$18:$K$1017,$B371,'Daily Log'!$L$18:$L$1017),0)</f>
        <v>0</v>
      </c>
      <c r="K371" s="388">
        <f>IFERROR($E371*SUMIF('Daily Log'!$N$18:$N$1017,$B371,'Daily Log'!$O$18:$O$1017),0)</f>
        <v>0</v>
      </c>
      <c r="L371" s="388">
        <f>IFERROR($E371*SUMIF('Daily Log'!$Q$18:$Q$1017,$B371,'Daily Log'!$R$18:$R$1017),0)</f>
        <v>0</v>
      </c>
      <c r="M371" s="388">
        <f>IFERROR($E371*SUMIF('Daily Log'!$T$18:$T$1017,$B371,'Daily Log'!$U$18:$U$1017),0)</f>
        <v>0</v>
      </c>
      <c r="N371" s="388">
        <f>IFERROR($E371*SUMIF('Daily Log'!$W$18:$W$1017,$B371,'Daily Log'!$X$18:$X$1017),0)</f>
        <v>0</v>
      </c>
      <c r="O371" s="388">
        <f>IFERROR($E371*SUMIF('Daily Log'!$Z$18:$Z$1017,$B371,'Daily Log'!$AA$18:$AA$1017),0)</f>
        <v>0</v>
      </c>
      <c r="P371" s="388">
        <f>IFERROR($E371*SUMIF('Daily Log'!$AC$18:$AC$1017,$B371,'Daily Log'!$AD$18:$AD$1017),0)</f>
        <v>0</v>
      </c>
      <c r="Q371" s="388">
        <f>IFERROR($E371*SUMIF('Daily Log'!$AF$18:$AF$1017,$B371,'Daily Log'!$AG$18:$AG$1017),0)</f>
        <v>0</v>
      </c>
      <c r="R371" s="388">
        <f>IFERROR($E371*SUMIF('Daily Log'!$AI$18:$AI$1017,$B371,'Daily Log'!$AJ$18:$AJ$1017),0)</f>
        <v>0</v>
      </c>
      <c r="S371" s="388">
        <f>IFERROR($E371*SUMIF('Daily Log'!$AL$18:$AL$1017,$B371,'Daily Log'!$AM$18:$AM$1017),0)</f>
        <v>0</v>
      </c>
      <c r="T371" s="388">
        <f>IFERROR($E371*SUMIF('Daily Log'!$AO$18:$AO$1017,$B371,'Daily Log'!$AP$18:$AP$1017),0)</f>
        <v>0</v>
      </c>
      <c r="U371" s="388">
        <f>IFERROR($E371*SUMIF('Daily Log'!$AR$18:$AR$1017,$B371,'Daily Log'!$AS$18:$AS$1017),0)</f>
        <v>0</v>
      </c>
      <c r="V371" s="388">
        <f>IFERROR($E371*SUMIF('Daily Log'!$AU$18:$AU$1017,$B371,'Daily Log'!$AV$18:$AV$1017),0)</f>
        <v>0</v>
      </c>
      <c r="W371" s="388">
        <f>IFERROR($E371*SUMIF('Daily Log'!$AX$18:$AX$1017,$B371,'Daily Log'!$AY$18:$AY$1017),0)</f>
        <v>0</v>
      </c>
      <c r="X371" s="388">
        <f>IFERROR($E371*SUMIF('Daily Log'!$BA$18:$BA$1017,$B371,'Daily Log'!$BB$18:$BB$1017),0)</f>
        <v>0</v>
      </c>
      <c r="Y371" s="388">
        <f>IFERROR($E371*SUMIF('Daily Log'!$BD$18:$BD$1017,$B371,'Daily Log'!$BE$18:$BE$1017),0)</f>
        <v>0</v>
      </c>
      <c r="Z371" s="388">
        <f>IFERROR($E371*SUMIF('Daily Log'!$BG$18:$BG$1017,$B371,'Daily Log'!$BH$18:$BH$1017),0)</f>
        <v>0</v>
      </c>
      <c r="AA371" s="388">
        <f>IFERROR($E371*SUMIF('Daily Log'!$BJ$18:$BJ$1017,$B371,'Daily Log'!$BK$18:$BK$1017),0)</f>
        <v>0</v>
      </c>
      <c r="AB371" s="388">
        <f>IFERROR($E371*SUMIF('Daily Log'!$BM$18:$BM$1017,$B371,'Daily Log'!$BN$18:$BN$1017),0)</f>
        <v>0</v>
      </c>
      <c r="AC371" s="388">
        <f>IFERROR($E371*SUMIF('Daily Log'!$BP$18:$BP$1017,$B371,'Daily Log'!$BQ$18:$BQ$1017),0)</f>
        <v>0</v>
      </c>
      <c r="AD371" s="388">
        <f>IFERROR($E371*SUMIF('Daily Log'!$BS$18:$BS$1017,$B371,'Daily Log'!$BT$18:$BT$1017),0)</f>
        <v>0</v>
      </c>
      <c r="AE371" s="388">
        <f>IFERROR($E371*SUMIF('Daily Log'!$BV$18:$BV$1017,$B371,'Daily Log'!$BW$18:$BW$1017),0)</f>
        <v>0</v>
      </c>
      <c r="AF371" s="388">
        <f>IFERROR($E371*SUMIF('Daily Log'!$BY$18:$BY$1017,$B371,'Daily Log'!$BZ$18:$BZ$1017),0)</f>
        <v>0</v>
      </c>
      <c r="AG371" s="388">
        <f>IFERROR($E371*SUMIF('Daily Log'!$CB$18:$CB$1017,$B371,'Daily Log'!$CC$18:$CC$1017),0)</f>
        <v>0</v>
      </c>
      <c r="AH371" s="388">
        <f>IFERROR($E371*SUMIF('Daily Log'!$CE$18:$CE$1017,$B371,'Daily Log'!$CF$18:$CF$1017),0)</f>
        <v>0</v>
      </c>
      <c r="AI371" s="388">
        <f>IFERROR($E371*SUMIF('Daily Log'!$CH$18:$CH$1017,$B371,'Daily Log'!$CI$18:$CI$1017),0)</f>
        <v>0</v>
      </c>
      <c r="AJ371" s="388">
        <f>IFERROR($E371*SUMIF('Daily Log'!$CK$18:$CK$1017,$B371,'Daily Log'!$CL$18:$CL$1017),0)</f>
        <v>0</v>
      </c>
      <c r="AK371" s="388">
        <f>IFERROR($E371*SUMIF('Daily Log'!$CN$18:$CN$1017,$B371,'Daily Log'!$CO$18:$CO$1017),0)</f>
        <v>0</v>
      </c>
    </row>
    <row r="372" spans="2:37" ht="33.75" hidden="1" customHeight="1">
      <c r="B372" s="342" t="s">
        <v>295</v>
      </c>
      <c r="D372" s="342" t="s">
        <v>513</v>
      </c>
      <c r="E372" s="391">
        <v>1</v>
      </c>
      <c r="F372" s="390">
        <f t="shared" si="6"/>
        <v>4</v>
      </c>
      <c r="G372" s="388">
        <f>IFERROR($E372*SUMIF('Daily Log'!$B$18:$B$1017,$B372,'Daily Log'!$C$18:$C$1017),0)</f>
        <v>0</v>
      </c>
      <c r="H372" s="388">
        <f>IFERROR($E372*SUMIF('Daily Log'!$E$18:$E$1017,$B372,'Daily Log'!$F$18:$F$1017),0)</f>
        <v>0</v>
      </c>
      <c r="I372" s="388">
        <f>IFERROR($E372*SUMIF('Daily Log'!$H$18:$H$1017,$B372,'Daily Log'!$I$18:$I$1017),0)</f>
        <v>0</v>
      </c>
      <c r="J372" s="388">
        <f>IFERROR($E372*SUMIF('Daily Log'!$K$18:$K$1017,$B372,'Daily Log'!$L$18:$L$1017),0)</f>
        <v>0</v>
      </c>
      <c r="K372" s="388">
        <f>IFERROR($E372*SUMIF('Daily Log'!$N$18:$N$1017,$B372,'Daily Log'!$O$18:$O$1017),0)</f>
        <v>0</v>
      </c>
      <c r="L372" s="388">
        <f>IFERROR($E372*SUMIF('Daily Log'!$Q$18:$Q$1017,$B372,'Daily Log'!$R$18:$R$1017),0)</f>
        <v>0</v>
      </c>
      <c r="M372" s="388">
        <f>IFERROR($E372*SUMIF('Daily Log'!$T$18:$T$1017,$B372,'Daily Log'!$U$18:$U$1017),0)</f>
        <v>0</v>
      </c>
      <c r="N372" s="388">
        <f>IFERROR($E372*SUMIF('Daily Log'!$W$18:$W$1017,$B372,'Daily Log'!$X$18:$X$1017),0)</f>
        <v>0</v>
      </c>
      <c r="O372" s="388">
        <f>IFERROR($E372*SUMIF('Daily Log'!$Z$18:$Z$1017,$B372,'Daily Log'!$AA$18:$AA$1017),0)</f>
        <v>0</v>
      </c>
      <c r="P372" s="388">
        <f>IFERROR($E372*SUMIF('Daily Log'!$AC$18:$AC$1017,$B372,'Daily Log'!$AD$18:$AD$1017),0)</f>
        <v>0</v>
      </c>
      <c r="Q372" s="388">
        <f>IFERROR($E372*SUMIF('Daily Log'!$AF$18:$AF$1017,$B372,'Daily Log'!$AG$18:$AG$1017),0)</f>
        <v>0</v>
      </c>
      <c r="R372" s="388">
        <f>IFERROR($E372*SUMIF('Daily Log'!$AI$18:$AI$1017,$B372,'Daily Log'!$AJ$18:$AJ$1017),0)</f>
        <v>0</v>
      </c>
      <c r="S372" s="388">
        <f>IFERROR($E372*SUMIF('Daily Log'!$AL$18:$AL$1017,$B372,'Daily Log'!$AM$18:$AM$1017),0)</f>
        <v>0</v>
      </c>
      <c r="T372" s="388">
        <f>IFERROR($E372*SUMIF('Daily Log'!$AO$18:$AO$1017,$B372,'Daily Log'!$AP$18:$AP$1017),0)</f>
        <v>0</v>
      </c>
      <c r="U372" s="388">
        <f>IFERROR($E372*SUMIF('Daily Log'!$AR$18:$AR$1017,$B372,'Daily Log'!$AS$18:$AS$1017),0)</f>
        <v>0</v>
      </c>
      <c r="V372" s="388">
        <f>IFERROR($E372*SUMIF('Daily Log'!$AU$18:$AU$1017,$B372,'Daily Log'!$AV$18:$AV$1017),0)</f>
        <v>0</v>
      </c>
      <c r="W372" s="388">
        <f>IFERROR($E372*SUMIF('Daily Log'!$AX$18:$AX$1017,$B372,'Daily Log'!$AY$18:$AY$1017),0)</f>
        <v>0</v>
      </c>
      <c r="X372" s="388">
        <f>IFERROR($E372*SUMIF('Daily Log'!$BA$18:$BA$1017,$B372,'Daily Log'!$BB$18:$BB$1017),0)</f>
        <v>1</v>
      </c>
      <c r="Y372" s="388">
        <f>IFERROR($E372*SUMIF('Daily Log'!$BD$18:$BD$1017,$B372,'Daily Log'!$BE$18:$BE$1017),0)</f>
        <v>0</v>
      </c>
      <c r="Z372" s="388">
        <f>IFERROR($E372*SUMIF('Daily Log'!$BG$18:$BG$1017,$B372,'Daily Log'!$BH$18:$BH$1017),0)</f>
        <v>0</v>
      </c>
      <c r="AA372" s="388">
        <f>IFERROR($E372*SUMIF('Daily Log'!$BJ$18:$BJ$1017,$B372,'Daily Log'!$BK$18:$BK$1017),0)</f>
        <v>1</v>
      </c>
      <c r="AB372" s="388">
        <f>IFERROR($E372*SUMIF('Daily Log'!$BM$18:$BM$1017,$B372,'Daily Log'!$BN$18:$BN$1017),0)</f>
        <v>0</v>
      </c>
      <c r="AC372" s="388">
        <f>IFERROR($E372*SUMIF('Daily Log'!$BP$18:$BP$1017,$B372,'Daily Log'!$BQ$18:$BQ$1017),0)</f>
        <v>2</v>
      </c>
      <c r="AD372" s="388">
        <f>IFERROR($E372*SUMIF('Daily Log'!$BS$18:$BS$1017,$B372,'Daily Log'!$BT$18:$BT$1017),0)</f>
        <v>0</v>
      </c>
      <c r="AE372" s="388">
        <f>IFERROR($E372*SUMIF('Daily Log'!$BV$18:$BV$1017,$B372,'Daily Log'!$BW$18:$BW$1017),0)</f>
        <v>0</v>
      </c>
      <c r="AF372" s="388">
        <f>IFERROR($E372*SUMIF('Daily Log'!$BY$18:$BY$1017,$B372,'Daily Log'!$BZ$18:$BZ$1017),0)</f>
        <v>0</v>
      </c>
      <c r="AG372" s="388">
        <f>IFERROR($E372*SUMIF('Daily Log'!$CB$18:$CB$1017,$B372,'Daily Log'!$CC$18:$CC$1017),0)</f>
        <v>0</v>
      </c>
      <c r="AH372" s="388">
        <f>IFERROR($E372*SUMIF('Daily Log'!$CE$18:$CE$1017,$B372,'Daily Log'!$CF$18:$CF$1017),0)</f>
        <v>0</v>
      </c>
      <c r="AI372" s="388">
        <f>IFERROR($E372*SUMIF('Daily Log'!$CH$18:$CH$1017,$B372,'Daily Log'!$CI$18:$CI$1017),0)</f>
        <v>0</v>
      </c>
      <c r="AJ372" s="388">
        <f>IFERROR($E372*SUMIF('Daily Log'!$CK$18:$CK$1017,$B372,'Daily Log'!$CL$18:$CL$1017),0)</f>
        <v>0</v>
      </c>
      <c r="AK372" s="388">
        <f>IFERROR($E372*SUMIF('Daily Log'!$CN$18:$CN$1017,$B372,'Daily Log'!$CO$18:$CO$1017),0)</f>
        <v>0</v>
      </c>
    </row>
    <row r="373" spans="2:37" ht="33.75" hidden="1" customHeight="1">
      <c r="B373" s="342" t="s">
        <v>296</v>
      </c>
      <c r="D373" s="342" t="s">
        <v>513</v>
      </c>
      <c r="E373" s="391">
        <v>1</v>
      </c>
      <c r="F373" s="390">
        <f t="shared" si="6"/>
        <v>37</v>
      </c>
      <c r="G373" s="388">
        <f>IFERROR($E373*SUMIF('Daily Log'!$B$18:$B$1017,$B373,'Daily Log'!$C$18:$C$1017),0)</f>
        <v>0</v>
      </c>
      <c r="H373" s="388">
        <f>IFERROR($E373*SUMIF('Daily Log'!$E$18:$E$1017,$B373,'Daily Log'!$F$18:$F$1017),0)</f>
        <v>0</v>
      </c>
      <c r="I373" s="388">
        <f>IFERROR($E373*SUMIF('Daily Log'!$H$18:$H$1017,$B373,'Daily Log'!$I$18:$I$1017),0)</f>
        <v>0</v>
      </c>
      <c r="J373" s="388">
        <f>IFERROR($E373*SUMIF('Daily Log'!$K$18:$K$1017,$B373,'Daily Log'!$L$18:$L$1017),0)</f>
        <v>0</v>
      </c>
      <c r="K373" s="388">
        <f>IFERROR($E373*SUMIF('Daily Log'!$N$18:$N$1017,$B373,'Daily Log'!$O$18:$O$1017),0)</f>
        <v>0</v>
      </c>
      <c r="L373" s="388">
        <f>IFERROR($E373*SUMIF('Daily Log'!$Q$18:$Q$1017,$B373,'Daily Log'!$R$18:$R$1017),0)</f>
        <v>0</v>
      </c>
      <c r="M373" s="388">
        <f>IFERROR($E373*SUMIF('Daily Log'!$T$18:$T$1017,$B373,'Daily Log'!$U$18:$U$1017),0)</f>
        <v>0</v>
      </c>
      <c r="N373" s="388">
        <f>IFERROR($E373*SUMIF('Daily Log'!$W$18:$W$1017,$B373,'Daily Log'!$X$18:$X$1017),0)</f>
        <v>0</v>
      </c>
      <c r="O373" s="388">
        <f>IFERROR($E373*SUMIF('Daily Log'!$Z$18:$Z$1017,$B373,'Daily Log'!$AA$18:$AA$1017),0)</f>
        <v>0</v>
      </c>
      <c r="P373" s="388">
        <f>IFERROR($E373*SUMIF('Daily Log'!$AC$18:$AC$1017,$B373,'Daily Log'!$AD$18:$AD$1017),0)</f>
        <v>0</v>
      </c>
      <c r="Q373" s="388">
        <f>IFERROR($E373*SUMIF('Daily Log'!$AF$18:$AF$1017,$B373,'Daily Log'!$AG$18:$AG$1017),0)</f>
        <v>0</v>
      </c>
      <c r="R373" s="388">
        <f>IFERROR($E373*SUMIF('Daily Log'!$AI$18:$AI$1017,$B373,'Daily Log'!$AJ$18:$AJ$1017),0)</f>
        <v>0</v>
      </c>
      <c r="S373" s="388">
        <f>IFERROR($E373*SUMIF('Daily Log'!$AL$18:$AL$1017,$B373,'Daily Log'!$AM$18:$AM$1017),0)</f>
        <v>0</v>
      </c>
      <c r="T373" s="388">
        <f>IFERROR($E373*SUMIF('Daily Log'!$AO$18:$AO$1017,$B373,'Daily Log'!$AP$18:$AP$1017),0)</f>
        <v>0</v>
      </c>
      <c r="U373" s="388">
        <f>IFERROR($E373*SUMIF('Daily Log'!$AR$18:$AR$1017,$B373,'Daily Log'!$AS$18:$AS$1017),0)</f>
        <v>0</v>
      </c>
      <c r="V373" s="388">
        <f>IFERROR($E373*SUMIF('Daily Log'!$AU$18:$AU$1017,$B373,'Daily Log'!$AV$18:$AV$1017),0)</f>
        <v>0</v>
      </c>
      <c r="W373" s="388">
        <f>IFERROR($E373*SUMIF('Daily Log'!$AX$18:$AX$1017,$B373,'Daily Log'!$AY$18:$AY$1017),0)</f>
        <v>0</v>
      </c>
      <c r="X373" s="388">
        <f>IFERROR($E373*SUMIF('Daily Log'!$BA$18:$BA$1017,$B373,'Daily Log'!$BB$18:$BB$1017),0)</f>
        <v>4</v>
      </c>
      <c r="Y373" s="388">
        <f>IFERROR($E373*SUMIF('Daily Log'!$BD$18:$BD$1017,$B373,'Daily Log'!$BE$18:$BE$1017),0)</f>
        <v>7</v>
      </c>
      <c r="Z373" s="388">
        <f>IFERROR($E373*SUMIF('Daily Log'!$BG$18:$BG$1017,$B373,'Daily Log'!$BH$18:$BH$1017),0)</f>
        <v>3</v>
      </c>
      <c r="AA373" s="388">
        <f>IFERROR($E373*SUMIF('Daily Log'!$BJ$18:$BJ$1017,$B373,'Daily Log'!$BK$18:$BK$1017),0)</f>
        <v>3</v>
      </c>
      <c r="AB373" s="388">
        <f>IFERROR($E373*SUMIF('Daily Log'!$BM$18:$BM$1017,$B373,'Daily Log'!$BN$18:$BN$1017),0)</f>
        <v>4</v>
      </c>
      <c r="AC373" s="388">
        <f>IFERROR($E373*SUMIF('Daily Log'!$BP$18:$BP$1017,$B373,'Daily Log'!$BQ$18:$BQ$1017),0)</f>
        <v>12</v>
      </c>
      <c r="AD373" s="388">
        <f>IFERROR($E373*SUMIF('Daily Log'!$BS$18:$BS$1017,$B373,'Daily Log'!$BT$18:$BT$1017),0)</f>
        <v>4</v>
      </c>
      <c r="AE373" s="388">
        <f>IFERROR($E373*SUMIF('Daily Log'!$BV$18:$BV$1017,$B373,'Daily Log'!$BW$18:$BW$1017),0)</f>
        <v>0</v>
      </c>
      <c r="AF373" s="388">
        <f>IFERROR($E373*SUMIF('Daily Log'!$BY$18:$BY$1017,$B373,'Daily Log'!$BZ$18:$BZ$1017),0)</f>
        <v>0</v>
      </c>
      <c r="AG373" s="388">
        <f>IFERROR($E373*SUMIF('Daily Log'!$CB$18:$CB$1017,$B373,'Daily Log'!$CC$18:$CC$1017),0)</f>
        <v>0</v>
      </c>
      <c r="AH373" s="388">
        <f>IFERROR($E373*SUMIF('Daily Log'!$CE$18:$CE$1017,$B373,'Daily Log'!$CF$18:$CF$1017),0)</f>
        <v>0</v>
      </c>
      <c r="AI373" s="388">
        <f>IFERROR($E373*SUMIF('Daily Log'!$CH$18:$CH$1017,$B373,'Daily Log'!$CI$18:$CI$1017),0)</f>
        <v>0</v>
      </c>
      <c r="AJ373" s="388">
        <f>IFERROR($E373*SUMIF('Daily Log'!$CK$18:$CK$1017,$B373,'Daily Log'!$CL$18:$CL$1017),0)</f>
        <v>0</v>
      </c>
      <c r="AK373" s="388">
        <f>IFERROR($E373*SUMIF('Daily Log'!$CN$18:$CN$1017,$B373,'Daily Log'!$CO$18:$CO$1017),0)</f>
        <v>0</v>
      </c>
    </row>
    <row r="374" spans="2:37" ht="33.75" hidden="1" customHeight="1">
      <c r="B374" s="342" t="s">
        <v>297</v>
      </c>
      <c r="D374" s="342" t="s">
        <v>513</v>
      </c>
      <c r="E374" s="391">
        <v>1</v>
      </c>
      <c r="F374" s="390">
        <f t="shared" si="6"/>
        <v>10</v>
      </c>
      <c r="G374" s="388">
        <f>IFERROR($E374*SUMIF('Daily Log'!$B$18:$B$1017,$B374,'Daily Log'!$C$18:$C$1017),0)</f>
        <v>0</v>
      </c>
      <c r="H374" s="388">
        <f>IFERROR($E374*SUMIF('Daily Log'!$E$18:$E$1017,$B374,'Daily Log'!$F$18:$F$1017),0)</f>
        <v>0</v>
      </c>
      <c r="I374" s="388">
        <f>IFERROR($E374*SUMIF('Daily Log'!$H$18:$H$1017,$B374,'Daily Log'!$I$18:$I$1017),0)</f>
        <v>0</v>
      </c>
      <c r="J374" s="388">
        <f>IFERROR($E374*SUMIF('Daily Log'!$K$18:$K$1017,$B374,'Daily Log'!$L$18:$L$1017),0)</f>
        <v>0</v>
      </c>
      <c r="K374" s="388">
        <f>IFERROR($E374*SUMIF('Daily Log'!$N$18:$N$1017,$B374,'Daily Log'!$O$18:$O$1017),0)</f>
        <v>0</v>
      </c>
      <c r="L374" s="388">
        <f>IFERROR($E374*SUMIF('Daily Log'!$Q$18:$Q$1017,$B374,'Daily Log'!$R$18:$R$1017),0)</f>
        <v>0</v>
      </c>
      <c r="M374" s="388">
        <f>IFERROR($E374*SUMIF('Daily Log'!$T$18:$T$1017,$B374,'Daily Log'!$U$18:$U$1017),0)</f>
        <v>0</v>
      </c>
      <c r="N374" s="388">
        <f>IFERROR($E374*SUMIF('Daily Log'!$W$18:$W$1017,$B374,'Daily Log'!$X$18:$X$1017),0)</f>
        <v>0</v>
      </c>
      <c r="O374" s="388">
        <f>IFERROR($E374*SUMIF('Daily Log'!$Z$18:$Z$1017,$B374,'Daily Log'!$AA$18:$AA$1017),0)</f>
        <v>0</v>
      </c>
      <c r="P374" s="388">
        <f>IFERROR($E374*SUMIF('Daily Log'!$AC$18:$AC$1017,$B374,'Daily Log'!$AD$18:$AD$1017),0)</f>
        <v>0</v>
      </c>
      <c r="Q374" s="388">
        <f>IFERROR($E374*SUMIF('Daily Log'!$AF$18:$AF$1017,$B374,'Daily Log'!$AG$18:$AG$1017),0)</f>
        <v>0</v>
      </c>
      <c r="R374" s="388">
        <f>IFERROR($E374*SUMIF('Daily Log'!$AI$18:$AI$1017,$B374,'Daily Log'!$AJ$18:$AJ$1017),0)</f>
        <v>0</v>
      </c>
      <c r="S374" s="388">
        <f>IFERROR($E374*SUMIF('Daily Log'!$AL$18:$AL$1017,$B374,'Daily Log'!$AM$18:$AM$1017),0)</f>
        <v>0</v>
      </c>
      <c r="T374" s="388">
        <f>IFERROR($E374*SUMIF('Daily Log'!$AO$18:$AO$1017,$B374,'Daily Log'!$AP$18:$AP$1017),0)</f>
        <v>0</v>
      </c>
      <c r="U374" s="388">
        <f>IFERROR($E374*SUMIF('Daily Log'!$AR$18:$AR$1017,$B374,'Daily Log'!$AS$18:$AS$1017),0)</f>
        <v>0</v>
      </c>
      <c r="V374" s="388">
        <f>IFERROR($E374*SUMIF('Daily Log'!$AU$18:$AU$1017,$B374,'Daily Log'!$AV$18:$AV$1017),0)</f>
        <v>0</v>
      </c>
      <c r="W374" s="388">
        <f>IFERROR($E374*SUMIF('Daily Log'!$AX$18:$AX$1017,$B374,'Daily Log'!$AY$18:$AY$1017),0)</f>
        <v>0</v>
      </c>
      <c r="X374" s="388">
        <f>IFERROR($E374*SUMIF('Daily Log'!$BA$18:$BA$1017,$B374,'Daily Log'!$BB$18:$BB$1017),0)</f>
        <v>0</v>
      </c>
      <c r="Y374" s="388">
        <f>IFERROR($E374*SUMIF('Daily Log'!$BD$18:$BD$1017,$B374,'Daily Log'!$BE$18:$BE$1017),0)</f>
        <v>2</v>
      </c>
      <c r="Z374" s="388">
        <f>IFERROR($E374*SUMIF('Daily Log'!$BG$18:$BG$1017,$B374,'Daily Log'!$BH$18:$BH$1017),0)</f>
        <v>3</v>
      </c>
      <c r="AA374" s="388">
        <f>IFERROR($E374*SUMIF('Daily Log'!$BJ$18:$BJ$1017,$B374,'Daily Log'!$BK$18:$BK$1017),0)</f>
        <v>2</v>
      </c>
      <c r="AB374" s="388">
        <f>IFERROR($E374*SUMIF('Daily Log'!$BM$18:$BM$1017,$B374,'Daily Log'!$BN$18:$BN$1017),0)</f>
        <v>0</v>
      </c>
      <c r="AC374" s="388">
        <f>IFERROR($E374*SUMIF('Daily Log'!$BP$18:$BP$1017,$B374,'Daily Log'!$BQ$18:$BQ$1017),0)</f>
        <v>1</v>
      </c>
      <c r="AD374" s="388">
        <f>IFERROR($E374*SUMIF('Daily Log'!$BS$18:$BS$1017,$B374,'Daily Log'!$BT$18:$BT$1017),0)</f>
        <v>2</v>
      </c>
      <c r="AE374" s="388">
        <f>IFERROR($E374*SUMIF('Daily Log'!$BV$18:$BV$1017,$B374,'Daily Log'!$BW$18:$BW$1017),0)</f>
        <v>0</v>
      </c>
      <c r="AF374" s="388">
        <f>IFERROR($E374*SUMIF('Daily Log'!$BY$18:$BY$1017,$B374,'Daily Log'!$BZ$18:$BZ$1017),0)</f>
        <v>0</v>
      </c>
      <c r="AG374" s="388">
        <f>IFERROR($E374*SUMIF('Daily Log'!$CB$18:$CB$1017,$B374,'Daily Log'!$CC$18:$CC$1017),0)</f>
        <v>0</v>
      </c>
      <c r="AH374" s="388">
        <f>IFERROR($E374*SUMIF('Daily Log'!$CE$18:$CE$1017,$B374,'Daily Log'!$CF$18:$CF$1017),0)</f>
        <v>0</v>
      </c>
      <c r="AI374" s="388">
        <f>IFERROR($E374*SUMIF('Daily Log'!$CH$18:$CH$1017,$B374,'Daily Log'!$CI$18:$CI$1017),0)</f>
        <v>0</v>
      </c>
      <c r="AJ374" s="388">
        <f>IFERROR($E374*SUMIF('Daily Log'!$CK$18:$CK$1017,$B374,'Daily Log'!$CL$18:$CL$1017),0)</f>
        <v>0</v>
      </c>
      <c r="AK374" s="388">
        <f>IFERROR($E374*SUMIF('Daily Log'!$CN$18:$CN$1017,$B374,'Daily Log'!$CO$18:$CO$1017),0)</f>
        <v>0</v>
      </c>
    </row>
    <row r="375" spans="2:37" ht="33.75" hidden="1" customHeight="1">
      <c r="B375" s="342" t="s">
        <v>298</v>
      </c>
      <c r="D375" s="342" t="s">
        <v>513</v>
      </c>
      <c r="E375" s="391">
        <v>1</v>
      </c>
      <c r="F375" s="390">
        <f t="shared" si="6"/>
        <v>7</v>
      </c>
      <c r="G375" s="388">
        <f>IFERROR($E375*SUMIF('Daily Log'!$B$18:$B$1017,$B375,'Daily Log'!$C$18:$C$1017),0)</f>
        <v>0</v>
      </c>
      <c r="H375" s="388">
        <f>IFERROR($E375*SUMIF('Daily Log'!$E$18:$E$1017,$B375,'Daily Log'!$F$18:$F$1017),0)</f>
        <v>0</v>
      </c>
      <c r="I375" s="388">
        <f>IFERROR($E375*SUMIF('Daily Log'!$H$18:$H$1017,$B375,'Daily Log'!$I$18:$I$1017),0)</f>
        <v>0</v>
      </c>
      <c r="J375" s="388">
        <f>IFERROR($E375*SUMIF('Daily Log'!$K$18:$K$1017,$B375,'Daily Log'!$L$18:$L$1017),0)</f>
        <v>0</v>
      </c>
      <c r="K375" s="388">
        <f>IFERROR($E375*SUMIF('Daily Log'!$N$18:$N$1017,$B375,'Daily Log'!$O$18:$O$1017),0)</f>
        <v>0</v>
      </c>
      <c r="L375" s="388">
        <f>IFERROR($E375*SUMIF('Daily Log'!$Q$18:$Q$1017,$B375,'Daily Log'!$R$18:$R$1017),0)</f>
        <v>0</v>
      </c>
      <c r="M375" s="388">
        <f>IFERROR($E375*SUMIF('Daily Log'!$T$18:$T$1017,$B375,'Daily Log'!$U$18:$U$1017),0)</f>
        <v>0</v>
      </c>
      <c r="N375" s="388">
        <f>IFERROR($E375*SUMIF('Daily Log'!$W$18:$W$1017,$B375,'Daily Log'!$X$18:$X$1017),0)</f>
        <v>0</v>
      </c>
      <c r="O375" s="388">
        <f>IFERROR($E375*SUMIF('Daily Log'!$Z$18:$Z$1017,$B375,'Daily Log'!$AA$18:$AA$1017),0)</f>
        <v>0</v>
      </c>
      <c r="P375" s="388">
        <f>IFERROR($E375*SUMIF('Daily Log'!$AC$18:$AC$1017,$B375,'Daily Log'!$AD$18:$AD$1017),0)</f>
        <v>0</v>
      </c>
      <c r="Q375" s="388">
        <f>IFERROR($E375*SUMIF('Daily Log'!$AF$18:$AF$1017,$B375,'Daily Log'!$AG$18:$AG$1017),0)</f>
        <v>0</v>
      </c>
      <c r="R375" s="388">
        <f>IFERROR($E375*SUMIF('Daily Log'!$AI$18:$AI$1017,$B375,'Daily Log'!$AJ$18:$AJ$1017),0)</f>
        <v>0</v>
      </c>
      <c r="S375" s="388">
        <f>IFERROR($E375*SUMIF('Daily Log'!$AL$18:$AL$1017,$B375,'Daily Log'!$AM$18:$AM$1017),0)</f>
        <v>0</v>
      </c>
      <c r="T375" s="388">
        <f>IFERROR($E375*SUMIF('Daily Log'!$AO$18:$AO$1017,$B375,'Daily Log'!$AP$18:$AP$1017),0)</f>
        <v>0</v>
      </c>
      <c r="U375" s="388">
        <f>IFERROR($E375*SUMIF('Daily Log'!$AR$18:$AR$1017,$B375,'Daily Log'!$AS$18:$AS$1017),0)</f>
        <v>0</v>
      </c>
      <c r="V375" s="388">
        <f>IFERROR($E375*SUMIF('Daily Log'!$AU$18:$AU$1017,$B375,'Daily Log'!$AV$18:$AV$1017),0)</f>
        <v>0</v>
      </c>
      <c r="W375" s="388">
        <f>IFERROR($E375*SUMIF('Daily Log'!$AX$18:$AX$1017,$B375,'Daily Log'!$AY$18:$AY$1017),0)</f>
        <v>0</v>
      </c>
      <c r="X375" s="388">
        <f>IFERROR($E375*SUMIF('Daily Log'!$BA$18:$BA$1017,$B375,'Daily Log'!$BB$18:$BB$1017),0)</f>
        <v>3</v>
      </c>
      <c r="Y375" s="388">
        <f>IFERROR($E375*SUMIF('Daily Log'!$BD$18:$BD$1017,$B375,'Daily Log'!$BE$18:$BE$1017),0)</f>
        <v>2</v>
      </c>
      <c r="Z375" s="388">
        <f>IFERROR($E375*SUMIF('Daily Log'!$BG$18:$BG$1017,$B375,'Daily Log'!$BH$18:$BH$1017),0)</f>
        <v>0</v>
      </c>
      <c r="AA375" s="388">
        <f>IFERROR($E375*SUMIF('Daily Log'!$BJ$18:$BJ$1017,$B375,'Daily Log'!$BK$18:$BK$1017),0)</f>
        <v>0</v>
      </c>
      <c r="AB375" s="388">
        <f>IFERROR($E375*SUMIF('Daily Log'!$BM$18:$BM$1017,$B375,'Daily Log'!$BN$18:$BN$1017),0)</f>
        <v>1</v>
      </c>
      <c r="AC375" s="388">
        <f>IFERROR($E375*SUMIF('Daily Log'!$BP$18:$BP$1017,$B375,'Daily Log'!$BQ$18:$BQ$1017),0)</f>
        <v>1</v>
      </c>
      <c r="AD375" s="388">
        <f>IFERROR($E375*SUMIF('Daily Log'!$BS$18:$BS$1017,$B375,'Daily Log'!$BT$18:$BT$1017),0)</f>
        <v>0</v>
      </c>
      <c r="AE375" s="388">
        <f>IFERROR($E375*SUMIF('Daily Log'!$BV$18:$BV$1017,$B375,'Daily Log'!$BW$18:$BW$1017),0)</f>
        <v>0</v>
      </c>
      <c r="AF375" s="388">
        <f>IFERROR($E375*SUMIF('Daily Log'!$BY$18:$BY$1017,$B375,'Daily Log'!$BZ$18:$BZ$1017),0)</f>
        <v>0</v>
      </c>
      <c r="AG375" s="388">
        <f>IFERROR($E375*SUMIF('Daily Log'!$CB$18:$CB$1017,$B375,'Daily Log'!$CC$18:$CC$1017),0)</f>
        <v>0</v>
      </c>
      <c r="AH375" s="388">
        <f>IFERROR($E375*SUMIF('Daily Log'!$CE$18:$CE$1017,$B375,'Daily Log'!$CF$18:$CF$1017),0)</f>
        <v>0</v>
      </c>
      <c r="AI375" s="388">
        <f>IFERROR($E375*SUMIF('Daily Log'!$CH$18:$CH$1017,$B375,'Daily Log'!$CI$18:$CI$1017),0)</f>
        <v>0</v>
      </c>
      <c r="AJ375" s="388">
        <f>IFERROR($E375*SUMIF('Daily Log'!$CK$18:$CK$1017,$B375,'Daily Log'!$CL$18:$CL$1017),0)</f>
        <v>0</v>
      </c>
      <c r="AK375" s="388">
        <f>IFERROR($E375*SUMIF('Daily Log'!$CN$18:$CN$1017,$B375,'Daily Log'!$CO$18:$CO$1017),0)</f>
        <v>0</v>
      </c>
    </row>
    <row r="376" spans="2:37" ht="33.75" hidden="1" customHeight="1">
      <c r="B376" s="342" t="s">
        <v>350</v>
      </c>
      <c r="D376" s="342" t="s">
        <v>513</v>
      </c>
      <c r="E376" s="391">
        <v>1</v>
      </c>
      <c r="F376" s="390">
        <f t="shared" si="6"/>
        <v>3</v>
      </c>
      <c r="G376" s="388">
        <f>IFERROR($E376*SUMIF('Daily Log'!$B$18:$B$1017,$B376,'Daily Log'!$C$18:$C$1017),0)</f>
        <v>0</v>
      </c>
      <c r="H376" s="388">
        <f>IFERROR($E376*SUMIF('Daily Log'!$E$18:$E$1017,$B376,'Daily Log'!$F$18:$F$1017),0)</f>
        <v>0</v>
      </c>
      <c r="I376" s="388">
        <f>IFERROR($E376*SUMIF('Daily Log'!$H$18:$H$1017,$B376,'Daily Log'!$I$18:$I$1017),0)</f>
        <v>0</v>
      </c>
      <c r="J376" s="388">
        <f>IFERROR($E376*SUMIF('Daily Log'!$K$18:$K$1017,$B376,'Daily Log'!$L$18:$L$1017),0)</f>
        <v>0</v>
      </c>
      <c r="K376" s="388">
        <f>IFERROR($E376*SUMIF('Daily Log'!$N$18:$N$1017,$B376,'Daily Log'!$O$18:$O$1017),0)</f>
        <v>0</v>
      </c>
      <c r="L376" s="388">
        <f>IFERROR($E376*SUMIF('Daily Log'!$Q$18:$Q$1017,$B376,'Daily Log'!$R$18:$R$1017),0)</f>
        <v>0</v>
      </c>
      <c r="M376" s="388">
        <f>IFERROR($E376*SUMIF('Daily Log'!$T$18:$T$1017,$B376,'Daily Log'!$U$18:$U$1017),0)</f>
        <v>0</v>
      </c>
      <c r="N376" s="388">
        <f>IFERROR($E376*SUMIF('Daily Log'!$W$18:$W$1017,$B376,'Daily Log'!$X$18:$X$1017),0)</f>
        <v>0</v>
      </c>
      <c r="O376" s="388">
        <f>IFERROR($E376*SUMIF('Daily Log'!$Z$18:$Z$1017,$B376,'Daily Log'!$AA$18:$AA$1017),0)</f>
        <v>0</v>
      </c>
      <c r="P376" s="388">
        <f>IFERROR($E376*SUMIF('Daily Log'!$AC$18:$AC$1017,$B376,'Daily Log'!$AD$18:$AD$1017),0)</f>
        <v>0</v>
      </c>
      <c r="Q376" s="388">
        <f>IFERROR($E376*SUMIF('Daily Log'!$AF$18:$AF$1017,$B376,'Daily Log'!$AG$18:$AG$1017),0)</f>
        <v>0</v>
      </c>
      <c r="R376" s="388">
        <f>IFERROR($E376*SUMIF('Daily Log'!$AI$18:$AI$1017,$B376,'Daily Log'!$AJ$18:$AJ$1017),0)</f>
        <v>0</v>
      </c>
      <c r="S376" s="388">
        <f>IFERROR($E376*SUMIF('Daily Log'!$AL$18:$AL$1017,$B376,'Daily Log'!$AM$18:$AM$1017),0)</f>
        <v>0</v>
      </c>
      <c r="T376" s="388">
        <f>IFERROR($E376*SUMIF('Daily Log'!$AO$18:$AO$1017,$B376,'Daily Log'!$AP$18:$AP$1017),0)</f>
        <v>0</v>
      </c>
      <c r="U376" s="388">
        <f>IFERROR($E376*SUMIF('Daily Log'!$AR$18:$AR$1017,$B376,'Daily Log'!$AS$18:$AS$1017),0)</f>
        <v>0</v>
      </c>
      <c r="V376" s="388">
        <f>IFERROR($E376*SUMIF('Daily Log'!$AU$18:$AU$1017,$B376,'Daily Log'!$AV$18:$AV$1017),0)</f>
        <v>0</v>
      </c>
      <c r="W376" s="388">
        <f>IFERROR($E376*SUMIF('Daily Log'!$AX$18:$AX$1017,$B376,'Daily Log'!$AY$18:$AY$1017),0)</f>
        <v>0</v>
      </c>
      <c r="X376" s="388">
        <f>IFERROR($E376*SUMIF('Daily Log'!$BA$18:$BA$1017,$B376,'Daily Log'!$BB$18:$BB$1017),0)</f>
        <v>0</v>
      </c>
      <c r="Y376" s="388">
        <f>IFERROR($E376*SUMIF('Daily Log'!$BD$18:$BD$1017,$B376,'Daily Log'!$BE$18:$BE$1017),0)</f>
        <v>0</v>
      </c>
      <c r="Z376" s="388">
        <f>IFERROR($E376*SUMIF('Daily Log'!$BG$18:$BG$1017,$B376,'Daily Log'!$BH$18:$BH$1017),0)</f>
        <v>1</v>
      </c>
      <c r="AA376" s="388">
        <f>IFERROR($E376*SUMIF('Daily Log'!$BJ$18:$BJ$1017,$B376,'Daily Log'!$BK$18:$BK$1017),0)</f>
        <v>0</v>
      </c>
      <c r="AB376" s="388">
        <f>IFERROR($E376*SUMIF('Daily Log'!$BM$18:$BM$1017,$B376,'Daily Log'!$BN$18:$BN$1017),0)</f>
        <v>1</v>
      </c>
      <c r="AC376" s="388">
        <f>IFERROR($E376*SUMIF('Daily Log'!$BP$18:$BP$1017,$B376,'Daily Log'!$BQ$18:$BQ$1017),0)</f>
        <v>1</v>
      </c>
      <c r="AD376" s="388">
        <f>IFERROR($E376*SUMIF('Daily Log'!$BS$18:$BS$1017,$B376,'Daily Log'!$BT$18:$BT$1017),0)</f>
        <v>0</v>
      </c>
      <c r="AE376" s="388">
        <f>IFERROR($E376*SUMIF('Daily Log'!$BV$18:$BV$1017,$B376,'Daily Log'!$BW$18:$BW$1017),0)</f>
        <v>0</v>
      </c>
      <c r="AF376" s="388">
        <f>IFERROR($E376*SUMIF('Daily Log'!$BY$18:$BY$1017,$B376,'Daily Log'!$BZ$18:$BZ$1017),0)</f>
        <v>0</v>
      </c>
      <c r="AG376" s="388">
        <f>IFERROR($E376*SUMIF('Daily Log'!$CB$18:$CB$1017,$B376,'Daily Log'!$CC$18:$CC$1017),0)</f>
        <v>0</v>
      </c>
      <c r="AH376" s="388">
        <f>IFERROR($E376*SUMIF('Daily Log'!$CE$18:$CE$1017,$B376,'Daily Log'!$CF$18:$CF$1017),0)</f>
        <v>0</v>
      </c>
      <c r="AI376" s="388">
        <f>IFERROR($E376*SUMIF('Daily Log'!$CH$18:$CH$1017,$B376,'Daily Log'!$CI$18:$CI$1017),0)</f>
        <v>0</v>
      </c>
      <c r="AJ376" s="388">
        <f>IFERROR($E376*SUMIF('Daily Log'!$CK$18:$CK$1017,$B376,'Daily Log'!$CL$18:$CL$1017),0)</f>
        <v>0</v>
      </c>
      <c r="AK376" s="388">
        <f>IFERROR($E376*SUMIF('Daily Log'!$CN$18:$CN$1017,$B376,'Daily Log'!$CO$18:$CO$1017),0)</f>
        <v>0</v>
      </c>
    </row>
    <row r="377" spans="2:37" ht="33.75" hidden="1" customHeight="1">
      <c r="B377" s="342" t="s">
        <v>299</v>
      </c>
      <c r="D377" s="342" t="s">
        <v>513</v>
      </c>
      <c r="E377" s="391">
        <v>1</v>
      </c>
      <c r="F377" s="390">
        <f t="shared" si="6"/>
        <v>13</v>
      </c>
      <c r="G377" s="388">
        <f>IFERROR($E377*SUMIF('Daily Log'!$B$18:$B$1017,$B377,'Daily Log'!$C$18:$C$1017),0)</f>
        <v>0</v>
      </c>
      <c r="H377" s="388">
        <f>IFERROR($E377*SUMIF('Daily Log'!$E$18:$E$1017,$B377,'Daily Log'!$F$18:$F$1017),0)</f>
        <v>0</v>
      </c>
      <c r="I377" s="388">
        <f>IFERROR($E377*SUMIF('Daily Log'!$H$18:$H$1017,$B377,'Daily Log'!$I$18:$I$1017),0)</f>
        <v>0</v>
      </c>
      <c r="J377" s="388">
        <f>IFERROR($E377*SUMIF('Daily Log'!$K$18:$K$1017,$B377,'Daily Log'!$L$18:$L$1017),0)</f>
        <v>0</v>
      </c>
      <c r="K377" s="388">
        <f>IFERROR($E377*SUMIF('Daily Log'!$N$18:$N$1017,$B377,'Daily Log'!$O$18:$O$1017),0)</f>
        <v>0</v>
      </c>
      <c r="L377" s="388">
        <f>IFERROR($E377*SUMIF('Daily Log'!$Q$18:$Q$1017,$B377,'Daily Log'!$R$18:$R$1017),0)</f>
        <v>0</v>
      </c>
      <c r="M377" s="388">
        <f>IFERROR($E377*SUMIF('Daily Log'!$T$18:$T$1017,$B377,'Daily Log'!$U$18:$U$1017),0)</f>
        <v>0</v>
      </c>
      <c r="N377" s="388">
        <f>IFERROR($E377*SUMIF('Daily Log'!$W$18:$W$1017,$B377,'Daily Log'!$X$18:$X$1017),0)</f>
        <v>0</v>
      </c>
      <c r="O377" s="388">
        <f>IFERROR($E377*SUMIF('Daily Log'!$Z$18:$Z$1017,$B377,'Daily Log'!$AA$18:$AA$1017),0)</f>
        <v>0</v>
      </c>
      <c r="P377" s="388">
        <f>IFERROR($E377*SUMIF('Daily Log'!$AC$18:$AC$1017,$B377,'Daily Log'!$AD$18:$AD$1017),0)</f>
        <v>0</v>
      </c>
      <c r="Q377" s="388">
        <f>IFERROR($E377*SUMIF('Daily Log'!$AF$18:$AF$1017,$B377,'Daily Log'!$AG$18:$AG$1017),0)</f>
        <v>0</v>
      </c>
      <c r="R377" s="388">
        <f>IFERROR($E377*SUMIF('Daily Log'!$AI$18:$AI$1017,$B377,'Daily Log'!$AJ$18:$AJ$1017),0)</f>
        <v>0</v>
      </c>
      <c r="S377" s="388">
        <f>IFERROR($E377*SUMIF('Daily Log'!$AL$18:$AL$1017,$B377,'Daily Log'!$AM$18:$AM$1017),0)</f>
        <v>0</v>
      </c>
      <c r="T377" s="388">
        <f>IFERROR($E377*SUMIF('Daily Log'!$AO$18:$AO$1017,$B377,'Daily Log'!$AP$18:$AP$1017),0)</f>
        <v>0</v>
      </c>
      <c r="U377" s="388">
        <f>IFERROR($E377*SUMIF('Daily Log'!$AR$18:$AR$1017,$B377,'Daily Log'!$AS$18:$AS$1017),0)</f>
        <v>0</v>
      </c>
      <c r="V377" s="388">
        <f>IFERROR($E377*SUMIF('Daily Log'!$AU$18:$AU$1017,$B377,'Daily Log'!$AV$18:$AV$1017),0)</f>
        <v>0</v>
      </c>
      <c r="W377" s="388">
        <f>IFERROR($E377*SUMIF('Daily Log'!$AX$18:$AX$1017,$B377,'Daily Log'!$AY$18:$AY$1017),0)</f>
        <v>0</v>
      </c>
      <c r="X377" s="388">
        <f>IFERROR($E377*SUMIF('Daily Log'!$BA$18:$BA$1017,$B377,'Daily Log'!$BB$18:$BB$1017),0)</f>
        <v>0</v>
      </c>
      <c r="Y377" s="388">
        <f>IFERROR($E377*SUMIF('Daily Log'!$BD$18:$BD$1017,$B377,'Daily Log'!$BE$18:$BE$1017),0)</f>
        <v>3</v>
      </c>
      <c r="Z377" s="388">
        <f>IFERROR($E377*SUMIF('Daily Log'!$BG$18:$BG$1017,$B377,'Daily Log'!$BH$18:$BH$1017),0)</f>
        <v>2</v>
      </c>
      <c r="AA377" s="388">
        <f>IFERROR($E377*SUMIF('Daily Log'!$BJ$18:$BJ$1017,$B377,'Daily Log'!$BK$18:$BK$1017),0)</f>
        <v>1</v>
      </c>
      <c r="AB377" s="388">
        <f>IFERROR($E377*SUMIF('Daily Log'!$BM$18:$BM$1017,$B377,'Daily Log'!$BN$18:$BN$1017),0)</f>
        <v>2</v>
      </c>
      <c r="AC377" s="388">
        <f>IFERROR($E377*SUMIF('Daily Log'!$BP$18:$BP$1017,$B377,'Daily Log'!$BQ$18:$BQ$1017),0)</f>
        <v>2</v>
      </c>
      <c r="AD377" s="388">
        <f>IFERROR($E377*SUMIF('Daily Log'!$BS$18:$BS$1017,$B377,'Daily Log'!$BT$18:$BT$1017),0)</f>
        <v>3</v>
      </c>
      <c r="AE377" s="388">
        <f>IFERROR($E377*SUMIF('Daily Log'!$BV$18:$BV$1017,$B377,'Daily Log'!$BW$18:$BW$1017),0)</f>
        <v>0</v>
      </c>
      <c r="AF377" s="388">
        <f>IFERROR($E377*SUMIF('Daily Log'!$BY$18:$BY$1017,$B377,'Daily Log'!$BZ$18:$BZ$1017),0)</f>
        <v>0</v>
      </c>
      <c r="AG377" s="388">
        <f>IFERROR($E377*SUMIF('Daily Log'!$CB$18:$CB$1017,$B377,'Daily Log'!$CC$18:$CC$1017),0)</f>
        <v>0</v>
      </c>
      <c r="AH377" s="388">
        <f>IFERROR($E377*SUMIF('Daily Log'!$CE$18:$CE$1017,$B377,'Daily Log'!$CF$18:$CF$1017),0)</f>
        <v>0</v>
      </c>
      <c r="AI377" s="388">
        <f>IFERROR($E377*SUMIF('Daily Log'!$CH$18:$CH$1017,$B377,'Daily Log'!$CI$18:$CI$1017),0)</f>
        <v>0</v>
      </c>
      <c r="AJ377" s="388">
        <f>IFERROR($E377*SUMIF('Daily Log'!$CK$18:$CK$1017,$B377,'Daily Log'!$CL$18:$CL$1017),0)</f>
        <v>0</v>
      </c>
      <c r="AK377" s="388">
        <f>IFERROR($E377*SUMIF('Daily Log'!$CN$18:$CN$1017,$B377,'Daily Log'!$CO$18:$CO$1017),0)</f>
        <v>0</v>
      </c>
    </row>
    <row r="378" spans="2:37" ht="33.75" hidden="1" customHeight="1">
      <c r="B378" s="342" t="s">
        <v>300</v>
      </c>
      <c r="D378" s="342" t="s">
        <v>513</v>
      </c>
      <c r="E378" s="391">
        <v>1</v>
      </c>
      <c r="F378" s="390">
        <f t="shared" si="6"/>
        <v>18</v>
      </c>
      <c r="G378" s="388">
        <f>IFERROR($E378*SUMIF('Daily Log'!$B$18:$B$1017,$B378,'Daily Log'!$C$18:$C$1017),0)</f>
        <v>0</v>
      </c>
      <c r="H378" s="388">
        <f>IFERROR($E378*SUMIF('Daily Log'!$E$18:$E$1017,$B378,'Daily Log'!$F$18:$F$1017),0)</f>
        <v>0</v>
      </c>
      <c r="I378" s="388">
        <f>IFERROR($E378*SUMIF('Daily Log'!$H$18:$H$1017,$B378,'Daily Log'!$I$18:$I$1017),0)</f>
        <v>0</v>
      </c>
      <c r="J378" s="388">
        <f>IFERROR($E378*SUMIF('Daily Log'!$K$18:$K$1017,$B378,'Daily Log'!$L$18:$L$1017),0)</f>
        <v>0</v>
      </c>
      <c r="K378" s="388">
        <f>IFERROR($E378*SUMIF('Daily Log'!$N$18:$N$1017,$B378,'Daily Log'!$O$18:$O$1017),0)</f>
        <v>0</v>
      </c>
      <c r="L378" s="388">
        <f>IFERROR($E378*SUMIF('Daily Log'!$Q$18:$Q$1017,$B378,'Daily Log'!$R$18:$R$1017),0)</f>
        <v>0</v>
      </c>
      <c r="M378" s="388">
        <f>IFERROR($E378*SUMIF('Daily Log'!$T$18:$T$1017,$B378,'Daily Log'!$U$18:$U$1017),0)</f>
        <v>0</v>
      </c>
      <c r="N378" s="388">
        <f>IFERROR($E378*SUMIF('Daily Log'!$W$18:$W$1017,$B378,'Daily Log'!$X$18:$X$1017),0)</f>
        <v>0</v>
      </c>
      <c r="O378" s="388">
        <f>IFERROR($E378*SUMIF('Daily Log'!$Z$18:$Z$1017,$B378,'Daily Log'!$AA$18:$AA$1017),0)</f>
        <v>0</v>
      </c>
      <c r="P378" s="388">
        <f>IFERROR($E378*SUMIF('Daily Log'!$AC$18:$AC$1017,$B378,'Daily Log'!$AD$18:$AD$1017),0)</f>
        <v>0</v>
      </c>
      <c r="Q378" s="388">
        <f>IFERROR($E378*SUMIF('Daily Log'!$AF$18:$AF$1017,$B378,'Daily Log'!$AG$18:$AG$1017),0)</f>
        <v>0</v>
      </c>
      <c r="R378" s="388">
        <f>IFERROR($E378*SUMIF('Daily Log'!$AI$18:$AI$1017,$B378,'Daily Log'!$AJ$18:$AJ$1017),0)</f>
        <v>0</v>
      </c>
      <c r="S378" s="388">
        <f>IFERROR($E378*SUMIF('Daily Log'!$AL$18:$AL$1017,$B378,'Daily Log'!$AM$18:$AM$1017),0)</f>
        <v>0</v>
      </c>
      <c r="T378" s="388">
        <f>IFERROR($E378*SUMIF('Daily Log'!$AO$18:$AO$1017,$B378,'Daily Log'!$AP$18:$AP$1017),0)</f>
        <v>0</v>
      </c>
      <c r="U378" s="388">
        <f>IFERROR($E378*SUMIF('Daily Log'!$AR$18:$AR$1017,$B378,'Daily Log'!$AS$18:$AS$1017),0)</f>
        <v>0</v>
      </c>
      <c r="V378" s="388">
        <f>IFERROR($E378*SUMIF('Daily Log'!$AU$18:$AU$1017,$B378,'Daily Log'!$AV$18:$AV$1017),0)</f>
        <v>0</v>
      </c>
      <c r="W378" s="388">
        <f>IFERROR($E378*SUMIF('Daily Log'!$AX$18:$AX$1017,$B378,'Daily Log'!$AY$18:$AY$1017),0)</f>
        <v>0</v>
      </c>
      <c r="X378" s="388">
        <f>IFERROR($E378*SUMIF('Daily Log'!$BA$18:$BA$1017,$B378,'Daily Log'!$BB$18:$BB$1017),0)</f>
        <v>4</v>
      </c>
      <c r="Y378" s="388">
        <f>IFERROR($E378*SUMIF('Daily Log'!$BD$18:$BD$1017,$B378,'Daily Log'!$BE$18:$BE$1017),0)</f>
        <v>2</v>
      </c>
      <c r="Z378" s="388">
        <f>IFERROR($E378*SUMIF('Daily Log'!$BG$18:$BG$1017,$B378,'Daily Log'!$BH$18:$BH$1017),0)</f>
        <v>1</v>
      </c>
      <c r="AA378" s="388">
        <f>IFERROR($E378*SUMIF('Daily Log'!$BJ$18:$BJ$1017,$B378,'Daily Log'!$BK$18:$BK$1017),0)</f>
        <v>3</v>
      </c>
      <c r="AB378" s="388">
        <f>IFERROR($E378*SUMIF('Daily Log'!$BM$18:$BM$1017,$B378,'Daily Log'!$BN$18:$BN$1017),0)</f>
        <v>2</v>
      </c>
      <c r="AC378" s="388">
        <f>IFERROR($E378*SUMIF('Daily Log'!$BP$18:$BP$1017,$B378,'Daily Log'!$BQ$18:$BQ$1017),0)</f>
        <v>5</v>
      </c>
      <c r="AD378" s="388">
        <f>IFERROR($E378*SUMIF('Daily Log'!$BS$18:$BS$1017,$B378,'Daily Log'!$BT$18:$BT$1017),0)</f>
        <v>1</v>
      </c>
      <c r="AE378" s="388">
        <f>IFERROR($E378*SUMIF('Daily Log'!$BV$18:$BV$1017,$B378,'Daily Log'!$BW$18:$BW$1017),0)</f>
        <v>0</v>
      </c>
      <c r="AF378" s="388">
        <f>IFERROR($E378*SUMIF('Daily Log'!$BY$18:$BY$1017,$B378,'Daily Log'!$BZ$18:$BZ$1017),0)</f>
        <v>0</v>
      </c>
      <c r="AG378" s="388">
        <f>IFERROR($E378*SUMIF('Daily Log'!$CB$18:$CB$1017,$B378,'Daily Log'!$CC$18:$CC$1017),0)</f>
        <v>0</v>
      </c>
      <c r="AH378" s="388">
        <f>IFERROR($E378*SUMIF('Daily Log'!$CE$18:$CE$1017,$B378,'Daily Log'!$CF$18:$CF$1017),0)</f>
        <v>0</v>
      </c>
      <c r="AI378" s="388">
        <f>IFERROR($E378*SUMIF('Daily Log'!$CH$18:$CH$1017,$B378,'Daily Log'!$CI$18:$CI$1017),0)</f>
        <v>0</v>
      </c>
      <c r="AJ378" s="388">
        <f>IFERROR($E378*SUMIF('Daily Log'!$CK$18:$CK$1017,$B378,'Daily Log'!$CL$18:$CL$1017),0)</f>
        <v>0</v>
      </c>
      <c r="AK378" s="388">
        <f>IFERROR($E378*SUMIF('Daily Log'!$CN$18:$CN$1017,$B378,'Daily Log'!$CO$18:$CO$1017),0)</f>
        <v>0</v>
      </c>
    </row>
    <row r="379" spans="2:37" ht="33.75" hidden="1" customHeight="1">
      <c r="B379" s="342" t="s">
        <v>351</v>
      </c>
      <c r="D379" s="342" t="s">
        <v>513</v>
      </c>
      <c r="E379" s="391">
        <v>1</v>
      </c>
      <c r="F379" s="390">
        <f t="shared" si="6"/>
        <v>6</v>
      </c>
      <c r="G379" s="388">
        <f>IFERROR($E379*SUMIF('Daily Log'!$B$18:$B$1017,$B379,'Daily Log'!$C$18:$C$1017),0)</f>
        <v>0</v>
      </c>
      <c r="H379" s="388">
        <f>IFERROR($E379*SUMIF('Daily Log'!$E$18:$E$1017,$B379,'Daily Log'!$F$18:$F$1017),0)</f>
        <v>0</v>
      </c>
      <c r="I379" s="388">
        <f>IFERROR($E379*SUMIF('Daily Log'!$H$18:$H$1017,$B379,'Daily Log'!$I$18:$I$1017),0)</f>
        <v>0</v>
      </c>
      <c r="J379" s="388">
        <f>IFERROR($E379*SUMIF('Daily Log'!$K$18:$K$1017,$B379,'Daily Log'!$L$18:$L$1017),0)</f>
        <v>0</v>
      </c>
      <c r="K379" s="388">
        <f>IFERROR($E379*SUMIF('Daily Log'!$N$18:$N$1017,$B379,'Daily Log'!$O$18:$O$1017),0)</f>
        <v>0</v>
      </c>
      <c r="L379" s="388">
        <f>IFERROR($E379*SUMIF('Daily Log'!$Q$18:$Q$1017,$B379,'Daily Log'!$R$18:$R$1017),0)</f>
        <v>0</v>
      </c>
      <c r="M379" s="388">
        <f>IFERROR($E379*SUMIF('Daily Log'!$T$18:$T$1017,$B379,'Daily Log'!$U$18:$U$1017),0)</f>
        <v>0</v>
      </c>
      <c r="N379" s="388">
        <f>IFERROR($E379*SUMIF('Daily Log'!$W$18:$W$1017,$B379,'Daily Log'!$X$18:$X$1017),0)</f>
        <v>0</v>
      </c>
      <c r="O379" s="388">
        <f>IFERROR($E379*SUMIF('Daily Log'!$Z$18:$Z$1017,$B379,'Daily Log'!$AA$18:$AA$1017),0)</f>
        <v>0</v>
      </c>
      <c r="P379" s="388">
        <f>IFERROR($E379*SUMIF('Daily Log'!$AC$18:$AC$1017,$B379,'Daily Log'!$AD$18:$AD$1017),0)</f>
        <v>0</v>
      </c>
      <c r="Q379" s="388">
        <f>IFERROR($E379*SUMIF('Daily Log'!$AF$18:$AF$1017,$B379,'Daily Log'!$AG$18:$AG$1017),0)</f>
        <v>0</v>
      </c>
      <c r="R379" s="388">
        <f>IFERROR($E379*SUMIF('Daily Log'!$AI$18:$AI$1017,$B379,'Daily Log'!$AJ$18:$AJ$1017),0)</f>
        <v>0</v>
      </c>
      <c r="S379" s="388">
        <f>IFERROR($E379*SUMIF('Daily Log'!$AL$18:$AL$1017,$B379,'Daily Log'!$AM$18:$AM$1017),0)</f>
        <v>0</v>
      </c>
      <c r="T379" s="388">
        <f>IFERROR($E379*SUMIF('Daily Log'!$AO$18:$AO$1017,$B379,'Daily Log'!$AP$18:$AP$1017),0)</f>
        <v>0</v>
      </c>
      <c r="U379" s="388">
        <f>IFERROR($E379*SUMIF('Daily Log'!$AR$18:$AR$1017,$B379,'Daily Log'!$AS$18:$AS$1017),0)</f>
        <v>0</v>
      </c>
      <c r="V379" s="388">
        <f>IFERROR($E379*SUMIF('Daily Log'!$AU$18:$AU$1017,$B379,'Daily Log'!$AV$18:$AV$1017),0)</f>
        <v>0</v>
      </c>
      <c r="W379" s="388">
        <f>IFERROR($E379*SUMIF('Daily Log'!$AX$18:$AX$1017,$B379,'Daily Log'!$AY$18:$AY$1017),0)</f>
        <v>0</v>
      </c>
      <c r="X379" s="388">
        <f>IFERROR($E379*SUMIF('Daily Log'!$BA$18:$BA$1017,$B379,'Daily Log'!$BB$18:$BB$1017),0)</f>
        <v>1</v>
      </c>
      <c r="Y379" s="388">
        <f>IFERROR($E379*SUMIF('Daily Log'!$BD$18:$BD$1017,$B379,'Daily Log'!$BE$18:$BE$1017),0)</f>
        <v>0</v>
      </c>
      <c r="Z379" s="388">
        <f>IFERROR($E379*SUMIF('Daily Log'!$BG$18:$BG$1017,$B379,'Daily Log'!$BH$18:$BH$1017),0)</f>
        <v>2</v>
      </c>
      <c r="AA379" s="388">
        <f>IFERROR($E379*SUMIF('Daily Log'!$BJ$18:$BJ$1017,$B379,'Daily Log'!$BK$18:$BK$1017),0)</f>
        <v>2</v>
      </c>
      <c r="AB379" s="388">
        <f>IFERROR($E379*SUMIF('Daily Log'!$BM$18:$BM$1017,$B379,'Daily Log'!$BN$18:$BN$1017),0)</f>
        <v>1</v>
      </c>
      <c r="AC379" s="388">
        <f>IFERROR($E379*SUMIF('Daily Log'!$BP$18:$BP$1017,$B379,'Daily Log'!$BQ$18:$BQ$1017),0)</f>
        <v>0</v>
      </c>
      <c r="AD379" s="388">
        <f>IFERROR($E379*SUMIF('Daily Log'!$BS$18:$BS$1017,$B379,'Daily Log'!$BT$18:$BT$1017),0)</f>
        <v>0</v>
      </c>
      <c r="AE379" s="388">
        <f>IFERROR($E379*SUMIF('Daily Log'!$BV$18:$BV$1017,$B379,'Daily Log'!$BW$18:$BW$1017),0)</f>
        <v>0</v>
      </c>
      <c r="AF379" s="388">
        <f>IFERROR($E379*SUMIF('Daily Log'!$BY$18:$BY$1017,$B379,'Daily Log'!$BZ$18:$BZ$1017),0)</f>
        <v>0</v>
      </c>
      <c r="AG379" s="388">
        <f>IFERROR($E379*SUMIF('Daily Log'!$CB$18:$CB$1017,$B379,'Daily Log'!$CC$18:$CC$1017),0)</f>
        <v>0</v>
      </c>
      <c r="AH379" s="388">
        <f>IFERROR($E379*SUMIF('Daily Log'!$CE$18:$CE$1017,$B379,'Daily Log'!$CF$18:$CF$1017),0)</f>
        <v>0</v>
      </c>
      <c r="AI379" s="388">
        <f>IFERROR($E379*SUMIF('Daily Log'!$CH$18:$CH$1017,$B379,'Daily Log'!$CI$18:$CI$1017),0)</f>
        <v>0</v>
      </c>
      <c r="AJ379" s="388">
        <f>IFERROR($E379*SUMIF('Daily Log'!$CK$18:$CK$1017,$B379,'Daily Log'!$CL$18:$CL$1017),0)</f>
        <v>0</v>
      </c>
      <c r="AK379" s="388">
        <f>IFERROR($E379*SUMIF('Daily Log'!$CN$18:$CN$1017,$B379,'Daily Log'!$CO$18:$CO$1017),0)</f>
        <v>0</v>
      </c>
    </row>
    <row r="380" spans="2:37" ht="33.75" hidden="1" customHeight="1">
      <c r="B380" s="342" t="s">
        <v>301</v>
      </c>
      <c r="D380" s="342" t="s">
        <v>513</v>
      </c>
      <c r="E380" s="391">
        <v>1</v>
      </c>
      <c r="F380" s="390">
        <f t="shared" si="6"/>
        <v>11</v>
      </c>
      <c r="G380" s="388">
        <f>IFERROR($E380*SUMIF('Daily Log'!$B$18:$B$1017,$B380,'Daily Log'!$C$18:$C$1017),0)</f>
        <v>0</v>
      </c>
      <c r="H380" s="388">
        <f>IFERROR($E380*SUMIF('Daily Log'!$E$18:$E$1017,$B380,'Daily Log'!$F$18:$F$1017),0)</f>
        <v>0</v>
      </c>
      <c r="I380" s="388">
        <f>IFERROR($E380*SUMIF('Daily Log'!$H$18:$H$1017,$B380,'Daily Log'!$I$18:$I$1017),0)</f>
        <v>0</v>
      </c>
      <c r="J380" s="388">
        <f>IFERROR($E380*SUMIF('Daily Log'!$K$18:$K$1017,$B380,'Daily Log'!$L$18:$L$1017),0)</f>
        <v>0</v>
      </c>
      <c r="K380" s="388">
        <f>IFERROR($E380*SUMIF('Daily Log'!$N$18:$N$1017,$B380,'Daily Log'!$O$18:$O$1017),0)</f>
        <v>0</v>
      </c>
      <c r="L380" s="388">
        <f>IFERROR($E380*SUMIF('Daily Log'!$Q$18:$Q$1017,$B380,'Daily Log'!$R$18:$R$1017),0)</f>
        <v>0</v>
      </c>
      <c r="M380" s="388">
        <f>IFERROR($E380*SUMIF('Daily Log'!$T$18:$T$1017,$B380,'Daily Log'!$U$18:$U$1017),0)</f>
        <v>0</v>
      </c>
      <c r="N380" s="388">
        <f>IFERROR($E380*SUMIF('Daily Log'!$W$18:$W$1017,$B380,'Daily Log'!$X$18:$X$1017),0)</f>
        <v>0</v>
      </c>
      <c r="O380" s="388">
        <f>IFERROR($E380*SUMIF('Daily Log'!$Z$18:$Z$1017,$B380,'Daily Log'!$AA$18:$AA$1017),0)</f>
        <v>0</v>
      </c>
      <c r="P380" s="388">
        <f>IFERROR($E380*SUMIF('Daily Log'!$AC$18:$AC$1017,$B380,'Daily Log'!$AD$18:$AD$1017),0)</f>
        <v>0</v>
      </c>
      <c r="Q380" s="388">
        <f>IFERROR($E380*SUMIF('Daily Log'!$AF$18:$AF$1017,$B380,'Daily Log'!$AG$18:$AG$1017),0)</f>
        <v>0</v>
      </c>
      <c r="R380" s="388">
        <f>IFERROR($E380*SUMIF('Daily Log'!$AI$18:$AI$1017,$B380,'Daily Log'!$AJ$18:$AJ$1017),0)</f>
        <v>0</v>
      </c>
      <c r="S380" s="388">
        <f>IFERROR($E380*SUMIF('Daily Log'!$AL$18:$AL$1017,$B380,'Daily Log'!$AM$18:$AM$1017),0)</f>
        <v>0</v>
      </c>
      <c r="T380" s="388">
        <f>IFERROR($E380*SUMIF('Daily Log'!$AO$18:$AO$1017,$B380,'Daily Log'!$AP$18:$AP$1017),0)</f>
        <v>0</v>
      </c>
      <c r="U380" s="388">
        <f>IFERROR($E380*SUMIF('Daily Log'!$AR$18:$AR$1017,$B380,'Daily Log'!$AS$18:$AS$1017),0)</f>
        <v>0</v>
      </c>
      <c r="V380" s="388">
        <f>IFERROR($E380*SUMIF('Daily Log'!$AU$18:$AU$1017,$B380,'Daily Log'!$AV$18:$AV$1017),0)</f>
        <v>0</v>
      </c>
      <c r="W380" s="388">
        <f>IFERROR($E380*SUMIF('Daily Log'!$AX$18:$AX$1017,$B380,'Daily Log'!$AY$18:$AY$1017),0)</f>
        <v>0</v>
      </c>
      <c r="X380" s="388">
        <f>IFERROR($E380*SUMIF('Daily Log'!$BA$18:$BA$1017,$B380,'Daily Log'!$BB$18:$BB$1017),0)</f>
        <v>3</v>
      </c>
      <c r="Y380" s="388">
        <f>IFERROR($E380*SUMIF('Daily Log'!$BD$18:$BD$1017,$B380,'Daily Log'!$BE$18:$BE$1017),0)</f>
        <v>1</v>
      </c>
      <c r="Z380" s="388">
        <f>IFERROR($E380*SUMIF('Daily Log'!$BG$18:$BG$1017,$B380,'Daily Log'!$BH$18:$BH$1017),0)</f>
        <v>0</v>
      </c>
      <c r="AA380" s="388">
        <f>IFERROR($E380*SUMIF('Daily Log'!$BJ$18:$BJ$1017,$B380,'Daily Log'!$BK$18:$BK$1017),0)</f>
        <v>0</v>
      </c>
      <c r="AB380" s="388">
        <f>IFERROR($E380*SUMIF('Daily Log'!$BM$18:$BM$1017,$B380,'Daily Log'!$BN$18:$BN$1017),0)</f>
        <v>3</v>
      </c>
      <c r="AC380" s="388">
        <f>IFERROR($E380*SUMIF('Daily Log'!$BP$18:$BP$1017,$B380,'Daily Log'!$BQ$18:$BQ$1017),0)</f>
        <v>3</v>
      </c>
      <c r="AD380" s="388">
        <f>IFERROR($E380*SUMIF('Daily Log'!$BS$18:$BS$1017,$B380,'Daily Log'!$BT$18:$BT$1017),0)</f>
        <v>1</v>
      </c>
      <c r="AE380" s="388">
        <f>IFERROR($E380*SUMIF('Daily Log'!$BV$18:$BV$1017,$B380,'Daily Log'!$BW$18:$BW$1017),0)</f>
        <v>0</v>
      </c>
      <c r="AF380" s="388">
        <f>IFERROR($E380*SUMIF('Daily Log'!$BY$18:$BY$1017,$B380,'Daily Log'!$BZ$18:$BZ$1017),0)</f>
        <v>0</v>
      </c>
      <c r="AG380" s="388">
        <f>IFERROR($E380*SUMIF('Daily Log'!$CB$18:$CB$1017,$B380,'Daily Log'!$CC$18:$CC$1017),0)</f>
        <v>0</v>
      </c>
      <c r="AH380" s="388">
        <f>IFERROR($E380*SUMIF('Daily Log'!$CE$18:$CE$1017,$B380,'Daily Log'!$CF$18:$CF$1017),0)</f>
        <v>0</v>
      </c>
      <c r="AI380" s="388">
        <f>IFERROR($E380*SUMIF('Daily Log'!$CH$18:$CH$1017,$B380,'Daily Log'!$CI$18:$CI$1017),0)</f>
        <v>0</v>
      </c>
      <c r="AJ380" s="388">
        <f>IFERROR($E380*SUMIF('Daily Log'!$CK$18:$CK$1017,$B380,'Daily Log'!$CL$18:$CL$1017),0)</f>
        <v>0</v>
      </c>
      <c r="AK380" s="388">
        <f>IFERROR($E380*SUMIF('Daily Log'!$CN$18:$CN$1017,$B380,'Daily Log'!$CO$18:$CO$1017),0)</f>
        <v>0</v>
      </c>
    </row>
    <row r="381" spans="2:37" ht="33.75" hidden="1" customHeight="1">
      <c r="B381" s="342" t="s">
        <v>302</v>
      </c>
      <c r="D381" s="342" t="s">
        <v>513</v>
      </c>
      <c r="E381" s="391">
        <v>1</v>
      </c>
      <c r="F381" s="390">
        <f t="shared" si="6"/>
        <v>31</v>
      </c>
      <c r="G381" s="388">
        <f>IFERROR($E381*SUMIF('Daily Log'!$B$18:$B$1017,$B381,'Daily Log'!$C$18:$C$1017),0)</f>
        <v>0</v>
      </c>
      <c r="H381" s="388">
        <f>IFERROR($E381*SUMIF('Daily Log'!$E$18:$E$1017,$B381,'Daily Log'!$F$18:$F$1017),0)</f>
        <v>0</v>
      </c>
      <c r="I381" s="388">
        <f>IFERROR($E381*SUMIF('Daily Log'!$H$18:$H$1017,$B381,'Daily Log'!$I$18:$I$1017),0)</f>
        <v>0</v>
      </c>
      <c r="J381" s="388">
        <f>IFERROR($E381*SUMIF('Daily Log'!$K$18:$K$1017,$B381,'Daily Log'!$L$18:$L$1017),0)</f>
        <v>0</v>
      </c>
      <c r="K381" s="388">
        <f>IFERROR($E381*SUMIF('Daily Log'!$N$18:$N$1017,$B381,'Daily Log'!$O$18:$O$1017),0)</f>
        <v>0</v>
      </c>
      <c r="L381" s="388">
        <f>IFERROR($E381*SUMIF('Daily Log'!$Q$18:$Q$1017,$B381,'Daily Log'!$R$18:$R$1017),0)</f>
        <v>0</v>
      </c>
      <c r="M381" s="388">
        <f>IFERROR($E381*SUMIF('Daily Log'!$T$18:$T$1017,$B381,'Daily Log'!$U$18:$U$1017),0)</f>
        <v>0</v>
      </c>
      <c r="N381" s="388">
        <f>IFERROR($E381*SUMIF('Daily Log'!$W$18:$W$1017,$B381,'Daily Log'!$X$18:$X$1017),0)</f>
        <v>0</v>
      </c>
      <c r="O381" s="388">
        <f>IFERROR($E381*SUMIF('Daily Log'!$Z$18:$Z$1017,$B381,'Daily Log'!$AA$18:$AA$1017),0)</f>
        <v>0</v>
      </c>
      <c r="P381" s="388">
        <f>IFERROR($E381*SUMIF('Daily Log'!$AC$18:$AC$1017,$B381,'Daily Log'!$AD$18:$AD$1017),0)</f>
        <v>0</v>
      </c>
      <c r="Q381" s="388">
        <f>IFERROR($E381*SUMIF('Daily Log'!$AF$18:$AF$1017,$B381,'Daily Log'!$AG$18:$AG$1017),0)</f>
        <v>0</v>
      </c>
      <c r="R381" s="388">
        <f>IFERROR($E381*SUMIF('Daily Log'!$AI$18:$AI$1017,$B381,'Daily Log'!$AJ$18:$AJ$1017),0)</f>
        <v>0</v>
      </c>
      <c r="S381" s="388">
        <f>IFERROR($E381*SUMIF('Daily Log'!$AL$18:$AL$1017,$B381,'Daily Log'!$AM$18:$AM$1017),0)</f>
        <v>0</v>
      </c>
      <c r="T381" s="388">
        <f>IFERROR($E381*SUMIF('Daily Log'!$AO$18:$AO$1017,$B381,'Daily Log'!$AP$18:$AP$1017),0)</f>
        <v>0</v>
      </c>
      <c r="U381" s="388">
        <f>IFERROR($E381*SUMIF('Daily Log'!$AR$18:$AR$1017,$B381,'Daily Log'!$AS$18:$AS$1017),0)</f>
        <v>0</v>
      </c>
      <c r="V381" s="388">
        <f>IFERROR($E381*SUMIF('Daily Log'!$AU$18:$AU$1017,$B381,'Daily Log'!$AV$18:$AV$1017),0)</f>
        <v>0</v>
      </c>
      <c r="W381" s="388">
        <f>IFERROR($E381*SUMIF('Daily Log'!$AX$18:$AX$1017,$B381,'Daily Log'!$AY$18:$AY$1017),0)</f>
        <v>0</v>
      </c>
      <c r="X381" s="388">
        <f>IFERROR($E381*SUMIF('Daily Log'!$BA$18:$BA$1017,$B381,'Daily Log'!$BB$18:$BB$1017),0)</f>
        <v>2</v>
      </c>
      <c r="Y381" s="388">
        <f>IFERROR($E381*SUMIF('Daily Log'!$BD$18:$BD$1017,$B381,'Daily Log'!$BE$18:$BE$1017),0)</f>
        <v>6</v>
      </c>
      <c r="Z381" s="388">
        <f>IFERROR($E381*SUMIF('Daily Log'!$BG$18:$BG$1017,$B381,'Daily Log'!$BH$18:$BH$1017),0)</f>
        <v>2</v>
      </c>
      <c r="AA381" s="388">
        <f>IFERROR($E381*SUMIF('Daily Log'!$BJ$18:$BJ$1017,$B381,'Daily Log'!$BK$18:$BK$1017),0)</f>
        <v>1</v>
      </c>
      <c r="AB381" s="388">
        <f>IFERROR($E381*SUMIF('Daily Log'!$BM$18:$BM$1017,$B381,'Daily Log'!$BN$18:$BN$1017),0)</f>
        <v>3</v>
      </c>
      <c r="AC381" s="388">
        <f>IFERROR($E381*SUMIF('Daily Log'!$BP$18:$BP$1017,$B381,'Daily Log'!$BQ$18:$BQ$1017),0)</f>
        <v>9</v>
      </c>
      <c r="AD381" s="388">
        <f>IFERROR($E381*SUMIF('Daily Log'!$BS$18:$BS$1017,$B381,'Daily Log'!$BT$18:$BT$1017),0)</f>
        <v>8</v>
      </c>
      <c r="AE381" s="388">
        <f>IFERROR($E381*SUMIF('Daily Log'!$BV$18:$BV$1017,$B381,'Daily Log'!$BW$18:$BW$1017),0)</f>
        <v>0</v>
      </c>
      <c r="AF381" s="388">
        <f>IFERROR($E381*SUMIF('Daily Log'!$BY$18:$BY$1017,$B381,'Daily Log'!$BZ$18:$BZ$1017),0)</f>
        <v>0</v>
      </c>
      <c r="AG381" s="388">
        <f>IFERROR($E381*SUMIF('Daily Log'!$CB$18:$CB$1017,$B381,'Daily Log'!$CC$18:$CC$1017),0)</f>
        <v>0</v>
      </c>
      <c r="AH381" s="388">
        <f>IFERROR($E381*SUMIF('Daily Log'!$CE$18:$CE$1017,$B381,'Daily Log'!$CF$18:$CF$1017),0)</f>
        <v>0</v>
      </c>
      <c r="AI381" s="388">
        <f>IFERROR($E381*SUMIF('Daily Log'!$CH$18:$CH$1017,$B381,'Daily Log'!$CI$18:$CI$1017),0)</f>
        <v>0</v>
      </c>
      <c r="AJ381" s="388">
        <f>IFERROR($E381*SUMIF('Daily Log'!$CK$18:$CK$1017,$B381,'Daily Log'!$CL$18:$CL$1017),0)</f>
        <v>0</v>
      </c>
      <c r="AK381" s="388">
        <f>IFERROR($E381*SUMIF('Daily Log'!$CN$18:$CN$1017,$B381,'Daily Log'!$CO$18:$CO$1017),0)</f>
        <v>0</v>
      </c>
    </row>
    <row r="382" spans="2:37" ht="33.75" hidden="1" customHeight="1">
      <c r="B382" s="342" t="s">
        <v>303</v>
      </c>
      <c r="D382" s="342" t="s">
        <v>513</v>
      </c>
      <c r="E382" s="391">
        <v>1</v>
      </c>
      <c r="F382" s="390">
        <f t="shared" si="6"/>
        <v>7</v>
      </c>
      <c r="G382" s="388">
        <f>IFERROR($E382*SUMIF('Daily Log'!$B$18:$B$1017,$B382,'Daily Log'!$C$18:$C$1017),0)</f>
        <v>0</v>
      </c>
      <c r="H382" s="388">
        <f>IFERROR($E382*SUMIF('Daily Log'!$E$18:$E$1017,$B382,'Daily Log'!$F$18:$F$1017),0)</f>
        <v>0</v>
      </c>
      <c r="I382" s="388">
        <f>IFERROR($E382*SUMIF('Daily Log'!$H$18:$H$1017,$B382,'Daily Log'!$I$18:$I$1017),0)</f>
        <v>0</v>
      </c>
      <c r="J382" s="388">
        <f>IFERROR($E382*SUMIF('Daily Log'!$K$18:$K$1017,$B382,'Daily Log'!$L$18:$L$1017),0)</f>
        <v>0</v>
      </c>
      <c r="K382" s="388">
        <f>IFERROR($E382*SUMIF('Daily Log'!$N$18:$N$1017,$B382,'Daily Log'!$O$18:$O$1017),0)</f>
        <v>0</v>
      </c>
      <c r="L382" s="388">
        <f>IFERROR($E382*SUMIF('Daily Log'!$Q$18:$Q$1017,$B382,'Daily Log'!$R$18:$R$1017),0)</f>
        <v>0</v>
      </c>
      <c r="M382" s="388">
        <f>IFERROR($E382*SUMIF('Daily Log'!$T$18:$T$1017,$B382,'Daily Log'!$U$18:$U$1017),0)</f>
        <v>0</v>
      </c>
      <c r="N382" s="388">
        <f>IFERROR($E382*SUMIF('Daily Log'!$W$18:$W$1017,$B382,'Daily Log'!$X$18:$X$1017),0)</f>
        <v>0</v>
      </c>
      <c r="O382" s="388">
        <f>IFERROR($E382*SUMIF('Daily Log'!$Z$18:$Z$1017,$B382,'Daily Log'!$AA$18:$AA$1017),0)</f>
        <v>0</v>
      </c>
      <c r="P382" s="388">
        <f>IFERROR($E382*SUMIF('Daily Log'!$AC$18:$AC$1017,$B382,'Daily Log'!$AD$18:$AD$1017),0)</f>
        <v>0</v>
      </c>
      <c r="Q382" s="388">
        <f>IFERROR($E382*SUMIF('Daily Log'!$AF$18:$AF$1017,$B382,'Daily Log'!$AG$18:$AG$1017),0)</f>
        <v>0</v>
      </c>
      <c r="R382" s="388">
        <f>IFERROR($E382*SUMIF('Daily Log'!$AI$18:$AI$1017,$B382,'Daily Log'!$AJ$18:$AJ$1017),0)</f>
        <v>0</v>
      </c>
      <c r="S382" s="388">
        <f>IFERROR($E382*SUMIF('Daily Log'!$AL$18:$AL$1017,$B382,'Daily Log'!$AM$18:$AM$1017),0)</f>
        <v>0</v>
      </c>
      <c r="T382" s="388">
        <f>IFERROR($E382*SUMIF('Daily Log'!$AO$18:$AO$1017,$B382,'Daily Log'!$AP$18:$AP$1017),0)</f>
        <v>0</v>
      </c>
      <c r="U382" s="388">
        <f>IFERROR($E382*SUMIF('Daily Log'!$AR$18:$AR$1017,$B382,'Daily Log'!$AS$18:$AS$1017),0)</f>
        <v>0</v>
      </c>
      <c r="V382" s="388">
        <f>IFERROR($E382*SUMIF('Daily Log'!$AU$18:$AU$1017,$B382,'Daily Log'!$AV$18:$AV$1017),0)</f>
        <v>0</v>
      </c>
      <c r="W382" s="388">
        <f>IFERROR($E382*SUMIF('Daily Log'!$AX$18:$AX$1017,$B382,'Daily Log'!$AY$18:$AY$1017),0)</f>
        <v>0</v>
      </c>
      <c r="X382" s="388">
        <f>IFERROR($E382*SUMIF('Daily Log'!$BA$18:$BA$1017,$B382,'Daily Log'!$BB$18:$BB$1017),0)</f>
        <v>0</v>
      </c>
      <c r="Y382" s="388">
        <f>IFERROR($E382*SUMIF('Daily Log'!$BD$18:$BD$1017,$B382,'Daily Log'!$BE$18:$BE$1017),0)</f>
        <v>2</v>
      </c>
      <c r="Z382" s="388">
        <f>IFERROR($E382*SUMIF('Daily Log'!$BG$18:$BG$1017,$B382,'Daily Log'!$BH$18:$BH$1017),0)</f>
        <v>2</v>
      </c>
      <c r="AA382" s="388">
        <f>IFERROR($E382*SUMIF('Daily Log'!$BJ$18:$BJ$1017,$B382,'Daily Log'!$BK$18:$BK$1017),0)</f>
        <v>0</v>
      </c>
      <c r="AB382" s="388">
        <f>IFERROR($E382*SUMIF('Daily Log'!$BM$18:$BM$1017,$B382,'Daily Log'!$BN$18:$BN$1017),0)</f>
        <v>0</v>
      </c>
      <c r="AC382" s="388">
        <f>IFERROR($E382*SUMIF('Daily Log'!$BP$18:$BP$1017,$B382,'Daily Log'!$BQ$18:$BQ$1017),0)</f>
        <v>2</v>
      </c>
      <c r="AD382" s="388">
        <f>IFERROR($E382*SUMIF('Daily Log'!$BS$18:$BS$1017,$B382,'Daily Log'!$BT$18:$BT$1017),0)</f>
        <v>1</v>
      </c>
      <c r="AE382" s="388">
        <f>IFERROR($E382*SUMIF('Daily Log'!$BV$18:$BV$1017,$B382,'Daily Log'!$BW$18:$BW$1017),0)</f>
        <v>0</v>
      </c>
      <c r="AF382" s="388">
        <f>IFERROR($E382*SUMIF('Daily Log'!$BY$18:$BY$1017,$B382,'Daily Log'!$BZ$18:$BZ$1017),0)</f>
        <v>0</v>
      </c>
      <c r="AG382" s="388">
        <f>IFERROR($E382*SUMIF('Daily Log'!$CB$18:$CB$1017,$B382,'Daily Log'!$CC$18:$CC$1017),0)</f>
        <v>0</v>
      </c>
      <c r="AH382" s="388">
        <f>IFERROR($E382*SUMIF('Daily Log'!$CE$18:$CE$1017,$B382,'Daily Log'!$CF$18:$CF$1017),0)</f>
        <v>0</v>
      </c>
      <c r="AI382" s="388">
        <f>IFERROR($E382*SUMIF('Daily Log'!$CH$18:$CH$1017,$B382,'Daily Log'!$CI$18:$CI$1017),0)</f>
        <v>0</v>
      </c>
      <c r="AJ382" s="388">
        <f>IFERROR($E382*SUMIF('Daily Log'!$CK$18:$CK$1017,$B382,'Daily Log'!$CL$18:$CL$1017),0)</f>
        <v>0</v>
      </c>
      <c r="AK382" s="388">
        <f>IFERROR($E382*SUMIF('Daily Log'!$CN$18:$CN$1017,$B382,'Daily Log'!$CO$18:$CO$1017),0)</f>
        <v>0</v>
      </c>
    </row>
    <row r="383" spans="2:37" ht="33.75" hidden="1" customHeight="1">
      <c r="B383" s="342" t="s">
        <v>304</v>
      </c>
      <c r="D383" s="342" t="s">
        <v>513</v>
      </c>
      <c r="E383" s="391">
        <v>1</v>
      </c>
      <c r="F383" s="390">
        <f t="shared" si="6"/>
        <v>5</v>
      </c>
      <c r="G383" s="388">
        <f>IFERROR($E383*SUMIF('Daily Log'!$B$18:$B$1017,$B383,'Daily Log'!$C$18:$C$1017),0)</f>
        <v>0</v>
      </c>
      <c r="H383" s="388">
        <f>IFERROR($E383*SUMIF('Daily Log'!$E$18:$E$1017,$B383,'Daily Log'!$F$18:$F$1017),0)</f>
        <v>0</v>
      </c>
      <c r="I383" s="388">
        <f>IFERROR($E383*SUMIF('Daily Log'!$H$18:$H$1017,$B383,'Daily Log'!$I$18:$I$1017),0)</f>
        <v>0</v>
      </c>
      <c r="J383" s="388">
        <f>IFERROR($E383*SUMIF('Daily Log'!$K$18:$K$1017,$B383,'Daily Log'!$L$18:$L$1017),0)</f>
        <v>0</v>
      </c>
      <c r="K383" s="388">
        <f>IFERROR($E383*SUMIF('Daily Log'!$N$18:$N$1017,$B383,'Daily Log'!$O$18:$O$1017),0)</f>
        <v>0</v>
      </c>
      <c r="L383" s="388">
        <f>IFERROR($E383*SUMIF('Daily Log'!$Q$18:$Q$1017,$B383,'Daily Log'!$R$18:$R$1017),0)</f>
        <v>0</v>
      </c>
      <c r="M383" s="388">
        <f>IFERROR($E383*SUMIF('Daily Log'!$T$18:$T$1017,$B383,'Daily Log'!$U$18:$U$1017),0)</f>
        <v>0</v>
      </c>
      <c r="N383" s="388">
        <f>IFERROR($E383*SUMIF('Daily Log'!$W$18:$W$1017,$B383,'Daily Log'!$X$18:$X$1017),0)</f>
        <v>0</v>
      </c>
      <c r="O383" s="388">
        <f>IFERROR($E383*SUMIF('Daily Log'!$Z$18:$Z$1017,$B383,'Daily Log'!$AA$18:$AA$1017),0)</f>
        <v>0</v>
      </c>
      <c r="P383" s="388">
        <f>IFERROR($E383*SUMIF('Daily Log'!$AC$18:$AC$1017,$B383,'Daily Log'!$AD$18:$AD$1017),0)</f>
        <v>0</v>
      </c>
      <c r="Q383" s="388">
        <f>IFERROR($E383*SUMIF('Daily Log'!$AF$18:$AF$1017,$B383,'Daily Log'!$AG$18:$AG$1017),0)</f>
        <v>0</v>
      </c>
      <c r="R383" s="388">
        <f>IFERROR($E383*SUMIF('Daily Log'!$AI$18:$AI$1017,$B383,'Daily Log'!$AJ$18:$AJ$1017),0)</f>
        <v>0</v>
      </c>
      <c r="S383" s="388">
        <f>IFERROR($E383*SUMIF('Daily Log'!$AL$18:$AL$1017,$B383,'Daily Log'!$AM$18:$AM$1017),0)</f>
        <v>0</v>
      </c>
      <c r="T383" s="388">
        <f>IFERROR($E383*SUMIF('Daily Log'!$AO$18:$AO$1017,$B383,'Daily Log'!$AP$18:$AP$1017),0)</f>
        <v>0</v>
      </c>
      <c r="U383" s="388">
        <f>IFERROR($E383*SUMIF('Daily Log'!$AR$18:$AR$1017,$B383,'Daily Log'!$AS$18:$AS$1017),0)</f>
        <v>0</v>
      </c>
      <c r="V383" s="388">
        <f>IFERROR($E383*SUMIF('Daily Log'!$AU$18:$AU$1017,$B383,'Daily Log'!$AV$18:$AV$1017),0)</f>
        <v>0</v>
      </c>
      <c r="W383" s="388">
        <f>IFERROR($E383*SUMIF('Daily Log'!$AX$18:$AX$1017,$B383,'Daily Log'!$AY$18:$AY$1017),0)</f>
        <v>0</v>
      </c>
      <c r="X383" s="388">
        <f>IFERROR($E383*SUMIF('Daily Log'!$BA$18:$BA$1017,$B383,'Daily Log'!$BB$18:$BB$1017),0)</f>
        <v>0</v>
      </c>
      <c r="Y383" s="388">
        <f>IFERROR($E383*SUMIF('Daily Log'!$BD$18:$BD$1017,$B383,'Daily Log'!$BE$18:$BE$1017),0)</f>
        <v>1</v>
      </c>
      <c r="Z383" s="388">
        <f>IFERROR($E383*SUMIF('Daily Log'!$BG$18:$BG$1017,$B383,'Daily Log'!$BH$18:$BH$1017),0)</f>
        <v>0</v>
      </c>
      <c r="AA383" s="388">
        <f>IFERROR($E383*SUMIF('Daily Log'!$BJ$18:$BJ$1017,$B383,'Daily Log'!$BK$18:$BK$1017),0)</f>
        <v>1</v>
      </c>
      <c r="AB383" s="388">
        <f>IFERROR($E383*SUMIF('Daily Log'!$BM$18:$BM$1017,$B383,'Daily Log'!$BN$18:$BN$1017),0)</f>
        <v>3</v>
      </c>
      <c r="AC383" s="388">
        <f>IFERROR($E383*SUMIF('Daily Log'!$BP$18:$BP$1017,$B383,'Daily Log'!$BQ$18:$BQ$1017),0)</f>
        <v>0</v>
      </c>
      <c r="AD383" s="388">
        <f>IFERROR($E383*SUMIF('Daily Log'!$BS$18:$BS$1017,$B383,'Daily Log'!$BT$18:$BT$1017),0)</f>
        <v>0</v>
      </c>
      <c r="AE383" s="388">
        <f>IFERROR($E383*SUMIF('Daily Log'!$BV$18:$BV$1017,$B383,'Daily Log'!$BW$18:$BW$1017),0)</f>
        <v>0</v>
      </c>
      <c r="AF383" s="388">
        <f>IFERROR($E383*SUMIF('Daily Log'!$BY$18:$BY$1017,$B383,'Daily Log'!$BZ$18:$BZ$1017),0)</f>
        <v>0</v>
      </c>
      <c r="AG383" s="388">
        <f>IFERROR($E383*SUMIF('Daily Log'!$CB$18:$CB$1017,$B383,'Daily Log'!$CC$18:$CC$1017),0)</f>
        <v>0</v>
      </c>
      <c r="AH383" s="388">
        <f>IFERROR($E383*SUMIF('Daily Log'!$CE$18:$CE$1017,$B383,'Daily Log'!$CF$18:$CF$1017),0)</f>
        <v>0</v>
      </c>
      <c r="AI383" s="388">
        <f>IFERROR($E383*SUMIF('Daily Log'!$CH$18:$CH$1017,$B383,'Daily Log'!$CI$18:$CI$1017),0)</f>
        <v>0</v>
      </c>
      <c r="AJ383" s="388">
        <f>IFERROR($E383*SUMIF('Daily Log'!$CK$18:$CK$1017,$B383,'Daily Log'!$CL$18:$CL$1017),0)</f>
        <v>0</v>
      </c>
      <c r="AK383" s="388">
        <f>IFERROR($E383*SUMIF('Daily Log'!$CN$18:$CN$1017,$B383,'Daily Log'!$CO$18:$CO$1017),0)</f>
        <v>0</v>
      </c>
    </row>
    <row r="384" spans="2:37" ht="33.75" hidden="1" customHeight="1">
      <c r="B384" s="342" t="s">
        <v>414</v>
      </c>
      <c r="D384" s="342" t="s">
        <v>514</v>
      </c>
      <c r="E384" s="391">
        <v>1</v>
      </c>
      <c r="F384" s="390">
        <f t="shared" si="6"/>
        <v>0</v>
      </c>
      <c r="G384" s="388">
        <f>IFERROR($E384*SUMIF('Daily Log'!$B$18:$B$1017,$B384,'Daily Log'!$C$18:$C$1017),0)</f>
        <v>0</v>
      </c>
      <c r="H384" s="388">
        <f>IFERROR($E384*SUMIF('Daily Log'!$E$18:$E$1017,$B384,'Daily Log'!$F$18:$F$1017),0)</f>
        <v>0</v>
      </c>
      <c r="I384" s="388">
        <f>IFERROR($E384*SUMIF('Daily Log'!$H$18:$H$1017,$B384,'Daily Log'!$I$18:$I$1017),0)</f>
        <v>0</v>
      </c>
      <c r="J384" s="388">
        <f>IFERROR($E384*SUMIF('Daily Log'!$K$18:$K$1017,$B384,'Daily Log'!$L$18:$L$1017),0)</f>
        <v>0</v>
      </c>
      <c r="K384" s="388">
        <f>IFERROR($E384*SUMIF('Daily Log'!$N$18:$N$1017,$B384,'Daily Log'!$O$18:$O$1017),0)</f>
        <v>0</v>
      </c>
      <c r="L384" s="388">
        <f>IFERROR($E384*SUMIF('Daily Log'!$Q$18:$Q$1017,$B384,'Daily Log'!$R$18:$R$1017),0)</f>
        <v>0</v>
      </c>
      <c r="M384" s="388">
        <f>IFERROR($E384*SUMIF('Daily Log'!$T$18:$T$1017,$B384,'Daily Log'!$U$18:$U$1017),0)</f>
        <v>0</v>
      </c>
      <c r="N384" s="388">
        <f>IFERROR($E384*SUMIF('Daily Log'!$W$18:$W$1017,$B384,'Daily Log'!$X$18:$X$1017),0)</f>
        <v>0</v>
      </c>
      <c r="O384" s="388">
        <f>IFERROR($E384*SUMIF('Daily Log'!$Z$18:$Z$1017,$B384,'Daily Log'!$AA$18:$AA$1017),0)</f>
        <v>0</v>
      </c>
      <c r="P384" s="388">
        <f>IFERROR($E384*SUMIF('Daily Log'!$AC$18:$AC$1017,$B384,'Daily Log'!$AD$18:$AD$1017),0)</f>
        <v>0</v>
      </c>
      <c r="Q384" s="388">
        <f>IFERROR($E384*SUMIF('Daily Log'!$AF$18:$AF$1017,$B384,'Daily Log'!$AG$18:$AG$1017),0)</f>
        <v>0</v>
      </c>
      <c r="R384" s="388">
        <f>IFERROR($E384*SUMIF('Daily Log'!$AI$18:$AI$1017,$B384,'Daily Log'!$AJ$18:$AJ$1017),0)</f>
        <v>0</v>
      </c>
      <c r="S384" s="388">
        <f>IFERROR($E384*SUMIF('Daily Log'!$AL$18:$AL$1017,$B384,'Daily Log'!$AM$18:$AM$1017),0)</f>
        <v>0</v>
      </c>
      <c r="T384" s="388">
        <f>IFERROR($E384*SUMIF('Daily Log'!$AO$18:$AO$1017,$B384,'Daily Log'!$AP$18:$AP$1017),0)</f>
        <v>0</v>
      </c>
      <c r="U384" s="388">
        <f>IFERROR($E384*SUMIF('Daily Log'!$AR$18:$AR$1017,$B384,'Daily Log'!$AS$18:$AS$1017),0)</f>
        <v>0</v>
      </c>
      <c r="V384" s="388">
        <f>IFERROR($E384*SUMIF('Daily Log'!$AU$18:$AU$1017,$B384,'Daily Log'!$AV$18:$AV$1017),0)</f>
        <v>0</v>
      </c>
      <c r="W384" s="388">
        <f>IFERROR($E384*SUMIF('Daily Log'!$AX$18:$AX$1017,$B384,'Daily Log'!$AY$18:$AY$1017),0)</f>
        <v>0</v>
      </c>
      <c r="X384" s="388">
        <f>IFERROR($E384*SUMIF('Daily Log'!$BA$18:$BA$1017,$B384,'Daily Log'!$BB$18:$BB$1017),0)</f>
        <v>0</v>
      </c>
      <c r="Y384" s="388">
        <f>IFERROR($E384*SUMIF('Daily Log'!$BD$18:$BD$1017,$B384,'Daily Log'!$BE$18:$BE$1017),0)</f>
        <v>0</v>
      </c>
      <c r="Z384" s="388">
        <f>IFERROR($E384*SUMIF('Daily Log'!$BG$18:$BG$1017,$B384,'Daily Log'!$BH$18:$BH$1017),0)</f>
        <v>0</v>
      </c>
      <c r="AA384" s="388">
        <f>IFERROR($E384*SUMIF('Daily Log'!$BJ$18:$BJ$1017,$B384,'Daily Log'!$BK$18:$BK$1017),0)</f>
        <v>0</v>
      </c>
      <c r="AB384" s="388">
        <f>IFERROR($E384*SUMIF('Daily Log'!$BM$18:$BM$1017,$B384,'Daily Log'!$BN$18:$BN$1017),0)</f>
        <v>0</v>
      </c>
      <c r="AC384" s="388">
        <f>IFERROR($E384*SUMIF('Daily Log'!$BP$18:$BP$1017,$B384,'Daily Log'!$BQ$18:$BQ$1017),0)</f>
        <v>0</v>
      </c>
      <c r="AD384" s="388">
        <f>IFERROR($E384*SUMIF('Daily Log'!$BS$18:$BS$1017,$B384,'Daily Log'!$BT$18:$BT$1017),0)</f>
        <v>0</v>
      </c>
      <c r="AE384" s="388">
        <f>IFERROR($E384*SUMIF('Daily Log'!$BV$18:$BV$1017,$B384,'Daily Log'!$BW$18:$BW$1017),0)</f>
        <v>0</v>
      </c>
      <c r="AF384" s="388">
        <f>IFERROR($E384*SUMIF('Daily Log'!$BY$18:$BY$1017,$B384,'Daily Log'!$BZ$18:$BZ$1017),0)</f>
        <v>0</v>
      </c>
      <c r="AG384" s="388">
        <f>IFERROR($E384*SUMIF('Daily Log'!$CB$18:$CB$1017,$B384,'Daily Log'!$CC$18:$CC$1017),0)</f>
        <v>0</v>
      </c>
      <c r="AH384" s="388">
        <f>IFERROR($E384*SUMIF('Daily Log'!$CE$18:$CE$1017,$B384,'Daily Log'!$CF$18:$CF$1017),0)</f>
        <v>0</v>
      </c>
      <c r="AI384" s="388">
        <f>IFERROR($E384*SUMIF('Daily Log'!$CH$18:$CH$1017,$B384,'Daily Log'!$CI$18:$CI$1017),0)</f>
        <v>0</v>
      </c>
      <c r="AJ384" s="388">
        <f>IFERROR($E384*SUMIF('Daily Log'!$CK$18:$CK$1017,$B384,'Daily Log'!$CL$18:$CL$1017),0)</f>
        <v>0</v>
      </c>
      <c r="AK384" s="388">
        <f>IFERROR($E384*SUMIF('Daily Log'!$CN$18:$CN$1017,$B384,'Daily Log'!$CO$18:$CO$1017),0)</f>
        <v>0</v>
      </c>
    </row>
    <row r="385" spans="2:37" ht="33.75" hidden="1" customHeight="1">
      <c r="B385" s="342" t="s">
        <v>505</v>
      </c>
      <c r="D385" s="342" t="s">
        <v>514</v>
      </c>
      <c r="E385" s="391">
        <v>1</v>
      </c>
      <c r="F385" s="390">
        <f t="shared" si="6"/>
        <v>0</v>
      </c>
      <c r="G385" s="388">
        <f>IFERROR($E385*SUMIF('Daily Log'!$B$18:$B$1017,$B385,'Daily Log'!$C$18:$C$1017),0)</f>
        <v>0</v>
      </c>
      <c r="H385" s="388">
        <f>IFERROR($E385*SUMIF('Daily Log'!$E$18:$E$1017,$B385,'Daily Log'!$F$18:$F$1017),0)</f>
        <v>0</v>
      </c>
      <c r="I385" s="388">
        <f>IFERROR($E385*SUMIF('Daily Log'!$H$18:$H$1017,$B385,'Daily Log'!$I$18:$I$1017),0)</f>
        <v>0</v>
      </c>
      <c r="J385" s="388">
        <f>IFERROR($E385*SUMIF('Daily Log'!$K$18:$K$1017,$B385,'Daily Log'!$L$18:$L$1017),0)</f>
        <v>0</v>
      </c>
      <c r="K385" s="388">
        <f>IFERROR($E385*SUMIF('Daily Log'!$N$18:$N$1017,$B385,'Daily Log'!$O$18:$O$1017),0)</f>
        <v>0</v>
      </c>
      <c r="L385" s="388">
        <f>IFERROR($E385*SUMIF('Daily Log'!$Q$18:$Q$1017,$B385,'Daily Log'!$R$18:$R$1017),0)</f>
        <v>0</v>
      </c>
      <c r="M385" s="388">
        <f>IFERROR($E385*SUMIF('Daily Log'!$T$18:$T$1017,$B385,'Daily Log'!$U$18:$U$1017),0)</f>
        <v>0</v>
      </c>
      <c r="N385" s="388">
        <f>IFERROR($E385*SUMIF('Daily Log'!$W$18:$W$1017,$B385,'Daily Log'!$X$18:$X$1017),0)</f>
        <v>0</v>
      </c>
      <c r="O385" s="388">
        <f>IFERROR($E385*SUMIF('Daily Log'!$Z$18:$Z$1017,$B385,'Daily Log'!$AA$18:$AA$1017),0)</f>
        <v>0</v>
      </c>
      <c r="P385" s="388">
        <f>IFERROR($E385*SUMIF('Daily Log'!$AC$18:$AC$1017,$B385,'Daily Log'!$AD$18:$AD$1017),0)</f>
        <v>0</v>
      </c>
      <c r="Q385" s="388">
        <f>IFERROR($E385*SUMIF('Daily Log'!$AF$18:$AF$1017,$B385,'Daily Log'!$AG$18:$AG$1017),0)</f>
        <v>0</v>
      </c>
      <c r="R385" s="388">
        <f>IFERROR($E385*SUMIF('Daily Log'!$AI$18:$AI$1017,$B385,'Daily Log'!$AJ$18:$AJ$1017),0)</f>
        <v>0</v>
      </c>
      <c r="S385" s="388">
        <f>IFERROR($E385*SUMIF('Daily Log'!$AL$18:$AL$1017,$B385,'Daily Log'!$AM$18:$AM$1017),0)</f>
        <v>0</v>
      </c>
      <c r="T385" s="388">
        <f>IFERROR($E385*SUMIF('Daily Log'!$AO$18:$AO$1017,$B385,'Daily Log'!$AP$18:$AP$1017),0)</f>
        <v>0</v>
      </c>
      <c r="U385" s="388">
        <f>IFERROR($E385*SUMIF('Daily Log'!$AR$18:$AR$1017,$B385,'Daily Log'!$AS$18:$AS$1017),0)</f>
        <v>0</v>
      </c>
      <c r="V385" s="388">
        <f>IFERROR($E385*SUMIF('Daily Log'!$AU$18:$AU$1017,$B385,'Daily Log'!$AV$18:$AV$1017),0)</f>
        <v>0</v>
      </c>
      <c r="W385" s="388">
        <f>IFERROR($E385*SUMIF('Daily Log'!$AX$18:$AX$1017,$B385,'Daily Log'!$AY$18:$AY$1017),0)</f>
        <v>0</v>
      </c>
      <c r="X385" s="388">
        <f>IFERROR($E385*SUMIF('Daily Log'!$BA$18:$BA$1017,$B385,'Daily Log'!$BB$18:$BB$1017),0)</f>
        <v>0</v>
      </c>
      <c r="Y385" s="388">
        <f>IFERROR($E385*SUMIF('Daily Log'!$BD$18:$BD$1017,$B385,'Daily Log'!$BE$18:$BE$1017),0)</f>
        <v>0</v>
      </c>
      <c r="Z385" s="388">
        <f>IFERROR($E385*SUMIF('Daily Log'!$BG$18:$BG$1017,$B385,'Daily Log'!$BH$18:$BH$1017),0)</f>
        <v>0</v>
      </c>
      <c r="AA385" s="388">
        <f>IFERROR($E385*SUMIF('Daily Log'!$BJ$18:$BJ$1017,$B385,'Daily Log'!$BK$18:$BK$1017),0)</f>
        <v>0</v>
      </c>
      <c r="AB385" s="388">
        <f>IFERROR($E385*SUMIF('Daily Log'!$BM$18:$BM$1017,$B385,'Daily Log'!$BN$18:$BN$1017),0)</f>
        <v>0</v>
      </c>
      <c r="AC385" s="388">
        <f>IFERROR($E385*SUMIF('Daily Log'!$BP$18:$BP$1017,$B385,'Daily Log'!$BQ$18:$BQ$1017),0)</f>
        <v>0</v>
      </c>
      <c r="AD385" s="388">
        <f>IFERROR($E385*SUMIF('Daily Log'!$BS$18:$BS$1017,$B385,'Daily Log'!$BT$18:$BT$1017),0)</f>
        <v>0</v>
      </c>
      <c r="AE385" s="388">
        <f>IFERROR($E385*SUMIF('Daily Log'!$BV$18:$BV$1017,$B385,'Daily Log'!$BW$18:$BW$1017),0)</f>
        <v>0</v>
      </c>
      <c r="AF385" s="388">
        <f>IFERROR($E385*SUMIF('Daily Log'!$BY$18:$BY$1017,$B385,'Daily Log'!$BZ$18:$BZ$1017),0)</f>
        <v>0</v>
      </c>
      <c r="AG385" s="388">
        <f>IFERROR($E385*SUMIF('Daily Log'!$CB$18:$CB$1017,$B385,'Daily Log'!$CC$18:$CC$1017),0)</f>
        <v>0</v>
      </c>
      <c r="AH385" s="388">
        <f>IFERROR($E385*SUMIF('Daily Log'!$CE$18:$CE$1017,$B385,'Daily Log'!$CF$18:$CF$1017),0)</f>
        <v>0</v>
      </c>
      <c r="AI385" s="388">
        <f>IFERROR($E385*SUMIF('Daily Log'!$CH$18:$CH$1017,$B385,'Daily Log'!$CI$18:$CI$1017),0)</f>
        <v>0</v>
      </c>
      <c r="AJ385" s="388">
        <f>IFERROR($E385*SUMIF('Daily Log'!$CK$18:$CK$1017,$B385,'Daily Log'!$CL$18:$CL$1017),0)</f>
        <v>0</v>
      </c>
      <c r="AK385" s="388">
        <f>IFERROR($E385*SUMIF('Daily Log'!$CN$18:$CN$1017,$B385,'Daily Log'!$CO$18:$CO$1017),0)</f>
        <v>0</v>
      </c>
    </row>
    <row r="386" spans="2:37" ht="33.75" hidden="1" customHeight="1">
      <c r="B386" s="342" t="s">
        <v>211</v>
      </c>
      <c r="D386" s="342" t="s">
        <v>514</v>
      </c>
      <c r="E386" s="391">
        <v>1</v>
      </c>
      <c r="F386" s="390">
        <f t="shared" si="6"/>
        <v>17</v>
      </c>
      <c r="G386" s="388">
        <f>IFERROR($E386*SUMIF('Daily Log'!$B$18:$B$1017,$B386,'Daily Log'!$C$18:$C$1017),0)</f>
        <v>0</v>
      </c>
      <c r="H386" s="388">
        <f>IFERROR($E386*SUMIF('Daily Log'!$E$18:$E$1017,$B386,'Daily Log'!$F$18:$F$1017),0)</f>
        <v>0</v>
      </c>
      <c r="I386" s="388">
        <f>IFERROR($E386*SUMIF('Daily Log'!$H$18:$H$1017,$B386,'Daily Log'!$I$18:$I$1017),0)</f>
        <v>0</v>
      </c>
      <c r="J386" s="388">
        <f>IFERROR($E386*SUMIF('Daily Log'!$K$18:$K$1017,$B386,'Daily Log'!$L$18:$L$1017),0)</f>
        <v>0</v>
      </c>
      <c r="K386" s="388">
        <f>IFERROR($E386*SUMIF('Daily Log'!$N$18:$N$1017,$B386,'Daily Log'!$O$18:$O$1017),0)</f>
        <v>0</v>
      </c>
      <c r="L386" s="388">
        <f>IFERROR($E386*SUMIF('Daily Log'!$Q$18:$Q$1017,$B386,'Daily Log'!$R$18:$R$1017),0)</f>
        <v>0</v>
      </c>
      <c r="M386" s="388">
        <f>IFERROR($E386*SUMIF('Daily Log'!$T$18:$T$1017,$B386,'Daily Log'!$U$18:$U$1017),0)</f>
        <v>0</v>
      </c>
      <c r="N386" s="388">
        <f>IFERROR($E386*SUMIF('Daily Log'!$W$18:$W$1017,$B386,'Daily Log'!$X$18:$X$1017),0)</f>
        <v>0</v>
      </c>
      <c r="O386" s="388">
        <f>IFERROR($E386*SUMIF('Daily Log'!$Z$18:$Z$1017,$B386,'Daily Log'!$AA$18:$AA$1017),0)</f>
        <v>0</v>
      </c>
      <c r="P386" s="388">
        <f>IFERROR($E386*SUMIF('Daily Log'!$AC$18:$AC$1017,$B386,'Daily Log'!$AD$18:$AD$1017),0)</f>
        <v>0</v>
      </c>
      <c r="Q386" s="388">
        <f>IFERROR($E386*SUMIF('Daily Log'!$AF$18:$AF$1017,$B386,'Daily Log'!$AG$18:$AG$1017),0)</f>
        <v>0</v>
      </c>
      <c r="R386" s="388">
        <f>IFERROR($E386*SUMIF('Daily Log'!$AI$18:$AI$1017,$B386,'Daily Log'!$AJ$18:$AJ$1017),0)</f>
        <v>0</v>
      </c>
      <c r="S386" s="388">
        <f>IFERROR($E386*SUMIF('Daily Log'!$AL$18:$AL$1017,$B386,'Daily Log'!$AM$18:$AM$1017),0)</f>
        <v>0</v>
      </c>
      <c r="T386" s="388">
        <f>IFERROR($E386*SUMIF('Daily Log'!$AO$18:$AO$1017,$B386,'Daily Log'!$AP$18:$AP$1017),0)</f>
        <v>0</v>
      </c>
      <c r="U386" s="388">
        <f>IFERROR($E386*SUMIF('Daily Log'!$AR$18:$AR$1017,$B386,'Daily Log'!$AS$18:$AS$1017),0)</f>
        <v>0</v>
      </c>
      <c r="V386" s="388">
        <f>IFERROR($E386*SUMIF('Daily Log'!$AU$18:$AU$1017,$B386,'Daily Log'!$AV$18:$AV$1017),0)</f>
        <v>0</v>
      </c>
      <c r="W386" s="388">
        <f>IFERROR($E386*SUMIF('Daily Log'!$AX$18:$AX$1017,$B386,'Daily Log'!$AY$18:$AY$1017),0)</f>
        <v>0</v>
      </c>
      <c r="X386" s="388">
        <f>IFERROR($E386*SUMIF('Daily Log'!$BA$18:$BA$1017,$B386,'Daily Log'!$BB$18:$BB$1017),0)</f>
        <v>0</v>
      </c>
      <c r="Y386" s="388">
        <f>IFERROR($E386*SUMIF('Daily Log'!$BD$18:$BD$1017,$B386,'Daily Log'!$BE$18:$BE$1017),0)</f>
        <v>1</v>
      </c>
      <c r="Z386" s="388">
        <f>IFERROR($E386*SUMIF('Daily Log'!$BG$18:$BG$1017,$B386,'Daily Log'!$BH$18:$BH$1017),0)</f>
        <v>4</v>
      </c>
      <c r="AA386" s="388">
        <f>IFERROR($E386*SUMIF('Daily Log'!$BJ$18:$BJ$1017,$B386,'Daily Log'!$BK$18:$BK$1017),0)</f>
        <v>3</v>
      </c>
      <c r="AB386" s="388">
        <f>IFERROR($E386*SUMIF('Daily Log'!$BM$18:$BM$1017,$B386,'Daily Log'!$BN$18:$BN$1017),0)</f>
        <v>1</v>
      </c>
      <c r="AC386" s="388">
        <f>IFERROR($E386*SUMIF('Daily Log'!$BP$18:$BP$1017,$B386,'Daily Log'!$BQ$18:$BQ$1017),0)</f>
        <v>6</v>
      </c>
      <c r="AD386" s="388">
        <f>IFERROR($E386*SUMIF('Daily Log'!$BS$18:$BS$1017,$B386,'Daily Log'!$BT$18:$BT$1017),0)</f>
        <v>2</v>
      </c>
      <c r="AE386" s="388">
        <f>IFERROR($E386*SUMIF('Daily Log'!$BV$18:$BV$1017,$B386,'Daily Log'!$BW$18:$BW$1017),0)</f>
        <v>0</v>
      </c>
      <c r="AF386" s="388">
        <f>IFERROR($E386*SUMIF('Daily Log'!$BY$18:$BY$1017,$B386,'Daily Log'!$BZ$18:$BZ$1017),0)</f>
        <v>0</v>
      </c>
      <c r="AG386" s="388">
        <f>IFERROR($E386*SUMIF('Daily Log'!$CB$18:$CB$1017,$B386,'Daily Log'!$CC$18:$CC$1017),0)</f>
        <v>0</v>
      </c>
      <c r="AH386" s="388">
        <f>IFERROR($E386*SUMIF('Daily Log'!$CE$18:$CE$1017,$B386,'Daily Log'!$CF$18:$CF$1017),0)</f>
        <v>0</v>
      </c>
      <c r="AI386" s="388">
        <f>IFERROR($E386*SUMIF('Daily Log'!$CH$18:$CH$1017,$B386,'Daily Log'!$CI$18:$CI$1017),0)</f>
        <v>0</v>
      </c>
      <c r="AJ386" s="388">
        <f>IFERROR($E386*SUMIF('Daily Log'!$CK$18:$CK$1017,$B386,'Daily Log'!$CL$18:$CL$1017),0)</f>
        <v>0</v>
      </c>
      <c r="AK386" s="388">
        <f>IFERROR($E386*SUMIF('Daily Log'!$CN$18:$CN$1017,$B386,'Daily Log'!$CO$18:$CO$1017),0)</f>
        <v>0</v>
      </c>
    </row>
    <row r="387" spans="2:37" ht="33.75" hidden="1" customHeight="1">
      <c r="B387" s="342" t="s">
        <v>416</v>
      </c>
      <c r="D387" s="342" t="s">
        <v>514</v>
      </c>
      <c r="E387" s="391">
        <v>1</v>
      </c>
      <c r="F387" s="390">
        <f t="shared" si="6"/>
        <v>6</v>
      </c>
      <c r="G387" s="388">
        <f>IFERROR($E387*SUMIF('Daily Log'!$B$18:$B$1017,$B387,'Daily Log'!$C$18:$C$1017),0)</f>
        <v>0</v>
      </c>
      <c r="H387" s="388">
        <f>IFERROR($E387*SUMIF('Daily Log'!$E$18:$E$1017,$B387,'Daily Log'!$F$18:$F$1017),0)</f>
        <v>0</v>
      </c>
      <c r="I387" s="388">
        <f>IFERROR($E387*SUMIF('Daily Log'!$H$18:$H$1017,$B387,'Daily Log'!$I$18:$I$1017),0)</f>
        <v>0</v>
      </c>
      <c r="J387" s="388">
        <f>IFERROR($E387*SUMIF('Daily Log'!$K$18:$K$1017,$B387,'Daily Log'!$L$18:$L$1017),0)</f>
        <v>0</v>
      </c>
      <c r="K387" s="388">
        <f>IFERROR($E387*SUMIF('Daily Log'!$N$18:$N$1017,$B387,'Daily Log'!$O$18:$O$1017),0)</f>
        <v>0</v>
      </c>
      <c r="L387" s="388">
        <f>IFERROR($E387*SUMIF('Daily Log'!$Q$18:$Q$1017,$B387,'Daily Log'!$R$18:$R$1017),0)</f>
        <v>0</v>
      </c>
      <c r="M387" s="388">
        <f>IFERROR($E387*SUMIF('Daily Log'!$T$18:$T$1017,$B387,'Daily Log'!$U$18:$U$1017),0)</f>
        <v>0</v>
      </c>
      <c r="N387" s="388">
        <f>IFERROR($E387*SUMIF('Daily Log'!$W$18:$W$1017,$B387,'Daily Log'!$X$18:$X$1017),0)</f>
        <v>0</v>
      </c>
      <c r="O387" s="388">
        <f>IFERROR($E387*SUMIF('Daily Log'!$Z$18:$Z$1017,$B387,'Daily Log'!$AA$18:$AA$1017),0)</f>
        <v>0</v>
      </c>
      <c r="P387" s="388">
        <f>IFERROR($E387*SUMIF('Daily Log'!$AC$18:$AC$1017,$B387,'Daily Log'!$AD$18:$AD$1017),0)</f>
        <v>0</v>
      </c>
      <c r="Q387" s="388">
        <f>IFERROR($E387*SUMIF('Daily Log'!$AF$18:$AF$1017,$B387,'Daily Log'!$AG$18:$AG$1017),0)</f>
        <v>0</v>
      </c>
      <c r="R387" s="388">
        <f>IFERROR($E387*SUMIF('Daily Log'!$AI$18:$AI$1017,$B387,'Daily Log'!$AJ$18:$AJ$1017),0)</f>
        <v>0</v>
      </c>
      <c r="S387" s="388">
        <f>IFERROR($E387*SUMIF('Daily Log'!$AL$18:$AL$1017,$B387,'Daily Log'!$AM$18:$AM$1017),0)</f>
        <v>0</v>
      </c>
      <c r="T387" s="388">
        <f>IFERROR($E387*SUMIF('Daily Log'!$AO$18:$AO$1017,$B387,'Daily Log'!$AP$18:$AP$1017),0)</f>
        <v>0</v>
      </c>
      <c r="U387" s="388">
        <f>IFERROR($E387*SUMIF('Daily Log'!$AR$18:$AR$1017,$B387,'Daily Log'!$AS$18:$AS$1017),0)</f>
        <v>0</v>
      </c>
      <c r="V387" s="388">
        <f>IFERROR($E387*SUMIF('Daily Log'!$AU$18:$AU$1017,$B387,'Daily Log'!$AV$18:$AV$1017),0)</f>
        <v>0</v>
      </c>
      <c r="W387" s="388">
        <f>IFERROR($E387*SUMIF('Daily Log'!$AX$18:$AX$1017,$B387,'Daily Log'!$AY$18:$AY$1017),0)</f>
        <v>0</v>
      </c>
      <c r="X387" s="388">
        <f>IFERROR($E387*SUMIF('Daily Log'!$BA$18:$BA$1017,$B387,'Daily Log'!$BB$18:$BB$1017),0)</f>
        <v>0</v>
      </c>
      <c r="Y387" s="388">
        <f>IFERROR($E387*SUMIF('Daily Log'!$BD$18:$BD$1017,$B387,'Daily Log'!$BE$18:$BE$1017),0)</f>
        <v>1</v>
      </c>
      <c r="Z387" s="388">
        <f>IFERROR($E387*SUMIF('Daily Log'!$BG$18:$BG$1017,$B387,'Daily Log'!$BH$18:$BH$1017),0)</f>
        <v>0</v>
      </c>
      <c r="AA387" s="388">
        <f>IFERROR($E387*SUMIF('Daily Log'!$BJ$18:$BJ$1017,$B387,'Daily Log'!$BK$18:$BK$1017),0)</f>
        <v>1</v>
      </c>
      <c r="AB387" s="388">
        <f>IFERROR($E387*SUMIF('Daily Log'!$BM$18:$BM$1017,$B387,'Daily Log'!$BN$18:$BN$1017),0)</f>
        <v>4</v>
      </c>
      <c r="AC387" s="388">
        <f>IFERROR($E387*SUMIF('Daily Log'!$BP$18:$BP$1017,$B387,'Daily Log'!$BQ$18:$BQ$1017),0)</f>
        <v>0</v>
      </c>
      <c r="AD387" s="388">
        <f>IFERROR($E387*SUMIF('Daily Log'!$BS$18:$BS$1017,$B387,'Daily Log'!$BT$18:$BT$1017),0)</f>
        <v>0</v>
      </c>
      <c r="AE387" s="388">
        <f>IFERROR($E387*SUMIF('Daily Log'!$BV$18:$BV$1017,$B387,'Daily Log'!$BW$18:$BW$1017),0)</f>
        <v>0</v>
      </c>
      <c r="AF387" s="388">
        <f>IFERROR($E387*SUMIF('Daily Log'!$BY$18:$BY$1017,$B387,'Daily Log'!$BZ$18:$BZ$1017),0)</f>
        <v>0</v>
      </c>
      <c r="AG387" s="388">
        <f>IFERROR($E387*SUMIF('Daily Log'!$CB$18:$CB$1017,$B387,'Daily Log'!$CC$18:$CC$1017),0)</f>
        <v>0</v>
      </c>
      <c r="AH387" s="388">
        <f>IFERROR($E387*SUMIF('Daily Log'!$CE$18:$CE$1017,$B387,'Daily Log'!$CF$18:$CF$1017),0)</f>
        <v>0</v>
      </c>
      <c r="AI387" s="388">
        <f>IFERROR($E387*SUMIF('Daily Log'!$CH$18:$CH$1017,$B387,'Daily Log'!$CI$18:$CI$1017),0)</f>
        <v>0</v>
      </c>
      <c r="AJ387" s="388">
        <f>IFERROR($E387*SUMIF('Daily Log'!$CK$18:$CK$1017,$B387,'Daily Log'!$CL$18:$CL$1017),0)</f>
        <v>0</v>
      </c>
      <c r="AK387" s="388">
        <f>IFERROR($E387*SUMIF('Daily Log'!$CN$18:$CN$1017,$B387,'Daily Log'!$CO$18:$CO$1017),0)</f>
        <v>0</v>
      </c>
    </row>
    <row r="388" spans="2:37" ht="33.75" customHeight="1">
      <c r="E388" s="391">
        <v>1</v>
      </c>
      <c r="F388" s="390">
        <f t="shared" si="6"/>
        <v>0</v>
      </c>
      <c r="G388" s="388">
        <f>IFERROR($E388*SUMIF('Daily Log'!$B$18:$B$1017,$B388,'Daily Log'!$C$18:$C$1017),0)</f>
        <v>0</v>
      </c>
      <c r="H388" s="388">
        <f>IFERROR($E388*SUMIF('Daily Log'!$E$18:$E$1017,$B388,'Daily Log'!$F$18:$F$1017),0)</f>
        <v>0</v>
      </c>
      <c r="I388" s="388">
        <f>IFERROR($E388*SUMIF('Daily Log'!$H$18:$H$1017,$B388,'Daily Log'!$I$18:$I$1017),0)</f>
        <v>0</v>
      </c>
      <c r="J388" s="388">
        <f>IFERROR($E388*SUMIF('Daily Log'!$K$18:$K$1017,$B388,'Daily Log'!$L$18:$L$1017),0)</f>
        <v>0</v>
      </c>
      <c r="K388" s="388">
        <f>IFERROR($E388*SUMIF('Daily Log'!$N$18:$N$1017,$B388,'Daily Log'!$O$18:$O$1017),0)</f>
        <v>0</v>
      </c>
      <c r="L388" s="388">
        <f>IFERROR($E388*SUMIF('Daily Log'!$Q$18:$Q$1017,$B388,'Daily Log'!$R$18:$R$1017),0)</f>
        <v>0</v>
      </c>
      <c r="M388" s="388">
        <f>IFERROR($E388*SUMIF('Daily Log'!$T$18:$T$1017,$B388,'Daily Log'!$U$18:$U$1017),0)</f>
        <v>0</v>
      </c>
      <c r="N388" s="388">
        <f>IFERROR($E388*SUMIF('Daily Log'!$W$18:$W$1017,$B388,'Daily Log'!$X$18:$X$1017),0)</f>
        <v>0</v>
      </c>
      <c r="O388" s="388">
        <f>IFERROR($E388*SUMIF('Daily Log'!$Z$18:$Z$1017,$B388,'Daily Log'!$AA$18:$AA$1017),0)</f>
        <v>0</v>
      </c>
      <c r="P388" s="388">
        <f>IFERROR($E388*SUMIF('Daily Log'!$AC$18:$AC$1017,$B388,'Daily Log'!$AD$18:$AD$1017),0)</f>
        <v>0</v>
      </c>
      <c r="Q388" s="388">
        <f>IFERROR($E388*SUMIF('Daily Log'!$AF$18:$AF$1017,$B388,'Daily Log'!$AG$18:$AG$1017),0)</f>
        <v>0</v>
      </c>
      <c r="R388" s="388">
        <f>IFERROR($E388*SUMIF('Daily Log'!$AI$18:$AI$1017,$B388,'Daily Log'!$AJ$18:$AJ$1017),0)</f>
        <v>0</v>
      </c>
      <c r="S388" s="388">
        <f>IFERROR($E388*SUMIF('Daily Log'!$AL$18:$AL$1017,$B388,'Daily Log'!$AM$18:$AM$1017),0)</f>
        <v>0</v>
      </c>
      <c r="T388" s="388">
        <f>IFERROR($E388*SUMIF('Daily Log'!$AO$18:$AO$1017,$B388,'Daily Log'!$AP$18:$AP$1017),0)</f>
        <v>0</v>
      </c>
      <c r="U388" s="388">
        <f>IFERROR($E388*SUMIF('Daily Log'!$AR$18:$AR$1017,$B388,'Daily Log'!$AS$18:$AS$1017),0)</f>
        <v>0</v>
      </c>
      <c r="V388" s="388">
        <f>IFERROR($E388*SUMIF('Daily Log'!$AU$18:$AU$1017,$B388,'Daily Log'!$AV$18:$AV$1017),0)</f>
        <v>0</v>
      </c>
      <c r="W388" s="388">
        <f>IFERROR($E388*SUMIF('Daily Log'!$AX$18:$AX$1017,$B388,'Daily Log'!$AY$18:$AY$1017),0)</f>
        <v>0</v>
      </c>
      <c r="X388" s="388">
        <f>IFERROR($E388*SUMIF('Daily Log'!$BA$18:$BA$1017,$B388,'Daily Log'!$BB$18:$BB$1017),0)</f>
        <v>0</v>
      </c>
      <c r="Y388" s="388">
        <f>IFERROR($E388*SUMIF('Daily Log'!$BD$18:$BD$1017,$B388,'Daily Log'!$BE$18:$BE$1017),0)</f>
        <v>0</v>
      </c>
      <c r="Z388" s="388">
        <f>IFERROR($E388*SUMIF('Daily Log'!$BG$18:$BG$1017,$B388,'Daily Log'!$BH$18:$BH$1017),0)</f>
        <v>0</v>
      </c>
      <c r="AA388" s="388">
        <f>IFERROR($E388*SUMIF('Daily Log'!$BJ$18:$BJ$1017,$B388,'Daily Log'!$BK$18:$BK$1017),0)</f>
        <v>0</v>
      </c>
      <c r="AB388" s="388">
        <f>IFERROR($E388*SUMIF('Daily Log'!$BM$18:$BM$1017,$B388,'Daily Log'!$BN$18:$BN$1017),0)</f>
        <v>0</v>
      </c>
      <c r="AC388" s="388">
        <f>IFERROR($E388*SUMIF('Daily Log'!$BP$18:$BP$1017,$B388,'Daily Log'!$BQ$18:$BQ$1017),0)</f>
        <v>0</v>
      </c>
      <c r="AD388" s="388">
        <f>IFERROR($E388*SUMIF('Daily Log'!$BS$18:$BS$1017,$B388,'Daily Log'!$BT$18:$BT$1017),0)</f>
        <v>0</v>
      </c>
      <c r="AE388" s="388">
        <f>IFERROR($E388*SUMIF('Daily Log'!$BV$18:$BV$1017,$B388,'Daily Log'!$BW$18:$BW$1017),0)</f>
        <v>0</v>
      </c>
      <c r="AF388" s="388">
        <f>IFERROR($E388*SUMIF('Daily Log'!$BY$18:$BY$1017,$B388,'Daily Log'!$BZ$18:$BZ$1017),0)</f>
        <v>0</v>
      </c>
      <c r="AG388" s="388">
        <f>IFERROR($E388*SUMIF('Daily Log'!$CB$18:$CB$1017,$B388,'Daily Log'!$CC$18:$CC$1017),0)</f>
        <v>0</v>
      </c>
      <c r="AH388" s="388">
        <f>IFERROR($E388*SUMIF('Daily Log'!$CE$18:$CE$1017,$B388,'Daily Log'!$CF$18:$CF$1017),0)</f>
        <v>0</v>
      </c>
      <c r="AI388" s="388">
        <f>IFERROR($E388*SUMIF('Daily Log'!$CH$18:$CH$1017,$B388,'Daily Log'!$CI$18:$CI$1017),0)</f>
        <v>0</v>
      </c>
      <c r="AJ388" s="388">
        <f>IFERROR($E388*SUMIF('Daily Log'!$CK$18:$CK$1017,$B388,'Daily Log'!$CL$18:$CL$1017),0)</f>
        <v>0</v>
      </c>
      <c r="AK388" s="388">
        <f>IFERROR($E388*SUMIF('Daily Log'!$CN$18:$CN$1017,$B388,'Daily Log'!$CO$18:$CO$1017),0)</f>
        <v>0</v>
      </c>
    </row>
    <row r="389" spans="2:37" ht="33.75" customHeight="1">
      <c r="E389" s="391">
        <v>1</v>
      </c>
      <c r="F389" s="390">
        <f t="shared" si="6"/>
        <v>0</v>
      </c>
      <c r="G389" s="388">
        <f>IFERROR($E389*SUMIF('Daily Log'!$B$18:$B$1017,$B389,'Daily Log'!$C$18:$C$1017),0)</f>
        <v>0</v>
      </c>
      <c r="H389" s="388">
        <f>IFERROR($E389*SUMIF('Daily Log'!$E$18:$E$1017,$B389,'Daily Log'!$F$18:$F$1017),0)</f>
        <v>0</v>
      </c>
      <c r="I389" s="388">
        <f>IFERROR($E389*SUMIF('Daily Log'!$H$18:$H$1017,$B389,'Daily Log'!$I$18:$I$1017),0)</f>
        <v>0</v>
      </c>
      <c r="J389" s="388">
        <f>IFERROR($E389*SUMIF('Daily Log'!$K$18:$K$1017,$B389,'Daily Log'!$L$18:$L$1017),0)</f>
        <v>0</v>
      </c>
      <c r="K389" s="388">
        <f>IFERROR($E389*SUMIF('Daily Log'!$N$18:$N$1017,$B389,'Daily Log'!$O$18:$O$1017),0)</f>
        <v>0</v>
      </c>
      <c r="L389" s="388">
        <f>IFERROR($E389*SUMIF('Daily Log'!$Q$18:$Q$1017,$B389,'Daily Log'!$R$18:$R$1017),0)</f>
        <v>0</v>
      </c>
      <c r="M389" s="388">
        <f>IFERROR($E389*SUMIF('Daily Log'!$T$18:$T$1017,$B389,'Daily Log'!$U$18:$U$1017),0)</f>
        <v>0</v>
      </c>
      <c r="N389" s="388">
        <f>IFERROR($E389*SUMIF('Daily Log'!$W$18:$W$1017,$B389,'Daily Log'!$X$18:$X$1017),0)</f>
        <v>0</v>
      </c>
      <c r="O389" s="388">
        <f>IFERROR($E389*SUMIF('Daily Log'!$Z$18:$Z$1017,$B389,'Daily Log'!$AA$18:$AA$1017),0)</f>
        <v>0</v>
      </c>
      <c r="P389" s="388">
        <f>IFERROR($E389*SUMIF('Daily Log'!$AC$18:$AC$1017,$B389,'Daily Log'!$AD$18:$AD$1017),0)</f>
        <v>0</v>
      </c>
      <c r="Q389" s="388">
        <f>IFERROR($E389*SUMIF('Daily Log'!$AF$18:$AF$1017,$B389,'Daily Log'!$AG$18:$AG$1017),0)</f>
        <v>0</v>
      </c>
      <c r="R389" s="388">
        <f>IFERROR($E389*SUMIF('Daily Log'!$AI$18:$AI$1017,$B389,'Daily Log'!$AJ$18:$AJ$1017),0)</f>
        <v>0</v>
      </c>
      <c r="S389" s="388">
        <f>IFERROR($E389*SUMIF('Daily Log'!$AL$18:$AL$1017,$B389,'Daily Log'!$AM$18:$AM$1017),0)</f>
        <v>0</v>
      </c>
      <c r="T389" s="388">
        <f>IFERROR($E389*SUMIF('Daily Log'!$AO$18:$AO$1017,$B389,'Daily Log'!$AP$18:$AP$1017),0)</f>
        <v>0</v>
      </c>
      <c r="U389" s="388">
        <f>IFERROR($E389*SUMIF('Daily Log'!$AR$18:$AR$1017,$B389,'Daily Log'!$AS$18:$AS$1017),0)</f>
        <v>0</v>
      </c>
      <c r="V389" s="388">
        <f>IFERROR($E389*SUMIF('Daily Log'!$AU$18:$AU$1017,$B389,'Daily Log'!$AV$18:$AV$1017),0)</f>
        <v>0</v>
      </c>
      <c r="W389" s="388">
        <f>IFERROR($E389*SUMIF('Daily Log'!$AX$18:$AX$1017,$B389,'Daily Log'!$AY$18:$AY$1017),0)</f>
        <v>0</v>
      </c>
      <c r="X389" s="388">
        <f>IFERROR($E389*SUMIF('Daily Log'!$BA$18:$BA$1017,$B389,'Daily Log'!$BB$18:$BB$1017),0)</f>
        <v>0</v>
      </c>
      <c r="Y389" s="388">
        <f>IFERROR($E389*SUMIF('Daily Log'!$BD$18:$BD$1017,$B389,'Daily Log'!$BE$18:$BE$1017),0)</f>
        <v>0</v>
      </c>
      <c r="Z389" s="388">
        <f>IFERROR($E389*SUMIF('Daily Log'!$BG$18:$BG$1017,$B389,'Daily Log'!$BH$18:$BH$1017),0)</f>
        <v>0</v>
      </c>
      <c r="AA389" s="388">
        <f>IFERROR($E389*SUMIF('Daily Log'!$BJ$18:$BJ$1017,$B389,'Daily Log'!$BK$18:$BK$1017),0)</f>
        <v>0</v>
      </c>
      <c r="AB389" s="388">
        <f>IFERROR($E389*SUMIF('Daily Log'!$BM$18:$BM$1017,$B389,'Daily Log'!$BN$18:$BN$1017),0)</f>
        <v>0</v>
      </c>
      <c r="AC389" s="388">
        <f>IFERROR($E389*SUMIF('Daily Log'!$BP$18:$BP$1017,$B389,'Daily Log'!$BQ$18:$BQ$1017),0)</f>
        <v>0</v>
      </c>
      <c r="AD389" s="388">
        <f>IFERROR($E389*SUMIF('Daily Log'!$BS$18:$BS$1017,$B389,'Daily Log'!$BT$18:$BT$1017),0)</f>
        <v>0</v>
      </c>
      <c r="AE389" s="388">
        <f>IFERROR($E389*SUMIF('Daily Log'!$BV$18:$BV$1017,$B389,'Daily Log'!$BW$18:$BW$1017),0)</f>
        <v>0</v>
      </c>
      <c r="AF389" s="388">
        <f>IFERROR($E389*SUMIF('Daily Log'!$BY$18:$BY$1017,$B389,'Daily Log'!$BZ$18:$BZ$1017),0)</f>
        <v>0</v>
      </c>
      <c r="AG389" s="388">
        <f>IFERROR($E389*SUMIF('Daily Log'!$CB$18:$CB$1017,$B389,'Daily Log'!$CC$18:$CC$1017),0)</f>
        <v>0</v>
      </c>
      <c r="AH389" s="388">
        <f>IFERROR($E389*SUMIF('Daily Log'!$CE$18:$CE$1017,$B389,'Daily Log'!$CF$18:$CF$1017),0)</f>
        <v>0</v>
      </c>
      <c r="AI389" s="388">
        <f>IFERROR($E389*SUMIF('Daily Log'!$CH$18:$CH$1017,$B389,'Daily Log'!$CI$18:$CI$1017),0)</f>
        <v>0</v>
      </c>
      <c r="AJ389" s="388">
        <f>IFERROR($E389*SUMIF('Daily Log'!$CK$18:$CK$1017,$B389,'Daily Log'!$CL$18:$CL$1017),0)</f>
        <v>0</v>
      </c>
      <c r="AK389" s="388">
        <f>IFERROR($E389*SUMIF('Daily Log'!$CN$18:$CN$1017,$B389,'Daily Log'!$CO$18:$CO$1017),0)</f>
        <v>0</v>
      </c>
    </row>
    <row r="390" spans="2:37" ht="33.75" customHeight="1">
      <c r="E390" s="391">
        <v>1</v>
      </c>
      <c r="F390" s="390">
        <f t="shared" si="6"/>
        <v>0</v>
      </c>
      <c r="G390" s="388">
        <f>IFERROR($E390*SUMIF('Daily Log'!$B$18:$B$1017,$B390,'Daily Log'!$C$18:$C$1017),0)</f>
        <v>0</v>
      </c>
      <c r="H390" s="388">
        <f>IFERROR($E390*SUMIF('Daily Log'!$E$18:$E$1017,$B390,'Daily Log'!$F$18:$F$1017),0)</f>
        <v>0</v>
      </c>
      <c r="I390" s="388">
        <f>IFERROR($E390*SUMIF('Daily Log'!$H$18:$H$1017,$B390,'Daily Log'!$I$18:$I$1017),0)</f>
        <v>0</v>
      </c>
      <c r="J390" s="388">
        <f>IFERROR($E390*SUMIF('Daily Log'!$K$18:$K$1017,$B390,'Daily Log'!$L$18:$L$1017),0)</f>
        <v>0</v>
      </c>
      <c r="K390" s="388">
        <f>IFERROR($E390*SUMIF('Daily Log'!$N$18:$N$1017,$B390,'Daily Log'!$O$18:$O$1017),0)</f>
        <v>0</v>
      </c>
      <c r="L390" s="388">
        <f>IFERROR($E390*SUMIF('Daily Log'!$Q$18:$Q$1017,$B390,'Daily Log'!$R$18:$R$1017),0)</f>
        <v>0</v>
      </c>
      <c r="M390" s="388">
        <f>IFERROR($E390*SUMIF('Daily Log'!$T$18:$T$1017,$B390,'Daily Log'!$U$18:$U$1017),0)</f>
        <v>0</v>
      </c>
      <c r="N390" s="388">
        <f>IFERROR($E390*SUMIF('Daily Log'!$W$18:$W$1017,$B390,'Daily Log'!$X$18:$X$1017),0)</f>
        <v>0</v>
      </c>
      <c r="O390" s="388">
        <f>IFERROR($E390*SUMIF('Daily Log'!$Z$18:$Z$1017,$B390,'Daily Log'!$AA$18:$AA$1017),0)</f>
        <v>0</v>
      </c>
      <c r="P390" s="388">
        <f>IFERROR($E390*SUMIF('Daily Log'!$AC$18:$AC$1017,$B390,'Daily Log'!$AD$18:$AD$1017),0)</f>
        <v>0</v>
      </c>
      <c r="Q390" s="388">
        <f>IFERROR($E390*SUMIF('Daily Log'!$AF$18:$AF$1017,$B390,'Daily Log'!$AG$18:$AG$1017),0)</f>
        <v>0</v>
      </c>
      <c r="R390" s="388">
        <f>IFERROR($E390*SUMIF('Daily Log'!$AI$18:$AI$1017,$B390,'Daily Log'!$AJ$18:$AJ$1017),0)</f>
        <v>0</v>
      </c>
      <c r="S390" s="388">
        <f>IFERROR($E390*SUMIF('Daily Log'!$AL$18:$AL$1017,$B390,'Daily Log'!$AM$18:$AM$1017),0)</f>
        <v>0</v>
      </c>
      <c r="T390" s="388">
        <f>IFERROR($E390*SUMIF('Daily Log'!$AO$18:$AO$1017,$B390,'Daily Log'!$AP$18:$AP$1017),0)</f>
        <v>0</v>
      </c>
      <c r="U390" s="388">
        <f>IFERROR($E390*SUMIF('Daily Log'!$AR$18:$AR$1017,$B390,'Daily Log'!$AS$18:$AS$1017),0)</f>
        <v>0</v>
      </c>
      <c r="V390" s="388">
        <f>IFERROR($E390*SUMIF('Daily Log'!$AU$18:$AU$1017,$B390,'Daily Log'!$AV$18:$AV$1017),0)</f>
        <v>0</v>
      </c>
      <c r="W390" s="388">
        <f>IFERROR($E390*SUMIF('Daily Log'!$AX$18:$AX$1017,$B390,'Daily Log'!$AY$18:$AY$1017),0)</f>
        <v>0</v>
      </c>
      <c r="X390" s="388">
        <f>IFERROR($E390*SUMIF('Daily Log'!$BA$18:$BA$1017,$B390,'Daily Log'!$BB$18:$BB$1017),0)</f>
        <v>0</v>
      </c>
      <c r="Y390" s="388">
        <f>IFERROR($E390*SUMIF('Daily Log'!$BD$18:$BD$1017,$B390,'Daily Log'!$BE$18:$BE$1017),0)</f>
        <v>0</v>
      </c>
      <c r="Z390" s="388">
        <f>IFERROR($E390*SUMIF('Daily Log'!$BG$18:$BG$1017,$B390,'Daily Log'!$BH$18:$BH$1017),0)</f>
        <v>0</v>
      </c>
      <c r="AA390" s="388">
        <f>IFERROR($E390*SUMIF('Daily Log'!$BJ$18:$BJ$1017,$B390,'Daily Log'!$BK$18:$BK$1017),0)</f>
        <v>0</v>
      </c>
      <c r="AB390" s="388">
        <f>IFERROR($E390*SUMIF('Daily Log'!$BM$18:$BM$1017,$B390,'Daily Log'!$BN$18:$BN$1017),0)</f>
        <v>0</v>
      </c>
      <c r="AC390" s="388">
        <f>IFERROR($E390*SUMIF('Daily Log'!$BP$18:$BP$1017,$B390,'Daily Log'!$BQ$18:$BQ$1017),0)</f>
        <v>0</v>
      </c>
      <c r="AD390" s="388">
        <f>IFERROR($E390*SUMIF('Daily Log'!$BS$18:$BS$1017,$B390,'Daily Log'!$BT$18:$BT$1017),0)</f>
        <v>0</v>
      </c>
      <c r="AE390" s="388">
        <f>IFERROR($E390*SUMIF('Daily Log'!$BV$18:$BV$1017,$B390,'Daily Log'!$BW$18:$BW$1017),0)</f>
        <v>0</v>
      </c>
      <c r="AF390" s="388">
        <f>IFERROR($E390*SUMIF('Daily Log'!$BY$18:$BY$1017,$B390,'Daily Log'!$BZ$18:$BZ$1017),0)</f>
        <v>0</v>
      </c>
      <c r="AG390" s="388">
        <f>IFERROR($E390*SUMIF('Daily Log'!$CB$18:$CB$1017,$B390,'Daily Log'!$CC$18:$CC$1017),0)</f>
        <v>0</v>
      </c>
      <c r="AH390" s="388">
        <f>IFERROR($E390*SUMIF('Daily Log'!$CE$18:$CE$1017,$B390,'Daily Log'!$CF$18:$CF$1017),0)</f>
        <v>0</v>
      </c>
      <c r="AI390" s="388">
        <f>IFERROR($E390*SUMIF('Daily Log'!$CH$18:$CH$1017,$B390,'Daily Log'!$CI$18:$CI$1017),0)</f>
        <v>0</v>
      </c>
      <c r="AJ390" s="388">
        <f>IFERROR($E390*SUMIF('Daily Log'!$CK$18:$CK$1017,$B390,'Daily Log'!$CL$18:$CL$1017),0)</f>
        <v>0</v>
      </c>
      <c r="AK390" s="388">
        <f>IFERROR($E390*SUMIF('Daily Log'!$CN$18:$CN$1017,$B390,'Daily Log'!$CO$18:$CO$1017),0)</f>
        <v>0</v>
      </c>
    </row>
    <row r="391" spans="2:37" ht="33.75" customHeight="1">
      <c r="E391" s="391">
        <v>1</v>
      </c>
      <c r="F391" s="390">
        <f t="shared" si="6"/>
        <v>0</v>
      </c>
    </row>
    <row r="392" spans="2:37" ht="33.75" customHeight="1">
      <c r="E392" s="391">
        <v>1</v>
      </c>
      <c r="F392" s="390">
        <f t="shared" si="6"/>
        <v>0</v>
      </c>
    </row>
    <row r="393" spans="2:37" ht="33.75" customHeight="1">
      <c r="E393" s="391">
        <v>1</v>
      </c>
      <c r="F393" s="390">
        <f t="shared" si="6"/>
        <v>0</v>
      </c>
    </row>
    <row r="394" spans="2:37" ht="33.75" customHeight="1">
      <c r="E394" s="391">
        <v>1</v>
      </c>
      <c r="F394" s="390">
        <f t="shared" si="6"/>
        <v>0</v>
      </c>
    </row>
    <row r="395" spans="2:37" ht="33.75" customHeight="1">
      <c r="E395" s="391">
        <v>1</v>
      </c>
      <c r="F395" s="390">
        <f t="shared" si="6"/>
        <v>0</v>
      </c>
    </row>
    <row r="396" spans="2:37" ht="33.75" customHeight="1">
      <c r="E396" s="391">
        <v>1</v>
      </c>
      <c r="F396" s="390">
        <f t="shared" si="6"/>
        <v>0</v>
      </c>
    </row>
    <row r="397" spans="2:37" ht="33.75" customHeight="1">
      <c r="E397" s="391">
        <v>1</v>
      </c>
      <c r="F397" s="390">
        <f t="shared" si="6"/>
        <v>0</v>
      </c>
    </row>
    <row r="398" spans="2:37" ht="33.75" customHeight="1">
      <c r="E398" s="391">
        <v>1</v>
      </c>
      <c r="F398" s="390">
        <f t="shared" ref="F398:F425" si="7">SUM($G398:$AK398)</f>
        <v>0</v>
      </c>
    </row>
    <row r="399" spans="2:37" ht="33.75" customHeight="1">
      <c r="E399" s="391">
        <v>1</v>
      </c>
      <c r="F399" s="390">
        <f t="shared" si="7"/>
        <v>0</v>
      </c>
    </row>
    <row r="400" spans="2:37" ht="33.75" customHeight="1">
      <c r="E400" s="391">
        <v>1</v>
      </c>
      <c r="F400" s="390">
        <f t="shared" si="7"/>
        <v>0</v>
      </c>
    </row>
    <row r="401" spans="5:6" ht="33.75" customHeight="1">
      <c r="E401" s="391">
        <v>1</v>
      </c>
      <c r="F401" s="390">
        <f t="shared" si="7"/>
        <v>0</v>
      </c>
    </row>
    <row r="402" spans="5:6" ht="33.75" customHeight="1">
      <c r="E402" s="391">
        <v>1</v>
      </c>
      <c r="F402" s="390">
        <f t="shared" si="7"/>
        <v>0</v>
      </c>
    </row>
    <row r="403" spans="5:6" ht="33.75" customHeight="1">
      <c r="E403" s="391">
        <v>1</v>
      </c>
      <c r="F403" s="390">
        <f t="shared" si="7"/>
        <v>0</v>
      </c>
    </row>
    <row r="404" spans="5:6" ht="33.75" customHeight="1">
      <c r="E404" s="391">
        <v>1</v>
      </c>
      <c r="F404" s="390">
        <f t="shared" si="7"/>
        <v>0</v>
      </c>
    </row>
    <row r="405" spans="5:6" ht="33.75" customHeight="1">
      <c r="E405" s="391">
        <v>1</v>
      </c>
      <c r="F405" s="390">
        <f t="shared" si="7"/>
        <v>0</v>
      </c>
    </row>
    <row r="406" spans="5:6" ht="33.75" customHeight="1">
      <c r="E406" s="391">
        <v>1</v>
      </c>
      <c r="F406" s="390">
        <f t="shared" si="7"/>
        <v>0</v>
      </c>
    </row>
    <row r="407" spans="5:6" ht="33.75" customHeight="1">
      <c r="E407" s="391">
        <v>1</v>
      </c>
      <c r="F407" s="390">
        <f t="shared" si="7"/>
        <v>0</v>
      </c>
    </row>
    <row r="408" spans="5:6" ht="33.75" customHeight="1">
      <c r="E408" s="391">
        <v>1</v>
      </c>
      <c r="F408" s="390">
        <f t="shared" si="7"/>
        <v>0</v>
      </c>
    </row>
    <row r="409" spans="5:6" ht="33.75" customHeight="1">
      <c r="E409" s="391">
        <v>1</v>
      </c>
      <c r="F409" s="390">
        <f t="shared" si="7"/>
        <v>0</v>
      </c>
    </row>
    <row r="410" spans="5:6" ht="33.75" customHeight="1">
      <c r="E410" s="391">
        <v>1</v>
      </c>
      <c r="F410" s="390">
        <f t="shared" si="7"/>
        <v>0</v>
      </c>
    </row>
    <row r="411" spans="5:6" ht="33.75" customHeight="1">
      <c r="E411" s="391">
        <v>1</v>
      </c>
      <c r="F411" s="390">
        <f t="shared" si="7"/>
        <v>0</v>
      </c>
    </row>
    <row r="412" spans="5:6" ht="33.75" customHeight="1">
      <c r="E412" s="391">
        <v>1</v>
      </c>
      <c r="F412" s="390">
        <f t="shared" si="7"/>
        <v>0</v>
      </c>
    </row>
    <row r="413" spans="5:6" ht="33.75" customHeight="1">
      <c r="E413" s="391">
        <v>1</v>
      </c>
      <c r="F413" s="390">
        <f t="shared" si="7"/>
        <v>0</v>
      </c>
    </row>
    <row r="414" spans="5:6" ht="33.75" customHeight="1">
      <c r="E414" s="391">
        <v>1</v>
      </c>
      <c r="F414" s="390">
        <f t="shared" si="7"/>
        <v>0</v>
      </c>
    </row>
    <row r="415" spans="5:6" ht="33.75" customHeight="1">
      <c r="E415" s="391">
        <v>1</v>
      </c>
      <c r="F415" s="390">
        <f t="shared" si="7"/>
        <v>0</v>
      </c>
    </row>
    <row r="416" spans="5:6" ht="33.75" customHeight="1">
      <c r="E416" s="391">
        <v>1</v>
      </c>
      <c r="F416" s="390">
        <f t="shared" si="7"/>
        <v>0</v>
      </c>
    </row>
    <row r="417" spans="5:6" ht="33.75" customHeight="1">
      <c r="E417" s="391">
        <v>1</v>
      </c>
      <c r="F417" s="390">
        <f t="shared" si="7"/>
        <v>0</v>
      </c>
    </row>
    <row r="418" spans="5:6" ht="33.75" customHeight="1">
      <c r="E418" s="391">
        <v>1</v>
      </c>
      <c r="F418" s="390">
        <f t="shared" si="7"/>
        <v>0</v>
      </c>
    </row>
    <row r="419" spans="5:6" ht="33.75" customHeight="1">
      <c r="E419" s="391">
        <v>1</v>
      </c>
      <c r="F419" s="390">
        <f t="shared" si="7"/>
        <v>0</v>
      </c>
    </row>
    <row r="420" spans="5:6" ht="33.75" customHeight="1">
      <c r="E420" s="391">
        <v>1</v>
      </c>
      <c r="F420" s="390">
        <f t="shared" si="7"/>
        <v>0</v>
      </c>
    </row>
    <row r="421" spans="5:6" ht="33.75" customHeight="1">
      <c r="E421" s="391">
        <v>1</v>
      </c>
      <c r="F421" s="390">
        <f t="shared" si="7"/>
        <v>0</v>
      </c>
    </row>
    <row r="422" spans="5:6" ht="33.75" customHeight="1">
      <c r="F422" s="390">
        <f t="shared" si="7"/>
        <v>0</v>
      </c>
    </row>
    <row r="423" spans="5:6" ht="33.75" customHeight="1">
      <c r="F423" s="390">
        <f t="shared" si="7"/>
        <v>0</v>
      </c>
    </row>
    <row r="424" spans="5:6" ht="33.75" customHeight="1">
      <c r="F424" s="390">
        <f t="shared" si="7"/>
        <v>0</v>
      </c>
    </row>
    <row r="425" spans="5:6" ht="33.75" customHeight="1">
      <c r="F425" s="390">
        <f t="shared" si="7"/>
        <v>0</v>
      </c>
    </row>
  </sheetData>
  <sheetProtection selectLockedCells="1" autoFilter="0"/>
  <autoFilter ref="B29:D387">
    <filterColumn colId="0" showButton="0"/>
    <filterColumn colId="2">
      <filters>
        <filter val="KLKD-LOCAL DELIGHTS"/>
      </filters>
    </filterColumn>
  </autoFilter>
  <sortState ref="B30:F235">
    <sortCondition ref="D30:D235"/>
    <sortCondition ref="B30:B235"/>
  </sortState>
  <mergeCells count="4"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23" fitToHeight="1000" orientation="portrait" verticalDpi="0" r:id="rId1"/>
  <rowBreaks count="1" manualBreakCount="1">
    <brk id="367" min="1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8" tint="-0.249977111117893"/>
    <pageSetUpPr fitToPage="1"/>
  </sheetPr>
  <dimension ref="A1:CR1627"/>
  <sheetViews>
    <sheetView showGridLines="0" tabSelected="1" topLeftCell="BH1" workbookViewId="0">
      <selection activeCell="BJ18" sqref="BJ18:BK150"/>
    </sheetView>
  </sheetViews>
  <sheetFormatPr defaultColWidth="0" defaultRowHeight="0" customHeight="1" zeroHeight="1"/>
  <cols>
    <col min="1" max="1" width="5.7109375" style="3" customWidth="1"/>
    <col min="2" max="2" width="42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0.7109375" style="3" customWidth="1"/>
    <col min="63" max="63" width="20.7109375" style="38" customWidth="1"/>
    <col min="64" max="64" width="1.7109375" style="3" customWidth="1"/>
    <col min="65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1" width="20.7109375" style="3" customWidth="1"/>
    <col min="82" max="82" width="1.7109375" style="3" customWidth="1"/>
    <col min="83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25.42578125" style="258" customWidth="1"/>
    <col min="90" max="90" width="20.7109375" style="259" customWidth="1"/>
    <col min="91" max="91" width="1.7109375" style="3" customWidth="1"/>
    <col min="92" max="93" width="20.7109375" style="3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60"/>
      <c r="CL2" s="261"/>
      <c r="CM2" s="19"/>
      <c r="CN2" s="19"/>
      <c r="CO2" s="2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4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62"/>
      <c r="CL3" s="263"/>
      <c r="CM3" s="20"/>
      <c r="CN3" s="20"/>
      <c r="CO3" s="5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64"/>
      <c r="CL4" s="265"/>
      <c r="CM4" s="21"/>
      <c r="CN4" s="21"/>
      <c r="CO4" s="7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60"/>
      <c r="CL5" s="261"/>
      <c r="CM5" s="19"/>
      <c r="CN5" s="19"/>
      <c r="CO5" s="2"/>
      <c r="CQ5" s="1"/>
      <c r="CR5" s="2"/>
    </row>
    <row r="6" spans="1:96" ht="24.95" customHeight="1">
      <c r="B6" s="29" t="s">
        <v>4</v>
      </c>
      <c r="C6" s="739" t="str">
        <f ca="1">Summary!C6</f>
        <v>SBA</v>
      </c>
      <c r="D6" s="740"/>
      <c r="E6" s="74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4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62"/>
      <c r="CL6" s="263"/>
      <c r="CM6" s="20"/>
      <c r="CN6" s="20"/>
      <c r="CO6" s="5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4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62"/>
      <c r="CL7" s="263"/>
      <c r="CM7" s="20"/>
      <c r="CN7" s="20"/>
      <c r="CO7" s="5"/>
      <c r="CQ7" s="8"/>
      <c r="CR7" s="5"/>
    </row>
    <row r="8" spans="1:96" ht="24.95" customHeight="1">
      <c r="B8" s="29" t="s">
        <v>5</v>
      </c>
      <c r="C8" s="739" t="str">
        <f ca="1">Summary!C8</f>
        <v>2013</v>
      </c>
      <c r="D8" s="740"/>
      <c r="E8" s="74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4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62"/>
      <c r="CL8" s="263"/>
      <c r="CM8" s="20"/>
      <c r="CN8" s="20"/>
      <c r="CO8" s="5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4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62"/>
      <c r="CL9" s="263"/>
      <c r="CM9" s="20"/>
      <c r="CN9" s="20"/>
      <c r="CO9" s="5"/>
      <c r="CQ9" s="8"/>
      <c r="CR9" s="5"/>
    </row>
    <row r="10" spans="1:96" ht="24.95" customHeight="1">
      <c r="B10" s="29" t="s">
        <v>6</v>
      </c>
      <c r="C10" s="739" t="str">
        <f ca="1">Summary!C10</f>
        <v>NOVEMBER</v>
      </c>
      <c r="D10" s="740"/>
      <c r="E10" s="74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4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62"/>
      <c r="CL10" s="263"/>
      <c r="CM10" s="20"/>
      <c r="CN10" s="20"/>
      <c r="CO10" s="5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64"/>
      <c r="CL11" s="265"/>
      <c r="CM11" s="21"/>
      <c r="CN11" s="21"/>
      <c r="CO11" s="7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2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66"/>
      <c r="CL13" s="267"/>
      <c r="CN13" s="1"/>
      <c r="CO13" s="2"/>
      <c r="CQ13" s="1"/>
      <c r="CR13" s="2"/>
    </row>
    <row r="14" spans="1:96" ht="24.95" customHeight="1">
      <c r="A14" s="408">
        <f>IFERROR(INDEX($CR$18:$CR$48,MAX($B$17:$CO$17),1),"")</f>
        <v>0</v>
      </c>
      <c r="B14" s="31" t="str">
        <f ca="1">"DATE  "&amp;TEXT(Summary!G27,"DD / MM / YYYY")</f>
        <v>DATE  01 / 11 / 2013</v>
      </c>
      <c r="C14" s="5"/>
      <c r="E14" s="4" t="str">
        <f ca="1">"DATE  "&amp;TEXT(Summary!H27,"DD / MM / YYYY")</f>
        <v>DATE  02 / 11 / 2013</v>
      </c>
      <c r="F14" s="5"/>
      <c r="H14" s="4" t="str">
        <f ca="1">"DATE  "&amp;TEXT(Summary!I27,"DD / MM / YYYY")</f>
        <v>DATE  03 / 11 / 2013</v>
      </c>
      <c r="I14" s="5"/>
      <c r="K14" s="4" t="str">
        <f ca="1">"DATE  "&amp;TEXT(Summary!J27,"DD / MM / YYYY")</f>
        <v>DATE  04 / 11 / 2013</v>
      </c>
      <c r="L14" s="5"/>
      <c r="N14" s="4" t="str">
        <f ca="1">"DATE  "&amp;TEXT(Summary!K27,"DD / MM / YYYY")</f>
        <v>DATE  05 / 11 / 2013</v>
      </c>
      <c r="O14" s="5"/>
      <c r="Q14" s="4" t="str">
        <f ca="1">"DATE  "&amp;TEXT(Summary!L27,"DD / MM / YYYY")</f>
        <v>DATE  06 / 11 / 2013</v>
      </c>
      <c r="R14" s="5"/>
      <c r="T14" s="4" t="str">
        <f ca="1">"DATE  "&amp;TEXT(Summary!M27,"DD / MM / YYYY")</f>
        <v>DATE  07 / 11 / 2013</v>
      </c>
      <c r="U14" s="5"/>
      <c r="W14" s="4" t="str">
        <f ca="1">"DATE  "&amp;TEXT(Summary!N27,"DD / MM / YYYY")</f>
        <v>DATE  08 / 11 / 2013</v>
      </c>
      <c r="X14" s="5"/>
      <c r="Z14" s="4" t="str">
        <f ca="1">"DATE  "&amp;TEXT(Summary!O27,"DD / MM / YYYY")</f>
        <v>DATE  09 / 11 / 2013</v>
      </c>
      <c r="AA14" s="5"/>
      <c r="AC14" s="4" t="str">
        <f ca="1">"DATE  "&amp;TEXT(Summary!P27,"DD / MM / YYYY")</f>
        <v>DATE  10 / 11 / 2013</v>
      </c>
      <c r="AD14" s="5"/>
      <c r="AF14" s="4" t="str">
        <f ca="1">"DATE  "&amp;TEXT(Summary!Q27,"DD / MM / YYYY")</f>
        <v>DATE  11 / 11 / 2013</v>
      </c>
      <c r="AG14" s="5"/>
      <c r="AI14" s="4" t="str">
        <f ca="1">"DATE  "&amp;TEXT(Summary!R27,"DD / MM / YYYY")</f>
        <v>DATE  12 / 11 / 2013</v>
      </c>
      <c r="AJ14" s="5"/>
      <c r="AL14" s="4" t="str">
        <f ca="1">"DATE  "&amp;TEXT(Summary!S27,"DD / MM / YYYY")</f>
        <v>DATE  13 / 11 / 2013</v>
      </c>
      <c r="AM14" s="5"/>
      <c r="AO14" s="4" t="str">
        <f ca="1">"DATE  "&amp;TEXT(Summary!T27,"DD / MM / YYYY")</f>
        <v>DATE  14 / 11 / 2013</v>
      </c>
      <c r="AP14" s="5"/>
      <c r="AR14" s="4" t="str">
        <f ca="1">"DATE  "&amp;TEXT(Summary!U27,"DD / MM / YYYY")</f>
        <v>DATE  15 / 11 / 2013</v>
      </c>
      <c r="AS14" s="5"/>
      <c r="AU14" s="4" t="str">
        <f ca="1">"DATE  "&amp;TEXT(Summary!V27,"DD / MM / YYYY")</f>
        <v>DATE  16 / 11 / 2013</v>
      </c>
      <c r="AV14" s="5"/>
      <c r="AX14" s="4" t="str">
        <f ca="1">"DATE  "&amp;TEXT(Summary!W27,"DD / MM / YYYY")</f>
        <v>DATE  17 / 11 / 2013</v>
      </c>
      <c r="AY14" s="5"/>
      <c r="BA14" s="4" t="str">
        <f ca="1">"DATE  "&amp;TEXT(Summary!X27,"DD / MM / YYYY")</f>
        <v>DATE  18 / 11 / 2013</v>
      </c>
      <c r="BB14" s="5"/>
      <c r="BD14" s="4" t="str">
        <f ca="1">"DATE  "&amp;TEXT(Summary!Y27,"DD / MM / YYYY")</f>
        <v>DATE  19 / 11 / 2013</v>
      </c>
      <c r="BE14" s="5"/>
      <c r="BG14" s="4" t="str">
        <f ca="1">"DATE  "&amp;TEXT(Summary!Z27,"DD / MM / YYYY")</f>
        <v>DATE  20 / 11 / 2013</v>
      </c>
      <c r="BH14" s="5"/>
      <c r="BJ14" s="4" t="str">
        <f ca="1">"DATE  "&amp;TEXT(Summary!AA27,"DD / MM / YYYY")</f>
        <v>DATE  21 / 11 / 2013</v>
      </c>
      <c r="BK14" s="43"/>
      <c r="BM14" s="4" t="str">
        <f ca="1">"DATE  "&amp;TEXT(Summary!AB27,"DD / MM / YYYY")</f>
        <v>DATE  22 / 11 / 2013</v>
      </c>
      <c r="BN14" s="5"/>
      <c r="BP14" s="4" t="str">
        <f ca="1">"DATE  "&amp;TEXT(Summary!AC27,"DD / MM / YYYY")</f>
        <v>DATE  23 / 11 / 2013</v>
      </c>
      <c r="BQ14" s="5"/>
      <c r="BS14" s="4" t="str">
        <f ca="1">"DATE  "&amp;TEXT(Summary!AD27,"DD / MM / YYYY")</f>
        <v>DATE  24 / 11 / 2013</v>
      </c>
      <c r="BT14" s="5"/>
      <c r="BV14" s="4" t="str">
        <f ca="1">"DATE  "&amp;TEXT(Summary!AE27,"DD / MM / YYYY")</f>
        <v>DATE  25 / 11 / 2013</v>
      </c>
      <c r="BW14" s="5"/>
      <c r="BY14" s="4" t="str">
        <f ca="1">"DATE  "&amp;TEXT(Summary!AF27,"DD / MM / YYYY")</f>
        <v>DATE  26 / 11 / 2013</v>
      </c>
      <c r="BZ14" s="5"/>
      <c r="CB14" s="4" t="str">
        <f ca="1">"DATE  "&amp;TEXT(Summary!AG27,"DD / MM / YYYY")</f>
        <v>DATE  27 / 11 / 2013</v>
      </c>
      <c r="CC14" s="5"/>
      <c r="CE14" s="4" t="str">
        <f ca="1">"DATE  "&amp;TEXT(Summary!AH27,"DD / MM / YYYY")</f>
        <v>DATE  28 / 11 / 2013</v>
      </c>
      <c r="CF14" s="5"/>
      <c r="CH14" s="4" t="str">
        <f ca="1">"DATE  "&amp;TEXT(Summary!AI27,"DD / MM / YYYY")</f>
        <v>DATE  29 / 11 / 2013</v>
      </c>
      <c r="CI14" s="5"/>
      <c r="CK14" s="268" t="str">
        <f ca="1">"DATE  "&amp;TEXT(Summary!AJ27,"DD / MM / YYYY")</f>
        <v>DATE  30 / 11 / 2013</v>
      </c>
      <c r="CL14" s="269"/>
      <c r="CN14" s="4" t="str">
        <f ca="1">"DATE  "&amp;TEXT(Summary!AK27,"DD / MM / YYYY")</f>
        <v xml:space="preserve">DATE  </v>
      </c>
      <c r="CO14" s="5"/>
      <c r="CQ14" s="4" t="s">
        <v>557</v>
      </c>
      <c r="CR14" s="5"/>
    </row>
    <row r="15" spans="1:96" ht="9.9499999999999993" customHeight="1">
      <c r="B15" s="32"/>
      <c r="C15" s="7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4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70"/>
      <c r="CL15" s="271"/>
      <c r="CN15" s="6"/>
      <c r="CO15" s="7"/>
      <c r="CQ15" s="6"/>
      <c r="CR15" s="7"/>
    </row>
    <row r="16" spans="1:96" ht="24.95" customHeight="1">
      <c r="B16" s="33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5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72" t="s">
        <v>0</v>
      </c>
      <c r="CL16" s="273" t="s">
        <v>1</v>
      </c>
      <c r="CN16" s="8" t="s">
        <v>0</v>
      </c>
      <c r="CO16" s="9" t="s">
        <v>1</v>
      </c>
      <c r="CQ16" s="8" t="s">
        <v>6</v>
      </c>
      <c r="CR16" s="9" t="s">
        <v>557</v>
      </c>
    </row>
    <row r="17" spans="1:96" ht="26.25" customHeight="1">
      <c r="B17" s="406">
        <f>IF(B18&lt;&gt;"",1,0)</f>
        <v>0</v>
      </c>
      <c r="C17" s="407"/>
      <c r="D17" s="408"/>
      <c r="E17" s="406">
        <f>IF(E18&lt;&gt;"",2,0)</f>
        <v>0</v>
      </c>
      <c r="F17" s="407"/>
      <c r="G17" s="408"/>
      <c r="H17" s="406">
        <f>IF(H18&lt;&gt;"",3,0)</f>
        <v>0</v>
      </c>
      <c r="I17" s="407"/>
      <c r="J17" s="408"/>
      <c r="K17" s="406">
        <f>IF(K18&lt;&gt;"",4,0)</f>
        <v>0</v>
      </c>
      <c r="L17" s="407"/>
      <c r="M17" s="408"/>
      <c r="N17" s="406">
        <f>IF(N18&lt;&gt;"",5,0)</f>
        <v>0</v>
      </c>
      <c r="O17" s="407"/>
      <c r="P17" s="408"/>
      <c r="Q17" s="406">
        <f>IF(Q18&lt;&gt;"",6,0)</f>
        <v>0</v>
      </c>
      <c r="R17" s="407"/>
      <c r="S17" s="408"/>
      <c r="T17" s="406">
        <f>IF(T18&lt;&gt;"",7,0)</f>
        <v>0</v>
      </c>
      <c r="U17" s="407"/>
      <c r="V17" s="408"/>
      <c r="W17" s="406">
        <f>IF(W18&lt;&gt;"",8,0)</f>
        <v>0</v>
      </c>
      <c r="X17" s="407"/>
      <c r="Y17" s="408"/>
      <c r="Z17" s="406">
        <f>IF(Z18&lt;&gt;"",9,0)</f>
        <v>0</v>
      </c>
      <c r="AA17" s="407"/>
      <c r="AB17" s="408"/>
      <c r="AC17" s="406">
        <f>IF(AC18&lt;&gt;"",10,0)</f>
        <v>0</v>
      </c>
      <c r="AD17" s="407"/>
      <c r="AE17" s="408"/>
      <c r="AF17" s="406">
        <f>IF(AF18&lt;&gt;"",11,0)</f>
        <v>0</v>
      </c>
      <c r="AG17" s="407"/>
      <c r="AH17" s="408"/>
      <c r="AI17" s="406">
        <f>IF(AI18&lt;&gt;"",12,0)</f>
        <v>0</v>
      </c>
      <c r="AJ17" s="407"/>
      <c r="AK17" s="408"/>
      <c r="AL17" s="406">
        <f>IF(AL18&lt;&gt;"",13,0)</f>
        <v>0</v>
      </c>
      <c r="AM17" s="407"/>
      <c r="AN17" s="408"/>
      <c r="AO17" s="406">
        <f>IF(AO18&lt;&gt;"",14,0)</f>
        <v>0</v>
      </c>
      <c r="AP17" s="407"/>
      <c r="AQ17" s="408"/>
      <c r="AR17" s="406">
        <f>IF(AR18&lt;&gt;"",15,0)</f>
        <v>0</v>
      </c>
      <c r="AS17" s="407"/>
      <c r="AT17" s="408"/>
      <c r="AU17" s="406">
        <f>IF(AU18&lt;&gt;"",16,0)</f>
        <v>0</v>
      </c>
      <c r="AV17" s="407"/>
      <c r="AW17" s="408"/>
      <c r="AX17" s="406">
        <f>IF(AX18&lt;&gt;"",17,0)</f>
        <v>0</v>
      </c>
      <c r="AY17" s="407"/>
      <c r="AZ17" s="408"/>
      <c r="BA17" s="406">
        <f>IF(BA18&lt;&gt;"",18,0)</f>
        <v>18</v>
      </c>
      <c r="BB17" s="407"/>
      <c r="BC17" s="408"/>
      <c r="BD17" s="406">
        <f>IF(BD18&lt;&gt;"",19,0)</f>
        <v>19</v>
      </c>
      <c r="BE17" s="407"/>
      <c r="BF17" s="408"/>
      <c r="BG17" s="406">
        <f>IF(BG18&lt;&gt;"",20,0)</f>
        <v>20</v>
      </c>
      <c r="BH17" s="407"/>
      <c r="BI17" s="408"/>
      <c r="BJ17" s="406">
        <f>IF(BJ18&lt;&gt;"",21,0)</f>
        <v>21</v>
      </c>
      <c r="BK17" s="407"/>
      <c r="BL17" s="408"/>
      <c r="BM17" s="406">
        <f>IF(BM18&lt;&gt;"",22,0)</f>
        <v>22</v>
      </c>
      <c r="BN17" s="407"/>
      <c r="BO17" s="408"/>
      <c r="BP17" s="406">
        <f>IF(BP18&lt;&gt;"",23,0)</f>
        <v>23</v>
      </c>
      <c r="BQ17" s="407"/>
      <c r="BR17" s="408"/>
      <c r="BS17" s="406">
        <f>IF(BS18&lt;&gt;"",24,0)</f>
        <v>24</v>
      </c>
      <c r="BT17" s="407"/>
      <c r="BU17" s="408"/>
      <c r="BV17" s="406">
        <f>IF(BV18&lt;&gt;"",25,0)</f>
        <v>0</v>
      </c>
      <c r="BW17" s="407"/>
      <c r="BX17" s="408"/>
      <c r="BY17" s="406">
        <f>IF(BY18&lt;&gt;"",26,0)</f>
        <v>0</v>
      </c>
      <c r="BZ17" s="407"/>
      <c r="CA17" s="408"/>
      <c r="CB17" s="406">
        <f>IF(CB18&lt;&gt;"",27,0)</f>
        <v>0</v>
      </c>
      <c r="CC17" s="407"/>
      <c r="CD17" s="408"/>
      <c r="CE17" s="406">
        <f>IF(CE18&lt;&gt;"",28,0)</f>
        <v>0</v>
      </c>
      <c r="CF17" s="407"/>
      <c r="CG17" s="408"/>
      <c r="CH17" s="406">
        <f>IF(CH18&lt;&gt;"",29,0)</f>
        <v>0</v>
      </c>
      <c r="CI17" s="407"/>
      <c r="CJ17" s="408"/>
      <c r="CK17" s="406">
        <f>IF(CK18&lt;&gt;"",30,0)</f>
        <v>0</v>
      </c>
      <c r="CL17" s="407"/>
      <c r="CM17" s="408"/>
      <c r="CN17" s="406">
        <f>IF(CN18&lt;&gt;"",31,0)</f>
        <v>0</v>
      </c>
      <c r="CO17" s="407"/>
      <c r="CQ17" s="403"/>
      <c r="CR17" s="404"/>
    </row>
    <row r="18" spans="1:96" ht="24.95" customHeight="1">
      <c r="A18" s="408"/>
      <c r="B18" s="13"/>
      <c r="C18" s="14"/>
      <c r="E18" s="13"/>
      <c r="F18" s="14"/>
      <c r="H18" s="13"/>
      <c r="I18" s="14"/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 t="s">
        <v>308</v>
      </c>
      <c r="BB18" s="14">
        <v>24</v>
      </c>
      <c r="BD18" s="13" t="s">
        <v>306</v>
      </c>
      <c r="BE18" s="14">
        <v>8</v>
      </c>
      <c r="BG18" s="13" t="s">
        <v>306</v>
      </c>
      <c r="BH18" s="14">
        <v>12</v>
      </c>
      <c r="BJ18" s="13" t="s">
        <v>306</v>
      </c>
      <c r="BK18" s="14">
        <v>4</v>
      </c>
      <c r="BM18" s="13" t="s">
        <v>308</v>
      </c>
      <c r="BN18" s="14">
        <v>65</v>
      </c>
      <c r="BP18" s="13" t="s">
        <v>308</v>
      </c>
      <c r="BQ18" s="14">
        <v>91</v>
      </c>
      <c r="BS18" s="13" t="s">
        <v>308</v>
      </c>
      <c r="BT18" s="14">
        <v>98</v>
      </c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74"/>
      <c r="CL18" s="275"/>
      <c r="CN18" s="402"/>
      <c r="CO18" s="436"/>
      <c r="CQ18" s="405"/>
    </row>
    <row r="19" spans="1:96" ht="24.95" customHeight="1">
      <c r="A19" s="408"/>
      <c r="B19" s="15"/>
      <c r="C19" s="16"/>
      <c r="E19" s="15"/>
      <c r="F19" s="16"/>
      <c r="H19" s="15"/>
      <c r="I19" s="16"/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 t="s">
        <v>314</v>
      </c>
      <c r="BB19" s="16">
        <v>23</v>
      </c>
      <c r="BD19" s="15" t="s">
        <v>402</v>
      </c>
      <c r="BE19" s="16">
        <v>2</v>
      </c>
      <c r="BG19" s="15" t="s">
        <v>308</v>
      </c>
      <c r="BH19" s="16">
        <v>48</v>
      </c>
      <c r="BJ19" s="15" t="s">
        <v>402</v>
      </c>
      <c r="BK19" s="16">
        <v>6</v>
      </c>
      <c r="BM19" s="15" t="s">
        <v>314</v>
      </c>
      <c r="BN19" s="16">
        <v>7</v>
      </c>
      <c r="BP19" s="15" t="s">
        <v>309</v>
      </c>
      <c r="BQ19" s="16">
        <v>3</v>
      </c>
      <c r="BS19" s="15" t="s">
        <v>309</v>
      </c>
      <c r="BT19" s="16">
        <v>1</v>
      </c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76"/>
      <c r="CL19" s="277"/>
      <c r="CN19" s="402"/>
      <c r="CO19" s="436"/>
      <c r="CQ19" s="405"/>
    </row>
    <row r="20" spans="1:96" ht="24.95" customHeight="1">
      <c r="A20" s="408"/>
      <c r="B20" s="15"/>
      <c r="C20" s="16"/>
      <c r="E20" s="15"/>
      <c r="F20" s="16"/>
      <c r="H20" s="15"/>
      <c r="I20" s="16"/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 t="s">
        <v>315</v>
      </c>
      <c r="BB20" s="16">
        <v>6</v>
      </c>
      <c r="BD20" s="15" t="s">
        <v>308</v>
      </c>
      <c r="BE20" s="16">
        <v>67</v>
      </c>
      <c r="BG20" s="15" t="s">
        <v>314</v>
      </c>
      <c r="BH20" s="16">
        <v>14</v>
      </c>
      <c r="BJ20" s="15" t="s">
        <v>308</v>
      </c>
      <c r="BK20" s="16">
        <v>45</v>
      </c>
      <c r="BM20" s="15" t="s">
        <v>315</v>
      </c>
      <c r="BN20" s="16">
        <v>7</v>
      </c>
      <c r="BP20" s="15" t="s">
        <v>314</v>
      </c>
      <c r="BQ20" s="16">
        <v>75</v>
      </c>
      <c r="BS20" s="15" t="s">
        <v>314</v>
      </c>
      <c r="BT20" s="16">
        <v>57</v>
      </c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76"/>
      <c r="CL20" s="277"/>
      <c r="CN20" s="402"/>
      <c r="CO20" s="436"/>
      <c r="CQ20" s="405"/>
    </row>
    <row r="21" spans="1:96" ht="24.95" customHeight="1">
      <c r="A21" s="408"/>
      <c r="B21" s="15"/>
      <c r="C21" s="16"/>
      <c r="E21" s="15"/>
      <c r="F21" s="16"/>
      <c r="H21" s="15"/>
      <c r="I21" s="16"/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 t="s">
        <v>317</v>
      </c>
      <c r="BB21" s="16">
        <v>85</v>
      </c>
      <c r="BD21" s="15" t="s">
        <v>309</v>
      </c>
      <c r="BE21" s="16">
        <v>1</v>
      </c>
      <c r="BG21" s="15" t="s">
        <v>317</v>
      </c>
      <c r="BH21" s="16">
        <v>61</v>
      </c>
      <c r="BJ21" s="15" t="s">
        <v>314</v>
      </c>
      <c r="BK21" s="16">
        <v>18</v>
      </c>
      <c r="BM21" s="15" t="s">
        <v>317</v>
      </c>
      <c r="BN21" s="16">
        <v>83</v>
      </c>
      <c r="BP21" s="15" t="s">
        <v>315</v>
      </c>
      <c r="BQ21" s="16">
        <v>12</v>
      </c>
      <c r="BS21" s="15" t="s">
        <v>315</v>
      </c>
      <c r="BT21" s="16">
        <v>7</v>
      </c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76"/>
      <c r="CL21" s="277"/>
      <c r="CN21" s="402"/>
      <c r="CO21" s="436"/>
      <c r="CQ21" s="405"/>
    </row>
    <row r="22" spans="1:96" ht="24.95" customHeight="1">
      <c r="A22" s="408"/>
      <c r="B22" s="15"/>
      <c r="C22" s="16"/>
      <c r="E22" s="15"/>
      <c r="F22" s="16"/>
      <c r="H22" s="15"/>
      <c r="I22" s="16"/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 t="s">
        <v>326</v>
      </c>
      <c r="BB22" s="16">
        <v>65</v>
      </c>
      <c r="BD22" s="15" t="s">
        <v>314</v>
      </c>
      <c r="BE22" s="16">
        <v>19</v>
      </c>
      <c r="BG22" s="15" t="s">
        <v>319</v>
      </c>
      <c r="BH22" s="16">
        <v>1</v>
      </c>
      <c r="BJ22" s="15" t="s">
        <v>315</v>
      </c>
      <c r="BK22" s="16">
        <v>11</v>
      </c>
      <c r="BM22" s="15" t="s">
        <v>324</v>
      </c>
      <c r="BN22" s="16">
        <v>1</v>
      </c>
      <c r="BP22" s="15" t="s">
        <v>434</v>
      </c>
      <c r="BQ22" s="16">
        <v>6</v>
      </c>
      <c r="BS22" s="15" t="s">
        <v>320</v>
      </c>
      <c r="BT22" s="16">
        <v>1</v>
      </c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76"/>
      <c r="CL22" s="277"/>
      <c r="CN22" s="402"/>
      <c r="CO22" s="436"/>
      <c r="CQ22" s="405"/>
    </row>
    <row r="23" spans="1:96" ht="24.95" customHeight="1">
      <c r="A23" s="408"/>
      <c r="B23" s="15"/>
      <c r="C23" s="16"/>
      <c r="E23" s="15"/>
      <c r="F23" s="16"/>
      <c r="H23" s="15"/>
      <c r="I23" s="16"/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 t="s">
        <v>327</v>
      </c>
      <c r="BB23" s="16">
        <v>16</v>
      </c>
      <c r="BD23" s="15" t="s">
        <v>316</v>
      </c>
      <c r="BE23" s="16">
        <v>8</v>
      </c>
      <c r="BG23" s="15" t="s">
        <v>322</v>
      </c>
      <c r="BH23" s="16">
        <v>1</v>
      </c>
      <c r="BJ23" s="15" t="s">
        <v>317</v>
      </c>
      <c r="BK23" s="16">
        <v>56</v>
      </c>
      <c r="BM23" s="15" t="s">
        <v>325</v>
      </c>
      <c r="BN23" s="16">
        <v>1</v>
      </c>
      <c r="BP23" s="15" t="s">
        <v>319</v>
      </c>
      <c r="BQ23" s="16">
        <v>1</v>
      </c>
      <c r="BS23" s="15" t="s">
        <v>326</v>
      </c>
      <c r="BT23" s="16">
        <v>48</v>
      </c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76"/>
      <c r="CL23" s="277"/>
      <c r="CN23" s="402"/>
      <c r="CO23" s="436"/>
      <c r="CQ23" s="405"/>
    </row>
    <row r="24" spans="1:96" ht="24.95" customHeight="1">
      <c r="A24" s="408"/>
      <c r="B24" s="15"/>
      <c r="C24" s="16"/>
      <c r="E24" s="15"/>
      <c r="F24" s="16"/>
      <c r="H24" s="15"/>
      <c r="I24" s="16"/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 t="s">
        <v>329</v>
      </c>
      <c r="BB24" s="16">
        <v>48</v>
      </c>
      <c r="BD24" s="15" t="s">
        <v>317</v>
      </c>
      <c r="BE24" s="16">
        <v>112</v>
      </c>
      <c r="BG24" s="15" t="s">
        <v>326</v>
      </c>
      <c r="BH24" s="16">
        <v>83</v>
      </c>
      <c r="BJ24" s="15" t="s">
        <v>319</v>
      </c>
      <c r="BK24" s="16">
        <v>1</v>
      </c>
      <c r="BM24" s="15" t="s">
        <v>408</v>
      </c>
      <c r="BN24" s="16">
        <v>3</v>
      </c>
      <c r="BP24" s="15" t="s">
        <v>320</v>
      </c>
      <c r="BQ24" s="16">
        <v>1</v>
      </c>
      <c r="BS24" s="15" t="s">
        <v>327</v>
      </c>
      <c r="BT24" s="16">
        <v>43</v>
      </c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76"/>
      <c r="CL24" s="277"/>
      <c r="CN24" s="402"/>
      <c r="CO24" s="436"/>
      <c r="CQ24" s="405"/>
    </row>
    <row r="25" spans="1:96" ht="24.95" customHeight="1">
      <c r="A25" s="408"/>
      <c r="B25" s="15"/>
      <c r="C25" s="16"/>
      <c r="E25" s="15"/>
      <c r="F25" s="16"/>
      <c r="H25" s="15"/>
      <c r="I25" s="16"/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 t="s">
        <v>331</v>
      </c>
      <c r="BB25" s="16">
        <v>3</v>
      </c>
      <c r="BD25" s="15" t="s">
        <v>320</v>
      </c>
      <c r="BE25" s="16">
        <v>1</v>
      </c>
      <c r="BG25" s="15" t="s">
        <v>327</v>
      </c>
      <c r="BH25" s="16">
        <v>3</v>
      </c>
      <c r="BJ25" s="15" t="s">
        <v>320</v>
      </c>
      <c r="BK25" s="16">
        <v>1</v>
      </c>
      <c r="BM25" s="15" t="s">
        <v>326</v>
      </c>
      <c r="BN25" s="16">
        <v>112</v>
      </c>
      <c r="BP25" s="15" t="s">
        <v>322</v>
      </c>
      <c r="BQ25" s="16">
        <v>1</v>
      </c>
      <c r="BS25" s="15" t="s">
        <v>329</v>
      </c>
      <c r="BT25" s="16">
        <v>34</v>
      </c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76"/>
      <c r="CL25" s="277"/>
      <c r="CN25" s="402"/>
      <c r="CO25" s="436"/>
      <c r="CQ25" s="405"/>
    </row>
    <row r="26" spans="1:96" ht="24.95" customHeight="1">
      <c r="A26" s="408"/>
      <c r="B26" s="15"/>
      <c r="C26" s="16"/>
      <c r="E26" s="15"/>
      <c r="F26" s="16"/>
      <c r="H26" s="15"/>
      <c r="I26" s="16"/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 t="s">
        <v>332</v>
      </c>
      <c r="BB26" s="16">
        <v>1</v>
      </c>
      <c r="BD26" s="15" t="s">
        <v>322</v>
      </c>
      <c r="BE26" s="16">
        <v>2</v>
      </c>
      <c r="BG26" s="15" t="s">
        <v>328</v>
      </c>
      <c r="BH26" s="16">
        <v>4</v>
      </c>
      <c r="BJ26" s="15" t="s">
        <v>322</v>
      </c>
      <c r="BK26" s="16">
        <v>1</v>
      </c>
      <c r="BM26" s="15" t="s">
        <v>327</v>
      </c>
      <c r="BN26" s="16">
        <v>21</v>
      </c>
      <c r="BP26" s="15" t="s">
        <v>326</v>
      </c>
      <c r="BQ26" s="16">
        <v>140</v>
      </c>
      <c r="BS26" s="15" t="s">
        <v>331</v>
      </c>
      <c r="BT26" s="16">
        <v>1</v>
      </c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76"/>
      <c r="CL26" s="277"/>
      <c r="CN26" s="402"/>
      <c r="CO26" s="436"/>
      <c r="CQ26" s="405"/>
    </row>
    <row r="27" spans="1:96" ht="24.95" customHeight="1">
      <c r="A27" s="408"/>
      <c r="B27" s="15"/>
      <c r="C27" s="16"/>
      <c r="E27" s="15"/>
      <c r="F27" s="16"/>
      <c r="H27" s="15"/>
      <c r="I27" s="16"/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 t="s">
        <v>335</v>
      </c>
      <c r="BB27" s="16">
        <v>1</v>
      </c>
      <c r="BD27" s="15" t="s">
        <v>324</v>
      </c>
      <c r="BE27" s="16">
        <v>3</v>
      </c>
      <c r="BG27" s="15" t="s">
        <v>329</v>
      </c>
      <c r="BH27" s="16">
        <v>26</v>
      </c>
      <c r="BJ27" s="15" t="s">
        <v>324</v>
      </c>
      <c r="BK27" s="16">
        <v>1</v>
      </c>
      <c r="BM27" s="15" t="s">
        <v>329</v>
      </c>
      <c r="BN27" s="16">
        <v>159</v>
      </c>
      <c r="BP27" s="15" t="s">
        <v>327</v>
      </c>
      <c r="BQ27" s="16">
        <v>23</v>
      </c>
      <c r="BS27" s="15" t="s">
        <v>334</v>
      </c>
      <c r="BT27" s="16">
        <v>1</v>
      </c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76"/>
      <c r="CL27" s="277"/>
      <c r="CN27" s="402"/>
      <c r="CO27" s="436"/>
      <c r="CQ27" s="405"/>
    </row>
    <row r="28" spans="1:96" ht="24.95" customHeight="1">
      <c r="A28" s="408"/>
      <c r="B28" s="15"/>
      <c r="C28" s="16"/>
      <c r="E28" s="15"/>
      <c r="F28" s="16"/>
      <c r="H28" s="15"/>
      <c r="I28" s="16"/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 t="s">
        <v>336</v>
      </c>
      <c r="BB28" s="16"/>
      <c r="BD28" s="15" t="s">
        <v>406</v>
      </c>
      <c r="BE28" s="16">
        <v>1</v>
      </c>
      <c r="BG28" s="15" t="s">
        <v>331</v>
      </c>
      <c r="BH28" s="16">
        <v>1</v>
      </c>
      <c r="BJ28" s="15" t="s">
        <v>326</v>
      </c>
      <c r="BK28" s="16">
        <v>65</v>
      </c>
      <c r="BM28" s="15" t="s">
        <v>331</v>
      </c>
      <c r="BN28" s="16">
        <v>4</v>
      </c>
      <c r="BP28" s="15" t="s">
        <v>329</v>
      </c>
      <c r="BQ28" s="16">
        <v>69</v>
      </c>
      <c r="BS28" s="15" t="s">
        <v>335</v>
      </c>
      <c r="BT28" s="16">
        <v>1</v>
      </c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76"/>
      <c r="CL28" s="277"/>
      <c r="CN28" s="402"/>
      <c r="CO28" s="436"/>
      <c r="CQ28" s="405"/>
    </row>
    <row r="29" spans="1:96" ht="24.95" customHeight="1">
      <c r="A29" s="408"/>
      <c r="B29" s="15"/>
      <c r="C29" s="16"/>
      <c r="E29" s="15"/>
      <c r="F29" s="16"/>
      <c r="H29" s="15"/>
      <c r="I29" s="16"/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 t="s">
        <v>337</v>
      </c>
      <c r="BB29" s="16">
        <v>22</v>
      </c>
      <c r="BD29" s="15" t="s">
        <v>326</v>
      </c>
      <c r="BE29" s="16">
        <v>86</v>
      </c>
      <c r="BG29" s="15" t="s">
        <v>409</v>
      </c>
      <c r="BH29" s="16">
        <v>1</v>
      </c>
      <c r="BJ29" s="15" t="s">
        <v>327</v>
      </c>
      <c r="BK29" s="16">
        <v>16</v>
      </c>
      <c r="BM29" s="15" t="s">
        <v>332</v>
      </c>
      <c r="BN29" s="16">
        <v>2</v>
      </c>
      <c r="BP29" s="15" t="s">
        <v>330</v>
      </c>
      <c r="BQ29" s="16">
        <v>7</v>
      </c>
      <c r="BS29" s="15" t="s">
        <v>410</v>
      </c>
      <c r="BT29" s="16">
        <v>1</v>
      </c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76"/>
      <c r="CL29" s="277"/>
      <c r="CN29" s="402"/>
      <c r="CO29" s="436"/>
      <c r="CQ29" s="405"/>
    </row>
    <row r="30" spans="1:96" ht="24.95" customHeight="1">
      <c r="A30" s="408"/>
      <c r="B30" s="15"/>
      <c r="C30" s="16"/>
      <c r="E30" s="15"/>
      <c r="F30" s="16"/>
      <c r="H30" s="15"/>
      <c r="I30" s="16"/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 t="s">
        <v>338</v>
      </c>
      <c r="BB30" s="16">
        <v>3</v>
      </c>
      <c r="BD30" s="15" t="s">
        <v>327</v>
      </c>
      <c r="BE30" s="16">
        <v>3</v>
      </c>
      <c r="BG30" s="15" t="s">
        <v>332</v>
      </c>
      <c r="BH30" s="16">
        <v>2</v>
      </c>
      <c r="BJ30" s="15" t="s">
        <v>329</v>
      </c>
      <c r="BK30" s="16">
        <v>33</v>
      </c>
      <c r="BM30" s="15" t="s">
        <v>334</v>
      </c>
      <c r="BN30" s="16">
        <v>2</v>
      </c>
      <c r="BP30" s="15" t="s">
        <v>331</v>
      </c>
      <c r="BQ30" s="16">
        <v>3</v>
      </c>
      <c r="BS30" s="15" t="s">
        <v>337</v>
      </c>
      <c r="BT30" s="16">
        <v>28</v>
      </c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76"/>
      <c r="CL30" s="277"/>
      <c r="CN30" s="402"/>
      <c r="CO30" s="436"/>
      <c r="CQ30" s="405"/>
    </row>
    <row r="31" spans="1:96" ht="24.95" customHeight="1">
      <c r="A31" s="408"/>
      <c r="B31" s="15"/>
      <c r="C31" s="16"/>
      <c r="E31" s="15"/>
      <c r="F31" s="16"/>
      <c r="H31" s="15"/>
      <c r="I31" s="16"/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 t="s">
        <v>340</v>
      </c>
      <c r="BB31" s="16">
        <v>31</v>
      </c>
      <c r="BD31" s="15" t="s">
        <v>328</v>
      </c>
      <c r="BE31" s="16">
        <v>75</v>
      </c>
      <c r="BG31" s="15" t="s">
        <v>334</v>
      </c>
      <c r="BH31" s="16">
        <v>2</v>
      </c>
      <c r="BJ31" s="15" t="s">
        <v>331</v>
      </c>
      <c r="BK31" s="16">
        <v>4</v>
      </c>
      <c r="BM31" s="15" t="s">
        <v>335</v>
      </c>
      <c r="BN31" s="16">
        <v>4</v>
      </c>
      <c r="BP31" s="15" t="s">
        <v>332</v>
      </c>
      <c r="BQ31" s="16">
        <v>6</v>
      </c>
      <c r="BS31" s="15" t="s">
        <v>340</v>
      </c>
      <c r="BT31" s="16">
        <v>37</v>
      </c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76"/>
      <c r="CL31" s="277"/>
      <c r="CN31" s="402"/>
      <c r="CO31" s="436"/>
      <c r="CQ31" s="405"/>
    </row>
    <row r="32" spans="1:96" ht="24.95" customHeight="1">
      <c r="A32" s="408"/>
      <c r="B32" s="15"/>
      <c r="C32" s="16"/>
      <c r="E32" s="15"/>
      <c r="F32" s="16"/>
      <c r="H32" s="15"/>
      <c r="I32" s="16"/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 t="s">
        <v>341</v>
      </c>
      <c r="BB32" s="16">
        <v>1</v>
      </c>
      <c r="BD32" s="15" t="s">
        <v>329</v>
      </c>
      <c r="BE32" s="16">
        <v>40</v>
      </c>
      <c r="BG32" s="15" t="s">
        <v>335</v>
      </c>
      <c r="BH32" s="16">
        <v>1</v>
      </c>
      <c r="BJ32" s="15" t="s">
        <v>332</v>
      </c>
      <c r="BK32" s="16">
        <v>3</v>
      </c>
      <c r="BM32" s="15" t="s">
        <v>336</v>
      </c>
      <c r="BN32" s="16">
        <v>1</v>
      </c>
      <c r="BP32" s="15" t="s">
        <v>334</v>
      </c>
      <c r="BQ32" s="16">
        <v>1</v>
      </c>
      <c r="BS32" s="15" t="s">
        <v>342</v>
      </c>
      <c r="BT32" s="16">
        <v>2</v>
      </c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76"/>
      <c r="CL32" s="277"/>
      <c r="CN32" s="402"/>
      <c r="CO32" s="436"/>
      <c r="CQ32" s="405"/>
    </row>
    <row r="33" spans="1:95" ht="24.95" customHeight="1">
      <c r="A33" s="408"/>
      <c r="B33" s="15"/>
      <c r="C33" s="16"/>
      <c r="E33" s="15"/>
      <c r="F33" s="16"/>
      <c r="H33" s="15"/>
      <c r="I33" s="16"/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 t="s">
        <v>74</v>
      </c>
      <c r="BB33" s="16">
        <v>1</v>
      </c>
      <c r="BD33" s="15" t="s">
        <v>331</v>
      </c>
      <c r="BE33" s="16">
        <v>3</v>
      </c>
      <c r="BG33" s="15" t="s">
        <v>690</v>
      </c>
      <c r="BH33" s="16">
        <v>28</v>
      </c>
      <c r="BJ33" s="15" t="s">
        <v>334</v>
      </c>
      <c r="BK33" s="16">
        <v>3</v>
      </c>
      <c r="BM33" s="15" t="s">
        <v>700</v>
      </c>
      <c r="BN33" s="16">
        <v>1</v>
      </c>
      <c r="BP33" s="15" t="s">
        <v>335</v>
      </c>
      <c r="BQ33" s="16">
        <v>3</v>
      </c>
      <c r="BS33" s="15" t="s">
        <v>343</v>
      </c>
      <c r="BT33" s="16">
        <v>1</v>
      </c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76"/>
      <c r="CL33" s="277"/>
      <c r="CN33" s="402"/>
      <c r="CO33" s="436"/>
      <c r="CQ33" s="405"/>
    </row>
    <row r="34" spans="1:95" ht="24.95" customHeight="1">
      <c r="A34" s="408"/>
      <c r="B34" s="15"/>
      <c r="C34" s="16"/>
      <c r="E34" s="15"/>
      <c r="F34" s="16"/>
      <c r="H34" s="15"/>
      <c r="I34" s="16"/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 t="s">
        <v>78</v>
      </c>
      <c r="BB34" s="16">
        <v>4</v>
      </c>
      <c r="BD34" s="15" t="s">
        <v>332</v>
      </c>
      <c r="BE34" s="16">
        <v>3</v>
      </c>
      <c r="BG34" s="15" t="s">
        <v>691</v>
      </c>
      <c r="BH34" s="16">
        <v>16</v>
      </c>
      <c r="BJ34" s="15" t="s">
        <v>701</v>
      </c>
      <c r="BK34" s="16">
        <v>2</v>
      </c>
      <c r="BM34" s="15" t="s">
        <v>337</v>
      </c>
      <c r="BN34" s="16">
        <v>42</v>
      </c>
      <c r="BP34" s="15" t="s">
        <v>336</v>
      </c>
      <c r="BQ34" s="16">
        <v>5</v>
      </c>
      <c r="BS34" s="15" t="s">
        <v>68</v>
      </c>
      <c r="BT34" s="16">
        <v>1</v>
      </c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76"/>
      <c r="CL34" s="277"/>
      <c r="CN34" s="402"/>
      <c r="CO34" s="436"/>
      <c r="CQ34" s="405"/>
    </row>
    <row r="35" spans="1:95" ht="24.95" customHeight="1">
      <c r="A35" s="408"/>
      <c r="B35" s="15"/>
      <c r="C35" s="16"/>
      <c r="E35" s="15"/>
      <c r="F35" s="16"/>
      <c r="H35" s="15"/>
      <c r="I35" s="16"/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 t="s">
        <v>85</v>
      </c>
      <c r="BB35" s="16">
        <v>4</v>
      </c>
      <c r="BD35" s="15" t="s">
        <v>334</v>
      </c>
      <c r="BE35" s="16">
        <v>1</v>
      </c>
      <c r="BG35" s="15" t="s">
        <v>337</v>
      </c>
      <c r="BH35" s="16">
        <v>25</v>
      </c>
      <c r="BJ35" s="15" t="s">
        <v>337</v>
      </c>
      <c r="BK35" s="16">
        <v>17</v>
      </c>
      <c r="BM35" s="15" t="s">
        <v>70</v>
      </c>
      <c r="BN35" s="16">
        <v>4</v>
      </c>
      <c r="BP35" s="15" t="s">
        <v>700</v>
      </c>
      <c r="BQ35" s="16">
        <v>1</v>
      </c>
      <c r="BS35" s="15" t="s">
        <v>70</v>
      </c>
      <c r="BT35" s="16">
        <v>1</v>
      </c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76"/>
      <c r="CL35" s="277"/>
      <c r="CN35" s="402"/>
      <c r="CO35" s="436"/>
      <c r="CQ35" s="405"/>
    </row>
    <row r="36" spans="1:95" ht="24.95" customHeight="1">
      <c r="A36" s="408"/>
      <c r="B36" s="15"/>
      <c r="C36" s="16"/>
      <c r="E36" s="15"/>
      <c r="F36" s="16"/>
      <c r="H36" s="15"/>
      <c r="I36" s="16"/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 t="s">
        <v>668</v>
      </c>
      <c r="BB36" s="16">
        <v>1</v>
      </c>
      <c r="BD36" s="15" t="s">
        <v>335</v>
      </c>
      <c r="BE36" s="16">
        <v>2</v>
      </c>
      <c r="BG36" s="15" t="s">
        <v>340</v>
      </c>
      <c r="BH36" s="16">
        <v>42</v>
      </c>
      <c r="BJ36" s="15" t="s">
        <v>340</v>
      </c>
      <c r="BK36" s="16">
        <v>34</v>
      </c>
      <c r="BM36" s="15" t="s">
        <v>72</v>
      </c>
      <c r="BN36" s="16">
        <v>1</v>
      </c>
      <c r="BP36" s="15" t="s">
        <v>701</v>
      </c>
      <c r="BQ36" s="16">
        <v>4</v>
      </c>
      <c r="BS36" s="15" t="s">
        <v>74</v>
      </c>
      <c r="BT36" s="16">
        <v>2</v>
      </c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76"/>
      <c r="CL36" s="277"/>
      <c r="CN36" s="402"/>
      <c r="CO36" s="436"/>
      <c r="CQ36" s="405"/>
    </row>
    <row r="37" spans="1:95" ht="24.95" customHeight="1">
      <c r="A37" s="408"/>
      <c r="B37" s="15"/>
      <c r="C37" s="16"/>
      <c r="E37" s="15"/>
      <c r="F37" s="16"/>
      <c r="H37" s="15"/>
      <c r="I37" s="16"/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 t="s">
        <v>669</v>
      </c>
      <c r="BB37" s="16">
        <v>1</v>
      </c>
      <c r="BD37" s="15" t="s">
        <v>337</v>
      </c>
      <c r="BE37" s="16">
        <v>11</v>
      </c>
      <c r="BG37" s="15" t="s">
        <v>75</v>
      </c>
      <c r="BH37" s="16">
        <v>1</v>
      </c>
      <c r="BJ37" s="15" t="s">
        <v>70</v>
      </c>
      <c r="BK37" s="16">
        <v>1</v>
      </c>
      <c r="BM37" s="15" t="s">
        <v>74</v>
      </c>
      <c r="BN37" s="16">
        <v>1</v>
      </c>
      <c r="BP37" s="15" t="s">
        <v>337</v>
      </c>
      <c r="BQ37" s="16">
        <v>60</v>
      </c>
      <c r="BS37" s="15" t="s">
        <v>77</v>
      </c>
      <c r="BT37" s="16">
        <v>1</v>
      </c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76"/>
      <c r="CL37" s="277"/>
      <c r="CN37" s="402"/>
      <c r="CO37" s="436"/>
      <c r="CQ37" s="405"/>
    </row>
    <row r="38" spans="1:95" ht="24.95" customHeight="1">
      <c r="A38" s="408"/>
      <c r="B38" s="15"/>
      <c r="C38" s="16"/>
      <c r="E38" s="15"/>
      <c r="F38" s="16"/>
      <c r="H38" s="15"/>
      <c r="I38" s="16"/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 t="s">
        <v>140</v>
      </c>
      <c r="BB38" s="16">
        <v>15</v>
      </c>
      <c r="BD38" s="15" t="s">
        <v>339</v>
      </c>
      <c r="BE38" s="16">
        <v>2</v>
      </c>
      <c r="BG38" s="15" t="s">
        <v>78</v>
      </c>
      <c r="BH38" s="16">
        <v>1</v>
      </c>
      <c r="BJ38" s="15" t="s">
        <v>77</v>
      </c>
      <c r="BK38" s="16">
        <v>2</v>
      </c>
      <c r="BM38" s="15" t="s">
        <v>75</v>
      </c>
      <c r="BN38" s="16">
        <v>3</v>
      </c>
      <c r="BP38" s="15" t="s">
        <v>338</v>
      </c>
      <c r="BQ38" s="16">
        <v>19</v>
      </c>
      <c r="BS38" s="15" t="s">
        <v>80</v>
      </c>
      <c r="BT38" s="16">
        <v>2</v>
      </c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76"/>
      <c r="CL38" s="277"/>
      <c r="CN38" s="402"/>
      <c r="CO38" s="436"/>
      <c r="CQ38" s="405"/>
    </row>
    <row r="39" spans="1:95" ht="24.95" customHeight="1">
      <c r="A39" s="408"/>
      <c r="B39" s="15"/>
      <c r="C39" s="16"/>
      <c r="E39" s="15"/>
      <c r="F39" s="16"/>
      <c r="H39" s="15"/>
      <c r="I39" s="16"/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 t="s">
        <v>141</v>
      </c>
      <c r="BB39" s="16">
        <v>12</v>
      </c>
      <c r="BD39" s="15" t="s">
        <v>340</v>
      </c>
      <c r="BE39" s="16">
        <v>15</v>
      </c>
      <c r="BG39" s="15" t="s">
        <v>81</v>
      </c>
      <c r="BH39" s="16">
        <v>1</v>
      </c>
      <c r="BJ39" s="15" t="s">
        <v>81</v>
      </c>
      <c r="BK39" s="16">
        <v>2</v>
      </c>
      <c r="BM39" s="15" t="s">
        <v>76</v>
      </c>
      <c r="BN39" s="16">
        <v>1</v>
      </c>
      <c r="BP39" s="15" t="s">
        <v>465</v>
      </c>
      <c r="BQ39" s="16">
        <v>1</v>
      </c>
      <c r="BS39" s="15" t="s">
        <v>81</v>
      </c>
      <c r="BT39" s="16">
        <v>3</v>
      </c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76"/>
      <c r="CL39" s="277"/>
      <c r="CN39" s="402"/>
      <c r="CO39" s="436"/>
      <c r="CQ39" s="405"/>
    </row>
    <row r="40" spans="1:95" ht="24.95" customHeight="1">
      <c r="A40" s="408"/>
      <c r="B40" s="15"/>
      <c r="C40" s="16"/>
      <c r="E40" s="15"/>
      <c r="F40" s="16"/>
      <c r="H40" s="15"/>
      <c r="I40" s="16"/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 t="s">
        <v>143</v>
      </c>
      <c r="BB40" s="16">
        <v>9</v>
      </c>
      <c r="BD40" s="15" t="s">
        <v>465</v>
      </c>
      <c r="BE40" s="16">
        <v>1</v>
      </c>
      <c r="BG40" s="15" t="s">
        <v>82</v>
      </c>
      <c r="BH40" s="16">
        <v>1</v>
      </c>
      <c r="BJ40" s="15" t="s">
        <v>82</v>
      </c>
      <c r="BK40" s="16">
        <v>3</v>
      </c>
      <c r="BM40" s="15" t="s">
        <v>78</v>
      </c>
      <c r="BN40" s="16">
        <v>1</v>
      </c>
      <c r="BP40" s="15" t="s">
        <v>70</v>
      </c>
      <c r="BQ40" s="16">
        <v>17</v>
      </c>
      <c r="BS40" s="15" t="s">
        <v>82</v>
      </c>
      <c r="BT40" s="16">
        <v>2</v>
      </c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76"/>
      <c r="CL40" s="277"/>
      <c r="CN40" s="402"/>
      <c r="CO40" s="436"/>
      <c r="CQ40" s="405"/>
    </row>
    <row r="41" spans="1:95" ht="24.95" customHeight="1">
      <c r="A41" s="408"/>
      <c r="B41" s="15"/>
      <c r="C41" s="16"/>
      <c r="E41" s="15"/>
      <c r="F41" s="16"/>
      <c r="H41" s="15"/>
      <c r="I41" s="16"/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 t="s">
        <v>144</v>
      </c>
      <c r="BB41" s="16">
        <v>10</v>
      </c>
      <c r="BD41" s="15" t="s">
        <v>74</v>
      </c>
      <c r="BE41" s="16">
        <v>5</v>
      </c>
      <c r="BG41" s="15" t="s">
        <v>86</v>
      </c>
      <c r="BH41" s="16">
        <v>2</v>
      </c>
      <c r="BJ41" s="15" t="s">
        <v>140</v>
      </c>
      <c r="BK41" s="16">
        <v>10</v>
      </c>
      <c r="BM41" s="15" t="s">
        <v>79</v>
      </c>
      <c r="BN41" s="16">
        <v>4</v>
      </c>
      <c r="BP41" s="15" t="s">
        <v>72</v>
      </c>
      <c r="BQ41" s="16">
        <v>2</v>
      </c>
      <c r="BS41" s="15" t="s">
        <v>697</v>
      </c>
      <c r="BT41" s="16">
        <v>1</v>
      </c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76"/>
      <c r="CL41" s="277"/>
      <c r="CN41" s="402"/>
      <c r="CO41" s="436"/>
      <c r="CQ41" s="405"/>
    </row>
    <row r="42" spans="1:95" ht="24.95" customHeight="1">
      <c r="A42" s="408"/>
      <c r="B42" s="15"/>
      <c r="C42" s="16"/>
      <c r="E42" s="15"/>
      <c r="F42" s="16"/>
      <c r="H42" s="15"/>
      <c r="I42" s="16"/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 t="s">
        <v>145</v>
      </c>
      <c r="BB42" s="16">
        <v>35</v>
      </c>
      <c r="BD42" s="15" t="s">
        <v>75</v>
      </c>
      <c r="BE42" s="16">
        <v>1</v>
      </c>
      <c r="BG42" s="15" t="s">
        <v>681</v>
      </c>
      <c r="BH42" s="16">
        <v>1</v>
      </c>
      <c r="BJ42" s="15" t="s">
        <v>141</v>
      </c>
      <c r="BK42" s="16">
        <v>13</v>
      </c>
      <c r="BM42" s="15" t="s">
        <v>81</v>
      </c>
      <c r="BN42" s="16">
        <v>3</v>
      </c>
      <c r="BP42" s="15" t="s">
        <v>76</v>
      </c>
      <c r="BQ42" s="16">
        <v>2</v>
      </c>
      <c r="BS42" s="15" t="s">
        <v>110</v>
      </c>
      <c r="BT42" s="16">
        <v>2</v>
      </c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76"/>
      <c r="CL42" s="277"/>
      <c r="CN42" s="402"/>
      <c r="CO42" s="436"/>
      <c r="CQ42" s="405"/>
    </row>
    <row r="43" spans="1:95" ht="24.95" customHeight="1">
      <c r="A43" s="408"/>
      <c r="B43" s="15"/>
      <c r="C43" s="16"/>
      <c r="E43" s="15"/>
      <c r="F43" s="16"/>
      <c r="H43" s="15"/>
      <c r="I43" s="16"/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 t="s">
        <v>146</v>
      </c>
      <c r="BB43" s="16">
        <v>1</v>
      </c>
      <c r="BD43" s="15" t="s">
        <v>78</v>
      </c>
      <c r="BE43" s="16">
        <v>2</v>
      </c>
      <c r="BG43" s="15" t="s">
        <v>669</v>
      </c>
      <c r="BH43" s="16">
        <v>1</v>
      </c>
      <c r="BJ43" s="15" t="s">
        <v>143</v>
      </c>
      <c r="BK43" s="16">
        <v>15</v>
      </c>
      <c r="BM43" s="15" t="s">
        <v>82</v>
      </c>
      <c r="BN43" s="16">
        <v>6</v>
      </c>
      <c r="BP43" s="15" t="s">
        <v>77</v>
      </c>
      <c r="BQ43" s="16">
        <v>4</v>
      </c>
      <c r="BS43" s="15" t="s">
        <v>116</v>
      </c>
      <c r="BT43" s="16">
        <v>1</v>
      </c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76"/>
      <c r="CL43" s="277"/>
      <c r="CN43" s="402"/>
      <c r="CO43" s="436"/>
      <c r="CQ43" s="405"/>
    </row>
    <row r="44" spans="1:95" ht="24.95" customHeight="1">
      <c r="A44" s="408"/>
      <c r="B44" s="15"/>
      <c r="C44" s="16"/>
      <c r="E44" s="15"/>
      <c r="F44" s="16"/>
      <c r="H44" s="15"/>
      <c r="I44" s="16"/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 t="s">
        <v>152</v>
      </c>
      <c r="BB44" s="16">
        <v>17</v>
      </c>
      <c r="BD44" s="15" t="s">
        <v>80</v>
      </c>
      <c r="BE44" s="16">
        <v>5</v>
      </c>
      <c r="BG44" s="15" t="s">
        <v>682</v>
      </c>
      <c r="BH44" s="16">
        <v>1</v>
      </c>
      <c r="BJ44" s="15" t="s">
        <v>144</v>
      </c>
      <c r="BK44" s="16">
        <v>36</v>
      </c>
      <c r="BM44" s="15" t="s">
        <v>668</v>
      </c>
      <c r="BN44" s="16">
        <v>2</v>
      </c>
      <c r="BP44" s="15" t="s">
        <v>81</v>
      </c>
      <c r="BQ44" s="16">
        <v>5</v>
      </c>
      <c r="BS44" s="15" t="s">
        <v>118</v>
      </c>
      <c r="BT44" s="16">
        <v>1</v>
      </c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76"/>
      <c r="CL44" s="277"/>
      <c r="CN44" s="402"/>
      <c r="CO44" s="436"/>
      <c r="CQ44" s="405"/>
    </row>
    <row r="45" spans="1:95" ht="24.95" customHeight="1">
      <c r="A45" s="408"/>
      <c r="B45" s="15"/>
      <c r="C45" s="16"/>
      <c r="E45" s="15"/>
      <c r="F45" s="16"/>
      <c r="H45" s="15"/>
      <c r="I45" s="16"/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 t="s">
        <v>154</v>
      </c>
      <c r="BB45" s="16">
        <v>73</v>
      </c>
      <c r="BD45" s="15" t="s">
        <v>81</v>
      </c>
      <c r="BE45" s="16">
        <v>4</v>
      </c>
      <c r="BG45" s="15" t="s">
        <v>692</v>
      </c>
      <c r="BH45" s="16">
        <v>1</v>
      </c>
      <c r="BJ45" s="15" t="s">
        <v>145</v>
      </c>
      <c r="BK45" s="16">
        <v>33</v>
      </c>
      <c r="BM45" s="15" t="s">
        <v>669</v>
      </c>
      <c r="BN45" s="16">
        <v>1</v>
      </c>
      <c r="BP45" s="15" t="s">
        <v>82</v>
      </c>
      <c r="BQ45" s="16">
        <v>5</v>
      </c>
      <c r="BS45" s="15" t="s">
        <v>140</v>
      </c>
      <c r="BT45" s="16">
        <v>11</v>
      </c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76"/>
      <c r="CL45" s="277"/>
      <c r="CN45" s="402"/>
      <c r="CO45" s="436"/>
      <c r="CQ45" s="405"/>
    </row>
    <row r="46" spans="1:95" ht="24.95" customHeight="1">
      <c r="A46" s="408"/>
      <c r="B46" s="15"/>
      <c r="C46" s="16"/>
      <c r="E46" s="15"/>
      <c r="F46" s="16"/>
      <c r="H46" s="15"/>
      <c r="I46" s="16"/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 t="s">
        <v>155</v>
      </c>
      <c r="BB46" s="16">
        <v>42</v>
      </c>
      <c r="BD46" s="15" t="s">
        <v>82</v>
      </c>
      <c r="BE46" s="16">
        <v>2</v>
      </c>
      <c r="BG46" s="15" t="s">
        <v>128</v>
      </c>
      <c r="BH46" s="16">
        <v>1</v>
      </c>
      <c r="BJ46" s="15" t="s">
        <v>146</v>
      </c>
      <c r="BK46" s="16">
        <v>1</v>
      </c>
      <c r="BM46" s="15" t="s">
        <v>127</v>
      </c>
      <c r="BN46" s="16">
        <v>2</v>
      </c>
      <c r="BP46" s="15" t="s">
        <v>668</v>
      </c>
      <c r="BQ46" s="16">
        <v>2</v>
      </c>
      <c r="BS46" s="15" t="s">
        <v>141</v>
      </c>
      <c r="BT46" s="16">
        <v>17</v>
      </c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76"/>
      <c r="CL46" s="277"/>
      <c r="CN46" s="402"/>
      <c r="CO46" s="436"/>
      <c r="CQ46" s="405"/>
    </row>
    <row r="47" spans="1:95" ht="24.95" customHeight="1">
      <c r="A47" s="408"/>
      <c r="B47" s="15"/>
      <c r="C47" s="16"/>
      <c r="E47" s="15"/>
      <c r="F47" s="16"/>
      <c r="H47" s="15"/>
      <c r="I47" s="16"/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 t="s">
        <v>156</v>
      </c>
      <c r="BB47" s="16">
        <v>15</v>
      </c>
      <c r="BD47" s="15" t="s">
        <v>681</v>
      </c>
      <c r="BE47" s="16">
        <v>1</v>
      </c>
      <c r="BG47" s="15" t="s">
        <v>140</v>
      </c>
      <c r="BH47" s="16">
        <v>7</v>
      </c>
      <c r="BJ47" s="15" t="s">
        <v>152</v>
      </c>
      <c r="BK47" s="16">
        <v>2</v>
      </c>
      <c r="BM47" s="15" t="s">
        <v>135</v>
      </c>
      <c r="BN47" s="16">
        <v>1</v>
      </c>
      <c r="BP47" s="15" t="s">
        <v>682</v>
      </c>
      <c r="BQ47" s="16">
        <v>1</v>
      </c>
      <c r="BS47" s="15" t="s">
        <v>143</v>
      </c>
      <c r="BT47" s="16">
        <v>16</v>
      </c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76"/>
      <c r="CL47" s="277"/>
      <c r="CN47" s="402"/>
      <c r="CO47" s="436"/>
      <c r="CQ47" s="405"/>
    </row>
    <row r="48" spans="1:95" ht="24.95" customHeight="1">
      <c r="A48" s="408"/>
      <c r="B48" s="15"/>
      <c r="C48" s="16"/>
      <c r="E48" s="15"/>
      <c r="F48" s="16"/>
      <c r="H48" s="15"/>
      <c r="I48" s="16"/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 t="s">
        <v>157</v>
      </c>
      <c r="BB48" s="16">
        <v>7</v>
      </c>
      <c r="BD48" s="15" t="s">
        <v>668</v>
      </c>
      <c r="BE48" s="16">
        <v>1</v>
      </c>
      <c r="BG48" s="15" t="s">
        <v>141</v>
      </c>
      <c r="BH48" s="16">
        <v>13</v>
      </c>
      <c r="BJ48" s="15" t="s">
        <v>153</v>
      </c>
      <c r="BK48" s="16">
        <v>4</v>
      </c>
      <c r="BM48" s="15" t="s">
        <v>138</v>
      </c>
      <c r="BN48" s="16">
        <v>1</v>
      </c>
      <c r="BP48" s="15" t="s">
        <v>692</v>
      </c>
      <c r="BQ48" s="16">
        <v>1</v>
      </c>
      <c r="BS48" s="15" t="s">
        <v>144</v>
      </c>
      <c r="BT48" s="16">
        <v>30</v>
      </c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76"/>
      <c r="CL48" s="277"/>
      <c r="CN48" s="402"/>
      <c r="CO48" s="436"/>
      <c r="CQ48" s="405"/>
    </row>
    <row r="49" spans="1:93" ht="24.95" customHeight="1">
      <c r="A49" s="408"/>
      <c r="B49" s="15"/>
      <c r="C49" s="16"/>
      <c r="E49" s="15"/>
      <c r="F49" s="16"/>
      <c r="H49" s="15"/>
      <c r="I49" s="16"/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 t="s">
        <v>158</v>
      </c>
      <c r="BB49" s="16">
        <v>39</v>
      </c>
      <c r="BD49" s="15" t="s">
        <v>682</v>
      </c>
      <c r="BE49" s="16">
        <v>3</v>
      </c>
      <c r="BG49" s="15" t="s">
        <v>143</v>
      </c>
      <c r="BH49" s="16">
        <v>19</v>
      </c>
      <c r="BJ49" s="15" t="s">
        <v>154</v>
      </c>
      <c r="BK49" s="16">
        <v>23</v>
      </c>
      <c r="BM49" s="15" t="s">
        <v>139</v>
      </c>
      <c r="BN49" s="16">
        <v>1</v>
      </c>
      <c r="BP49" s="15" t="s">
        <v>103</v>
      </c>
      <c r="BQ49" s="16">
        <v>1</v>
      </c>
      <c r="BS49" s="15" t="s">
        <v>145</v>
      </c>
      <c r="BT49" s="16">
        <v>40</v>
      </c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76"/>
      <c r="CL49" s="277"/>
      <c r="CN49" s="402"/>
      <c r="CO49" s="436"/>
    </row>
    <row r="50" spans="1:93" ht="24.95" customHeight="1">
      <c r="A50" s="408"/>
      <c r="B50" s="15"/>
      <c r="C50" s="16"/>
      <c r="E50" s="15"/>
      <c r="F50" s="16"/>
      <c r="H50" s="15"/>
      <c r="I50" s="16"/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 t="s">
        <v>159</v>
      </c>
      <c r="BB50" s="16">
        <v>40</v>
      </c>
      <c r="BD50" s="15" t="s">
        <v>140</v>
      </c>
      <c r="BE50" s="16">
        <v>11</v>
      </c>
      <c r="BG50" s="15" t="s">
        <v>144</v>
      </c>
      <c r="BH50" s="16">
        <v>19</v>
      </c>
      <c r="BJ50" s="15" t="s">
        <v>155</v>
      </c>
      <c r="BK50" s="16">
        <v>38</v>
      </c>
      <c r="BM50" s="15" t="s">
        <v>140</v>
      </c>
      <c r="BN50" s="16">
        <v>8</v>
      </c>
      <c r="BP50" s="15" t="s">
        <v>135</v>
      </c>
      <c r="BQ50" s="16">
        <v>1</v>
      </c>
      <c r="BS50" s="15" t="s">
        <v>147</v>
      </c>
      <c r="BT50" s="16">
        <v>2</v>
      </c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76"/>
      <c r="CL50" s="277"/>
      <c r="CN50" s="402"/>
      <c r="CO50" s="436"/>
    </row>
    <row r="51" spans="1:93" ht="24.95" customHeight="1">
      <c r="A51" s="408"/>
      <c r="B51" s="15"/>
      <c r="C51" s="16"/>
      <c r="E51" s="15"/>
      <c r="F51" s="16"/>
      <c r="H51" s="15"/>
      <c r="I51" s="16"/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 t="s">
        <v>160</v>
      </c>
      <c r="BB51" s="16">
        <v>101</v>
      </c>
      <c r="BD51" s="15" t="s">
        <v>141</v>
      </c>
      <c r="BE51" s="16">
        <v>22</v>
      </c>
      <c r="BG51" s="15" t="s">
        <v>145</v>
      </c>
      <c r="BH51" s="16">
        <v>43</v>
      </c>
      <c r="BJ51" s="15" t="s">
        <v>156</v>
      </c>
      <c r="BK51" s="16">
        <v>6</v>
      </c>
      <c r="BM51" s="15" t="s">
        <v>141</v>
      </c>
      <c r="BN51" s="16">
        <v>30</v>
      </c>
      <c r="BP51" s="15" t="s">
        <v>136</v>
      </c>
      <c r="BQ51" s="16">
        <v>1</v>
      </c>
      <c r="BS51" s="15" t="s">
        <v>149</v>
      </c>
      <c r="BT51" s="16">
        <v>2</v>
      </c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76"/>
      <c r="CL51" s="277"/>
      <c r="CN51" s="402"/>
      <c r="CO51" s="436"/>
    </row>
    <row r="52" spans="1:93" ht="24.95" customHeight="1">
      <c r="A52" s="408"/>
      <c r="B52" s="15"/>
      <c r="C52" s="16"/>
      <c r="E52" s="15"/>
      <c r="F52" s="16"/>
      <c r="H52" s="15"/>
      <c r="I52" s="16"/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 t="s">
        <v>161</v>
      </c>
      <c r="BB52" s="16">
        <v>9</v>
      </c>
      <c r="BD52" s="15" t="s">
        <v>143</v>
      </c>
      <c r="BE52" s="16">
        <v>33</v>
      </c>
      <c r="BG52" s="15" t="s">
        <v>147</v>
      </c>
      <c r="BH52" s="16">
        <v>1</v>
      </c>
      <c r="BJ52" s="15" t="s">
        <v>157</v>
      </c>
      <c r="BK52" s="16">
        <v>2</v>
      </c>
      <c r="BM52" s="15" t="s">
        <v>143</v>
      </c>
      <c r="BN52" s="16">
        <v>18</v>
      </c>
      <c r="BP52" s="15" t="s">
        <v>138</v>
      </c>
      <c r="BQ52" s="16">
        <v>1</v>
      </c>
      <c r="BS52" s="15" t="s">
        <v>150</v>
      </c>
      <c r="BT52" s="16">
        <v>2</v>
      </c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76"/>
      <c r="CL52" s="277"/>
      <c r="CN52" s="402"/>
      <c r="CO52" s="436"/>
    </row>
    <row r="53" spans="1:93" ht="24.95" customHeight="1">
      <c r="A53" s="408"/>
      <c r="B53" s="15"/>
      <c r="C53" s="16"/>
      <c r="E53" s="15"/>
      <c r="F53" s="16"/>
      <c r="H53" s="15"/>
      <c r="I53" s="16"/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 t="s">
        <v>162</v>
      </c>
      <c r="BB53" s="16">
        <v>109</v>
      </c>
      <c r="BD53" s="15" t="s">
        <v>144</v>
      </c>
      <c r="BE53" s="16">
        <v>27</v>
      </c>
      <c r="BG53" s="15" t="s">
        <v>149</v>
      </c>
      <c r="BH53" s="16">
        <v>5</v>
      </c>
      <c r="BJ53" s="15" t="s">
        <v>158</v>
      </c>
      <c r="BK53" s="16">
        <v>59</v>
      </c>
      <c r="BM53" s="15" t="s">
        <v>144</v>
      </c>
      <c r="BN53" s="16">
        <v>36</v>
      </c>
      <c r="BP53" s="15" t="s">
        <v>140</v>
      </c>
      <c r="BQ53" s="16">
        <v>9</v>
      </c>
      <c r="BS53" s="15" t="s">
        <v>151</v>
      </c>
      <c r="BT53" s="16">
        <v>4</v>
      </c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76"/>
      <c r="CL53" s="277"/>
      <c r="CN53" s="402"/>
      <c r="CO53" s="436"/>
    </row>
    <row r="54" spans="1:93" ht="24.95" customHeight="1">
      <c r="A54" s="408"/>
      <c r="B54" s="15"/>
      <c r="C54" s="16"/>
      <c r="E54" s="15"/>
      <c r="F54" s="16"/>
      <c r="H54" s="15"/>
      <c r="I54" s="16"/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 t="s">
        <v>163</v>
      </c>
      <c r="BB54" s="16">
        <v>13</v>
      </c>
      <c r="BD54" s="15" t="s">
        <v>145</v>
      </c>
      <c r="BE54" s="16">
        <v>43</v>
      </c>
      <c r="BG54" s="15" t="s">
        <v>151</v>
      </c>
      <c r="BH54" s="16">
        <v>2</v>
      </c>
      <c r="BJ54" s="15" t="s">
        <v>159</v>
      </c>
      <c r="BK54" s="16">
        <v>31</v>
      </c>
      <c r="BM54" s="15" t="s">
        <v>145</v>
      </c>
      <c r="BN54" s="16">
        <v>44</v>
      </c>
      <c r="BP54" s="15" t="s">
        <v>141</v>
      </c>
      <c r="BQ54" s="16">
        <v>25</v>
      </c>
      <c r="BS54" s="15" t="s">
        <v>152</v>
      </c>
      <c r="BT54" s="16">
        <v>8</v>
      </c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76"/>
      <c r="CL54" s="277"/>
      <c r="CN54" s="402"/>
      <c r="CO54" s="436"/>
    </row>
    <row r="55" spans="1:93" ht="24.95" customHeight="1">
      <c r="A55" s="408"/>
      <c r="B55" s="15"/>
      <c r="C55" s="16"/>
      <c r="E55" s="15"/>
      <c r="F55" s="16"/>
      <c r="H55" s="15"/>
      <c r="I55" s="16"/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 t="s">
        <v>164</v>
      </c>
      <c r="BB55" s="16">
        <v>7</v>
      </c>
      <c r="BD55" s="15" t="s">
        <v>147</v>
      </c>
      <c r="BE55" s="16">
        <v>1</v>
      </c>
      <c r="BG55" s="15" t="s">
        <v>152</v>
      </c>
      <c r="BH55" s="16">
        <v>11</v>
      </c>
      <c r="BJ55" s="15" t="s">
        <v>160</v>
      </c>
      <c r="BK55" s="16">
        <v>50</v>
      </c>
      <c r="BM55" s="15" t="s">
        <v>147</v>
      </c>
      <c r="BN55" s="16">
        <v>2</v>
      </c>
      <c r="BP55" s="15" t="s">
        <v>143</v>
      </c>
      <c r="BQ55" s="16">
        <v>34</v>
      </c>
      <c r="BS55" s="15" t="s">
        <v>153</v>
      </c>
      <c r="BT55" s="16">
        <v>2</v>
      </c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76"/>
      <c r="CL55" s="277"/>
      <c r="CN55" s="402"/>
      <c r="CO55" s="436"/>
    </row>
    <row r="56" spans="1:93" ht="24.95" customHeight="1">
      <c r="A56" s="408"/>
      <c r="B56" s="15"/>
      <c r="C56" s="16"/>
      <c r="E56" s="15"/>
      <c r="F56" s="16"/>
      <c r="H56" s="15"/>
      <c r="I56" s="16"/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 t="s">
        <v>165</v>
      </c>
      <c r="BB56" s="16">
        <v>3</v>
      </c>
      <c r="BD56" s="15" t="s">
        <v>152</v>
      </c>
      <c r="BE56" s="16">
        <v>14</v>
      </c>
      <c r="BG56" s="15" t="s">
        <v>153</v>
      </c>
      <c r="BH56" s="16">
        <v>3</v>
      </c>
      <c r="BJ56" s="15" t="s">
        <v>161</v>
      </c>
      <c r="BK56" s="16">
        <v>12</v>
      </c>
      <c r="BM56" s="15" t="s">
        <v>149</v>
      </c>
      <c r="BN56" s="16">
        <v>1</v>
      </c>
      <c r="BP56" s="15" t="s">
        <v>144</v>
      </c>
      <c r="BQ56" s="16">
        <v>33</v>
      </c>
      <c r="BS56" s="15" t="s">
        <v>154</v>
      </c>
      <c r="BT56" s="16">
        <v>28</v>
      </c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76"/>
      <c r="CL56" s="277"/>
      <c r="CN56" s="402"/>
      <c r="CO56" s="436"/>
    </row>
    <row r="57" spans="1:93" ht="24.95" customHeight="1">
      <c r="A57" s="408"/>
      <c r="B57" s="15"/>
      <c r="C57" s="16"/>
      <c r="E57" s="15"/>
      <c r="F57" s="16"/>
      <c r="H57" s="15"/>
      <c r="I57" s="16"/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 t="s">
        <v>166</v>
      </c>
      <c r="BB57" s="16">
        <v>5</v>
      </c>
      <c r="BD57" s="15" t="s">
        <v>153</v>
      </c>
      <c r="BE57" s="16">
        <v>7</v>
      </c>
      <c r="BG57" s="15" t="s">
        <v>154</v>
      </c>
      <c r="BH57" s="16">
        <v>15</v>
      </c>
      <c r="BJ57" s="15" t="s">
        <v>162</v>
      </c>
      <c r="BK57" s="16">
        <v>65</v>
      </c>
      <c r="BM57" s="15" t="s">
        <v>151</v>
      </c>
      <c r="BN57" s="16">
        <v>3</v>
      </c>
      <c r="BP57" s="15" t="s">
        <v>145</v>
      </c>
      <c r="BQ57" s="16">
        <v>48</v>
      </c>
      <c r="BS57" s="15" t="s">
        <v>155</v>
      </c>
      <c r="BT57" s="16">
        <v>37</v>
      </c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76"/>
      <c r="CL57" s="277"/>
      <c r="CN57" s="402"/>
      <c r="CO57" s="436"/>
    </row>
    <row r="58" spans="1:93" ht="24.95" customHeight="1">
      <c r="A58" s="408"/>
      <c r="B58" s="15"/>
      <c r="C58" s="16"/>
      <c r="E58" s="15"/>
      <c r="F58" s="16"/>
      <c r="H58" s="15"/>
      <c r="I58" s="16"/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 t="s">
        <v>167</v>
      </c>
      <c r="BB58" s="16">
        <v>8</v>
      </c>
      <c r="BD58" s="15" t="s">
        <v>154</v>
      </c>
      <c r="BE58" s="16">
        <v>44</v>
      </c>
      <c r="BG58" s="15" t="s">
        <v>155</v>
      </c>
      <c r="BH58" s="16">
        <v>36</v>
      </c>
      <c r="BJ58" s="15" t="s">
        <v>163</v>
      </c>
      <c r="BK58" s="16">
        <v>24</v>
      </c>
      <c r="BM58" s="15" t="s">
        <v>152</v>
      </c>
      <c r="BN58" s="16">
        <v>15</v>
      </c>
      <c r="BP58" s="15" t="s">
        <v>146</v>
      </c>
      <c r="BQ58" s="16">
        <v>2</v>
      </c>
      <c r="BS58" s="15" t="s">
        <v>156</v>
      </c>
      <c r="BT58" s="16">
        <v>23</v>
      </c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76"/>
      <c r="CL58" s="277"/>
      <c r="CN58" s="402"/>
      <c r="CO58" s="436"/>
    </row>
    <row r="59" spans="1:93" ht="24.95" customHeight="1">
      <c r="A59" s="408"/>
      <c r="B59" s="15"/>
      <c r="C59" s="16"/>
      <c r="E59" s="15"/>
      <c r="F59" s="16"/>
      <c r="H59" s="15"/>
      <c r="I59" s="16"/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 t="s">
        <v>168</v>
      </c>
      <c r="BB59" s="16">
        <v>29</v>
      </c>
      <c r="BD59" s="15" t="s">
        <v>155</v>
      </c>
      <c r="BE59" s="16">
        <v>47</v>
      </c>
      <c r="BG59" s="15" t="s">
        <v>156</v>
      </c>
      <c r="BH59" s="16">
        <v>14</v>
      </c>
      <c r="BJ59" s="15" t="s">
        <v>164</v>
      </c>
      <c r="BK59" s="16">
        <v>7</v>
      </c>
      <c r="BM59" s="15" t="s">
        <v>154</v>
      </c>
      <c r="BN59" s="16">
        <v>52</v>
      </c>
      <c r="BP59" s="15" t="s">
        <v>147</v>
      </c>
      <c r="BQ59" s="16">
        <v>2</v>
      </c>
      <c r="BS59" s="15" t="s">
        <v>158</v>
      </c>
      <c r="BT59" s="16">
        <v>56</v>
      </c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76"/>
      <c r="CL59" s="277"/>
      <c r="CN59" s="402"/>
      <c r="CO59" s="436"/>
    </row>
    <row r="60" spans="1:93" ht="24.95" customHeight="1">
      <c r="A60" s="408"/>
      <c r="B60" s="15"/>
      <c r="C60" s="16"/>
      <c r="E60" s="15"/>
      <c r="F60" s="16"/>
      <c r="H60" s="15"/>
      <c r="I60" s="16"/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 t="s">
        <v>169</v>
      </c>
      <c r="BB60" s="16">
        <v>20</v>
      </c>
      <c r="BD60" s="15" t="s">
        <v>156</v>
      </c>
      <c r="BE60" s="16">
        <v>14</v>
      </c>
      <c r="BG60" s="15" t="s">
        <v>157</v>
      </c>
      <c r="BH60" s="16">
        <v>5</v>
      </c>
      <c r="BJ60" s="15" t="s">
        <v>165</v>
      </c>
      <c r="BK60" s="16">
        <v>4</v>
      </c>
      <c r="BM60" s="15" t="s">
        <v>155</v>
      </c>
      <c r="BN60" s="16">
        <v>43</v>
      </c>
      <c r="BP60" s="15" t="s">
        <v>150</v>
      </c>
      <c r="BQ60" s="16">
        <v>2</v>
      </c>
      <c r="BS60" s="15" t="s">
        <v>159</v>
      </c>
      <c r="BT60" s="16">
        <v>28</v>
      </c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76"/>
      <c r="CL60" s="277"/>
      <c r="CN60" s="402"/>
      <c r="CO60" s="436"/>
    </row>
    <row r="61" spans="1:93" ht="24.95" customHeight="1">
      <c r="A61" s="408"/>
      <c r="B61" s="15"/>
      <c r="C61" s="16"/>
      <c r="E61" s="15"/>
      <c r="F61" s="16"/>
      <c r="H61" s="15"/>
      <c r="I61" s="16"/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 t="s">
        <v>170</v>
      </c>
      <c r="BB61" s="16">
        <v>94</v>
      </c>
      <c r="BD61" s="15" t="s">
        <v>158</v>
      </c>
      <c r="BE61" s="16">
        <v>79</v>
      </c>
      <c r="BG61" s="15" t="s">
        <v>158</v>
      </c>
      <c r="BH61" s="16">
        <v>42</v>
      </c>
      <c r="BJ61" s="15" t="s">
        <v>166</v>
      </c>
      <c r="BK61" s="16">
        <v>8</v>
      </c>
      <c r="BM61" s="15" t="s">
        <v>156</v>
      </c>
      <c r="BN61" s="16">
        <v>20</v>
      </c>
      <c r="BP61" s="15" t="s">
        <v>151</v>
      </c>
      <c r="BQ61" s="16">
        <v>5</v>
      </c>
      <c r="BS61" s="15" t="s">
        <v>160</v>
      </c>
      <c r="BT61" s="16">
        <v>70</v>
      </c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76"/>
      <c r="CL61" s="277"/>
      <c r="CN61" s="402"/>
      <c r="CO61" s="436"/>
    </row>
    <row r="62" spans="1:93" ht="24.95" customHeight="1">
      <c r="A62" s="408"/>
      <c r="B62" s="15"/>
      <c r="C62" s="16"/>
      <c r="E62" s="15"/>
      <c r="F62" s="16"/>
      <c r="H62" s="15"/>
      <c r="I62" s="16"/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 t="s">
        <v>171</v>
      </c>
      <c r="BB62" s="16">
        <v>4</v>
      </c>
      <c r="BD62" s="15" t="s">
        <v>159</v>
      </c>
      <c r="BE62" s="16">
        <v>79</v>
      </c>
      <c r="BG62" s="15" t="s">
        <v>159</v>
      </c>
      <c r="BH62" s="16">
        <v>44</v>
      </c>
      <c r="BJ62" s="15" t="s">
        <v>167</v>
      </c>
      <c r="BK62" s="16">
        <v>12</v>
      </c>
      <c r="BM62" s="15" t="s">
        <v>157</v>
      </c>
      <c r="BN62" s="16">
        <v>3</v>
      </c>
      <c r="BP62" s="15" t="s">
        <v>152</v>
      </c>
      <c r="BQ62" s="16">
        <v>12</v>
      </c>
      <c r="BS62" s="15" t="s">
        <v>161</v>
      </c>
      <c r="BT62" s="16">
        <v>10</v>
      </c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76"/>
      <c r="CL62" s="277"/>
      <c r="CN62" s="402"/>
      <c r="CO62" s="436"/>
    </row>
    <row r="63" spans="1:93" ht="24.95" customHeight="1">
      <c r="A63" s="408"/>
      <c r="B63" s="15"/>
      <c r="C63" s="16"/>
      <c r="E63" s="15"/>
      <c r="F63" s="16"/>
      <c r="H63" s="15"/>
      <c r="I63" s="16"/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 t="s">
        <v>172</v>
      </c>
      <c r="BB63" s="16">
        <v>1</v>
      </c>
      <c r="BD63" s="15" t="s">
        <v>160</v>
      </c>
      <c r="BE63" s="16">
        <v>68</v>
      </c>
      <c r="BG63" s="15" t="s">
        <v>160</v>
      </c>
      <c r="BH63" s="16">
        <v>81</v>
      </c>
      <c r="BJ63" s="15" t="s">
        <v>168</v>
      </c>
      <c r="BK63" s="16">
        <v>14</v>
      </c>
      <c r="BM63" s="15" t="s">
        <v>158</v>
      </c>
      <c r="BN63" s="16">
        <v>77</v>
      </c>
      <c r="BP63" s="15" t="s">
        <v>153</v>
      </c>
      <c r="BQ63" s="16">
        <v>5</v>
      </c>
      <c r="BS63" s="15" t="s">
        <v>162</v>
      </c>
      <c r="BT63" s="16">
        <v>114</v>
      </c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76"/>
      <c r="CL63" s="277"/>
      <c r="CN63" s="402"/>
      <c r="CO63" s="436"/>
    </row>
    <row r="64" spans="1:93" ht="24.95" customHeight="1">
      <c r="A64" s="408"/>
      <c r="B64" s="15"/>
      <c r="C64" s="16"/>
      <c r="E64" s="15"/>
      <c r="F64" s="16"/>
      <c r="H64" s="15"/>
      <c r="I64" s="16"/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 t="s">
        <v>173</v>
      </c>
      <c r="BB64" s="16">
        <v>3</v>
      </c>
      <c r="BD64" s="15" t="s">
        <v>161</v>
      </c>
      <c r="BE64" s="16">
        <v>20</v>
      </c>
      <c r="BG64" s="15" t="s">
        <v>161</v>
      </c>
      <c r="BH64" s="16">
        <v>4</v>
      </c>
      <c r="BJ64" s="15" t="s">
        <v>169</v>
      </c>
      <c r="BK64" s="16">
        <v>39</v>
      </c>
      <c r="BM64" s="15" t="s">
        <v>159</v>
      </c>
      <c r="BN64" s="16">
        <v>34</v>
      </c>
      <c r="BP64" s="15" t="s">
        <v>154</v>
      </c>
      <c r="BQ64" s="16">
        <v>84</v>
      </c>
      <c r="BS64" s="15" t="s">
        <v>163</v>
      </c>
      <c r="BT64" s="16">
        <v>23</v>
      </c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76"/>
      <c r="CL64" s="277"/>
      <c r="CN64" s="402"/>
      <c r="CO64" s="436"/>
    </row>
    <row r="65" spans="1:93" ht="24.95" customHeight="1">
      <c r="A65" s="408"/>
      <c r="B65" s="15"/>
      <c r="C65" s="16"/>
      <c r="E65" s="15"/>
      <c r="F65" s="16"/>
      <c r="H65" s="15"/>
      <c r="I65" s="16"/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 t="s">
        <v>506</v>
      </c>
      <c r="BB65" s="16">
        <v>16</v>
      </c>
      <c r="BD65" s="15" t="s">
        <v>162</v>
      </c>
      <c r="BE65" s="16">
        <v>170</v>
      </c>
      <c r="BG65" s="15" t="s">
        <v>162</v>
      </c>
      <c r="BH65" s="16">
        <v>109</v>
      </c>
      <c r="BJ65" s="15" t="s">
        <v>170</v>
      </c>
      <c r="BK65" s="16">
        <v>128</v>
      </c>
      <c r="BM65" s="15" t="s">
        <v>160</v>
      </c>
      <c r="BN65" s="16">
        <v>89</v>
      </c>
      <c r="BP65" s="15" t="s">
        <v>155</v>
      </c>
      <c r="BQ65" s="16">
        <v>63</v>
      </c>
      <c r="BS65" s="15" t="s">
        <v>164</v>
      </c>
      <c r="BT65" s="16">
        <v>10</v>
      </c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76"/>
      <c r="CL65" s="277"/>
      <c r="CN65" s="402"/>
      <c r="CO65" s="436"/>
    </row>
    <row r="66" spans="1:93" ht="24.95" customHeight="1">
      <c r="A66" s="408"/>
      <c r="B66" s="15"/>
      <c r="C66" s="16"/>
      <c r="E66" s="15"/>
      <c r="F66" s="16"/>
      <c r="H66" s="15"/>
      <c r="I66" s="16"/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 t="s">
        <v>177</v>
      </c>
      <c r="BB66" s="16">
        <v>1</v>
      </c>
      <c r="BD66" s="15" t="s">
        <v>163</v>
      </c>
      <c r="BE66" s="16">
        <v>37</v>
      </c>
      <c r="BG66" s="15" t="s">
        <v>163</v>
      </c>
      <c r="BH66" s="16">
        <v>37</v>
      </c>
      <c r="BJ66" s="15" t="s">
        <v>171</v>
      </c>
      <c r="BK66" s="16">
        <v>10</v>
      </c>
      <c r="BM66" s="15" t="s">
        <v>161</v>
      </c>
      <c r="BN66" s="16">
        <v>14</v>
      </c>
      <c r="BP66" s="15" t="s">
        <v>156</v>
      </c>
      <c r="BQ66" s="16">
        <v>22</v>
      </c>
      <c r="BS66" s="15" t="s">
        <v>165</v>
      </c>
      <c r="BT66" s="16">
        <v>2</v>
      </c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76"/>
      <c r="CL66" s="277"/>
      <c r="CN66" s="402"/>
      <c r="CO66" s="436"/>
    </row>
    <row r="67" spans="1:93" ht="24.95" customHeight="1">
      <c r="A67" s="408"/>
      <c r="B67" s="15"/>
      <c r="C67" s="16"/>
      <c r="E67" s="15"/>
      <c r="F67" s="16"/>
      <c r="H67" s="15"/>
      <c r="I67" s="16"/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 t="s">
        <v>179</v>
      </c>
      <c r="BB67" s="16">
        <v>1</v>
      </c>
      <c r="BD67" s="15" t="s">
        <v>164</v>
      </c>
      <c r="BE67" s="16">
        <v>9</v>
      </c>
      <c r="BG67" s="15" t="s">
        <v>164</v>
      </c>
      <c r="BH67" s="16">
        <v>5</v>
      </c>
      <c r="BJ67" s="15" t="s">
        <v>172</v>
      </c>
      <c r="BK67" s="16">
        <v>1</v>
      </c>
      <c r="BM67" s="15" t="s">
        <v>162</v>
      </c>
      <c r="BN67" s="16">
        <v>173</v>
      </c>
      <c r="BP67" s="15" t="s">
        <v>157</v>
      </c>
      <c r="BQ67" s="16">
        <v>4</v>
      </c>
      <c r="BS67" s="15" t="s">
        <v>166</v>
      </c>
      <c r="BT67" s="16">
        <v>11</v>
      </c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76"/>
      <c r="CL67" s="277"/>
      <c r="CN67" s="402"/>
      <c r="CO67" s="436"/>
    </row>
    <row r="68" spans="1:93" ht="24.95" customHeight="1">
      <c r="A68" s="408"/>
      <c r="B68" s="15"/>
      <c r="C68" s="16"/>
      <c r="E68" s="15"/>
      <c r="F68" s="16"/>
      <c r="H68" s="15"/>
      <c r="I68" s="16"/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 t="s">
        <v>182</v>
      </c>
      <c r="BB68" s="16">
        <v>5</v>
      </c>
      <c r="BD68" s="15" t="s">
        <v>165</v>
      </c>
      <c r="BE68" s="16">
        <v>3</v>
      </c>
      <c r="BG68" s="15" t="s">
        <v>165</v>
      </c>
      <c r="BH68" s="16">
        <v>2</v>
      </c>
      <c r="BJ68" s="15" t="s">
        <v>173</v>
      </c>
      <c r="BK68" s="16">
        <v>2</v>
      </c>
      <c r="BM68" s="15" t="s">
        <v>163</v>
      </c>
      <c r="BN68" s="16">
        <v>41</v>
      </c>
      <c r="BP68" s="15" t="s">
        <v>158</v>
      </c>
      <c r="BQ68" s="16">
        <v>103</v>
      </c>
      <c r="BS68" s="15" t="s">
        <v>167</v>
      </c>
      <c r="BT68" s="16">
        <v>10</v>
      </c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84"/>
      <c r="CL68" s="277"/>
      <c r="CN68" s="402"/>
      <c r="CO68" s="436"/>
    </row>
    <row r="69" spans="1:93" ht="24.95" customHeight="1">
      <c r="A69" s="408"/>
      <c r="B69" s="15"/>
      <c r="C69" s="16"/>
      <c r="E69" s="15"/>
      <c r="F69" s="16"/>
      <c r="H69" s="15"/>
      <c r="I69" s="16"/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 t="s">
        <v>183</v>
      </c>
      <c r="BB69" s="16">
        <v>1</v>
      </c>
      <c r="BD69" s="15" t="s">
        <v>166</v>
      </c>
      <c r="BE69" s="16">
        <v>14</v>
      </c>
      <c r="BG69" s="15" t="s">
        <v>166</v>
      </c>
      <c r="BH69" s="16">
        <v>10</v>
      </c>
      <c r="BJ69" s="15" t="s">
        <v>506</v>
      </c>
      <c r="BK69" s="16">
        <v>26</v>
      </c>
      <c r="BM69" s="15" t="s">
        <v>164</v>
      </c>
      <c r="BN69" s="16">
        <v>14</v>
      </c>
      <c r="BP69" s="15" t="s">
        <v>159</v>
      </c>
      <c r="BQ69" s="16">
        <v>62</v>
      </c>
      <c r="BS69" s="15" t="s">
        <v>168</v>
      </c>
      <c r="BT69" s="16">
        <v>27</v>
      </c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76"/>
      <c r="CL69" s="277"/>
      <c r="CN69" s="402"/>
      <c r="CO69" s="436"/>
    </row>
    <row r="70" spans="1:93" ht="24.95" customHeight="1">
      <c r="A70" s="408"/>
      <c r="B70" s="15"/>
      <c r="C70" s="16"/>
      <c r="E70" s="15"/>
      <c r="F70" s="16"/>
      <c r="H70" s="15"/>
      <c r="I70" s="16"/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 t="s">
        <v>186</v>
      </c>
      <c r="BB70" s="16">
        <v>4</v>
      </c>
      <c r="BD70" s="15" t="s">
        <v>167</v>
      </c>
      <c r="BE70" s="16">
        <v>15</v>
      </c>
      <c r="BG70" s="15" t="s">
        <v>167</v>
      </c>
      <c r="BH70" s="16">
        <v>20</v>
      </c>
      <c r="BJ70" s="15" t="s">
        <v>175</v>
      </c>
      <c r="BK70" s="16">
        <v>2</v>
      </c>
      <c r="BM70" s="15" t="s">
        <v>165</v>
      </c>
      <c r="BN70" s="16">
        <v>2</v>
      </c>
      <c r="BP70" s="15" t="s">
        <v>160</v>
      </c>
      <c r="BQ70" s="16">
        <v>76</v>
      </c>
      <c r="BS70" s="15" t="s">
        <v>169</v>
      </c>
      <c r="BT70" s="16">
        <v>18</v>
      </c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84"/>
      <c r="CL70" s="277"/>
      <c r="CN70" s="402"/>
      <c r="CO70" s="436"/>
    </row>
    <row r="71" spans="1:93" ht="24.95" customHeight="1">
      <c r="A71" s="408"/>
      <c r="B71" s="15"/>
      <c r="C71" s="16"/>
      <c r="E71" s="15"/>
      <c r="F71" s="16"/>
      <c r="H71" s="15"/>
      <c r="I71" s="16"/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 t="s">
        <v>187</v>
      </c>
      <c r="BB71" s="16">
        <v>2</v>
      </c>
      <c r="BD71" s="15" t="s">
        <v>168</v>
      </c>
      <c r="BE71" s="16">
        <v>42</v>
      </c>
      <c r="BG71" s="15" t="s">
        <v>168</v>
      </c>
      <c r="BH71" s="16">
        <v>21</v>
      </c>
      <c r="BJ71" s="15" t="s">
        <v>176</v>
      </c>
      <c r="BK71" s="16">
        <v>1</v>
      </c>
      <c r="BM71" s="15" t="s">
        <v>166</v>
      </c>
      <c r="BN71" s="16">
        <v>13</v>
      </c>
      <c r="BP71" s="15" t="s">
        <v>161</v>
      </c>
      <c r="BQ71" s="16">
        <v>29</v>
      </c>
      <c r="BS71" s="15" t="s">
        <v>170</v>
      </c>
      <c r="BT71" s="16">
        <v>66</v>
      </c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84"/>
      <c r="CL71" s="277"/>
      <c r="CN71" s="402"/>
      <c r="CO71" s="436"/>
    </row>
    <row r="72" spans="1:93" ht="24.95" customHeight="1">
      <c r="A72" s="408"/>
      <c r="B72" s="15"/>
      <c r="C72" s="16"/>
      <c r="E72" s="15"/>
      <c r="F72" s="16"/>
      <c r="H72" s="15"/>
      <c r="I72" s="16"/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 t="s">
        <v>293</v>
      </c>
      <c r="BB72" s="16">
        <v>1</v>
      </c>
      <c r="BD72" s="15" t="s">
        <v>169</v>
      </c>
      <c r="BE72" s="16">
        <v>17</v>
      </c>
      <c r="BG72" s="15" t="s">
        <v>169</v>
      </c>
      <c r="BH72" s="16">
        <v>13</v>
      </c>
      <c r="BJ72" s="15" t="s">
        <v>177</v>
      </c>
      <c r="BK72" s="16">
        <v>1</v>
      </c>
      <c r="BM72" s="15" t="s">
        <v>167</v>
      </c>
      <c r="BN72" s="16">
        <v>18</v>
      </c>
      <c r="BP72" s="15" t="s">
        <v>162</v>
      </c>
      <c r="BQ72" s="16">
        <v>142</v>
      </c>
      <c r="BS72" s="15" t="s">
        <v>171</v>
      </c>
      <c r="BT72" s="16">
        <v>8</v>
      </c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84"/>
      <c r="CL72" s="277"/>
      <c r="CN72" s="402"/>
      <c r="CO72" s="436"/>
    </row>
    <row r="73" spans="1:93" ht="24.95" customHeight="1">
      <c r="A73" s="408"/>
      <c r="B73" s="15"/>
      <c r="C73" s="16"/>
      <c r="E73" s="15"/>
      <c r="F73" s="16"/>
      <c r="H73" s="15"/>
      <c r="I73" s="16"/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 t="s">
        <v>193</v>
      </c>
      <c r="BB73" s="16">
        <v>1</v>
      </c>
      <c r="BD73" s="15" t="s">
        <v>170</v>
      </c>
      <c r="BE73" s="16">
        <v>115</v>
      </c>
      <c r="BG73" s="15" t="s">
        <v>170</v>
      </c>
      <c r="BH73" s="16">
        <v>122</v>
      </c>
      <c r="BJ73" s="15" t="s">
        <v>178</v>
      </c>
      <c r="BK73" s="16">
        <v>2</v>
      </c>
      <c r="BM73" s="15" t="s">
        <v>168</v>
      </c>
      <c r="BN73" s="16">
        <v>73</v>
      </c>
      <c r="BP73" s="15" t="s">
        <v>163</v>
      </c>
      <c r="BQ73" s="16">
        <v>37</v>
      </c>
      <c r="BS73" s="15" t="s">
        <v>173</v>
      </c>
      <c r="BT73" s="16">
        <v>1</v>
      </c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84"/>
      <c r="CL73" s="277"/>
      <c r="CN73" s="402"/>
      <c r="CO73" s="436"/>
    </row>
    <row r="74" spans="1:93" ht="24.95" customHeight="1">
      <c r="A74" s="408"/>
      <c r="B74" s="15"/>
      <c r="C74" s="16"/>
      <c r="E74" s="15"/>
      <c r="F74" s="16"/>
      <c r="H74" s="15"/>
      <c r="I74" s="16"/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 t="s">
        <v>197</v>
      </c>
      <c r="BB74" s="16">
        <v>3</v>
      </c>
      <c r="BD74" s="15" t="s">
        <v>171</v>
      </c>
      <c r="BE74" s="16">
        <v>8</v>
      </c>
      <c r="BG74" s="15" t="s">
        <v>171</v>
      </c>
      <c r="BH74" s="16">
        <v>12</v>
      </c>
      <c r="BJ74" s="15" t="s">
        <v>179</v>
      </c>
      <c r="BK74" s="16">
        <v>2</v>
      </c>
      <c r="BM74" s="15" t="s">
        <v>169</v>
      </c>
      <c r="BN74" s="16">
        <v>40</v>
      </c>
      <c r="BP74" s="15" t="s">
        <v>164</v>
      </c>
      <c r="BQ74" s="16">
        <v>22</v>
      </c>
      <c r="BS74" s="15" t="s">
        <v>506</v>
      </c>
      <c r="BT74" s="16">
        <v>20</v>
      </c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84"/>
      <c r="CL74" s="277"/>
      <c r="CN74" s="402"/>
      <c r="CO74" s="436"/>
    </row>
    <row r="75" spans="1:93" ht="24.95" customHeight="1">
      <c r="A75" s="408"/>
      <c r="B75" s="15"/>
      <c r="C75" s="16"/>
      <c r="E75" s="15"/>
      <c r="F75" s="16"/>
      <c r="H75" s="15"/>
      <c r="I75" s="16"/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 t="s">
        <v>201</v>
      </c>
      <c r="BB75" s="16">
        <v>1</v>
      </c>
      <c r="BD75" s="15" t="s">
        <v>173</v>
      </c>
      <c r="BE75" s="16">
        <v>6</v>
      </c>
      <c r="BG75" s="15" t="s">
        <v>172</v>
      </c>
      <c r="BH75" s="16">
        <v>4</v>
      </c>
      <c r="BJ75" s="15" t="s">
        <v>180</v>
      </c>
      <c r="BK75" s="16">
        <v>1</v>
      </c>
      <c r="BM75" s="15" t="s">
        <v>170</v>
      </c>
      <c r="BN75" s="16">
        <v>183</v>
      </c>
      <c r="BP75" s="15" t="s">
        <v>165</v>
      </c>
      <c r="BQ75" s="16">
        <v>11</v>
      </c>
      <c r="BS75" s="15" t="s">
        <v>175</v>
      </c>
      <c r="BT75" s="16">
        <v>3</v>
      </c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84"/>
      <c r="CL75" s="277"/>
      <c r="CN75" s="402"/>
      <c r="CO75" s="436"/>
    </row>
    <row r="76" spans="1:93" ht="24.95" customHeight="1">
      <c r="A76" s="408"/>
      <c r="B76" s="15"/>
      <c r="C76" s="16"/>
      <c r="E76" s="15"/>
      <c r="F76" s="16"/>
      <c r="H76" s="15"/>
      <c r="I76" s="16"/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 t="s">
        <v>207</v>
      </c>
      <c r="BB76" s="16">
        <v>1</v>
      </c>
      <c r="BD76" s="15" t="s">
        <v>506</v>
      </c>
      <c r="BE76" s="16">
        <v>40</v>
      </c>
      <c r="BG76" s="15" t="s">
        <v>506</v>
      </c>
      <c r="BH76" s="16">
        <v>33</v>
      </c>
      <c r="BJ76" s="15" t="s">
        <v>181</v>
      </c>
      <c r="BK76" s="16">
        <v>1</v>
      </c>
      <c r="BM76" s="15" t="s">
        <v>171</v>
      </c>
      <c r="BN76" s="16">
        <v>14</v>
      </c>
      <c r="BP76" s="15" t="s">
        <v>166</v>
      </c>
      <c r="BQ76" s="16">
        <v>31</v>
      </c>
      <c r="BS76" s="15" t="s">
        <v>178</v>
      </c>
      <c r="BT76" s="16">
        <v>2</v>
      </c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84"/>
      <c r="CL76" s="277"/>
      <c r="CN76" s="402"/>
      <c r="CO76" s="436"/>
    </row>
    <row r="77" spans="1:93" ht="24.95" customHeight="1">
      <c r="A77" s="408"/>
      <c r="B77" s="15"/>
      <c r="C77" s="16"/>
      <c r="E77" s="15"/>
      <c r="F77" s="16"/>
      <c r="H77" s="15"/>
      <c r="I77" s="16"/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 t="s">
        <v>346</v>
      </c>
      <c r="BB77" s="16">
        <v>6</v>
      </c>
      <c r="BD77" s="15" t="s">
        <v>176</v>
      </c>
      <c r="BE77" s="16">
        <v>1</v>
      </c>
      <c r="BG77" s="15" t="s">
        <v>175</v>
      </c>
      <c r="BH77" s="16">
        <v>2</v>
      </c>
      <c r="BJ77" s="15" t="s">
        <v>182</v>
      </c>
      <c r="BK77" s="16">
        <v>3</v>
      </c>
      <c r="BM77" s="15" t="s">
        <v>173</v>
      </c>
      <c r="BN77" s="16">
        <v>9</v>
      </c>
      <c r="BP77" s="15" t="s">
        <v>167</v>
      </c>
      <c r="BQ77" s="16">
        <v>47</v>
      </c>
      <c r="BS77" s="15" t="s">
        <v>179</v>
      </c>
      <c r="BT77" s="16">
        <v>2</v>
      </c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84"/>
      <c r="CL77" s="277"/>
      <c r="CN77" s="402"/>
      <c r="CO77" s="436"/>
    </row>
    <row r="78" spans="1:93" ht="24.95" customHeight="1">
      <c r="A78" s="408"/>
      <c r="B78" s="15"/>
      <c r="C78" s="16"/>
      <c r="E78" s="15"/>
      <c r="F78" s="16"/>
      <c r="H78" s="15"/>
      <c r="I78" s="16"/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 t="s">
        <v>507</v>
      </c>
      <c r="BB78" s="16">
        <v>3</v>
      </c>
      <c r="BD78" s="15" t="s">
        <v>177</v>
      </c>
      <c r="BE78" s="16">
        <v>1</v>
      </c>
      <c r="BG78" s="15" t="s">
        <v>179</v>
      </c>
      <c r="BH78" s="16">
        <v>1</v>
      </c>
      <c r="BJ78" s="15" t="s">
        <v>183</v>
      </c>
      <c r="BK78" s="16">
        <v>2</v>
      </c>
      <c r="BM78" s="15" t="s">
        <v>506</v>
      </c>
      <c r="BN78" s="16">
        <v>61</v>
      </c>
      <c r="BP78" s="15" t="s">
        <v>168</v>
      </c>
      <c r="BQ78" s="16">
        <v>43</v>
      </c>
      <c r="BS78" s="15" t="s">
        <v>180</v>
      </c>
      <c r="BT78" s="16">
        <v>1</v>
      </c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84"/>
      <c r="CL78" s="277"/>
      <c r="CN78" s="402"/>
      <c r="CO78" s="436"/>
    </row>
    <row r="79" spans="1:93" ht="24.95" customHeight="1">
      <c r="A79" s="408"/>
      <c r="B79" s="15"/>
      <c r="C79" s="16"/>
      <c r="E79" s="15"/>
      <c r="F79" s="16"/>
      <c r="H79" s="15"/>
      <c r="I79" s="16"/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 t="s">
        <v>214</v>
      </c>
      <c r="BB79" s="16">
        <v>2</v>
      </c>
      <c r="BD79" s="15" t="s">
        <v>178</v>
      </c>
      <c r="BE79" s="16">
        <v>1</v>
      </c>
      <c r="BG79" s="15" t="s">
        <v>180</v>
      </c>
      <c r="BH79" s="16">
        <v>1</v>
      </c>
      <c r="BJ79" s="15" t="s">
        <v>184</v>
      </c>
      <c r="BK79" s="16">
        <v>2</v>
      </c>
      <c r="BM79" s="15" t="s">
        <v>175</v>
      </c>
      <c r="BN79" s="16">
        <v>1</v>
      </c>
      <c r="BP79" s="15" t="s">
        <v>169</v>
      </c>
      <c r="BQ79" s="16">
        <v>26</v>
      </c>
      <c r="BS79" s="15" t="s">
        <v>182</v>
      </c>
      <c r="BT79" s="16">
        <v>1</v>
      </c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84"/>
      <c r="CL79" s="277"/>
      <c r="CN79" s="402"/>
      <c r="CO79" s="436"/>
    </row>
    <row r="80" spans="1:93" ht="24.95" customHeight="1">
      <c r="A80" s="408"/>
      <c r="B80" s="15"/>
      <c r="C80" s="16"/>
      <c r="E80" s="15"/>
      <c r="F80" s="16"/>
      <c r="H80" s="15"/>
      <c r="I80" s="16"/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 t="s">
        <v>216</v>
      </c>
      <c r="BB80" s="16">
        <v>1</v>
      </c>
      <c r="BD80" s="15" t="s">
        <v>179</v>
      </c>
      <c r="BE80" s="16">
        <v>2</v>
      </c>
      <c r="BG80" s="15" t="s">
        <v>181</v>
      </c>
      <c r="BH80" s="16">
        <v>2</v>
      </c>
      <c r="BJ80" s="15" t="s">
        <v>185</v>
      </c>
      <c r="BK80" s="16">
        <v>1</v>
      </c>
      <c r="BM80" s="15" t="s">
        <v>177</v>
      </c>
      <c r="BN80" s="16">
        <v>4</v>
      </c>
      <c r="BP80" s="15" t="s">
        <v>170</v>
      </c>
      <c r="BQ80" s="16">
        <v>164</v>
      </c>
      <c r="BS80" s="15" t="s">
        <v>184</v>
      </c>
      <c r="BT80" s="16">
        <v>3</v>
      </c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84"/>
      <c r="CL80" s="277"/>
      <c r="CN80" s="402"/>
      <c r="CO80" s="436"/>
    </row>
    <row r="81" spans="1:93" ht="24.95" customHeight="1">
      <c r="A81" s="408"/>
      <c r="B81" s="15"/>
      <c r="C81" s="16"/>
      <c r="E81" s="15"/>
      <c r="F81" s="16"/>
      <c r="H81" s="15"/>
      <c r="I81" s="16"/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 t="s">
        <v>220</v>
      </c>
      <c r="BB81" s="16">
        <v>2</v>
      </c>
      <c r="BD81" s="15" t="s">
        <v>180</v>
      </c>
      <c r="BE81" s="16">
        <v>2</v>
      </c>
      <c r="BG81" s="15" t="s">
        <v>182</v>
      </c>
      <c r="BH81" s="16">
        <v>2</v>
      </c>
      <c r="BJ81" s="15" t="s">
        <v>186</v>
      </c>
      <c r="BK81" s="16">
        <v>3</v>
      </c>
      <c r="BM81" s="15" t="s">
        <v>178</v>
      </c>
      <c r="BN81" s="16">
        <v>3</v>
      </c>
      <c r="BP81" s="15" t="s">
        <v>171</v>
      </c>
      <c r="BQ81" s="16">
        <v>10</v>
      </c>
      <c r="BS81" s="15" t="s">
        <v>185</v>
      </c>
      <c r="BT81" s="16">
        <v>3</v>
      </c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84"/>
      <c r="CL81" s="277"/>
      <c r="CN81" s="402"/>
      <c r="CO81" s="436"/>
    </row>
    <row r="82" spans="1:93" ht="24.95" customHeight="1">
      <c r="A82" s="408"/>
      <c r="B82" s="15"/>
      <c r="C82" s="16"/>
      <c r="E82" s="15"/>
      <c r="F82" s="16"/>
      <c r="H82" s="15"/>
      <c r="I82" s="16"/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 t="s">
        <v>417</v>
      </c>
      <c r="BB82" s="16">
        <v>1</v>
      </c>
      <c r="BD82" s="15" t="s">
        <v>182</v>
      </c>
      <c r="BE82" s="16">
        <v>1</v>
      </c>
      <c r="BG82" s="15" t="s">
        <v>183</v>
      </c>
      <c r="BH82" s="16">
        <v>7</v>
      </c>
      <c r="BJ82" s="15" t="s">
        <v>187</v>
      </c>
      <c r="BK82" s="16">
        <v>1</v>
      </c>
      <c r="BM82" s="15" t="s">
        <v>179</v>
      </c>
      <c r="BN82" s="16">
        <v>2</v>
      </c>
      <c r="BP82" s="15" t="s">
        <v>172</v>
      </c>
      <c r="BQ82" s="16">
        <v>1</v>
      </c>
      <c r="BS82" s="15" t="s">
        <v>186</v>
      </c>
      <c r="BT82" s="16">
        <v>2</v>
      </c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84"/>
      <c r="CL82" s="277"/>
      <c r="CN82" s="402"/>
      <c r="CO82" s="436"/>
    </row>
    <row r="83" spans="1:93" ht="24.95" customHeight="1">
      <c r="A83" s="408"/>
      <c r="B83" s="15"/>
      <c r="C83" s="16"/>
      <c r="E83" s="15"/>
      <c r="F83" s="16"/>
      <c r="H83" s="15"/>
      <c r="I83" s="16"/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 t="s">
        <v>226</v>
      </c>
      <c r="BB83" s="16">
        <v>6</v>
      </c>
      <c r="BD83" s="15" t="s">
        <v>183</v>
      </c>
      <c r="BE83" s="16">
        <v>1</v>
      </c>
      <c r="BG83" s="15" t="s">
        <v>184</v>
      </c>
      <c r="BH83" s="16">
        <v>4</v>
      </c>
      <c r="BJ83" s="15" t="s">
        <v>293</v>
      </c>
      <c r="BK83" s="16">
        <v>1</v>
      </c>
      <c r="BM83" s="15" t="s">
        <v>180</v>
      </c>
      <c r="BN83" s="16">
        <v>2</v>
      </c>
      <c r="BP83" s="15" t="s">
        <v>173</v>
      </c>
      <c r="BQ83" s="16">
        <v>6</v>
      </c>
      <c r="BS83" s="15" t="s">
        <v>187</v>
      </c>
      <c r="BT83" s="16">
        <v>4</v>
      </c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84"/>
      <c r="CL83" s="277"/>
      <c r="CN83" s="402"/>
      <c r="CO83" s="436"/>
    </row>
    <row r="84" spans="1:93" ht="24.95" customHeight="1">
      <c r="A84" s="408"/>
      <c r="B84" s="15"/>
      <c r="C84" s="16"/>
      <c r="E84" s="15"/>
      <c r="F84" s="16"/>
      <c r="H84" s="15"/>
      <c r="I84" s="16"/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 t="s">
        <v>227</v>
      </c>
      <c r="BB84" s="16">
        <v>1</v>
      </c>
      <c r="BD84" s="15" t="s">
        <v>185</v>
      </c>
      <c r="BE84" s="16">
        <v>1</v>
      </c>
      <c r="BG84" s="15" t="s">
        <v>185</v>
      </c>
      <c r="BH84" s="16">
        <v>2</v>
      </c>
      <c r="BJ84" s="15" t="s">
        <v>188</v>
      </c>
      <c r="BK84" s="16">
        <v>2</v>
      </c>
      <c r="BM84" s="15" t="s">
        <v>182</v>
      </c>
      <c r="BN84" s="16">
        <v>6</v>
      </c>
      <c r="BP84" s="15" t="s">
        <v>506</v>
      </c>
      <c r="BQ84" s="16">
        <v>73</v>
      </c>
      <c r="BS84" s="15" t="s">
        <v>293</v>
      </c>
      <c r="BT84" s="16">
        <v>2</v>
      </c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84"/>
      <c r="CL84" s="277"/>
      <c r="CN84" s="402"/>
      <c r="CO84" s="436"/>
    </row>
    <row r="85" spans="1:93" ht="24.95" customHeight="1">
      <c r="A85" s="408"/>
      <c r="B85" s="15"/>
      <c r="C85" s="16"/>
      <c r="E85" s="15"/>
      <c r="F85" s="16"/>
      <c r="H85" s="15"/>
      <c r="I85" s="16"/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 t="s">
        <v>228</v>
      </c>
      <c r="BB85" s="16">
        <v>5</v>
      </c>
      <c r="BD85" s="15" t="s">
        <v>186</v>
      </c>
      <c r="BE85" s="16">
        <v>5</v>
      </c>
      <c r="BG85" s="15" t="s">
        <v>186</v>
      </c>
      <c r="BH85" s="16">
        <v>6</v>
      </c>
      <c r="BJ85" s="15" t="s">
        <v>192</v>
      </c>
      <c r="BK85" s="16">
        <v>1</v>
      </c>
      <c r="BM85" s="15" t="s">
        <v>183</v>
      </c>
      <c r="BN85" s="16">
        <v>4</v>
      </c>
      <c r="BP85" s="15" t="s">
        <v>175</v>
      </c>
      <c r="BQ85" s="16">
        <v>6</v>
      </c>
      <c r="BS85" s="15" t="s">
        <v>192</v>
      </c>
      <c r="BT85" s="16">
        <v>1</v>
      </c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84"/>
      <c r="CL85" s="277"/>
      <c r="CN85" s="402"/>
      <c r="CO85" s="436"/>
    </row>
    <row r="86" spans="1:93" ht="24.95" customHeight="1">
      <c r="A86" s="408"/>
      <c r="B86" s="15"/>
      <c r="C86" s="16"/>
      <c r="E86" s="15"/>
      <c r="F86" s="16"/>
      <c r="H86" s="15"/>
      <c r="I86" s="16"/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 t="s">
        <v>229</v>
      </c>
      <c r="BB86" s="16">
        <v>5</v>
      </c>
      <c r="BD86" s="15" t="s">
        <v>187</v>
      </c>
      <c r="BE86" s="16">
        <v>2</v>
      </c>
      <c r="BG86" s="15" t="s">
        <v>187</v>
      </c>
      <c r="BH86" s="16">
        <v>4</v>
      </c>
      <c r="BJ86" s="15" t="s">
        <v>193</v>
      </c>
      <c r="BK86" s="16">
        <v>1</v>
      </c>
      <c r="BM86" s="15" t="s">
        <v>184</v>
      </c>
      <c r="BN86" s="16">
        <v>1</v>
      </c>
      <c r="BP86" s="15" t="s">
        <v>177</v>
      </c>
      <c r="BQ86" s="16">
        <v>5</v>
      </c>
      <c r="BS86" s="15" t="s">
        <v>193</v>
      </c>
      <c r="BT86" s="16">
        <v>1</v>
      </c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84"/>
      <c r="CL86" s="277"/>
      <c r="CN86" s="402"/>
      <c r="CO86" s="436"/>
    </row>
    <row r="87" spans="1:93" ht="24.95" customHeight="1">
      <c r="A87" s="408"/>
      <c r="B87" s="15"/>
      <c r="C87" s="16"/>
      <c r="E87" s="15"/>
      <c r="F87" s="16"/>
      <c r="H87" s="15"/>
      <c r="I87" s="16"/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 t="s">
        <v>230</v>
      </c>
      <c r="BB87" s="16">
        <v>10</v>
      </c>
      <c r="BD87" s="15" t="s">
        <v>293</v>
      </c>
      <c r="BE87" s="16">
        <v>2</v>
      </c>
      <c r="BG87" s="15" t="s">
        <v>293</v>
      </c>
      <c r="BH87" s="16">
        <v>5</v>
      </c>
      <c r="BJ87" s="15" t="s">
        <v>194</v>
      </c>
      <c r="BK87" s="16">
        <v>2</v>
      </c>
      <c r="BM87" s="15" t="s">
        <v>186</v>
      </c>
      <c r="BN87" s="16">
        <v>1</v>
      </c>
      <c r="BP87" s="15" t="s">
        <v>182</v>
      </c>
      <c r="BQ87" s="16">
        <v>6</v>
      </c>
      <c r="BS87" s="15" t="s">
        <v>197</v>
      </c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84"/>
      <c r="CL87" s="277"/>
      <c r="CN87" s="402"/>
      <c r="CO87"/>
    </row>
    <row r="88" spans="1:93" ht="24.95" customHeight="1">
      <c r="A88" s="408"/>
      <c r="B88" s="15"/>
      <c r="C88" s="16"/>
      <c r="E88" s="15"/>
      <c r="F88" s="16"/>
      <c r="H88" s="15"/>
      <c r="I88" s="16"/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 t="s">
        <v>231</v>
      </c>
      <c r="BB88" s="16">
        <v>3</v>
      </c>
      <c r="BD88" s="15" t="s">
        <v>188</v>
      </c>
      <c r="BE88" s="16">
        <v>1</v>
      </c>
      <c r="BG88" s="15" t="s">
        <v>188</v>
      </c>
      <c r="BH88" s="16">
        <v>1</v>
      </c>
      <c r="BJ88" s="15" t="s">
        <v>195</v>
      </c>
      <c r="BK88" s="16">
        <v>2</v>
      </c>
      <c r="BM88" s="15" t="s">
        <v>187</v>
      </c>
      <c r="BN88" s="16">
        <v>2</v>
      </c>
      <c r="BP88" s="15" t="s">
        <v>183</v>
      </c>
      <c r="BQ88" s="16">
        <v>3</v>
      </c>
      <c r="BS88" s="15" t="s">
        <v>198</v>
      </c>
      <c r="BT88" s="16">
        <v>1</v>
      </c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84"/>
      <c r="CL88" s="277"/>
      <c r="CN88" s="402"/>
      <c r="CO88" s="436"/>
    </row>
    <row r="89" spans="1:93" ht="24.95" customHeight="1">
      <c r="A89" s="408"/>
      <c r="B89" s="15"/>
      <c r="C89" s="16"/>
      <c r="E89" s="15"/>
      <c r="F89" s="16"/>
      <c r="H89" s="15"/>
      <c r="I89" s="16"/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 t="s">
        <v>232</v>
      </c>
      <c r="BB89" s="16">
        <v>5</v>
      </c>
      <c r="BD89" s="15" t="s">
        <v>189</v>
      </c>
      <c r="BE89" s="16">
        <v>2</v>
      </c>
      <c r="BG89" s="15" t="s">
        <v>190</v>
      </c>
      <c r="BH89" s="16">
        <v>2</v>
      </c>
      <c r="BJ89" s="15" t="s">
        <v>197</v>
      </c>
      <c r="BK89" s="16">
        <v>5</v>
      </c>
      <c r="BM89" s="15" t="s">
        <v>293</v>
      </c>
      <c r="BN89" s="16">
        <v>3</v>
      </c>
      <c r="BP89" s="15" t="s">
        <v>184</v>
      </c>
      <c r="BQ89" s="16">
        <v>4</v>
      </c>
      <c r="BS89" s="15" t="s">
        <v>200</v>
      </c>
      <c r="BT89" s="16">
        <v>1</v>
      </c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84"/>
      <c r="CL89" s="277"/>
      <c r="CN89" s="402"/>
      <c r="CO89" s="436"/>
    </row>
    <row r="90" spans="1:93" ht="24.95" customHeight="1">
      <c r="A90" s="408"/>
      <c r="B90" s="15"/>
      <c r="C90" s="16"/>
      <c r="E90" s="15"/>
      <c r="F90" s="16"/>
      <c r="H90" s="15"/>
      <c r="I90" s="16"/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 t="s">
        <v>233</v>
      </c>
      <c r="BB90" s="16">
        <v>4</v>
      </c>
      <c r="BD90" s="15" t="s">
        <v>190</v>
      </c>
      <c r="BE90" s="16">
        <v>2</v>
      </c>
      <c r="BG90" s="15" t="s">
        <v>192</v>
      </c>
      <c r="BH90" s="16">
        <v>1</v>
      </c>
      <c r="BJ90" s="15" t="s">
        <v>201</v>
      </c>
      <c r="BK90" s="16">
        <v>1</v>
      </c>
      <c r="BM90" s="15" t="s">
        <v>192</v>
      </c>
      <c r="BN90" s="16">
        <v>1</v>
      </c>
      <c r="BP90" s="15" t="s">
        <v>186</v>
      </c>
      <c r="BQ90" s="16">
        <v>9</v>
      </c>
      <c r="BS90" s="15" t="s">
        <v>202</v>
      </c>
      <c r="BT90" s="16">
        <v>1</v>
      </c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84"/>
      <c r="CL90" s="277"/>
      <c r="CN90" s="402"/>
      <c r="CO90" s="436"/>
    </row>
    <row r="91" spans="1:93" ht="24.95" customHeight="1">
      <c r="A91" s="408"/>
      <c r="B91" s="15"/>
      <c r="C91" s="16"/>
      <c r="E91" s="15"/>
      <c r="F91" s="16"/>
      <c r="H91" s="15"/>
      <c r="I91" s="16"/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 t="s">
        <v>234</v>
      </c>
      <c r="BB91" s="16">
        <v>6</v>
      </c>
      <c r="BD91" s="15" t="s">
        <v>192</v>
      </c>
      <c r="BE91" s="16">
        <v>1</v>
      </c>
      <c r="BG91" s="15" t="s">
        <v>193</v>
      </c>
      <c r="BH91" s="16">
        <v>3</v>
      </c>
      <c r="BJ91" s="15" t="s">
        <v>202</v>
      </c>
      <c r="BK91" s="16">
        <v>1</v>
      </c>
      <c r="BM91" s="15" t="s">
        <v>193</v>
      </c>
      <c r="BN91" s="16">
        <v>3</v>
      </c>
      <c r="BP91" s="15" t="s">
        <v>187</v>
      </c>
      <c r="BQ91" s="16">
        <v>10</v>
      </c>
      <c r="BS91" s="15" t="s">
        <v>208</v>
      </c>
      <c r="BT91" s="16">
        <v>1</v>
      </c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84"/>
      <c r="CL91" s="277"/>
      <c r="CN91" s="402"/>
      <c r="CO91" s="436"/>
    </row>
    <row r="92" spans="1:93" ht="24.95" customHeight="1">
      <c r="A92" s="408"/>
      <c r="B92" s="15"/>
      <c r="C92" s="16"/>
      <c r="E92" s="15"/>
      <c r="F92" s="16"/>
      <c r="H92" s="15"/>
      <c r="I92" s="16"/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 t="s">
        <v>235</v>
      </c>
      <c r="BB92" s="16">
        <v>5</v>
      </c>
      <c r="BD92" s="15" t="s">
        <v>193</v>
      </c>
      <c r="BE92" s="16">
        <v>1</v>
      </c>
      <c r="BG92" s="15" t="s">
        <v>194</v>
      </c>
      <c r="BH92" s="16">
        <v>1</v>
      </c>
      <c r="BJ92" s="15" t="s">
        <v>206</v>
      </c>
      <c r="BK92" s="16">
        <v>1</v>
      </c>
      <c r="BM92" s="15" t="s">
        <v>206</v>
      </c>
      <c r="BN92" s="16">
        <v>1</v>
      </c>
      <c r="BP92" s="15" t="s">
        <v>293</v>
      </c>
      <c r="BQ92" s="16">
        <v>3</v>
      </c>
      <c r="BS92" s="15" t="s">
        <v>211</v>
      </c>
      <c r="BT92" s="16">
        <v>2</v>
      </c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84"/>
      <c r="CL92" s="277"/>
      <c r="CN92" s="402"/>
      <c r="CO92" s="436"/>
    </row>
    <row r="93" spans="1:93" ht="24.95" customHeight="1">
      <c r="A93" s="408"/>
      <c r="B93" s="15"/>
      <c r="C93" s="16"/>
      <c r="E93" s="15"/>
      <c r="F93" s="16"/>
      <c r="H93" s="15"/>
      <c r="I93" s="16"/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 t="s">
        <v>237</v>
      </c>
      <c r="BB93" s="16">
        <v>4</v>
      </c>
      <c r="BD93" s="15" t="s">
        <v>194</v>
      </c>
      <c r="BE93" s="16">
        <v>1</v>
      </c>
      <c r="BG93" s="15" t="s">
        <v>195</v>
      </c>
      <c r="BH93" s="16">
        <v>3</v>
      </c>
      <c r="BJ93" s="15" t="s">
        <v>207</v>
      </c>
      <c r="BK93" s="16">
        <v>3</v>
      </c>
      <c r="BM93" s="15" t="s">
        <v>207</v>
      </c>
      <c r="BN93" s="16">
        <v>1</v>
      </c>
      <c r="BP93" s="15" t="s">
        <v>188</v>
      </c>
      <c r="BQ93" s="16">
        <v>2</v>
      </c>
      <c r="BS93" s="15" t="s">
        <v>346</v>
      </c>
      <c r="BT93" s="16">
        <v>5</v>
      </c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84"/>
      <c r="CL93" s="277"/>
      <c r="CN93" s="402"/>
      <c r="CO93" s="436"/>
    </row>
    <row r="94" spans="1:93" ht="24.95" customHeight="1">
      <c r="A94" s="408"/>
      <c r="B94" s="15"/>
      <c r="C94" s="16"/>
      <c r="E94" s="15"/>
      <c r="F94" s="16"/>
      <c r="H94" s="15"/>
      <c r="I94" s="16"/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 t="s">
        <v>238</v>
      </c>
      <c r="BB94" s="16">
        <v>2</v>
      </c>
      <c r="BD94" s="15" t="s">
        <v>195</v>
      </c>
      <c r="BE94" s="16">
        <v>4</v>
      </c>
      <c r="BG94" s="15" t="s">
        <v>197</v>
      </c>
      <c r="BH94" s="16">
        <v>1</v>
      </c>
      <c r="BJ94" s="15" t="s">
        <v>208</v>
      </c>
      <c r="BK94" s="16"/>
      <c r="BM94" s="15" t="s">
        <v>211</v>
      </c>
      <c r="BN94" s="16">
        <v>1</v>
      </c>
      <c r="BP94" s="15" t="s">
        <v>189</v>
      </c>
      <c r="BQ94" s="16">
        <v>1</v>
      </c>
      <c r="BS94" s="15" t="s">
        <v>507</v>
      </c>
      <c r="BT94" s="16">
        <v>5</v>
      </c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84"/>
      <c r="CL94" s="277"/>
      <c r="CN94" s="402"/>
      <c r="CO94" s="436"/>
    </row>
    <row r="95" spans="1:93" ht="24.95" customHeight="1">
      <c r="A95" s="408"/>
      <c r="B95" s="15"/>
      <c r="C95" s="16"/>
      <c r="E95" s="15"/>
      <c r="F95" s="16"/>
      <c r="H95" s="15"/>
      <c r="I95" s="16"/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 t="s">
        <v>239</v>
      </c>
      <c r="BB95" s="16">
        <v>1</v>
      </c>
      <c r="BD95" s="15" t="s">
        <v>207</v>
      </c>
      <c r="BE95" s="16">
        <v>1</v>
      </c>
      <c r="BG95" s="15" t="s">
        <v>202</v>
      </c>
      <c r="BH95" s="16">
        <v>1</v>
      </c>
      <c r="BJ95" s="15" t="s">
        <v>211</v>
      </c>
      <c r="BK95" s="16">
        <v>3</v>
      </c>
      <c r="BM95" s="15" t="s">
        <v>416</v>
      </c>
      <c r="BN95" s="16">
        <v>4</v>
      </c>
      <c r="BP95" s="15" t="s">
        <v>190</v>
      </c>
      <c r="BQ95" s="16">
        <v>1</v>
      </c>
      <c r="BS95" s="15" t="s">
        <v>217</v>
      </c>
      <c r="BT95" s="16">
        <v>4</v>
      </c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84"/>
      <c r="CL95" s="277"/>
      <c r="CN95" s="402"/>
      <c r="CO95" s="436"/>
    </row>
    <row r="96" spans="1:93" ht="24.95" customHeight="1">
      <c r="A96" s="408"/>
      <c r="B96" s="15"/>
      <c r="C96" s="16"/>
      <c r="E96" s="15"/>
      <c r="F96" s="16"/>
      <c r="H96" s="15"/>
      <c r="I96" s="16"/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 t="s">
        <v>241</v>
      </c>
      <c r="BB96" s="16">
        <v>2</v>
      </c>
      <c r="BD96" s="15" t="s">
        <v>211</v>
      </c>
      <c r="BE96" s="16">
        <v>1</v>
      </c>
      <c r="BG96" s="15" t="s">
        <v>206</v>
      </c>
      <c r="BH96" s="16">
        <v>1</v>
      </c>
      <c r="BJ96" s="15" t="s">
        <v>416</v>
      </c>
      <c r="BK96" s="16">
        <v>1</v>
      </c>
      <c r="BM96" s="15" t="s">
        <v>346</v>
      </c>
      <c r="BN96" s="16">
        <v>5</v>
      </c>
      <c r="BP96" s="15" t="s">
        <v>193</v>
      </c>
      <c r="BQ96" s="16">
        <v>2</v>
      </c>
      <c r="BS96" s="15" t="s">
        <v>218</v>
      </c>
      <c r="BT96" s="16">
        <v>2</v>
      </c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84"/>
      <c r="CL96" s="277"/>
      <c r="CN96" s="402"/>
      <c r="CO96" s="436"/>
    </row>
    <row r="97" spans="1:93" ht="24.95" customHeight="1">
      <c r="A97" s="408"/>
      <c r="B97" s="15"/>
      <c r="C97" s="16"/>
      <c r="E97" s="15"/>
      <c r="F97" s="16"/>
      <c r="H97" s="15"/>
      <c r="I97" s="16"/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 t="s">
        <v>244</v>
      </c>
      <c r="BB97" s="16">
        <v>3</v>
      </c>
      <c r="BD97" s="15" t="s">
        <v>416</v>
      </c>
      <c r="BE97" s="16">
        <v>1</v>
      </c>
      <c r="BG97" s="15" t="s">
        <v>207</v>
      </c>
      <c r="BH97" s="16">
        <v>3</v>
      </c>
      <c r="BJ97" s="15" t="s">
        <v>346</v>
      </c>
      <c r="BK97" s="16">
        <v>5</v>
      </c>
      <c r="BM97" s="15" t="s">
        <v>507</v>
      </c>
      <c r="BN97" s="16">
        <v>5</v>
      </c>
      <c r="BP97" s="15" t="s">
        <v>197</v>
      </c>
      <c r="BQ97" s="16">
        <v>1</v>
      </c>
      <c r="BS97" s="15" t="s">
        <v>220</v>
      </c>
      <c r="BT97" s="16">
        <v>3</v>
      </c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84"/>
      <c r="CL97" s="277"/>
      <c r="CN97" s="402"/>
      <c r="CO97" s="436"/>
    </row>
    <row r="98" spans="1:93" ht="24.95" customHeight="1">
      <c r="A98" s="408"/>
      <c r="B98" s="15"/>
      <c r="C98" s="16"/>
      <c r="E98" s="15"/>
      <c r="F98" s="16"/>
      <c r="H98" s="15"/>
      <c r="I98" s="16"/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 t="s">
        <v>245</v>
      </c>
      <c r="BB98" s="16">
        <v>2</v>
      </c>
      <c r="BD98" s="15" t="s">
        <v>346</v>
      </c>
      <c r="BE98" s="16">
        <v>8</v>
      </c>
      <c r="BG98" s="15" t="s">
        <v>211</v>
      </c>
      <c r="BH98" s="16">
        <v>4</v>
      </c>
      <c r="BJ98" s="15" t="s">
        <v>507</v>
      </c>
      <c r="BK98" s="16">
        <v>2</v>
      </c>
      <c r="BM98" s="15" t="s">
        <v>212</v>
      </c>
      <c r="BN98" s="16">
        <v>1</v>
      </c>
      <c r="BP98" s="15" t="s">
        <v>202</v>
      </c>
      <c r="BQ98" s="16">
        <v>3</v>
      </c>
      <c r="BS98" s="15" t="s">
        <v>417</v>
      </c>
      <c r="BT98" s="16">
        <v>2</v>
      </c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84"/>
      <c r="CL98" s="277"/>
      <c r="CN98" s="402"/>
      <c r="CO98" s="436"/>
    </row>
    <row r="99" spans="1:93" ht="24.95" customHeight="1">
      <c r="A99" s="408"/>
      <c r="B99" s="15"/>
      <c r="C99" s="16"/>
      <c r="E99" s="15"/>
      <c r="F99" s="16"/>
      <c r="H99" s="15"/>
      <c r="I99" s="16"/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 t="s">
        <v>247</v>
      </c>
      <c r="BB99" s="16">
        <v>1</v>
      </c>
      <c r="BD99" s="15" t="s">
        <v>507</v>
      </c>
      <c r="BE99" s="16">
        <v>5</v>
      </c>
      <c r="BG99" s="15" t="s">
        <v>346</v>
      </c>
      <c r="BH99" s="16">
        <v>5</v>
      </c>
      <c r="BJ99" s="15" t="s">
        <v>218</v>
      </c>
      <c r="BK99" s="16">
        <v>5</v>
      </c>
      <c r="BM99" s="15" t="s">
        <v>214</v>
      </c>
      <c r="BN99" s="16">
        <v>2</v>
      </c>
      <c r="BP99" s="15" t="s">
        <v>206</v>
      </c>
      <c r="BQ99" s="16">
        <v>3</v>
      </c>
      <c r="BS99" s="15" t="s">
        <v>226</v>
      </c>
      <c r="BT99" s="16">
        <v>16</v>
      </c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84"/>
      <c r="CL99" s="277"/>
      <c r="CN99" s="402"/>
      <c r="CO99" s="436"/>
    </row>
    <row r="100" spans="1:93" ht="24.95" customHeight="1">
      <c r="A100" s="408"/>
      <c r="B100" s="15"/>
      <c r="C100" s="16"/>
      <c r="E100" s="15"/>
      <c r="F100" s="16"/>
      <c r="H100" s="15"/>
      <c r="I100" s="16"/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 t="s">
        <v>258</v>
      </c>
      <c r="BB100" s="16">
        <v>2</v>
      </c>
      <c r="BD100" s="15" t="s">
        <v>218</v>
      </c>
      <c r="BE100" s="16">
        <v>3</v>
      </c>
      <c r="BG100" s="15" t="s">
        <v>507</v>
      </c>
      <c r="BH100" s="16">
        <v>3</v>
      </c>
      <c r="BJ100" s="15" t="s">
        <v>220</v>
      </c>
      <c r="BK100" s="16">
        <v>3</v>
      </c>
      <c r="BM100" s="15" t="s">
        <v>216</v>
      </c>
      <c r="BN100" s="16">
        <v>1</v>
      </c>
      <c r="BP100" s="15" t="s">
        <v>207</v>
      </c>
      <c r="BQ100" s="16">
        <v>5</v>
      </c>
      <c r="BS100" s="15" t="s">
        <v>227</v>
      </c>
      <c r="BT100" s="16">
        <v>2</v>
      </c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84"/>
      <c r="CL100" s="277"/>
      <c r="CN100" s="402"/>
      <c r="CO100" s="436"/>
    </row>
    <row r="101" spans="1:93" ht="24.95" customHeight="1">
      <c r="A101" s="408"/>
      <c r="B101" s="15"/>
      <c r="C101" s="16"/>
      <c r="E101" s="15"/>
      <c r="F101" s="16"/>
      <c r="H101" s="15"/>
      <c r="I101" s="16"/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 t="s">
        <v>259</v>
      </c>
      <c r="BB101" s="16">
        <v>4</v>
      </c>
      <c r="BD101" s="15" t="s">
        <v>220</v>
      </c>
      <c r="BE101" s="16">
        <v>1</v>
      </c>
      <c r="BG101" s="15" t="s">
        <v>217</v>
      </c>
      <c r="BH101" s="16">
        <v>2</v>
      </c>
      <c r="BJ101" s="15" t="s">
        <v>223</v>
      </c>
      <c r="BK101" s="16">
        <v>2</v>
      </c>
      <c r="BM101" s="15" t="s">
        <v>218</v>
      </c>
      <c r="BN101" s="16">
        <v>7</v>
      </c>
      <c r="BP101" s="15" t="s">
        <v>208</v>
      </c>
      <c r="BQ101" s="16">
        <v>1</v>
      </c>
      <c r="BS101" s="15" t="s">
        <v>228</v>
      </c>
      <c r="BT101" s="16">
        <v>10</v>
      </c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84"/>
      <c r="CL101" s="277"/>
      <c r="CN101" s="402"/>
      <c r="CO101" s="436"/>
    </row>
    <row r="102" spans="1:93" ht="24.95" customHeight="1">
      <c r="A102" s="408"/>
      <c r="B102" s="15"/>
      <c r="C102" s="16"/>
      <c r="E102" s="15"/>
      <c r="F102" s="16"/>
      <c r="H102" s="15"/>
      <c r="I102" s="16"/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 t="s">
        <v>261</v>
      </c>
      <c r="BB102" s="16">
        <v>1</v>
      </c>
      <c r="BD102" s="15" t="s">
        <v>223</v>
      </c>
      <c r="BE102" s="16">
        <v>1</v>
      </c>
      <c r="BG102" s="15" t="s">
        <v>218</v>
      </c>
      <c r="BH102" s="16">
        <v>5</v>
      </c>
      <c r="BJ102" s="15" t="s">
        <v>418</v>
      </c>
      <c r="BK102" s="16">
        <v>1</v>
      </c>
      <c r="BM102" s="15" t="s">
        <v>222</v>
      </c>
      <c r="BN102" s="16">
        <v>1</v>
      </c>
      <c r="BP102" s="15" t="s">
        <v>211</v>
      </c>
      <c r="BQ102" s="16">
        <v>6</v>
      </c>
      <c r="BS102" s="15" t="s">
        <v>229</v>
      </c>
      <c r="BT102" s="16">
        <v>12</v>
      </c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84"/>
      <c r="CL102" s="277"/>
      <c r="CN102" s="402"/>
      <c r="CO102" s="436"/>
    </row>
    <row r="103" spans="1:93" ht="24.95" customHeight="1">
      <c r="A103" s="408"/>
      <c r="B103" s="15"/>
      <c r="C103" s="16"/>
      <c r="E103" s="15"/>
      <c r="F103" s="16"/>
      <c r="H103" s="15"/>
      <c r="I103" s="16"/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 t="s">
        <v>349</v>
      </c>
      <c r="BB103" s="16">
        <v>1</v>
      </c>
      <c r="BD103" s="15" t="s">
        <v>226</v>
      </c>
      <c r="BE103" s="16">
        <v>12</v>
      </c>
      <c r="BG103" s="15" t="s">
        <v>222</v>
      </c>
      <c r="BH103" s="16">
        <v>1</v>
      </c>
      <c r="BJ103" s="15" t="s">
        <v>226</v>
      </c>
      <c r="BK103" s="16">
        <v>11</v>
      </c>
      <c r="BM103" s="15" t="s">
        <v>223</v>
      </c>
      <c r="BN103" s="16">
        <v>2</v>
      </c>
      <c r="BP103" s="15" t="s">
        <v>346</v>
      </c>
      <c r="BQ103" s="16">
        <v>12</v>
      </c>
      <c r="BS103" s="15" t="s">
        <v>230</v>
      </c>
      <c r="BT103" s="16">
        <v>24</v>
      </c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84"/>
      <c r="CL103" s="277"/>
      <c r="CN103" s="402"/>
      <c r="CO103" s="436"/>
    </row>
    <row r="104" spans="1:93" ht="24.95" customHeight="1">
      <c r="A104" s="408"/>
      <c r="B104" s="15"/>
      <c r="C104" s="16"/>
      <c r="E104" s="15"/>
      <c r="F104" s="16"/>
      <c r="H104" s="15"/>
      <c r="I104" s="16"/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 t="s">
        <v>670</v>
      </c>
      <c r="BB104" s="16">
        <v>1</v>
      </c>
      <c r="BD104" s="15" t="s">
        <v>227</v>
      </c>
      <c r="BE104" s="16">
        <v>3</v>
      </c>
      <c r="BG104" s="15" t="s">
        <v>226</v>
      </c>
      <c r="BH104" s="16">
        <v>9</v>
      </c>
      <c r="BJ104" s="15" t="s">
        <v>228</v>
      </c>
      <c r="BK104" s="16">
        <v>8</v>
      </c>
      <c r="BM104" s="15" t="s">
        <v>417</v>
      </c>
      <c r="BN104" s="16">
        <v>3</v>
      </c>
      <c r="BP104" s="15" t="s">
        <v>507</v>
      </c>
      <c r="BQ104" s="16">
        <v>7</v>
      </c>
      <c r="BS104" s="15" t="s">
        <v>231</v>
      </c>
      <c r="BT104" s="16">
        <v>2</v>
      </c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84"/>
      <c r="CL104" s="277"/>
      <c r="CN104" s="402"/>
      <c r="CO104" s="436"/>
    </row>
    <row r="105" spans="1:93" ht="24.95" customHeight="1">
      <c r="A105" s="408"/>
      <c r="B105" s="15"/>
      <c r="C105" s="16"/>
      <c r="E105" s="15"/>
      <c r="F105" s="16"/>
      <c r="H105" s="15"/>
      <c r="I105" s="16"/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 t="s">
        <v>511</v>
      </c>
      <c r="BB105" s="16">
        <v>1</v>
      </c>
      <c r="BD105" s="15" t="s">
        <v>228</v>
      </c>
      <c r="BE105" s="16">
        <v>24</v>
      </c>
      <c r="BG105" s="15" t="s">
        <v>227</v>
      </c>
      <c r="BH105" s="16">
        <v>1</v>
      </c>
      <c r="BJ105" s="15" t="s">
        <v>229</v>
      </c>
      <c r="BK105" s="16">
        <v>2</v>
      </c>
      <c r="BM105" s="15" t="s">
        <v>226</v>
      </c>
      <c r="BN105" s="16">
        <v>20</v>
      </c>
      <c r="BP105" s="15" t="s">
        <v>218</v>
      </c>
      <c r="BQ105" s="16">
        <v>1</v>
      </c>
      <c r="BS105" s="15" t="s">
        <v>232</v>
      </c>
      <c r="BT105" s="16">
        <v>3</v>
      </c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84"/>
      <c r="CL105" s="277"/>
      <c r="CN105" s="402"/>
      <c r="CO105" s="436"/>
    </row>
    <row r="106" spans="1:93" ht="24.95" customHeight="1">
      <c r="A106" s="408"/>
      <c r="B106" s="15"/>
      <c r="C106" s="16"/>
      <c r="E106" s="15"/>
      <c r="F106" s="16"/>
      <c r="H106" s="15"/>
      <c r="I106" s="16"/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 t="s">
        <v>269</v>
      </c>
      <c r="BB106" s="16">
        <v>2</v>
      </c>
      <c r="BD106" s="15" t="s">
        <v>229</v>
      </c>
      <c r="BE106" s="16">
        <v>7</v>
      </c>
      <c r="BG106" s="15" t="s">
        <v>228</v>
      </c>
      <c r="BH106" s="16">
        <v>9</v>
      </c>
      <c r="BJ106" s="15" t="s">
        <v>230</v>
      </c>
      <c r="BK106" s="16">
        <v>12</v>
      </c>
      <c r="BM106" s="15" t="s">
        <v>227</v>
      </c>
      <c r="BN106" s="16">
        <v>3</v>
      </c>
      <c r="BP106" s="15" t="s">
        <v>225</v>
      </c>
      <c r="BQ106" s="16">
        <v>1</v>
      </c>
      <c r="BS106" s="15" t="s">
        <v>233</v>
      </c>
      <c r="BT106" s="16">
        <v>3</v>
      </c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84"/>
      <c r="CL106" s="277"/>
      <c r="CN106" s="402"/>
      <c r="CO106" s="436"/>
    </row>
    <row r="107" spans="1:93" ht="24.95" customHeight="1">
      <c r="A107" s="408"/>
      <c r="B107" s="15"/>
      <c r="C107" s="16"/>
      <c r="E107" s="15"/>
      <c r="F107" s="16"/>
      <c r="H107" s="15"/>
      <c r="I107" s="16"/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 t="s">
        <v>295</v>
      </c>
      <c r="BB107" s="16">
        <v>1</v>
      </c>
      <c r="BD107" s="15" t="s">
        <v>230</v>
      </c>
      <c r="BE107" s="16">
        <v>11</v>
      </c>
      <c r="BG107" s="15" t="s">
        <v>229</v>
      </c>
      <c r="BH107" s="16">
        <v>3</v>
      </c>
      <c r="BJ107" s="15" t="s">
        <v>231</v>
      </c>
      <c r="BK107" s="16">
        <v>2</v>
      </c>
      <c r="BM107" s="15" t="s">
        <v>228</v>
      </c>
      <c r="BN107" s="16">
        <v>21</v>
      </c>
      <c r="BP107" s="15" t="s">
        <v>418</v>
      </c>
      <c r="BQ107" s="16">
        <v>2</v>
      </c>
      <c r="BS107" s="15" t="s">
        <v>234</v>
      </c>
      <c r="BT107" s="16">
        <v>5</v>
      </c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84"/>
      <c r="CL107" s="277"/>
      <c r="CN107" s="402"/>
      <c r="CO107" s="436"/>
    </row>
    <row r="108" spans="1:93" ht="24.95" customHeight="1">
      <c r="A108" s="408"/>
      <c r="B108" s="15"/>
      <c r="C108" s="16"/>
      <c r="E108" s="15"/>
      <c r="F108" s="16"/>
      <c r="H108" s="15"/>
      <c r="I108" s="16"/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 t="s">
        <v>296</v>
      </c>
      <c r="BB108" s="16">
        <v>4</v>
      </c>
      <c r="BD108" s="15" t="s">
        <v>231</v>
      </c>
      <c r="BE108" s="16">
        <v>7</v>
      </c>
      <c r="BG108" s="15" t="s">
        <v>230</v>
      </c>
      <c r="BH108" s="16">
        <v>8</v>
      </c>
      <c r="BJ108" s="15" t="s">
        <v>232</v>
      </c>
      <c r="BK108" s="16">
        <v>2</v>
      </c>
      <c r="BM108" s="15" t="s">
        <v>229</v>
      </c>
      <c r="BN108" s="16">
        <v>18</v>
      </c>
      <c r="BP108" s="15" t="s">
        <v>226</v>
      </c>
      <c r="BQ108" s="16">
        <v>15</v>
      </c>
      <c r="BS108" s="15" t="s">
        <v>235</v>
      </c>
      <c r="BT108" s="16">
        <v>3</v>
      </c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84"/>
      <c r="CL108" s="277"/>
      <c r="CN108" s="402"/>
      <c r="CO108" s="436"/>
    </row>
    <row r="109" spans="1:93" ht="24.95" customHeight="1">
      <c r="A109" s="408"/>
      <c r="B109" s="15"/>
      <c r="C109" s="16"/>
      <c r="E109" s="15"/>
      <c r="F109" s="16"/>
      <c r="H109" s="15"/>
      <c r="I109" s="16"/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 t="s">
        <v>298</v>
      </c>
      <c r="BB109" s="16">
        <v>3</v>
      </c>
      <c r="BD109" s="15" t="s">
        <v>232</v>
      </c>
      <c r="BE109" s="16">
        <v>6</v>
      </c>
      <c r="BG109" s="15" t="s">
        <v>231</v>
      </c>
      <c r="BH109" s="16">
        <v>4</v>
      </c>
      <c r="BJ109" s="15" t="s">
        <v>233</v>
      </c>
      <c r="BK109" s="16">
        <v>7</v>
      </c>
      <c r="BM109" s="15" t="s">
        <v>230</v>
      </c>
      <c r="BN109" s="16">
        <v>30</v>
      </c>
      <c r="BP109" s="15" t="s">
        <v>227</v>
      </c>
      <c r="BQ109" s="16">
        <v>2</v>
      </c>
      <c r="BS109" s="15" t="s">
        <v>236</v>
      </c>
      <c r="BT109" s="16">
        <v>3</v>
      </c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84"/>
      <c r="CL109" s="277"/>
      <c r="CN109" s="402"/>
      <c r="CO109" s="436"/>
    </row>
    <row r="110" spans="1:93" ht="24.95" customHeight="1">
      <c r="A110" s="408"/>
      <c r="B110" s="15"/>
      <c r="C110" s="16"/>
      <c r="E110" s="15"/>
      <c r="F110" s="16"/>
      <c r="H110" s="15"/>
      <c r="I110" s="16"/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 t="s">
        <v>300</v>
      </c>
      <c r="BB110" s="16">
        <v>4</v>
      </c>
      <c r="BD110" s="15" t="s">
        <v>233</v>
      </c>
      <c r="BE110" s="16">
        <v>3</v>
      </c>
      <c r="BG110" s="15" t="s">
        <v>232</v>
      </c>
      <c r="BH110" s="16">
        <v>1</v>
      </c>
      <c r="BJ110" s="15" t="s">
        <v>234</v>
      </c>
      <c r="BK110" s="16">
        <v>2</v>
      </c>
      <c r="BM110" s="15" t="s">
        <v>231</v>
      </c>
      <c r="BN110" s="16">
        <v>10</v>
      </c>
      <c r="BP110" s="15" t="s">
        <v>228</v>
      </c>
      <c r="BQ110" s="16">
        <v>18</v>
      </c>
      <c r="BS110" s="15" t="s">
        <v>237</v>
      </c>
      <c r="BT110" s="16">
        <v>11</v>
      </c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84"/>
      <c r="CL110" s="277"/>
      <c r="CN110" s="402"/>
      <c r="CO110" s="436"/>
    </row>
    <row r="111" spans="1:93" ht="24.95" customHeight="1">
      <c r="A111" s="408"/>
      <c r="B111" s="15"/>
      <c r="C111" s="16"/>
      <c r="E111" s="15"/>
      <c r="F111" s="16"/>
      <c r="H111" s="15"/>
      <c r="I111" s="16"/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 t="s">
        <v>351</v>
      </c>
      <c r="BB111" s="16">
        <v>1</v>
      </c>
      <c r="BD111" s="15" t="s">
        <v>234</v>
      </c>
      <c r="BE111" s="16">
        <v>6</v>
      </c>
      <c r="BG111" s="15" t="s">
        <v>233</v>
      </c>
      <c r="BH111" s="16">
        <v>4</v>
      </c>
      <c r="BJ111" s="15" t="s">
        <v>236</v>
      </c>
      <c r="BK111" s="16">
        <v>1</v>
      </c>
      <c r="BM111" s="15" t="s">
        <v>232</v>
      </c>
      <c r="BN111" s="16">
        <v>10</v>
      </c>
      <c r="BP111" s="15" t="s">
        <v>229</v>
      </c>
      <c r="BQ111" s="16">
        <v>14</v>
      </c>
      <c r="BS111" s="15" t="s">
        <v>238</v>
      </c>
      <c r="BT111" s="16">
        <v>3</v>
      </c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84"/>
      <c r="CL111" s="277"/>
      <c r="CN111" s="402"/>
      <c r="CO111" s="436"/>
    </row>
    <row r="112" spans="1:93" ht="24.95" customHeight="1">
      <c r="A112" s="408"/>
      <c r="B112" s="15"/>
      <c r="C112" s="16"/>
      <c r="E112" s="15"/>
      <c r="F112" s="16"/>
      <c r="H112" s="15"/>
      <c r="I112" s="16"/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 t="s">
        <v>301</v>
      </c>
      <c r="BB112" s="16">
        <v>3</v>
      </c>
      <c r="BD112" s="15" t="s">
        <v>235</v>
      </c>
      <c r="BE112" s="16">
        <v>1</v>
      </c>
      <c r="BG112" s="15" t="s">
        <v>234</v>
      </c>
      <c r="BH112" s="16">
        <v>7</v>
      </c>
      <c r="BJ112" s="15" t="s">
        <v>237</v>
      </c>
      <c r="BK112" s="16">
        <v>10</v>
      </c>
      <c r="BM112" s="15" t="s">
        <v>233</v>
      </c>
      <c r="BN112" s="16">
        <v>9</v>
      </c>
      <c r="BP112" s="15" t="s">
        <v>230</v>
      </c>
      <c r="BQ112" s="16">
        <v>33</v>
      </c>
      <c r="BS112" s="15" t="s">
        <v>239</v>
      </c>
      <c r="BT112" s="16">
        <v>3</v>
      </c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84"/>
      <c r="CL112" s="277"/>
      <c r="CN112" s="402"/>
      <c r="CO112" s="436"/>
    </row>
    <row r="113" spans="1:93" ht="24.95" customHeight="1">
      <c r="A113" s="408"/>
      <c r="B113" s="15"/>
      <c r="C113" s="16"/>
      <c r="E113" s="15"/>
      <c r="F113" s="16"/>
      <c r="H113" s="15"/>
      <c r="I113" s="16"/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 t="s">
        <v>302</v>
      </c>
      <c r="BB113" s="16">
        <v>2</v>
      </c>
      <c r="BD113" s="15" t="s">
        <v>236</v>
      </c>
      <c r="BE113" s="16">
        <v>1</v>
      </c>
      <c r="BG113" s="15" t="s">
        <v>236</v>
      </c>
      <c r="BH113" s="16">
        <v>3</v>
      </c>
      <c r="BJ113" s="15" t="s">
        <v>238</v>
      </c>
      <c r="BK113" s="16">
        <v>5</v>
      </c>
      <c r="BM113" s="15" t="s">
        <v>234</v>
      </c>
      <c r="BN113" s="16">
        <v>10</v>
      </c>
      <c r="BP113" s="15" t="s">
        <v>231</v>
      </c>
      <c r="BQ113" s="16">
        <v>5</v>
      </c>
      <c r="BS113" s="15" t="s">
        <v>240</v>
      </c>
      <c r="BT113" s="16">
        <v>1</v>
      </c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84"/>
      <c r="CL113" s="277"/>
      <c r="CN113" s="402"/>
      <c r="CO113" s="436"/>
    </row>
    <row r="114" spans="1:93" ht="24.95" customHeight="1">
      <c r="A114" s="408"/>
      <c r="B114" s="15"/>
      <c r="C114" s="16"/>
      <c r="E114" s="15"/>
      <c r="F114" s="16"/>
      <c r="H114" s="15"/>
      <c r="I114" s="16"/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 t="s">
        <v>671</v>
      </c>
      <c r="BB114" s="16">
        <v>1</v>
      </c>
      <c r="BD114" s="15" t="s">
        <v>237</v>
      </c>
      <c r="BE114" s="16">
        <v>8</v>
      </c>
      <c r="BG114" s="15" t="s">
        <v>237</v>
      </c>
      <c r="BH114" s="16">
        <v>6</v>
      </c>
      <c r="BJ114" s="15" t="s">
        <v>239</v>
      </c>
      <c r="BK114" s="16">
        <v>6</v>
      </c>
      <c r="BM114" s="15" t="s">
        <v>235</v>
      </c>
      <c r="BN114" s="16">
        <v>4</v>
      </c>
      <c r="BP114" s="15" t="s">
        <v>232</v>
      </c>
      <c r="BQ114" s="16">
        <v>7</v>
      </c>
      <c r="BS114" s="15" t="s">
        <v>241</v>
      </c>
      <c r="BT114" s="16">
        <v>2</v>
      </c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84"/>
      <c r="CL114" s="277"/>
      <c r="CN114" s="402"/>
      <c r="CO114" s="436"/>
    </row>
    <row r="115" spans="1:93" ht="24.95" customHeight="1">
      <c r="A115" s="408"/>
      <c r="B115" s="15"/>
      <c r="C115" s="16"/>
      <c r="E115" s="15"/>
      <c r="F115" s="16"/>
      <c r="H115" s="15"/>
      <c r="I115" s="16"/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 t="s">
        <v>672</v>
      </c>
      <c r="BB115" s="16">
        <v>1</v>
      </c>
      <c r="BD115" s="15" t="s">
        <v>238</v>
      </c>
      <c r="BE115" s="16">
        <v>6</v>
      </c>
      <c r="BG115" s="15" t="s">
        <v>238</v>
      </c>
      <c r="BH115" s="16">
        <v>4</v>
      </c>
      <c r="BJ115" s="15" t="s">
        <v>241</v>
      </c>
      <c r="BK115" s="16">
        <v>1</v>
      </c>
      <c r="BM115" s="15" t="s">
        <v>236</v>
      </c>
      <c r="BN115" s="16">
        <v>2</v>
      </c>
      <c r="BP115" s="15" t="s">
        <v>233</v>
      </c>
      <c r="BQ115" s="16">
        <v>10</v>
      </c>
      <c r="BS115" s="15" t="s">
        <v>242</v>
      </c>
      <c r="BT115" s="16">
        <v>8</v>
      </c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84"/>
      <c r="CL115" s="277"/>
      <c r="CN115" s="402"/>
      <c r="CO115" s="436"/>
    </row>
    <row r="116" spans="1:93" ht="24.95" customHeight="1">
      <c r="A116" s="408"/>
      <c r="B116" s="15"/>
      <c r="C116" s="16"/>
      <c r="E116" s="15"/>
      <c r="F116" s="16"/>
      <c r="H116" s="15"/>
      <c r="I116" s="16"/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 t="s">
        <v>673</v>
      </c>
      <c r="BB116" s="16">
        <v>5</v>
      </c>
      <c r="BD116" s="15" t="s">
        <v>239</v>
      </c>
      <c r="BE116" s="16">
        <v>5</v>
      </c>
      <c r="BG116" s="15" t="s">
        <v>239</v>
      </c>
      <c r="BH116" s="16">
        <v>2</v>
      </c>
      <c r="BJ116" s="15" t="s">
        <v>244</v>
      </c>
      <c r="BK116" s="16">
        <v>2</v>
      </c>
      <c r="BM116" s="15" t="s">
        <v>237</v>
      </c>
      <c r="BN116" s="16">
        <v>26</v>
      </c>
      <c r="BP116" s="15" t="s">
        <v>234</v>
      </c>
      <c r="BQ116" s="16">
        <v>6</v>
      </c>
      <c r="BS116" s="15" t="s">
        <v>243</v>
      </c>
      <c r="BT116" s="16">
        <v>3</v>
      </c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84"/>
      <c r="CL116" s="277"/>
      <c r="CN116" s="402"/>
      <c r="CO116" s="436"/>
    </row>
    <row r="117" spans="1:93" ht="24.95" customHeight="1">
      <c r="A117" s="408"/>
      <c r="B117" s="15"/>
      <c r="C117" s="16"/>
      <c r="E117" s="15"/>
      <c r="F117" s="16"/>
      <c r="H117" s="15"/>
      <c r="I117" s="16"/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 t="s">
        <v>674</v>
      </c>
      <c r="BB117" s="16">
        <v>21</v>
      </c>
      <c r="BD117" s="15" t="s">
        <v>243</v>
      </c>
      <c r="BE117" s="16">
        <v>1</v>
      </c>
      <c r="BG117" s="15" t="s">
        <v>240</v>
      </c>
      <c r="BH117" s="16">
        <v>1</v>
      </c>
      <c r="BJ117" s="15" t="s">
        <v>246</v>
      </c>
      <c r="BK117" s="16">
        <v>1</v>
      </c>
      <c r="BM117" s="15" t="s">
        <v>238</v>
      </c>
      <c r="BN117" s="16">
        <v>8</v>
      </c>
      <c r="BP117" s="15" t="s">
        <v>235</v>
      </c>
      <c r="BQ117" s="16">
        <v>3</v>
      </c>
      <c r="BS117" s="15" t="s">
        <v>244</v>
      </c>
      <c r="BT117" s="16">
        <v>2</v>
      </c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84"/>
      <c r="CL117" s="277"/>
      <c r="CN117" s="402"/>
      <c r="CO117" s="436"/>
    </row>
    <row r="118" spans="1:93" ht="24.95" customHeight="1">
      <c r="A118" s="408"/>
      <c r="B118" s="15"/>
      <c r="C118" s="16"/>
      <c r="E118" s="15"/>
      <c r="F118" s="16"/>
      <c r="H118" s="15"/>
      <c r="I118" s="16"/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 t="s">
        <v>675</v>
      </c>
      <c r="BB118" s="16">
        <v>3</v>
      </c>
      <c r="BD118" s="15" t="s">
        <v>244</v>
      </c>
      <c r="BE118" s="16">
        <v>4</v>
      </c>
      <c r="BG118" s="15" t="s">
        <v>243</v>
      </c>
      <c r="BH118" s="16">
        <v>1</v>
      </c>
      <c r="BJ118" s="15" t="s">
        <v>250</v>
      </c>
      <c r="BK118" s="16">
        <v>1</v>
      </c>
      <c r="BM118" s="15" t="s">
        <v>239</v>
      </c>
      <c r="BN118" s="16">
        <v>10</v>
      </c>
      <c r="BP118" s="15" t="s">
        <v>236</v>
      </c>
      <c r="BQ118" s="16">
        <v>1</v>
      </c>
      <c r="BS118" s="15" t="s">
        <v>245</v>
      </c>
      <c r="BT118" s="16">
        <v>1</v>
      </c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76"/>
      <c r="CL118" s="277"/>
      <c r="CN118" s="402"/>
      <c r="CO118" s="436"/>
    </row>
    <row r="119" spans="1:93" ht="24.95" customHeight="1">
      <c r="A119" s="408"/>
      <c r="B119" s="15"/>
      <c r="C119" s="16"/>
      <c r="E119" s="15"/>
      <c r="F119" s="16"/>
      <c r="H119" s="15"/>
      <c r="I119" s="16"/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 t="s">
        <v>676</v>
      </c>
      <c r="BB119" s="16">
        <v>22</v>
      </c>
      <c r="BD119" s="15" t="s">
        <v>247</v>
      </c>
      <c r="BE119" s="16">
        <v>1</v>
      </c>
      <c r="BG119" s="15" t="s">
        <v>244</v>
      </c>
      <c r="BH119" s="16">
        <v>1</v>
      </c>
      <c r="BJ119" s="15" t="s">
        <v>252</v>
      </c>
      <c r="BK119" s="16">
        <v>1</v>
      </c>
      <c r="BM119" s="15" t="s">
        <v>240</v>
      </c>
      <c r="BN119" s="16">
        <v>1</v>
      </c>
      <c r="BP119" s="15" t="s">
        <v>237</v>
      </c>
      <c r="BQ119" s="16">
        <v>11</v>
      </c>
      <c r="BS119" s="15" t="s">
        <v>246</v>
      </c>
      <c r="BT119" s="16">
        <v>2</v>
      </c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76"/>
      <c r="CL119" s="277"/>
      <c r="CN119" s="402"/>
      <c r="CO119" s="436"/>
    </row>
    <row r="120" spans="1:93" ht="24.95" customHeight="1">
      <c r="A120" s="408"/>
      <c r="B120" s="15"/>
      <c r="C120" s="16"/>
      <c r="E120" s="15"/>
      <c r="F120" s="16"/>
      <c r="H120" s="15"/>
      <c r="I120" s="16"/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 t="s">
        <v>677</v>
      </c>
      <c r="BB120" s="16">
        <v>20</v>
      </c>
      <c r="BD120" s="15" t="s">
        <v>258</v>
      </c>
      <c r="BE120" s="16">
        <v>1</v>
      </c>
      <c r="BG120" s="15" t="s">
        <v>247</v>
      </c>
      <c r="BH120" s="16">
        <v>1</v>
      </c>
      <c r="BJ120" s="15" t="s">
        <v>259</v>
      </c>
      <c r="BK120" s="16">
        <v>1</v>
      </c>
      <c r="BM120" s="15" t="s">
        <v>241</v>
      </c>
      <c r="BN120" s="16">
        <v>4</v>
      </c>
      <c r="BP120" s="15" t="s">
        <v>238</v>
      </c>
      <c r="BQ120" s="16">
        <v>6</v>
      </c>
      <c r="BS120" s="15" t="s">
        <v>247</v>
      </c>
      <c r="BT120" s="16">
        <v>2</v>
      </c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76"/>
      <c r="CL120" s="277"/>
      <c r="CN120" s="402"/>
      <c r="CO120" s="436"/>
    </row>
    <row r="121" spans="1:93" ht="24.95" customHeight="1">
      <c r="A121" s="408"/>
      <c r="B121" s="15"/>
      <c r="C121" s="16"/>
      <c r="E121" s="15"/>
      <c r="F121" s="16"/>
      <c r="H121" s="15"/>
      <c r="I121" s="16"/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 t="s">
        <v>678</v>
      </c>
      <c r="BB121" s="16">
        <v>49</v>
      </c>
      <c r="BD121" s="15" t="s">
        <v>347</v>
      </c>
      <c r="BE121" s="16">
        <v>1</v>
      </c>
      <c r="BG121" s="15" t="s">
        <v>254</v>
      </c>
      <c r="BH121" s="16">
        <v>1</v>
      </c>
      <c r="BJ121" s="15" t="s">
        <v>261</v>
      </c>
      <c r="BK121" s="16">
        <v>2</v>
      </c>
      <c r="BM121" s="15" t="s">
        <v>242</v>
      </c>
      <c r="BN121" s="16">
        <v>4</v>
      </c>
      <c r="BP121" s="15" t="s">
        <v>239</v>
      </c>
      <c r="BQ121" s="16">
        <v>2</v>
      </c>
      <c r="BS121" s="15" t="s">
        <v>249</v>
      </c>
      <c r="BT121" s="16">
        <v>2</v>
      </c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76"/>
      <c r="CL121" s="277"/>
      <c r="CN121" s="402"/>
      <c r="CO121" s="436"/>
    </row>
    <row r="122" spans="1:93" ht="24.95" customHeight="1">
      <c r="A122" s="408"/>
      <c r="B122" s="15"/>
      <c r="C122" s="16"/>
      <c r="E122" s="15"/>
      <c r="F122" s="16"/>
      <c r="H122" s="15"/>
      <c r="I122" s="16"/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 t="s">
        <v>679</v>
      </c>
      <c r="BB122" s="16">
        <v>2</v>
      </c>
      <c r="BD122" s="15" t="s">
        <v>348</v>
      </c>
      <c r="BE122" s="16">
        <v>2</v>
      </c>
      <c r="BG122" s="15" t="s">
        <v>258</v>
      </c>
      <c r="BH122" s="16">
        <v>2</v>
      </c>
      <c r="BJ122" s="15" t="s">
        <v>347</v>
      </c>
      <c r="BK122" s="16">
        <v>2</v>
      </c>
      <c r="BM122" s="15" t="s">
        <v>243</v>
      </c>
      <c r="BN122" s="16">
        <v>5</v>
      </c>
      <c r="BP122" s="15" t="s">
        <v>241</v>
      </c>
      <c r="BQ122" s="16">
        <v>4</v>
      </c>
      <c r="BS122" s="15" t="s">
        <v>250</v>
      </c>
      <c r="BT122" s="16">
        <v>1</v>
      </c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76"/>
      <c r="CL122" s="277"/>
      <c r="CN122" s="402"/>
      <c r="CO122" s="436"/>
    </row>
    <row r="123" spans="1:93" ht="24.95" customHeight="1">
      <c r="A123" s="408"/>
      <c r="B123" s="15"/>
      <c r="C123" s="16"/>
      <c r="E123" s="15"/>
      <c r="F123" s="16"/>
      <c r="H123" s="15"/>
      <c r="I123" s="16"/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 t="s">
        <v>680</v>
      </c>
      <c r="BB123" s="16"/>
      <c r="BD123" s="15" t="s">
        <v>349</v>
      </c>
      <c r="BE123" s="16">
        <v>4</v>
      </c>
      <c r="BG123" s="15" t="s">
        <v>259</v>
      </c>
      <c r="BH123" s="16">
        <v>6</v>
      </c>
      <c r="BJ123" s="15" t="s">
        <v>349</v>
      </c>
      <c r="BK123" s="16">
        <v>4</v>
      </c>
      <c r="BM123" s="15" t="s">
        <v>244</v>
      </c>
      <c r="BN123" s="16">
        <v>6</v>
      </c>
      <c r="BP123" s="15" t="s">
        <v>242</v>
      </c>
      <c r="BQ123" s="16">
        <v>3</v>
      </c>
      <c r="BS123" s="15" t="s">
        <v>253</v>
      </c>
      <c r="BT123" s="16">
        <v>1</v>
      </c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76"/>
      <c r="CL123" s="277"/>
      <c r="CN123" s="402"/>
      <c r="CO123" s="436"/>
    </row>
    <row r="124" spans="1:93" ht="24.95" customHeight="1">
      <c r="A124" s="408"/>
      <c r="B124" s="15"/>
      <c r="C124" s="16"/>
      <c r="E124" s="15"/>
      <c r="F124" s="16"/>
      <c r="H124" s="15"/>
      <c r="I124" s="16"/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 t="s">
        <v>670</v>
      </c>
      <c r="BE124" s="16">
        <v>1</v>
      </c>
      <c r="BG124" s="15" t="s">
        <v>347</v>
      </c>
      <c r="BH124" s="16">
        <v>2</v>
      </c>
      <c r="BJ124" s="15" t="s">
        <v>511</v>
      </c>
      <c r="BK124" s="16">
        <v>2</v>
      </c>
      <c r="BM124" s="15" t="s">
        <v>245</v>
      </c>
      <c r="BN124" s="16">
        <v>1</v>
      </c>
      <c r="BP124" s="15" t="s">
        <v>243</v>
      </c>
      <c r="BQ124" s="16">
        <v>1</v>
      </c>
      <c r="BS124" s="15" t="s">
        <v>254</v>
      </c>
      <c r="BT124" s="16">
        <v>2</v>
      </c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76"/>
      <c r="CL124" s="277"/>
      <c r="CN124" s="402"/>
      <c r="CO124" s="436"/>
    </row>
    <row r="125" spans="1:93" ht="24.95" customHeight="1">
      <c r="A125" s="408"/>
      <c r="B125" s="15"/>
      <c r="C125" s="16"/>
      <c r="E125" s="15"/>
      <c r="F125" s="16"/>
      <c r="H125" s="15"/>
      <c r="I125" s="16"/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 t="s">
        <v>511</v>
      </c>
      <c r="BE125" s="16">
        <v>5</v>
      </c>
      <c r="BG125" s="15" t="s">
        <v>349</v>
      </c>
      <c r="BH125" s="16">
        <v>3</v>
      </c>
      <c r="BJ125" s="15" t="s">
        <v>265</v>
      </c>
      <c r="BK125" s="16">
        <v>1</v>
      </c>
      <c r="BM125" s="15" t="s">
        <v>247</v>
      </c>
      <c r="BN125" s="16">
        <v>7</v>
      </c>
      <c r="BP125" s="15" t="s">
        <v>244</v>
      </c>
      <c r="BQ125" s="16">
        <v>5</v>
      </c>
      <c r="BS125" s="15" t="s">
        <v>257</v>
      </c>
      <c r="BT125" s="16">
        <v>1</v>
      </c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76"/>
      <c r="CL125" s="277"/>
      <c r="CN125" s="402"/>
      <c r="CO125" s="436"/>
    </row>
    <row r="126" spans="1:93" ht="24.95" customHeight="1">
      <c r="A126" s="408"/>
      <c r="B126" s="15"/>
      <c r="C126" s="16"/>
      <c r="E126" s="15"/>
      <c r="F126" s="16"/>
      <c r="H126" s="15"/>
      <c r="I126" s="16"/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 t="s">
        <v>263</v>
      </c>
      <c r="BE126" s="16">
        <v>1</v>
      </c>
      <c r="BG126" s="15" t="s">
        <v>511</v>
      </c>
      <c r="BH126" s="16">
        <v>3</v>
      </c>
      <c r="BJ126" s="15" t="s">
        <v>269</v>
      </c>
      <c r="BK126" s="16">
        <v>2</v>
      </c>
      <c r="BM126" s="15" t="s">
        <v>249</v>
      </c>
      <c r="BN126" s="16">
        <v>3</v>
      </c>
      <c r="BP126" s="15" t="s">
        <v>245</v>
      </c>
      <c r="BQ126" s="16">
        <v>2</v>
      </c>
      <c r="BS126" s="15" t="s">
        <v>259</v>
      </c>
      <c r="BT126" s="16">
        <v>2</v>
      </c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76"/>
      <c r="CL126" s="277"/>
      <c r="CN126" s="402"/>
      <c r="CO126" s="436"/>
    </row>
    <row r="127" spans="1:93" ht="24.95" customHeight="1">
      <c r="A127" s="408"/>
      <c r="B127" s="15"/>
      <c r="C127" s="16"/>
      <c r="E127" s="15"/>
      <c r="F127" s="16"/>
      <c r="H127" s="15"/>
      <c r="I127" s="16"/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 t="s">
        <v>265</v>
      </c>
      <c r="BE127" s="16">
        <v>3</v>
      </c>
      <c r="BG127" s="15" t="s">
        <v>263</v>
      </c>
      <c r="BH127" s="16">
        <v>1</v>
      </c>
      <c r="BJ127" s="15" t="s">
        <v>295</v>
      </c>
      <c r="BK127" s="16">
        <v>1</v>
      </c>
      <c r="BM127" s="15" t="s">
        <v>250</v>
      </c>
      <c r="BN127" s="16">
        <v>1</v>
      </c>
      <c r="BP127" s="15" t="s">
        <v>247</v>
      </c>
      <c r="BQ127" s="16">
        <v>4</v>
      </c>
      <c r="BS127" s="15" t="s">
        <v>347</v>
      </c>
      <c r="BT127" s="16">
        <v>1</v>
      </c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76"/>
      <c r="CL127" s="277"/>
      <c r="CN127" s="402"/>
      <c r="CO127" s="436"/>
    </row>
    <row r="128" spans="1:93" ht="24.95" customHeight="1">
      <c r="A128" s="408"/>
      <c r="B128" s="15"/>
      <c r="C128" s="16"/>
      <c r="E128" s="15"/>
      <c r="F128" s="16"/>
      <c r="H128" s="15"/>
      <c r="I128" s="16"/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 t="s">
        <v>269</v>
      </c>
      <c r="BE128" s="16">
        <v>4</v>
      </c>
      <c r="BG128" s="15" t="s">
        <v>264</v>
      </c>
      <c r="BH128" s="16">
        <v>1</v>
      </c>
      <c r="BJ128" s="15" t="s">
        <v>296</v>
      </c>
      <c r="BK128" s="16">
        <v>3</v>
      </c>
      <c r="BM128" s="15" t="s">
        <v>251</v>
      </c>
      <c r="BN128" s="16">
        <v>3</v>
      </c>
      <c r="BP128" s="15" t="s">
        <v>249</v>
      </c>
      <c r="BQ128" s="16">
        <v>2</v>
      </c>
      <c r="BS128" s="15" t="s">
        <v>349</v>
      </c>
      <c r="BT128" s="16">
        <v>1</v>
      </c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76"/>
      <c r="CL128" s="277"/>
      <c r="CN128" s="402"/>
      <c r="CO128" s="436"/>
    </row>
    <row r="129" spans="1:93" ht="24.95" customHeight="1">
      <c r="A129" s="408"/>
      <c r="B129" s="15"/>
      <c r="C129" s="16"/>
      <c r="E129" s="15"/>
      <c r="F129" s="16"/>
      <c r="H129" s="15"/>
      <c r="I129" s="16"/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 t="s">
        <v>296</v>
      </c>
      <c r="BE129" s="16">
        <v>7</v>
      </c>
      <c r="BG129" s="15" t="s">
        <v>269</v>
      </c>
      <c r="BH129" s="16">
        <v>2</v>
      </c>
      <c r="BJ129" s="15" t="s">
        <v>297</v>
      </c>
      <c r="BK129" s="16">
        <v>2</v>
      </c>
      <c r="BM129" s="15" t="s">
        <v>253</v>
      </c>
      <c r="BN129" s="16">
        <v>1</v>
      </c>
      <c r="BP129" s="15" t="s">
        <v>251</v>
      </c>
      <c r="BQ129" s="16">
        <v>2</v>
      </c>
      <c r="BS129" s="15" t="s">
        <v>670</v>
      </c>
      <c r="BT129" s="16">
        <v>1</v>
      </c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76"/>
      <c r="CL129" s="277"/>
      <c r="CN129" s="402"/>
      <c r="CO129" s="436"/>
    </row>
    <row r="130" spans="1:93" ht="24.95" customHeight="1">
      <c r="A130" s="408"/>
      <c r="B130" s="15"/>
      <c r="C130" s="16"/>
      <c r="E130" s="15"/>
      <c r="F130" s="16"/>
      <c r="H130" s="15"/>
      <c r="I130" s="16"/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 t="s">
        <v>297</v>
      </c>
      <c r="BE130" s="16">
        <v>2</v>
      </c>
      <c r="BG130" s="15" t="s">
        <v>296</v>
      </c>
      <c r="BH130" s="16">
        <v>3</v>
      </c>
      <c r="BJ130" s="15" t="s">
        <v>299</v>
      </c>
      <c r="BK130" s="16">
        <v>1</v>
      </c>
      <c r="BM130" s="15" t="s">
        <v>254</v>
      </c>
      <c r="BN130" s="16">
        <v>1</v>
      </c>
      <c r="BP130" s="15" t="s">
        <v>258</v>
      </c>
      <c r="BQ130" s="16">
        <v>3</v>
      </c>
      <c r="BS130" s="15" t="s">
        <v>511</v>
      </c>
      <c r="BT130" s="16">
        <v>3</v>
      </c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76"/>
      <c r="CL130" s="277"/>
      <c r="CN130" s="402"/>
      <c r="CO130" s="436"/>
    </row>
    <row r="131" spans="1:93" ht="24.95" customHeight="1">
      <c r="A131" s="408"/>
      <c r="B131" s="15"/>
      <c r="C131" s="16"/>
      <c r="E131" s="15"/>
      <c r="F131" s="16"/>
      <c r="H131" s="15"/>
      <c r="I131" s="16"/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 t="s">
        <v>298</v>
      </c>
      <c r="BE131" s="16">
        <v>2</v>
      </c>
      <c r="BG131" s="15" t="s">
        <v>297</v>
      </c>
      <c r="BH131" s="16">
        <v>3</v>
      </c>
      <c r="BJ131" s="15" t="s">
        <v>300</v>
      </c>
      <c r="BK131" s="16">
        <v>3</v>
      </c>
      <c r="BM131" s="15" t="s">
        <v>259</v>
      </c>
      <c r="BN131" s="16">
        <v>7</v>
      </c>
      <c r="BP131" s="15" t="s">
        <v>259</v>
      </c>
      <c r="BQ131" s="16">
        <v>1</v>
      </c>
      <c r="BS131" s="15" t="s">
        <v>263</v>
      </c>
      <c r="BT131" s="16">
        <v>1</v>
      </c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76"/>
      <c r="CL131" s="277"/>
      <c r="CN131" s="402"/>
      <c r="CO131" s="436"/>
    </row>
    <row r="132" spans="1:93" ht="24.95" customHeight="1">
      <c r="A132" s="408"/>
      <c r="B132" s="15"/>
      <c r="C132" s="16"/>
      <c r="E132" s="15"/>
      <c r="F132" s="16"/>
      <c r="H132" s="15"/>
      <c r="I132" s="16"/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 t="s">
        <v>299</v>
      </c>
      <c r="BE132" s="16">
        <v>3</v>
      </c>
      <c r="BG132" s="15" t="s">
        <v>350</v>
      </c>
      <c r="BH132" s="16">
        <v>1</v>
      </c>
      <c r="BJ132" s="15" t="s">
        <v>351</v>
      </c>
      <c r="BK132" s="16">
        <v>2</v>
      </c>
      <c r="BM132" s="15" t="s">
        <v>702</v>
      </c>
      <c r="BN132" s="16">
        <v>1</v>
      </c>
      <c r="BP132" s="15" t="s">
        <v>347</v>
      </c>
      <c r="BQ132" s="16">
        <v>1</v>
      </c>
      <c r="BS132" s="15" t="s">
        <v>264</v>
      </c>
      <c r="BT132" s="16">
        <v>1</v>
      </c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76"/>
      <c r="CL132" s="277"/>
      <c r="CN132" s="402"/>
      <c r="CO132" s="436"/>
    </row>
    <row r="133" spans="1:93" ht="24.95" customHeight="1">
      <c r="A133" s="408"/>
      <c r="B133" s="15"/>
      <c r="C133" s="16"/>
      <c r="E133" s="15"/>
      <c r="F133" s="16"/>
      <c r="H133" s="15"/>
      <c r="I133" s="16"/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 t="s">
        <v>300</v>
      </c>
      <c r="BE133" s="16">
        <v>2</v>
      </c>
      <c r="BG133" s="15" t="s">
        <v>299</v>
      </c>
      <c r="BH133" s="16">
        <v>2</v>
      </c>
      <c r="BJ133" s="15" t="s">
        <v>302</v>
      </c>
      <c r="BK133" s="16">
        <v>1</v>
      </c>
      <c r="BM133" s="15" t="s">
        <v>349</v>
      </c>
      <c r="BN133" s="16">
        <v>2</v>
      </c>
      <c r="BP133" s="15" t="s">
        <v>702</v>
      </c>
      <c r="BQ133" s="16">
        <v>1</v>
      </c>
      <c r="BS133" s="15" t="s">
        <v>296</v>
      </c>
      <c r="BT133" s="16">
        <v>4</v>
      </c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76"/>
      <c r="CL133" s="277"/>
      <c r="CN133" s="402"/>
      <c r="CO133" s="436"/>
    </row>
    <row r="134" spans="1:93" ht="24.95" customHeight="1">
      <c r="A134" s="408"/>
      <c r="B134" s="402"/>
      <c r="C134" s="436"/>
      <c r="E134" s="15"/>
      <c r="F134" s="16"/>
      <c r="H134" s="15"/>
      <c r="I134" s="16"/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 t="s">
        <v>301</v>
      </c>
      <c r="BE134" s="16">
        <v>1</v>
      </c>
      <c r="BG134" s="15" t="s">
        <v>300</v>
      </c>
      <c r="BH134" s="16">
        <v>1</v>
      </c>
      <c r="BJ134" s="15" t="s">
        <v>304</v>
      </c>
      <c r="BK134" s="16">
        <v>1</v>
      </c>
      <c r="BM134" s="15" t="s">
        <v>705</v>
      </c>
      <c r="BN134" s="16">
        <v>1</v>
      </c>
      <c r="BP134" s="15" t="s">
        <v>349</v>
      </c>
      <c r="BQ134" s="16">
        <v>5</v>
      </c>
      <c r="BS134" s="15" t="s">
        <v>297</v>
      </c>
      <c r="BT134" s="16">
        <v>2</v>
      </c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76"/>
      <c r="CL134" s="277"/>
      <c r="CN134" s="402"/>
      <c r="CO134" s="436"/>
    </row>
    <row r="135" spans="1:93" ht="24.95" customHeight="1">
      <c r="A135" s="408"/>
      <c r="B135" s="15"/>
      <c r="C135" s="16"/>
      <c r="E135" s="15"/>
      <c r="F135" s="16"/>
      <c r="H135" s="15"/>
      <c r="I135" s="16"/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 t="s">
        <v>302</v>
      </c>
      <c r="BE135" s="16">
        <v>6</v>
      </c>
      <c r="BG135" s="15" t="s">
        <v>351</v>
      </c>
      <c r="BH135" s="16">
        <v>2</v>
      </c>
      <c r="BJ135" s="15" t="s">
        <v>671</v>
      </c>
      <c r="BK135" s="16">
        <v>2</v>
      </c>
      <c r="BM135" s="15" t="s">
        <v>511</v>
      </c>
      <c r="BN135" s="16">
        <v>3</v>
      </c>
      <c r="BP135" s="15" t="s">
        <v>508</v>
      </c>
      <c r="BQ135" s="16">
        <v>1</v>
      </c>
      <c r="BS135" s="15" t="s">
        <v>299</v>
      </c>
      <c r="BT135" s="16">
        <v>3</v>
      </c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76"/>
      <c r="CL135" s="277"/>
      <c r="CN135" s="402"/>
      <c r="CO135" s="436"/>
    </row>
    <row r="136" spans="1:93" ht="24.95" customHeight="1">
      <c r="A136" s="408"/>
      <c r="B136" s="15"/>
      <c r="C136" s="16"/>
      <c r="E136" s="15"/>
      <c r="F136" s="16"/>
      <c r="H136" s="15"/>
      <c r="I136" s="16"/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 t="s">
        <v>303</v>
      </c>
      <c r="BE136" s="16">
        <v>2</v>
      </c>
      <c r="BG136" s="15" t="s">
        <v>302</v>
      </c>
      <c r="BH136" s="16">
        <v>2</v>
      </c>
      <c r="BJ136" s="15" t="s">
        <v>672</v>
      </c>
      <c r="BK136" s="16">
        <v>1</v>
      </c>
      <c r="BM136" s="15" t="s">
        <v>263</v>
      </c>
      <c r="BN136" s="16">
        <v>1</v>
      </c>
      <c r="BP136" s="15" t="s">
        <v>511</v>
      </c>
      <c r="BQ136" s="16">
        <v>5</v>
      </c>
      <c r="BS136" s="15" t="s">
        <v>300</v>
      </c>
      <c r="BT136" s="16">
        <v>1</v>
      </c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76"/>
      <c r="CL136" s="277"/>
      <c r="CN136" s="402"/>
      <c r="CO136" s="436"/>
    </row>
    <row r="137" spans="1:93" ht="24.95" customHeight="1">
      <c r="A137" s="408"/>
      <c r="B137" s="15"/>
      <c r="C137" s="16"/>
      <c r="E137" s="15"/>
      <c r="F137" s="16"/>
      <c r="H137" s="15"/>
      <c r="I137" s="16"/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 t="s">
        <v>304</v>
      </c>
      <c r="BE137" s="16">
        <v>1</v>
      </c>
      <c r="BG137" s="15" t="s">
        <v>303</v>
      </c>
      <c r="BH137" s="16">
        <v>2</v>
      </c>
      <c r="BJ137" s="15" t="s">
        <v>673</v>
      </c>
      <c r="BK137" s="16">
        <v>22</v>
      </c>
      <c r="BM137" s="15" t="s">
        <v>264</v>
      </c>
      <c r="BN137" s="16">
        <v>2</v>
      </c>
      <c r="BP137" s="15" t="s">
        <v>264</v>
      </c>
      <c r="BQ137" s="16">
        <v>2</v>
      </c>
      <c r="BS137" s="15" t="s">
        <v>301</v>
      </c>
      <c r="BT137" s="16">
        <v>1</v>
      </c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76"/>
      <c r="CL137" s="277"/>
      <c r="CN137" s="402"/>
      <c r="CO137" s="436"/>
    </row>
    <row r="138" spans="1:93" ht="24.95" customHeight="1">
      <c r="A138" s="408"/>
      <c r="B138" s="15"/>
      <c r="C138" s="16"/>
      <c r="E138" s="15"/>
      <c r="F138" s="16"/>
      <c r="H138" s="15"/>
      <c r="I138" s="16"/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 t="s">
        <v>671</v>
      </c>
      <c r="BE138" s="16">
        <v>4</v>
      </c>
      <c r="BG138" s="15" t="s">
        <v>671</v>
      </c>
      <c r="BH138" s="16">
        <v>3</v>
      </c>
      <c r="BJ138" s="15" t="s">
        <v>674</v>
      </c>
      <c r="BK138" s="16">
        <v>31</v>
      </c>
      <c r="BM138" s="15" t="s">
        <v>265</v>
      </c>
      <c r="BN138" s="16">
        <v>2</v>
      </c>
      <c r="BP138" s="15" t="s">
        <v>265</v>
      </c>
      <c r="BQ138" s="16">
        <v>1</v>
      </c>
      <c r="BS138" s="15" t="s">
        <v>302</v>
      </c>
      <c r="BT138" s="16">
        <v>8</v>
      </c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76"/>
      <c r="CL138" s="277"/>
      <c r="CN138" s="402"/>
      <c r="CO138" s="436"/>
    </row>
    <row r="139" spans="1:93" ht="24.95" customHeight="1">
      <c r="A139" s="408"/>
      <c r="B139" s="15"/>
      <c r="C139" s="16"/>
      <c r="E139" s="15"/>
      <c r="F139" s="16"/>
      <c r="H139" s="15"/>
      <c r="I139" s="16"/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 t="s">
        <v>672</v>
      </c>
      <c r="BE139" s="16">
        <v>3</v>
      </c>
      <c r="BG139" s="15" t="s">
        <v>672</v>
      </c>
      <c r="BH139" s="16">
        <v>2</v>
      </c>
      <c r="BJ139" s="15" t="s">
        <v>683</v>
      </c>
      <c r="BK139" s="16">
        <v>1</v>
      </c>
      <c r="BM139" s="15" t="s">
        <v>269</v>
      </c>
      <c r="BN139" s="16">
        <v>2</v>
      </c>
      <c r="BP139" s="15" t="s">
        <v>269</v>
      </c>
      <c r="BQ139" s="16">
        <v>4</v>
      </c>
      <c r="BS139" s="15" t="s">
        <v>303</v>
      </c>
      <c r="BT139" s="16">
        <v>1</v>
      </c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76"/>
      <c r="CL139" s="277"/>
      <c r="CN139" s="402"/>
      <c r="CO139" s="436"/>
    </row>
    <row r="140" spans="1:93" ht="24.95" customHeight="1">
      <c r="A140" s="408"/>
      <c r="B140" s="15"/>
      <c r="C140" s="16"/>
      <c r="E140" s="15"/>
      <c r="F140" s="16"/>
      <c r="H140" s="15"/>
      <c r="I140" s="16"/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 t="s">
        <v>673</v>
      </c>
      <c r="BE140" s="16">
        <v>42</v>
      </c>
      <c r="BG140" s="15" t="s">
        <v>673</v>
      </c>
      <c r="BH140" s="16">
        <v>23</v>
      </c>
      <c r="BJ140" s="15" t="s">
        <v>675</v>
      </c>
      <c r="BK140" s="16">
        <v>5</v>
      </c>
      <c r="BM140" s="15" t="s">
        <v>296</v>
      </c>
      <c r="BN140" s="16">
        <v>4</v>
      </c>
      <c r="BP140" s="15" t="s">
        <v>512</v>
      </c>
      <c r="BQ140" s="16">
        <v>4</v>
      </c>
      <c r="BS140" s="15" t="s">
        <v>671</v>
      </c>
      <c r="BT140" s="16">
        <v>1</v>
      </c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76"/>
      <c r="CL140" s="277"/>
      <c r="CN140" s="402"/>
      <c r="CO140" s="436"/>
    </row>
    <row r="141" spans="1:93" ht="24.95" customHeight="1">
      <c r="A141" s="408"/>
      <c r="B141" s="15"/>
      <c r="C141" s="16"/>
      <c r="E141" s="15"/>
      <c r="F141" s="16"/>
      <c r="H141" s="15"/>
      <c r="I141" s="16"/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 t="s">
        <v>674</v>
      </c>
      <c r="BE141" s="16">
        <v>32</v>
      </c>
      <c r="BG141" s="15" t="s">
        <v>674</v>
      </c>
      <c r="BH141" s="16">
        <v>25</v>
      </c>
      <c r="BJ141" s="15" t="s">
        <v>684</v>
      </c>
      <c r="BK141" s="16">
        <v>2</v>
      </c>
      <c r="BM141" s="15" t="s">
        <v>298</v>
      </c>
      <c r="BN141" s="16">
        <v>1</v>
      </c>
      <c r="BP141" s="15" t="s">
        <v>295</v>
      </c>
      <c r="BQ141" s="16">
        <v>2</v>
      </c>
      <c r="BS141" s="15" t="s">
        <v>673</v>
      </c>
      <c r="BT141" s="16">
        <v>16</v>
      </c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76"/>
      <c r="CL141" s="277"/>
      <c r="CN141" s="402"/>
      <c r="CO141" s="436"/>
    </row>
    <row r="142" spans="1:93" ht="24.95" customHeight="1">
      <c r="A142" s="408"/>
      <c r="B142" s="15"/>
      <c r="C142" s="16"/>
      <c r="E142" s="15"/>
      <c r="F142" s="16"/>
      <c r="H142" s="15"/>
      <c r="I142" s="16"/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 t="s">
        <v>683</v>
      </c>
      <c r="BE142" s="16">
        <v>2</v>
      </c>
      <c r="BG142" s="15" t="s">
        <v>675</v>
      </c>
      <c r="BH142" s="16">
        <v>9</v>
      </c>
      <c r="BJ142" s="15" t="s">
        <v>676</v>
      </c>
      <c r="BK142" s="16">
        <v>9</v>
      </c>
      <c r="BM142" s="15" t="s">
        <v>350</v>
      </c>
      <c r="BN142" s="16">
        <v>1</v>
      </c>
      <c r="BP142" s="15" t="s">
        <v>296</v>
      </c>
      <c r="BQ142" s="16">
        <v>12</v>
      </c>
      <c r="BS142" s="15" t="s">
        <v>674</v>
      </c>
      <c r="BT142" s="16">
        <v>14</v>
      </c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76"/>
      <c r="CL142" s="277"/>
      <c r="CN142" s="402"/>
      <c r="CO142" s="436"/>
    </row>
    <row r="143" spans="1:93" ht="24.95" customHeight="1">
      <c r="A143" s="408"/>
      <c r="B143" s="15"/>
      <c r="C143" s="16"/>
      <c r="E143" s="15"/>
      <c r="F143" s="16"/>
      <c r="H143" s="15"/>
      <c r="I143" s="16"/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 t="s">
        <v>675</v>
      </c>
      <c r="BE143" s="16">
        <v>6</v>
      </c>
      <c r="BG143" s="15" t="s">
        <v>676</v>
      </c>
      <c r="BH143" s="16">
        <v>8</v>
      </c>
      <c r="BJ143" s="15" t="s">
        <v>708</v>
      </c>
      <c r="BK143" s="16">
        <v>3</v>
      </c>
      <c r="BM143" s="15" t="s">
        <v>299</v>
      </c>
      <c r="BN143" s="16">
        <v>2</v>
      </c>
      <c r="BP143" s="15" t="s">
        <v>297</v>
      </c>
      <c r="BQ143" s="16">
        <v>1</v>
      </c>
      <c r="BS143" s="15" t="s">
        <v>683</v>
      </c>
      <c r="BT143" s="16">
        <v>1</v>
      </c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76"/>
      <c r="CL143" s="277"/>
      <c r="CN143" s="402"/>
      <c r="CO143" s="436"/>
    </row>
    <row r="144" spans="1:93" ht="24.95" customHeight="1">
      <c r="A144" s="408"/>
      <c r="B144" s="15"/>
      <c r="C144" s="16"/>
      <c r="E144" s="15"/>
      <c r="F144" s="16"/>
      <c r="H144" s="15"/>
      <c r="I144" s="16"/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 t="s">
        <v>684</v>
      </c>
      <c r="BE144" s="16">
        <v>5</v>
      </c>
      <c r="BG144" s="15" t="s">
        <v>686</v>
      </c>
      <c r="BH144" s="16">
        <v>1</v>
      </c>
      <c r="BJ144" s="15" t="s">
        <v>699</v>
      </c>
      <c r="BK144" s="16">
        <v>1</v>
      </c>
      <c r="BM144" s="15" t="s">
        <v>300</v>
      </c>
      <c r="BN144" s="16">
        <v>2</v>
      </c>
      <c r="BP144" s="15" t="s">
        <v>298</v>
      </c>
      <c r="BQ144" s="16">
        <v>1</v>
      </c>
      <c r="BS144" s="15" t="s">
        <v>675</v>
      </c>
      <c r="BT144" s="16">
        <v>8</v>
      </c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76"/>
      <c r="CL144" s="277"/>
      <c r="CN144" s="402"/>
      <c r="CO144" s="436"/>
    </row>
    <row r="145" spans="1:93" ht="24.95" customHeight="1">
      <c r="A145" s="408"/>
      <c r="B145" s="15"/>
      <c r="C145" s="16"/>
      <c r="E145" s="15"/>
      <c r="F145" s="16"/>
      <c r="H145" s="15"/>
      <c r="I145" s="16"/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 t="s">
        <v>685</v>
      </c>
      <c r="BE145" s="16">
        <v>1</v>
      </c>
      <c r="BG145" s="15" t="s">
        <v>693</v>
      </c>
      <c r="BH145" s="16">
        <v>1</v>
      </c>
      <c r="BJ145" s="15" t="s">
        <v>694</v>
      </c>
      <c r="BK145" s="16">
        <v>1</v>
      </c>
      <c r="BM145" s="15" t="s">
        <v>351</v>
      </c>
      <c r="BN145" s="16">
        <v>1</v>
      </c>
      <c r="BP145" s="15" t="s">
        <v>350</v>
      </c>
      <c r="BQ145" s="16">
        <v>1</v>
      </c>
      <c r="BS145" s="15" t="s">
        <v>684</v>
      </c>
      <c r="BT145" s="16">
        <v>2</v>
      </c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76"/>
      <c r="CL145" s="277"/>
      <c r="CN145" s="402"/>
      <c r="CO145" s="436"/>
    </row>
    <row r="146" spans="1:93" ht="24.95" customHeight="1">
      <c r="A146" s="408"/>
      <c r="B146" s="15"/>
      <c r="C146" s="16"/>
      <c r="E146" s="15"/>
      <c r="F146" s="16"/>
      <c r="H146" s="15"/>
      <c r="I146" s="16"/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 t="s">
        <v>676</v>
      </c>
      <c r="BE146" s="16">
        <v>6</v>
      </c>
      <c r="BG146" s="15" t="s">
        <v>694</v>
      </c>
      <c r="BH146" s="16">
        <v>1</v>
      </c>
      <c r="BJ146" s="15" t="s">
        <v>677</v>
      </c>
      <c r="BK146" s="16">
        <v>3</v>
      </c>
      <c r="BM146" s="15" t="s">
        <v>301</v>
      </c>
      <c r="BN146" s="16">
        <v>3</v>
      </c>
      <c r="BP146" s="15" t="s">
        <v>299</v>
      </c>
      <c r="BQ146" s="16">
        <v>2</v>
      </c>
      <c r="BS146" s="15" t="s">
        <v>676</v>
      </c>
      <c r="BT146" s="16">
        <v>11</v>
      </c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76"/>
      <c r="CL146" s="277"/>
      <c r="CN146" s="402"/>
      <c r="CO146" s="436"/>
    </row>
    <row r="147" spans="1:93" ht="24.95" customHeight="1">
      <c r="A147" s="408"/>
      <c r="B147" s="15"/>
      <c r="C147" s="16"/>
      <c r="E147" s="15"/>
      <c r="F147" s="16"/>
      <c r="H147" s="15"/>
      <c r="I147" s="16"/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 t="s">
        <v>686</v>
      </c>
      <c r="BE147" s="16">
        <v>1</v>
      </c>
      <c r="BG147" s="15" t="s">
        <v>677</v>
      </c>
      <c r="BH147" s="16">
        <v>11</v>
      </c>
      <c r="BJ147" s="15" t="s">
        <v>709</v>
      </c>
      <c r="BK147" s="16">
        <v>1</v>
      </c>
      <c r="BM147" s="15" t="s">
        <v>302</v>
      </c>
      <c r="BN147" s="16">
        <v>3</v>
      </c>
      <c r="BP147" s="15" t="s">
        <v>300</v>
      </c>
      <c r="BQ147" s="16">
        <v>5</v>
      </c>
      <c r="BS147" s="15" t="s">
        <v>686</v>
      </c>
      <c r="BT147" s="16">
        <v>1</v>
      </c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76"/>
      <c r="CL147" s="277"/>
      <c r="CN147" s="402"/>
      <c r="CO147" s="436"/>
    </row>
    <row r="148" spans="1:93" ht="24.95" customHeight="1">
      <c r="A148" s="408"/>
      <c r="B148" s="15"/>
      <c r="C148" s="16"/>
      <c r="E148" s="15"/>
      <c r="F148" s="16"/>
      <c r="H148" s="15"/>
      <c r="I148" s="16"/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 t="s">
        <v>687</v>
      </c>
      <c r="BE148" s="16">
        <v>11</v>
      </c>
      <c r="BG148" s="15" t="s">
        <v>695</v>
      </c>
      <c r="BH148" s="16">
        <v>1</v>
      </c>
      <c r="BJ148" s="15" t="s">
        <v>678</v>
      </c>
      <c r="BK148" s="16">
        <v>8</v>
      </c>
      <c r="BM148" s="15" t="s">
        <v>304</v>
      </c>
      <c r="BN148" s="16">
        <v>3</v>
      </c>
      <c r="BP148" s="15" t="s">
        <v>301</v>
      </c>
      <c r="BQ148" s="16">
        <v>3</v>
      </c>
      <c r="BS148" s="15" t="s">
        <v>698</v>
      </c>
      <c r="BT148" s="16">
        <v>7</v>
      </c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76"/>
      <c r="CL148" s="277"/>
      <c r="CN148" s="402"/>
      <c r="CO148" s="436"/>
    </row>
    <row r="149" spans="1:93" ht="24.95" customHeight="1">
      <c r="A149" s="408"/>
      <c r="B149" s="15"/>
      <c r="C149" s="16"/>
      <c r="E149" s="15"/>
      <c r="F149" s="16"/>
      <c r="H149" s="15"/>
      <c r="I149" s="16"/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 t="s">
        <v>677</v>
      </c>
      <c r="BE149" s="16">
        <v>24</v>
      </c>
      <c r="BG149" s="15" t="s">
        <v>678</v>
      </c>
      <c r="BH149" s="16">
        <v>23</v>
      </c>
      <c r="BJ149" s="15" t="s">
        <v>679</v>
      </c>
      <c r="BK149" s="16">
        <v>4</v>
      </c>
      <c r="BM149" s="15" t="s">
        <v>671</v>
      </c>
      <c r="BN149" s="16">
        <v>7</v>
      </c>
      <c r="BP149" s="15" t="s">
        <v>302</v>
      </c>
      <c r="BQ149" s="16">
        <v>9</v>
      </c>
      <c r="BS149" s="15" t="s">
        <v>699</v>
      </c>
      <c r="BT149" s="16">
        <v>2</v>
      </c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76"/>
      <c r="CL149" s="277"/>
      <c r="CN149" s="402"/>
      <c r="CO149" s="436"/>
    </row>
    <row r="150" spans="1:93" ht="24.95" customHeight="1">
      <c r="A150" s="408"/>
      <c r="B150" s="15"/>
      <c r="C150" s="16"/>
      <c r="E150" s="15"/>
      <c r="F150" s="16"/>
      <c r="H150" s="15"/>
      <c r="I150" s="16"/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 t="s">
        <v>688</v>
      </c>
      <c r="BE150" s="16">
        <v>1</v>
      </c>
      <c r="BG150" s="15" t="s">
        <v>679</v>
      </c>
      <c r="BH150" s="16">
        <v>4</v>
      </c>
      <c r="BJ150" s="15" t="s">
        <v>689</v>
      </c>
      <c r="BK150" s="16"/>
      <c r="BM150" s="15" t="s">
        <v>673</v>
      </c>
      <c r="BN150" s="16">
        <v>43</v>
      </c>
      <c r="BP150" s="15" t="s">
        <v>303</v>
      </c>
      <c r="BQ150" s="16">
        <v>2</v>
      </c>
      <c r="BS150" s="15" t="s">
        <v>694</v>
      </c>
      <c r="BT150" s="16">
        <v>2</v>
      </c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76"/>
      <c r="CL150" s="277"/>
      <c r="CN150" s="402"/>
      <c r="CO150" s="436"/>
    </row>
    <row r="151" spans="1:93" ht="24.95" customHeight="1">
      <c r="A151" s="408"/>
      <c r="B151" s="15"/>
      <c r="C151" s="16"/>
      <c r="E151" s="15"/>
      <c r="F151" s="16"/>
      <c r="H151" s="15"/>
      <c r="I151" s="16"/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 t="s">
        <v>678</v>
      </c>
      <c r="BE151" s="16">
        <v>75</v>
      </c>
      <c r="BG151" s="15" t="s">
        <v>696</v>
      </c>
      <c r="BH151" s="16"/>
      <c r="BJ151" s="15"/>
      <c r="BK151" s="16"/>
      <c r="BM151" s="15" t="s">
        <v>674</v>
      </c>
      <c r="BN151" s="16">
        <v>21</v>
      </c>
      <c r="BP151" s="15" t="s">
        <v>671</v>
      </c>
      <c r="BQ151" s="16">
        <v>8</v>
      </c>
      <c r="BS151" s="15" t="s">
        <v>677</v>
      </c>
      <c r="BT151" s="16">
        <v>13</v>
      </c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76"/>
      <c r="CL151" s="277"/>
      <c r="CN151" s="402"/>
      <c r="CO151" s="436"/>
    </row>
    <row r="152" spans="1:93" ht="24.95" customHeight="1">
      <c r="A152" s="408"/>
      <c r="B152" s="15"/>
      <c r="C152" s="16"/>
      <c r="E152" s="15"/>
      <c r="F152" s="16"/>
      <c r="H152" s="15"/>
      <c r="I152" s="16"/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 t="s">
        <v>679</v>
      </c>
      <c r="BE152" s="16">
        <v>4</v>
      </c>
      <c r="BG152" s="15" t="s">
        <v>38</v>
      </c>
      <c r="BH152" s="16"/>
      <c r="BJ152" s="15"/>
      <c r="BK152" s="16"/>
      <c r="BM152" s="15" t="s">
        <v>683</v>
      </c>
      <c r="BN152" s="16">
        <v>3</v>
      </c>
      <c r="BP152" s="15" t="s">
        <v>672</v>
      </c>
      <c r="BQ152" s="16">
        <v>1</v>
      </c>
      <c r="BS152" s="15" t="s">
        <v>678</v>
      </c>
      <c r="BT152" s="16">
        <v>34</v>
      </c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76"/>
      <c r="CL152" s="277"/>
      <c r="CN152" s="402"/>
      <c r="CO152" s="436"/>
    </row>
    <row r="153" spans="1:93" ht="24.95" customHeight="1">
      <c r="A153" s="408"/>
      <c r="B153" s="15"/>
      <c r="C153" s="16"/>
      <c r="E153" s="15"/>
      <c r="F153" s="16"/>
      <c r="H153" s="15"/>
      <c r="I153" s="16"/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 t="s">
        <v>689</v>
      </c>
      <c r="BE153" s="16"/>
      <c r="BG153" s="15"/>
      <c r="BH153" s="16"/>
      <c r="BJ153" s="15"/>
      <c r="BK153" s="16"/>
      <c r="BM153" s="15" t="s">
        <v>675</v>
      </c>
      <c r="BN153" s="16">
        <v>12</v>
      </c>
      <c r="BP153" s="15" t="s">
        <v>673</v>
      </c>
      <c r="BQ153" s="16">
        <v>26</v>
      </c>
      <c r="BS153" s="15" t="s">
        <v>679</v>
      </c>
      <c r="BT153" s="16">
        <v>1</v>
      </c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76"/>
      <c r="CL153" s="277"/>
      <c r="CN153" s="402"/>
      <c r="CO153" s="436"/>
    </row>
    <row r="154" spans="1:93" ht="24.95" customHeight="1">
      <c r="A154" s="408"/>
      <c r="B154" s="15"/>
      <c r="C154" s="16"/>
      <c r="E154" s="15"/>
      <c r="F154" s="16"/>
      <c r="H154" s="15"/>
      <c r="I154" s="16"/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 t="s">
        <v>684</v>
      </c>
      <c r="BN154" s="16">
        <v>4</v>
      </c>
      <c r="BP154" s="15" t="s">
        <v>674</v>
      </c>
      <c r="BQ154" s="16">
        <v>26</v>
      </c>
      <c r="BS154" s="15" t="s">
        <v>680</v>
      </c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76"/>
      <c r="CL154" s="277"/>
      <c r="CN154" s="402"/>
      <c r="CO154" s="436"/>
    </row>
    <row r="155" spans="1:93" ht="24.95" customHeight="1">
      <c r="A155" s="408"/>
      <c r="B155" s="15"/>
      <c r="C155" s="16"/>
      <c r="E155" s="15"/>
      <c r="F155" s="16"/>
      <c r="H155" s="15"/>
      <c r="I155" s="16"/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 t="s">
        <v>676</v>
      </c>
      <c r="BN155" s="16">
        <v>10</v>
      </c>
      <c r="BP155" s="15" t="s">
        <v>683</v>
      </c>
      <c r="BQ155" s="16">
        <v>1</v>
      </c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76"/>
      <c r="CL155" s="277"/>
      <c r="CN155" s="402"/>
      <c r="CO155" s="436"/>
    </row>
    <row r="156" spans="1:93" ht="24.95" customHeight="1">
      <c r="A156" s="408"/>
      <c r="B156" s="15"/>
      <c r="C156" s="16"/>
      <c r="E156" s="15"/>
      <c r="F156" s="16"/>
      <c r="H156" s="15"/>
      <c r="I156" s="16"/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 t="s">
        <v>706</v>
      </c>
      <c r="BN156" s="16">
        <v>5</v>
      </c>
      <c r="BP156" s="15" t="s">
        <v>675</v>
      </c>
      <c r="BQ156" s="16">
        <v>20</v>
      </c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76"/>
      <c r="CL156" s="277"/>
      <c r="CN156" s="402"/>
      <c r="CO156" s="436"/>
    </row>
    <row r="157" spans="1:93" ht="24.95" customHeight="1">
      <c r="A157" s="408"/>
      <c r="B157" s="15"/>
      <c r="C157" s="16"/>
      <c r="E157" s="15"/>
      <c r="F157" s="16"/>
      <c r="H157" s="15"/>
      <c r="I157" s="16"/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 t="s">
        <v>704</v>
      </c>
      <c r="BN157" s="16">
        <v>1</v>
      </c>
      <c r="BP157" s="15" t="s">
        <v>684</v>
      </c>
      <c r="BQ157" s="16">
        <v>6</v>
      </c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76"/>
      <c r="CL157" s="277"/>
      <c r="CN157" s="402"/>
      <c r="CO157" s="436"/>
    </row>
    <row r="158" spans="1:93" ht="24.95" customHeight="1">
      <c r="A158" s="408"/>
      <c r="B158" s="15"/>
      <c r="C158" s="16"/>
      <c r="E158" s="15"/>
      <c r="F158" s="16"/>
      <c r="H158" s="15"/>
      <c r="I158" s="16"/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 t="s">
        <v>694</v>
      </c>
      <c r="BN158" s="16">
        <v>1</v>
      </c>
      <c r="BP158" s="15" t="s">
        <v>676</v>
      </c>
      <c r="BQ158" s="16">
        <v>7</v>
      </c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76"/>
      <c r="CL158" s="277"/>
      <c r="CN158" s="402"/>
      <c r="CO158" s="436"/>
    </row>
    <row r="159" spans="1:93" ht="24.95" customHeight="1">
      <c r="A159" s="408"/>
      <c r="B159" s="15"/>
      <c r="C159" s="16"/>
      <c r="E159" s="15"/>
      <c r="F159" s="16"/>
      <c r="H159" s="15"/>
      <c r="I159" s="16"/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 t="s">
        <v>677</v>
      </c>
      <c r="BN159" s="16">
        <v>11</v>
      </c>
      <c r="BP159" s="15" t="s">
        <v>703</v>
      </c>
      <c r="BQ159" s="16">
        <v>9</v>
      </c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76"/>
      <c r="CL159" s="277"/>
      <c r="CN159" s="402"/>
      <c r="CO159" s="436"/>
    </row>
    <row r="160" spans="1:93" ht="24.95" customHeight="1">
      <c r="A160" s="408"/>
      <c r="B160" s="15"/>
      <c r="C160" s="16"/>
      <c r="E160" s="15"/>
      <c r="F160" s="16"/>
      <c r="H160" s="15"/>
      <c r="I160" s="16"/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 t="s">
        <v>678</v>
      </c>
      <c r="BN160" s="16">
        <v>60</v>
      </c>
      <c r="BP160" s="15" t="s">
        <v>704</v>
      </c>
      <c r="BQ160" s="16">
        <v>3</v>
      </c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76"/>
      <c r="CL160" s="277"/>
      <c r="CN160" s="402"/>
      <c r="CO160" s="436"/>
    </row>
    <row r="161" spans="1:93" ht="24.95" customHeight="1">
      <c r="A161" s="408"/>
      <c r="B161" s="15"/>
      <c r="C161" s="16"/>
      <c r="E161" s="15"/>
      <c r="F161" s="16"/>
      <c r="H161" s="15"/>
      <c r="I161" s="16"/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 t="s">
        <v>679</v>
      </c>
      <c r="BN161" s="16">
        <v>9</v>
      </c>
      <c r="BP161" s="15" t="s">
        <v>677</v>
      </c>
      <c r="BQ161" s="16">
        <v>21</v>
      </c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76"/>
      <c r="CL161" s="277"/>
      <c r="CN161" s="402"/>
      <c r="CO161" s="436"/>
    </row>
    <row r="162" spans="1:93" ht="24.95" customHeight="1">
      <c r="A162" s="408"/>
      <c r="B162" s="15"/>
      <c r="C162" s="16"/>
      <c r="E162" s="15"/>
      <c r="F162" s="16"/>
      <c r="H162" s="15"/>
      <c r="I162" s="16"/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 t="s">
        <v>707</v>
      </c>
      <c r="BN162" s="16"/>
      <c r="BP162" s="15" t="s">
        <v>678</v>
      </c>
      <c r="BQ162" s="16">
        <v>110</v>
      </c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76"/>
      <c r="CL162" s="277"/>
      <c r="CN162" s="402"/>
      <c r="CO162" s="436"/>
    </row>
    <row r="163" spans="1:93" ht="24.95" customHeight="1">
      <c r="A163" s="408"/>
      <c r="B163" s="15"/>
      <c r="C163" s="16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 t="s">
        <v>679</v>
      </c>
      <c r="BQ163" s="16">
        <v>16</v>
      </c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76"/>
      <c r="CL163" s="277"/>
      <c r="CN163" s="402"/>
      <c r="CO163" s="436"/>
    </row>
    <row r="164" spans="1:93" ht="24.95" customHeight="1">
      <c r="A164" s="408"/>
      <c r="B164" s="15"/>
      <c r="C164" s="16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 t="s">
        <v>680</v>
      </c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76"/>
      <c r="CL164" s="277"/>
      <c r="CN164" s="402"/>
      <c r="CO164" s="436"/>
    </row>
    <row r="165" spans="1:93" ht="24.95" customHeight="1">
      <c r="A165" s="408"/>
      <c r="B165" s="15"/>
      <c r="C165" s="16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76"/>
      <c r="CL165" s="277"/>
      <c r="CN165" s="402"/>
      <c r="CO165" s="436"/>
    </row>
    <row r="166" spans="1:93" ht="24.95" customHeight="1">
      <c r="A166" s="408"/>
      <c r="B166" s="15"/>
      <c r="C166" s="16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284"/>
      <c r="CL166" s="277"/>
      <c r="CN166" s="402"/>
      <c r="CO166" s="436"/>
    </row>
    <row r="167" spans="1:93" ht="24.95" customHeight="1">
      <c r="A167" s="408"/>
      <c r="B167" s="15"/>
      <c r="C167" s="16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76"/>
      <c r="CL167" s="277"/>
      <c r="CN167" s="402"/>
      <c r="CO167" s="436"/>
    </row>
    <row r="168" spans="1:93" ht="24.95" customHeight="1">
      <c r="A168" s="408"/>
      <c r="B168" s="15"/>
      <c r="C168" s="16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76"/>
      <c r="CL168" s="277"/>
      <c r="CN168" s="402"/>
      <c r="CO168" s="436"/>
    </row>
    <row r="169" spans="1:93" ht="24.95" customHeight="1">
      <c r="A169" s="408"/>
      <c r="B169" s="15"/>
      <c r="C169" s="16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76"/>
      <c r="CL169" s="277"/>
      <c r="CN169" s="402"/>
      <c r="CO169" s="436"/>
    </row>
    <row r="170" spans="1:93" ht="24.95" customHeight="1">
      <c r="A170" s="408"/>
      <c r="B170" s="15"/>
      <c r="C170" s="16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76"/>
      <c r="CL170" s="277"/>
      <c r="CN170" s="402"/>
      <c r="CO170" s="436"/>
    </row>
    <row r="171" spans="1:93" ht="24.95" customHeight="1">
      <c r="A171" s="408"/>
      <c r="B171" s="15"/>
      <c r="C171" s="16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76"/>
      <c r="CL171" s="277"/>
      <c r="CN171" s="402"/>
      <c r="CO171" s="436"/>
    </row>
    <row r="172" spans="1:93" ht="24.95" customHeight="1">
      <c r="A172" s="408"/>
      <c r="B172" s="15"/>
      <c r="C172" s="16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76"/>
      <c r="CL172" s="277"/>
      <c r="CN172" s="402"/>
      <c r="CO172" s="436"/>
    </row>
    <row r="173" spans="1:93" ht="24.95" customHeight="1">
      <c r="A173" s="408"/>
      <c r="B173" s="15"/>
      <c r="C173" s="16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76"/>
      <c r="CL173" s="277"/>
      <c r="CN173" s="402"/>
      <c r="CO173" s="436"/>
    </row>
    <row r="174" spans="1:93" ht="24.95" customHeight="1">
      <c r="A174" s="408"/>
      <c r="B174" s="15"/>
      <c r="C174" s="16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76"/>
      <c r="CL174" s="277"/>
      <c r="CN174" s="402"/>
      <c r="CO174" s="436"/>
    </row>
    <row r="175" spans="1:93" ht="24.95" customHeight="1">
      <c r="A175" s="408"/>
      <c r="B175" s="15"/>
      <c r="C175" s="16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76"/>
      <c r="CL175" s="277"/>
      <c r="CN175" s="402"/>
      <c r="CO175" s="436"/>
    </row>
    <row r="176" spans="1:93" ht="24.95" customHeight="1">
      <c r="A176" s="408"/>
      <c r="B176" s="15"/>
      <c r="C176" s="16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76"/>
      <c r="CL176" s="277"/>
      <c r="CN176" s="402"/>
      <c r="CO176" s="436"/>
    </row>
    <row r="177" spans="1:93" ht="24.95" customHeight="1">
      <c r="A177" s="408"/>
      <c r="B177" s="15"/>
      <c r="C177" s="16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76"/>
      <c r="CL177" s="277"/>
      <c r="CN177" s="402"/>
      <c r="CO177" s="436"/>
    </row>
    <row r="178" spans="1:93" ht="24.95" customHeight="1">
      <c r="A178" s="408"/>
      <c r="B178" s="15"/>
      <c r="C178" s="16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76"/>
      <c r="CL178" s="277"/>
      <c r="CN178" s="402"/>
      <c r="CO178" s="436"/>
    </row>
    <row r="179" spans="1:93" ht="24.95" customHeight="1">
      <c r="A179" s="408"/>
      <c r="B179" s="15"/>
      <c r="C179" s="16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76"/>
      <c r="CL179" s="277"/>
      <c r="CN179" s="402"/>
      <c r="CO179" s="436"/>
    </row>
    <row r="180" spans="1:93" ht="24.95" customHeight="1">
      <c r="A180" s="408"/>
      <c r="B180" s="15"/>
      <c r="C180" s="16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76"/>
      <c r="CL180" s="277"/>
      <c r="CN180" s="402"/>
      <c r="CO180" s="436"/>
    </row>
    <row r="181" spans="1:93" ht="24.95" customHeight="1">
      <c r="A181" s="408"/>
      <c r="B181" s="15"/>
      <c r="C181" s="16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76"/>
      <c r="CL181" s="277"/>
      <c r="CN181" s="402"/>
      <c r="CO181" s="436"/>
    </row>
    <row r="182" spans="1:93" ht="24.95" customHeight="1">
      <c r="A182" s="408"/>
      <c r="B182" s="15"/>
      <c r="C182" s="16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76"/>
      <c r="CL182" s="277"/>
      <c r="CN182" s="402"/>
      <c r="CO182" s="436"/>
    </row>
    <row r="183" spans="1:93" ht="24.95" customHeight="1">
      <c r="A183" s="408"/>
      <c r="B183" s="15"/>
      <c r="C183" s="16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76"/>
      <c r="CL183" s="277"/>
      <c r="CN183" s="402"/>
      <c r="CO183" s="436"/>
    </row>
    <row r="184" spans="1:93" ht="24.95" customHeight="1">
      <c r="A184" s="408"/>
      <c r="B184" s="15"/>
      <c r="C184" s="16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76"/>
      <c r="CL184" s="277"/>
      <c r="CN184" s="402"/>
      <c r="CO184" s="436"/>
    </row>
    <row r="185" spans="1:93" ht="24.95" customHeight="1">
      <c r="A185" s="408"/>
      <c r="B185" s="15"/>
      <c r="C185" s="16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76"/>
      <c r="CL185" s="277"/>
      <c r="CN185" s="402"/>
      <c r="CO185" s="436"/>
    </row>
    <row r="186" spans="1:93" ht="24.95" customHeight="1">
      <c r="A186" s="408"/>
      <c r="B186" s="15"/>
      <c r="C186" s="16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76"/>
      <c r="CL186" s="277"/>
      <c r="CN186" s="402"/>
      <c r="CO186" s="436"/>
    </row>
    <row r="187" spans="1:93" ht="24.95" customHeight="1">
      <c r="A187" s="408"/>
      <c r="B187" s="15"/>
      <c r="C187" s="16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76"/>
      <c r="CL187" s="277"/>
      <c r="CN187" s="402"/>
      <c r="CO187" s="436"/>
    </row>
    <row r="188" spans="1:93" ht="24.95" customHeight="1">
      <c r="A188" s="408"/>
      <c r="B188" s="15"/>
      <c r="C188" s="16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76"/>
      <c r="CL188" s="277"/>
      <c r="CN188" s="402"/>
      <c r="CO188" s="436"/>
    </row>
    <row r="189" spans="1:93" ht="24.95" customHeight="1">
      <c r="A189" s="408"/>
      <c r="B189" s="15"/>
      <c r="C189" s="16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76"/>
      <c r="CL189" s="277"/>
      <c r="CN189" s="402"/>
      <c r="CO189" s="436"/>
    </row>
    <row r="190" spans="1:93" ht="24.95" customHeight="1">
      <c r="A190" s="408"/>
      <c r="B190" s="15"/>
      <c r="C190" s="16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76"/>
      <c r="CL190" s="277"/>
      <c r="CN190" s="402"/>
      <c r="CO190" s="436"/>
    </row>
    <row r="191" spans="1:93" ht="24.95" customHeight="1">
      <c r="A191" s="408"/>
      <c r="B191" s="15"/>
      <c r="C191" s="16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76"/>
      <c r="CL191" s="277"/>
      <c r="CN191" s="402"/>
      <c r="CO191" s="436"/>
    </row>
    <row r="192" spans="1:93" ht="24.95" customHeight="1">
      <c r="A192" s="408"/>
      <c r="B192" s="15"/>
      <c r="C192" s="16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76"/>
      <c r="CL192" s="277"/>
      <c r="CN192" s="402"/>
      <c r="CO192" s="436"/>
    </row>
    <row r="193" spans="1:93" ht="24.95" customHeight="1">
      <c r="A193" s="408"/>
      <c r="B193" s="15"/>
      <c r="C193" s="16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76"/>
      <c r="CL193" s="277"/>
      <c r="CN193" s="402"/>
      <c r="CO193" s="436"/>
    </row>
    <row r="194" spans="1:93" ht="24.95" customHeight="1">
      <c r="A194" s="408"/>
      <c r="B194" s="15"/>
      <c r="C194" s="16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76"/>
      <c r="CL194" s="277"/>
      <c r="CN194" s="402"/>
      <c r="CO194" s="436"/>
    </row>
    <row r="195" spans="1:93" ht="24.95" customHeight="1">
      <c r="A195" s="408"/>
      <c r="B195" s="15"/>
      <c r="C195" s="16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76"/>
      <c r="CL195" s="277"/>
      <c r="CN195" s="402"/>
      <c r="CO195" s="436"/>
    </row>
    <row r="196" spans="1:93" ht="24.95" customHeight="1">
      <c r="A196" s="408"/>
      <c r="B196" s="15"/>
      <c r="C196" s="16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76"/>
      <c r="CL196" s="277"/>
      <c r="CN196" s="402"/>
      <c r="CO196" s="436"/>
    </row>
    <row r="197" spans="1:93" ht="24.95" customHeight="1">
      <c r="A197" s="408"/>
      <c r="B197" s="15"/>
      <c r="C197" s="16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76"/>
      <c r="CL197" s="277"/>
      <c r="CN197" s="402"/>
      <c r="CO197" s="436"/>
    </row>
    <row r="198" spans="1:93" ht="24.95" customHeight="1">
      <c r="A198" s="408"/>
      <c r="B198" s="15"/>
      <c r="C198" s="16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76"/>
      <c r="CL198" s="277"/>
      <c r="CN198" s="402"/>
      <c r="CO198" s="436"/>
    </row>
    <row r="199" spans="1:93" ht="24.95" customHeight="1">
      <c r="A199" s="408"/>
      <c r="B199" s="15"/>
      <c r="C199" s="16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76"/>
      <c r="CL199" s="277"/>
      <c r="CN199" s="402"/>
      <c r="CO199" s="436"/>
    </row>
    <row r="200" spans="1:93" ht="24.95" customHeight="1">
      <c r="A200" s="408"/>
      <c r="B200" s="15"/>
      <c r="C200" s="16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76"/>
      <c r="CL200" s="277"/>
      <c r="CN200" s="402"/>
      <c r="CO200" s="436"/>
    </row>
    <row r="201" spans="1:93" ht="24.95" customHeight="1">
      <c r="A201" s="408"/>
      <c r="B201" s="15"/>
      <c r="C201" s="16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76"/>
      <c r="CL201" s="277"/>
      <c r="CN201" s="402"/>
      <c r="CO201" s="436"/>
    </row>
    <row r="202" spans="1:93" ht="24.95" customHeight="1">
      <c r="A202" s="408"/>
      <c r="B202" s="15"/>
      <c r="C202" s="16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76"/>
      <c r="CL202" s="277"/>
      <c r="CN202" s="402"/>
      <c r="CO202" s="436"/>
    </row>
    <row r="203" spans="1:93" ht="24.95" customHeight="1">
      <c r="A203" s="408"/>
      <c r="B203" s="15"/>
      <c r="C203" s="16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76"/>
      <c r="CL203" s="277"/>
      <c r="CN203" s="402"/>
      <c r="CO203" s="436"/>
    </row>
    <row r="204" spans="1:93" ht="24.95" customHeight="1">
      <c r="A204" s="408"/>
      <c r="B204" s="15"/>
      <c r="C204" s="16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76"/>
      <c r="CL204" s="277"/>
      <c r="CN204" s="402"/>
      <c r="CO204" s="436"/>
    </row>
    <row r="205" spans="1:93" ht="24.95" customHeight="1">
      <c r="A205" s="408"/>
      <c r="B205" s="15"/>
      <c r="C205" s="16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76"/>
      <c r="CL205" s="277"/>
      <c r="CN205" s="402"/>
      <c r="CO205" s="436"/>
    </row>
    <row r="206" spans="1:93" ht="24.95" customHeight="1">
      <c r="A206" s="408"/>
      <c r="B206" s="15"/>
      <c r="C206" s="16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76"/>
      <c r="CL206" s="277"/>
      <c r="CN206" s="402"/>
      <c r="CO206" s="436"/>
    </row>
    <row r="207" spans="1:93" ht="24.95" customHeight="1">
      <c r="A207" s="408"/>
      <c r="B207" s="15"/>
      <c r="C207" s="16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76"/>
      <c r="CL207" s="277"/>
      <c r="CN207" s="402"/>
      <c r="CO207" s="436"/>
    </row>
    <row r="208" spans="1:93" ht="24.95" customHeight="1">
      <c r="A208" s="408"/>
      <c r="B208" s="15"/>
      <c r="C208" s="16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76"/>
      <c r="CL208" s="277"/>
      <c r="CN208" s="402"/>
      <c r="CO208" s="436"/>
    </row>
    <row r="209" spans="1:93" ht="24.95" customHeight="1">
      <c r="A209" s="408"/>
      <c r="B209" s="15"/>
      <c r="C209" s="16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76"/>
      <c r="CL209" s="277"/>
      <c r="CN209" s="402"/>
      <c r="CO209" s="436"/>
    </row>
    <row r="210" spans="1:93" ht="24.95" customHeight="1">
      <c r="A210" s="408"/>
      <c r="B210" s="15"/>
      <c r="C210" s="16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76"/>
      <c r="CL210" s="277"/>
      <c r="CN210" s="402"/>
      <c r="CO210" s="436"/>
    </row>
    <row r="211" spans="1:93" ht="24.95" customHeight="1">
      <c r="A211" s="408" t="str">
        <f ca="1">IFERROR(IF(INDIRECT($A$14&amp;ROW())&lt;&gt;"",COUNTIF([1]Summary!$B$30:$B$1029,INDIRECT($A$14&amp;ROW())),""),"")</f>
        <v/>
      </c>
      <c r="B211" s="15"/>
      <c r="C211" s="16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76"/>
      <c r="CL211" s="277"/>
      <c r="CN211" s="402"/>
      <c r="CO211" s="436"/>
    </row>
    <row r="212" spans="1:93" ht="24.95" customHeight="1">
      <c r="A212" s="408" t="str">
        <f ca="1">IFERROR(IF(INDIRECT($A$14&amp;ROW())&lt;&gt;"",COUNTIF([1]Summary!$B$30:$B$1029,INDIRECT($A$14&amp;ROW())),""),"")</f>
        <v/>
      </c>
      <c r="B212" s="15"/>
      <c r="C212" s="16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76"/>
      <c r="CL212" s="277"/>
      <c r="CN212" s="402"/>
      <c r="CO212" s="436"/>
    </row>
    <row r="213" spans="1:93" ht="24.95" customHeight="1">
      <c r="A213" s="408" t="str">
        <f ca="1">IFERROR(IF(INDIRECT($A$14&amp;ROW())&lt;&gt;"",COUNTIF([1]Summary!$B$30:$B$1029,INDIRECT($A$14&amp;ROW())),""),"")</f>
        <v/>
      </c>
      <c r="B213" s="15"/>
      <c r="C213" s="16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76"/>
      <c r="CL213" s="277"/>
      <c r="CN213" s="402"/>
      <c r="CO213" s="436"/>
    </row>
    <row r="214" spans="1:93" ht="24.95" customHeight="1">
      <c r="A214" s="408" t="str">
        <f ca="1">IFERROR(IF(INDIRECT($A$14&amp;ROW())&lt;&gt;"",COUNTIF([1]Summary!$B$30:$B$1029,INDIRECT($A$14&amp;ROW())),""),"")</f>
        <v/>
      </c>
      <c r="B214" s="15"/>
      <c r="C214" s="16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76"/>
      <c r="CL214" s="277"/>
      <c r="CN214" s="402"/>
      <c r="CO214" s="436"/>
    </row>
    <row r="215" spans="1:93" ht="24.95" customHeight="1">
      <c r="A215" s="408" t="str">
        <f ca="1">IFERROR(IF(INDIRECT($A$14&amp;ROW())&lt;&gt;"",COUNTIF([1]Summary!$B$30:$B$1029,INDIRECT($A$14&amp;ROW())),""),"")</f>
        <v/>
      </c>
      <c r="B215" s="15"/>
      <c r="C215" s="16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76"/>
      <c r="CL215" s="277"/>
      <c r="CN215" s="402"/>
      <c r="CO215" s="436"/>
    </row>
    <row r="216" spans="1:93" ht="24.95" customHeight="1">
      <c r="A216" s="408" t="str">
        <f ca="1">IFERROR(IF(INDIRECT($A$14&amp;ROW())&lt;&gt;"",COUNTIF([1]Summary!$B$30:$B$1029,INDIRECT($A$14&amp;ROW())),""),"")</f>
        <v/>
      </c>
      <c r="B216" s="15"/>
      <c r="C216" s="16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76"/>
      <c r="CL216" s="277"/>
      <c r="CN216" s="402"/>
      <c r="CO216" s="436"/>
    </row>
    <row r="217" spans="1:93" ht="24.95" customHeight="1">
      <c r="A217" s="408" t="str">
        <f ca="1">IFERROR(IF(INDIRECT($A$14&amp;ROW())&lt;&gt;"",COUNTIF([1]Summary!$B$30:$B$1029,INDIRECT($A$14&amp;ROW())),""),"")</f>
        <v/>
      </c>
      <c r="B217" s="15"/>
      <c r="C217" s="16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76"/>
      <c r="CL217" s="277"/>
      <c r="CN217" s="402"/>
      <c r="CO217" s="436"/>
    </row>
    <row r="218" spans="1:93" ht="24.95" customHeight="1">
      <c r="A218" s="408" t="str">
        <f ca="1">IFERROR(IF(INDIRECT($A$14&amp;ROW())&lt;&gt;"",COUNTIF([1]Summary!$B$30:$B$1029,INDIRECT($A$14&amp;ROW())),""),"")</f>
        <v/>
      </c>
      <c r="B218" s="15"/>
      <c r="C218" s="16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76"/>
      <c r="CL218" s="277"/>
      <c r="CN218" s="402"/>
      <c r="CO218" s="436"/>
    </row>
    <row r="219" spans="1:93" ht="24.95" customHeight="1">
      <c r="A219" s="408" t="str">
        <f ca="1">IFERROR(IF(INDIRECT($A$14&amp;ROW())&lt;&gt;"",COUNTIF([1]Summary!$B$30:$B$1029,INDIRECT($A$14&amp;ROW())),""),"")</f>
        <v/>
      </c>
      <c r="B219" s="15"/>
      <c r="C219" s="16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76"/>
      <c r="CL219" s="277"/>
      <c r="CN219" s="402"/>
      <c r="CO219" s="436"/>
    </row>
    <row r="220" spans="1:93" ht="24.95" customHeight="1">
      <c r="A220" s="408" t="str">
        <f ca="1">IFERROR(IF(INDIRECT($A$14&amp;ROW())&lt;&gt;"",COUNTIF([1]Summary!$B$30:$B$1029,INDIRECT($A$14&amp;ROW())),""),"")</f>
        <v/>
      </c>
      <c r="B220" s="15"/>
      <c r="C220" s="16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76"/>
      <c r="CL220" s="277"/>
      <c r="CN220" s="402"/>
      <c r="CO220" s="436"/>
    </row>
    <row r="221" spans="1:93" ht="24.95" customHeight="1">
      <c r="A221" s="408" t="str">
        <f ca="1">IFERROR(IF(INDIRECT($A$14&amp;ROW())&lt;&gt;"",COUNTIF([1]Summary!$B$30:$B$1029,INDIRECT($A$14&amp;ROW())),""),"")</f>
        <v/>
      </c>
      <c r="B221" s="15"/>
      <c r="C221" s="16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76"/>
      <c r="CL221" s="277"/>
      <c r="CN221" s="402"/>
      <c r="CO221" s="436"/>
    </row>
    <row r="222" spans="1:93" ht="24.95" customHeight="1">
      <c r="A222" s="408" t="str">
        <f ca="1">IFERROR(IF(INDIRECT($A$14&amp;ROW())&lt;&gt;"",COUNTIF([1]Summary!$B$30:$B$1029,INDIRECT($A$14&amp;ROW())),""),"")</f>
        <v/>
      </c>
      <c r="B222" s="15"/>
      <c r="C222" s="16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76"/>
      <c r="CL222" s="277"/>
      <c r="CN222" s="402"/>
      <c r="CO222" s="436"/>
    </row>
    <row r="223" spans="1:93" ht="24.95" customHeight="1">
      <c r="A223" s="408" t="str">
        <f ca="1">IFERROR(IF(INDIRECT($A$14&amp;ROW())&lt;&gt;"",COUNTIF([1]Summary!$B$30:$B$1029,INDIRECT($A$14&amp;ROW())),""),"")</f>
        <v/>
      </c>
      <c r="B223" s="15"/>
      <c r="C223" s="16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76"/>
      <c r="CL223" s="277"/>
      <c r="CN223" s="402"/>
      <c r="CO223" s="436"/>
    </row>
    <row r="224" spans="1:93" ht="24.95" customHeight="1">
      <c r="A224" s="408" t="str">
        <f ca="1">IFERROR(IF(INDIRECT($A$14&amp;ROW())&lt;&gt;"",COUNTIF([1]Summary!$B$30:$B$1029,INDIRECT($A$14&amp;ROW())),""),"")</f>
        <v/>
      </c>
      <c r="B224" s="15"/>
      <c r="C224" s="16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76"/>
      <c r="CL224" s="277"/>
      <c r="CN224" s="402"/>
      <c r="CO224" s="436"/>
    </row>
    <row r="225" spans="1:93" ht="24.95" customHeight="1">
      <c r="A225" s="408" t="str">
        <f ca="1">IFERROR(IF(INDIRECT($A$14&amp;ROW())&lt;&gt;"",COUNTIF([1]Summary!$B$30:$B$1029,INDIRECT($A$14&amp;ROW())),""),"")</f>
        <v/>
      </c>
      <c r="B225" s="15"/>
      <c r="C225" s="16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76"/>
      <c r="CL225" s="277"/>
      <c r="CN225" s="402"/>
      <c r="CO225" s="436"/>
    </row>
    <row r="226" spans="1:93" ht="24.95" customHeight="1">
      <c r="A226" s="408" t="str">
        <f ca="1">IFERROR(IF(INDIRECT($A$14&amp;ROW())&lt;&gt;"",COUNTIF([1]Summary!$B$30:$B$1029,INDIRECT($A$14&amp;ROW())),""),"")</f>
        <v/>
      </c>
      <c r="B226" s="15"/>
      <c r="C226" s="16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76"/>
      <c r="CL226" s="277"/>
      <c r="CN226" s="402"/>
      <c r="CO226" s="436"/>
    </row>
    <row r="227" spans="1:93" ht="24.95" customHeight="1">
      <c r="A227" s="408" t="str">
        <f ca="1">IFERROR(IF(INDIRECT($A$14&amp;ROW())&lt;&gt;"",COUNTIF([1]Summary!$B$30:$B$1029,INDIRECT($A$14&amp;ROW())),""),"")</f>
        <v/>
      </c>
      <c r="B227" s="15"/>
      <c r="C227" s="16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76"/>
      <c r="CL227" s="277"/>
      <c r="CN227" s="402"/>
      <c r="CO227" s="436"/>
    </row>
    <row r="228" spans="1:93" ht="24.95" customHeight="1">
      <c r="A228" s="408" t="str">
        <f ca="1">IFERROR(IF(INDIRECT($A$14&amp;ROW())&lt;&gt;"",COUNTIF([1]Summary!$B$30:$B$1029,INDIRECT($A$14&amp;ROW())),""),"")</f>
        <v/>
      </c>
      <c r="B228" s="15"/>
      <c r="C228" s="16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76"/>
      <c r="CL228" s="277"/>
      <c r="CN228" s="402"/>
      <c r="CO228" s="436"/>
    </row>
    <row r="229" spans="1:93" ht="24.95" customHeight="1">
      <c r="A229" s="408" t="str">
        <f ca="1">IFERROR(IF(INDIRECT($A$14&amp;ROW())&lt;&gt;"",COUNTIF([1]Summary!$B$30:$B$1029,INDIRECT($A$14&amp;ROW())),""),"")</f>
        <v/>
      </c>
      <c r="B229" s="15"/>
      <c r="C229" s="16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76"/>
      <c r="CL229" s="277"/>
      <c r="CN229" s="402"/>
      <c r="CO229" s="436"/>
    </row>
    <row r="230" spans="1:93" ht="24.95" customHeight="1">
      <c r="A230" s="408" t="str">
        <f ca="1">IFERROR(IF(INDIRECT($A$14&amp;ROW())&lt;&gt;"",COUNTIF([1]Summary!$B$30:$B$1029,INDIRECT($A$14&amp;ROW())),""),"")</f>
        <v/>
      </c>
      <c r="B230" s="15"/>
      <c r="C230" s="16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76"/>
      <c r="CL230" s="277"/>
      <c r="CN230" s="402"/>
      <c r="CO230" s="436"/>
    </row>
    <row r="231" spans="1:93" ht="24.95" customHeight="1">
      <c r="A231" s="408" t="str">
        <f ca="1">IFERROR(IF(INDIRECT($A$14&amp;ROW())&lt;&gt;"",COUNTIF([1]Summary!$B$30:$B$1029,INDIRECT($A$14&amp;ROW())),""),"")</f>
        <v/>
      </c>
      <c r="B231" s="15"/>
      <c r="C231" s="16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76"/>
      <c r="CL231" s="277"/>
      <c r="CN231" s="402"/>
      <c r="CO231" s="436"/>
    </row>
    <row r="232" spans="1:93" ht="24.95" customHeight="1">
      <c r="A232" s="408" t="str">
        <f ca="1">IFERROR(IF(INDIRECT($A$14&amp;ROW())&lt;&gt;"",COUNTIF([1]Summary!$B$30:$B$1029,INDIRECT($A$14&amp;ROW())),""),"")</f>
        <v/>
      </c>
      <c r="B232" s="15"/>
      <c r="C232" s="16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76"/>
      <c r="CL232" s="277"/>
      <c r="CN232" s="402"/>
      <c r="CO232" s="436"/>
    </row>
    <row r="233" spans="1:93" ht="24.95" customHeight="1">
      <c r="A233" s="408" t="str">
        <f ca="1">IFERROR(IF(INDIRECT($A$14&amp;ROW())&lt;&gt;"",COUNTIF([1]Summary!$B$30:$B$1029,INDIRECT($A$14&amp;ROW())),""),"")</f>
        <v/>
      </c>
      <c r="B233" s="15"/>
      <c r="C233" s="16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76"/>
      <c r="CL233" s="277"/>
      <c r="CN233" s="402"/>
      <c r="CO233" s="436"/>
    </row>
    <row r="234" spans="1:93" ht="24.95" customHeight="1">
      <c r="A234" s="408" t="str">
        <f ca="1">IFERROR(IF(INDIRECT($A$14&amp;ROW())&lt;&gt;"",COUNTIF([1]Summary!$B$30:$B$1029,INDIRECT($A$14&amp;ROW())),""),"")</f>
        <v/>
      </c>
      <c r="B234" s="15"/>
      <c r="C234" s="16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76"/>
      <c r="CL234" s="277"/>
      <c r="CN234" s="402"/>
      <c r="CO234" s="436"/>
    </row>
    <row r="235" spans="1:93" ht="24.95" customHeight="1">
      <c r="A235" s="408" t="str">
        <f ca="1">IFERROR(IF(INDIRECT($A$14&amp;ROW())&lt;&gt;"",COUNTIF([1]Summary!$B$30:$B$1029,INDIRECT($A$14&amp;ROW())),""),"")</f>
        <v/>
      </c>
      <c r="B235" s="15"/>
      <c r="C235" s="16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76"/>
      <c r="CL235" s="277"/>
      <c r="CN235" s="402"/>
      <c r="CO235" s="436"/>
    </row>
    <row r="236" spans="1:93" ht="24.95" customHeight="1">
      <c r="A236" s="408" t="str">
        <f ca="1">IFERROR(IF(INDIRECT($A$14&amp;ROW())&lt;&gt;"",COUNTIF([1]Summary!$B$30:$B$1029,INDIRECT($A$14&amp;ROW())),""),"")</f>
        <v/>
      </c>
      <c r="B236" s="15"/>
      <c r="C236" s="16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76"/>
      <c r="CL236" s="277"/>
      <c r="CN236" s="402"/>
      <c r="CO236" s="436"/>
    </row>
    <row r="237" spans="1:93" ht="24.95" customHeight="1">
      <c r="A237" s="408" t="str">
        <f ca="1">IFERROR(IF(INDIRECT($A$14&amp;ROW())&lt;&gt;"",COUNTIF([1]Summary!$B$30:$B$1029,INDIRECT($A$14&amp;ROW())),""),"")</f>
        <v/>
      </c>
      <c r="B237" s="15"/>
      <c r="C237" s="16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76"/>
      <c r="CL237" s="277"/>
      <c r="CN237" s="402"/>
      <c r="CO237" s="436"/>
    </row>
    <row r="238" spans="1:93" ht="24.95" customHeight="1">
      <c r="A238" s="408" t="str">
        <f ca="1">IFERROR(IF(INDIRECT($A$14&amp;ROW())&lt;&gt;"",COUNTIF([1]Summary!$B$30:$B$1029,INDIRECT($A$14&amp;ROW())),""),"")</f>
        <v/>
      </c>
      <c r="B238" s="15"/>
      <c r="C238" s="16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76"/>
      <c r="CL238" s="277"/>
      <c r="CN238" s="402"/>
      <c r="CO238" s="436"/>
    </row>
    <row r="239" spans="1:93" ht="24.95" customHeight="1">
      <c r="A239" s="408" t="str">
        <f ca="1">IFERROR(IF(INDIRECT($A$14&amp;ROW())&lt;&gt;"",COUNTIF([1]Summary!$B$30:$B$1029,INDIRECT($A$14&amp;ROW())),""),"")</f>
        <v/>
      </c>
      <c r="B239" s="15"/>
      <c r="C239" s="16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76"/>
      <c r="CL239" s="277"/>
      <c r="CN239" s="402"/>
      <c r="CO239" s="436"/>
    </row>
    <row r="240" spans="1:93" ht="24.95" customHeight="1">
      <c r="A240" s="408" t="str">
        <f ca="1">IFERROR(IF(INDIRECT($A$14&amp;ROW())&lt;&gt;"",COUNTIF([1]Summary!$B$30:$B$1029,INDIRECT($A$14&amp;ROW())),""),"")</f>
        <v/>
      </c>
      <c r="B240" s="15"/>
      <c r="C240" s="16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76"/>
      <c r="CL240" s="277"/>
      <c r="CN240" s="402"/>
      <c r="CO240" s="436"/>
    </row>
    <row r="241" spans="1:93" ht="24.95" customHeight="1">
      <c r="A241" s="408" t="str">
        <f ca="1">IFERROR(IF(INDIRECT($A$14&amp;ROW())&lt;&gt;"",COUNTIF([1]Summary!$B$30:$B$1029,INDIRECT($A$14&amp;ROW())),""),"")</f>
        <v/>
      </c>
      <c r="B241" s="15"/>
      <c r="C241" s="16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76"/>
      <c r="CL241" s="277"/>
      <c r="CN241" s="402"/>
      <c r="CO241" s="436"/>
    </row>
    <row r="242" spans="1:93" ht="24.95" customHeight="1">
      <c r="A242" s="408" t="str">
        <f ca="1">IFERROR(IF(INDIRECT($A$14&amp;ROW())&lt;&gt;"",COUNTIF([1]Summary!$B$30:$B$1029,INDIRECT($A$14&amp;ROW())),""),"")</f>
        <v/>
      </c>
      <c r="B242" s="15"/>
      <c r="C242" s="16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16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76"/>
      <c r="CL242" s="277"/>
      <c r="CN242" s="402"/>
      <c r="CO242" s="436"/>
    </row>
    <row r="243" spans="1:93" ht="24.95" customHeight="1">
      <c r="A243" s="408" t="str">
        <f ca="1">IFERROR(IF(INDIRECT($A$14&amp;ROW())&lt;&gt;"",COUNTIF([1]Summary!$B$30:$B$1029,INDIRECT($A$14&amp;ROW())),""),"")</f>
        <v/>
      </c>
      <c r="B243" s="15"/>
      <c r="C243" s="16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16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76"/>
      <c r="CL243" s="277"/>
      <c r="CN243" s="402"/>
      <c r="CO243" s="436"/>
    </row>
    <row r="244" spans="1:93" ht="24.95" customHeight="1">
      <c r="A244" s="408" t="str">
        <f ca="1">IFERROR(IF(INDIRECT($A$14&amp;ROW())&lt;&gt;"",COUNTIF([1]Summary!$B$30:$B$1029,INDIRECT($A$14&amp;ROW())),""),"")</f>
        <v/>
      </c>
      <c r="B244" s="15"/>
      <c r="C244" s="16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16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76"/>
      <c r="CL244" s="277"/>
      <c r="CN244" s="402"/>
      <c r="CO244" s="436"/>
    </row>
    <row r="245" spans="1:93" ht="24.95" customHeight="1">
      <c r="A245" s="408" t="str">
        <f ca="1">IFERROR(IF(INDIRECT($A$14&amp;ROW())&lt;&gt;"",COUNTIF([1]Summary!$B$30:$B$1029,INDIRECT($A$14&amp;ROW())),""),"")</f>
        <v/>
      </c>
      <c r="B245" s="15"/>
      <c r="C245" s="16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16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76"/>
      <c r="CL245" s="277"/>
      <c r="CN245" s="402"/>
      <c r="CO245" s="436"/>
    </row>
    <row r="246" spans="1:93" ht="24.95" customHeight="1">
      <c r="A246" s="408" t="str">
        <f ca="1">IFERROR(IF(INDIRECT($A$14&amp;ROW())&lt;&gt;"",COUNTIF([1]Summary!$B$30:$B$1029,INDIRECT($A$14&amp;ROW())),""),"")</f>
        <v/>
      </c>
      <c r="B246" s="15"/>
      <c r="C246" s="16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16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76"/>
      <c r="CL246" s="277"/>
      <c r="CN246" s="402"/>
      <c r="CO246" s="436"/>
    </row>
    <row r="247" spans="1:93" ht="24.95" customHeight="1">
      <c r="A247" s="408" t="str">
        <f ca="1">IFERROR(IF(INDIRECT($A$14&amp;ROW())&lt;&gt;"",COUNTIF([1]Summary!$B$30:$B$1029,INDIRECT($A$14&amp;ROW())),""),"")</f>
        <v/>
      </c>
      <c r="B247" s="15"/>
      <c r="C247" s="16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16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76"/>
      <c r="CL247" s="277"/>
      <c r="CN247" s="402"/>
      <c r="CO247" s="436"/>
    </row>
    <row r="248" spans="1:93" ht="24.95" customHeight="1">
      <c r="A248" s="408" t="str">
        <f ca="1">IFERROR(IF(INDIRECT($A$14&amp;ROW())&lt;&gt;"",COUNTIF([1]Summary!$B$30:$B$1029,INDIRECT($A$14&amp;ROW())),""),"")</f>
        <v/>
      </c>
      <c r="B248" s="15"/>
      <c r="C248" s="16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16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76"/>
      <c r="CL248" s="277"/>
      <c r="CN248" s="402"/>
      <c r="CO248" s="436"/>
    </row>
    <row r="249" spans="1:93" ht="24.95" customHeight="1">
      <c r="A249" s="408" t="str">
        <f ca="1">IFERROR(IF(INDIRECT($A$14&amp;ROW())&lt;&gt;"",COUNTIF([1]Summary!$B$30:$B$1029,INDIRECT($A$14&amp;ROW())),""),"")</f>
        <v/>
      </c>
      <c r="B249" s="15"/>
      <c r="C249" s="16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16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76"/>
      <c r="CL249" s="277"/>
      <c r="CN249" s="402"/>
      <c r="CO249" s="436"/>
    </row>
    <row r="250" spans="1:93" ht="24.95" customHeight="1">
      <c r="A250" s="408" t="str">
        <f ca="1">IFERROR(IF(INDIRECT($A$14&amp;ROW())&lt;&gt;"",COUNTIF([1]Summary!$B$30:$B$1029,INDIRECT($A$14&amp;ROW())),""),"")</f>
        <v/>
      </c>
      <c r="B250" s="15"/>
      <c r="C250" s="16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16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76"/>
      <c r="CL250" s="277"/>
      <c r="CN250" s="402"/>
      <c r="CO250" s="436"/>
    </row>
    <row r="251" spans="1:93" ht="24.95" customHeight="1">
      <c r="A251" s="408" t="str">
        <f ca="1">IFERROR(IF(INDIRECT($A$14&amp;ROW())&lt;&gt;"",COUNTIF([1]Summary!$B$30:$B$1029,INDIRECT($A$14&amp;ROW())),""),"")</f>
        <v/>
      </c>
      <c r="B251" s="15"/>
      <c r="C251" s="16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16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76"/>
      <c r="CL251" s="277"/>
      <c r="CN251" s="402"/>
      <c r="CO251" s="436"/>
    </row>
    <row r="252" spans="1:93" ht="24.95" customHeight="1">
      <c r="A252" s="408" t="str">
        <f ca="1">IFERROR(IF(INDIRECT($A$14&amp;ROW())&lt;&gt;"",COUNTIF([1]Summary!$B$30:$B$1029,INDIRECT($A$14&amp;ROW())),""),"")</f>
        <v/>
      </c>
      <c r="B252" s="15"/>
      <c r="C252" s="16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16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76"/>
      <c r="CL252" s="277"/>
      <c r="CN252" s="402"/>
      <c r="CO252" s="436"/>
    </row>
    <row r="253" spans="1:93" ht="24.95" customHeight="1">
      <c r="A253" s="408" t="str">
        <f ca="1">IFERROR(IF(INDIRECT($A$14&amp;ROW())&lt;&gt;"",COUNTIF([1]Summary!$B$30:$B$1029,INDIRECT($A$14&amp;ROW())),""),"")</f>
        <v/>
      </c>
      <c r="B253" s="15"/>
      <c r="C253" s="16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16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76"/>
      <c r="CL253" s="277"/>
      <c r="CN253" s="402"/>
      <c r="CO253"/>
    </row>
    <row r="254" spans="1:93" ht="24.95" customHeight="1">
      <c r="A254" s="408" t="str">
        <f ca="1">IFERROR(IF(INDIRECT($A$14&amp;ROW())&lt;&gt;"",COUNTIF([1]Summary!$B$30:$B$1029,INDIRECT($A$14&amp;ROW())),""),"")</f>
        <v/>
      </c>
      <c r="B254" s="15"/>
      <c r="C254" s="16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16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76"/>
      <c r="CL254" s="277"/>
      <c r="CN254" s="402"/>
      <c r="CO254" s="436"/>
    </row>
    <row r="255" spans="1:93" ht="24.95" customHeight="1">
      <c r="A255" s="408" t="str">
        <f ca="1">IFERROR(IF(INDIRECT($A$14&amp;ROW())&lt;&gt;"",COUNTIF([1]Summary!$B$30:$B$1029,INDIRECT($A$14&amp;ROW())),""),"")</f>
        <v/>
      </c>
      <c r="B255" s="15"/>
      <c r="C255" s="16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16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76"/>
      <c r="CL255" s="277"/>
      <c r="CN255" s="402"/>
      <c r="CO255" s="436"/>
    </row>
    <row r="256" spans="1:93" ht="24.95" customHeight="1">
      <c r="A256" s="408" t="str">
        <f ca="1">IFERROR(IF(INDIRECT($A$14&amp;ROW())&lt;&gt;"",COUNTIF([1]Summary!$B$30:$B$1029,INDIRECT($A$14&amp;ROW())),""),"")</f>
        <v/>
      </c>
      <c r="B256" s="15"/>
      <c r="C256" s="16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16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76"/>
      <c r="CL256" s="277"/>
      <c r="CN256" s="402"/>
      <c r="CO256" s="436"/>
    </row>
    <row r="257" spans="1:93" ht="24.95" customHeight="1">
      <c r="A257" s="408" t="str">
        <f ca="1">IFERROR(IF(INDIRECT($A$14&amp;ROW())&lt;&gt;"",COUNTIF([1]Summary!$B$30:$B$1029,INDIRECT($A$14&amp;ROW())),""),"")</f>
        <v/>
      </c>
      <c r="B257" s="15"/>
      <c r="C257" s="16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16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76"/>
      <c r="CL257" s="277"/>
      <c r="CN257" s="402"/>
      <c r="CO257" s="436"/>
    </row>
    <row r="258" spans="1:93" ht="24.95" customHeight="1">
      <c r="A258" s="408" t="str">
        <f ca="1">IFERROR(IF(INDIRECT($A$14&amp;ROW())&lt;&gt;"",COUNTIF([1]Summary!$B$30:$B$1029,INDIRECT($A$14&amp;ROW())),""),"")</f>
        <v/>
      </c>
      <c r="B258" s="15"/>
      <c r="C258" s="16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16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76"/>
      <c r="CL258" s="277"/>
      <c r="CN258" s="402"/>
      <c r="CO258" s="436"/>
    </row>
    <row r="259" spans="1:93" ht="24.95" customHeight="1">
      <c r="A259" s="408" t="str">
        <f ca="1">IFERROR(IF(INDIRECT($A$14&amp;ROW())&lt;&gt;"",COUNTIF([1]Summary!$B$30:$B$1029,INDIRECT($A$14&amp;ROW())),""),"")</f>
        <v/>
      </c>
      <c r="B259" s="15"/>
      <c r="C259" s="16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16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76"/>
      <c r="CL259" s="277"/>
      <c r="CN259" s="402"/>
      <c r="CO259" s="436"/>
    </row>
    <row r="260" spans="1:93" ht="24.95" customHeight="1">
      <c r="A260" s="408" t="str">
        <f ca="1">IFERROR(IF(INDIRECT($A$14&amp;ROW())&lt;&gt;"",COUNTIF([1]Summary!$B$30:$B$1029,INDIRECT($A$14&amp;ROW())),""),"")</f>
        <v/>
      </c>
      <c r="B260" s="15"/>
      <c r="C260" s="16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16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76"/>
      <c r="CL260" s="277"/>
      <c r="CN260" s="402"/>
      <c r="CO260" s="436"/>
    </row>
    <row r="261" spans="1:93" ht="24.95" customHeight="1">
      <c r="A261" s="408" t="str">
        <f ca="1">IFERROR(IF(INDIRECT($A$14&amp;ROW())&lt;&gt;"",COUNTIF([1]Summary!$B$30:$B$1029,INDIRECT($A$14&amp;ROW())),""),"")</f>
        <v/>
      </c>
      <c r="B261" s="15"/>
      <c r="C261" s="16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16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76"/>
      <c r="CL261" s="277"/>
      <c r="CN261" s="402"/>
      <c r="CO261" s="436"/>
    </row>
    <row r="262" spans="1:93" ht="24.95" customHeight="1">
      <c r="A262" s="408" t="str">
        <f ca="1">IFERROR(IF(INDIRECT($A$14&amp;ROW())&lt;&gt;"",COUNTIF([1]Summary!$B$30:$B$1029,INDIRECT($A$14&amp;ROW())),""),"")</f>
        <v/>
      </c>
      <c r="B262" s="15"/>
      <c r="C262" s="16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16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76"/>
      <c r="CL262" s="277"/>
      <c r="CN262" s="402"/>
      <c r="CO262" s="436"/>
    </row>
    <row r="263" spans="1:93" ht="24.95" customHeight="1">
      <c r="A263" s="408" t="str">
        <f ca="1">IFERROR(IF(INDIRECT($A$14&amp;ROW())&lt;&gt;"",COUNTIF([1]Summary!$B$30:$B$1029,INDIRECT($A$14&amp;ROW())),""),"")</f>
        <v/>
      </c>
      <c r="B263" s="15"/>
      <c r="C263" s="16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16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76"/>
      <c r="CL263" s="277"/>
      <c r="CN263" s="402"/>
      <c r="CO263" s="436"/>
    </row>
    <row r="264" spans="1:93" ht="24.95" customHeight="1">
      <c r="A264" s="408" t="str">
        <f ca="1">IFERROR(IF(INDIRECT($A$14&amp;ROW())&lt;&gt;"",COUNTIF([1]Summary!$B$30:$B$1029,INDIRECT($A$14&amp;ROW())),""),"")</f>
        <v/>
      </c>
      <c r="B264" s="15"/>
      <c r="C264" s="16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16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76"/>
      <c r="CL264" s="277"/>
      <c r="CN264" s="402"/>
      <c r="CO264" s="436"/>
    </row>
    <row r="265" spans="1:93" ht="24.95" customHeight="1">
      <c r="A265" s="408" t="str">
        <f ca="1">IFERROR(IF(INDIRECT($A$14&amp;ROW())&lt;&gt;"",COUNTIF([1]Summary!$B$30:$B$1029,INDIRECT($A$14&amp;ROW())),""),"")</f>
        <v/>
      </c>
      <c r="B265" s="15"/>
      <c r="C265" s="16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16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76"/>
      <c r="CL265" s="277"/>
      <c r="CN265" s="402"/>
      <c r="CO265" s="436"/>
    </row>
    <row r="266" spans="1:93" ht="24.95" customHeight="1">
      <c r="A266" s="408" t="str">
        <f ca="1">IFERROR(IF(INDIRECT($A$14&amp;ROW())&lt;&gt;"",COUNTIF([1]Summary!$B$30:$B$1029,INDIRECT($A$14&amp;ROW())),""),"")</f>
        <v/>
      </c>
      <c r="B266" s="15"/>
      <c r="C266" s="16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16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76"/>
      <c r="CL266" s="277"/>
      <c r="CN266" s="402"/>
      <c r="CO266" s="436"/>
    </row>
    <row r="267" spans="1:93" ht="24.95" customHeight="1">
      <c r="A267" s="408" t="str">
        <f ca="1">IFERROR(IF(INDIRECT($A$14&amp;ROW())&lt;&gt;"",COUNTIF([1]Summary!$B$30:$B$1029,INDIRECT($A$14&amp;ROW())),""),"")</f>
        <v/>
      </c>
      <c r="B267" s="15"/>
      <c r="C267" s="16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16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76"/>
      <c r="CL267" s="277"/>
      <c r="CN267" s="402"/>
      <c r="CO267" s="436"/>
    </row>
    <row r="268" spans="1:93" ht="24.95" customHeight="1">
      <c r="A268" s="408" t="str">
        <f ca="1">IFERROR(IF(INDIRECT($A$14&amp;ROW())&lt;&gt;"",COUNTIF([1]Summary!$B$30:$B$1029,INDIRECT($A$14&amp;ROW())),""),"")</f>
        <v/>
      </c>
      <c r="B268" s="15"/>
      <c r="C268" s="16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16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84"/>
      <c r="CL268" s="277"/>
      <c r="CN268" s="402"/>
      <c r="CO268" s="436"/>
    </row>
    <row r="269" spans="1:93" ht="24.95" customHeight="1">
      <c r="A269" s="408" t="str">
        <f ca="1">IFERROR(IF(INDIRECT($A$14&amp;ROW())&lt;&gt;"",COUNTIF([1]Summary!$B$30:$B$1029,INDIRECT($A$14&amp;ROW())),""),"")</f>
        <v/>
      </c>
      <c r="B269" s="15"/>
      <c r="C269" s="16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16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84"/>
      <c r="CL269" s="277"/>
      <c r="CN269" s="402"/>
      <c r="CO269" s="436"/>
    </row>
    <row r="270" spans="1:93" ht="24.95" customHeight="1">
      <c r="A270" s="408" t="str">
        <f ca="1">IFERROR(IF(INDIRECT($A$14&amp;ROW())&lt;&gt;"",COUNTIF([1]Summary!$B$30:$B$1029,INDIRECT($A$14&amp;ROW())),""),"")</f>
        <v/>
      </c>
      <c r="B270" s="15"/>
      <c r="C270" s="16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16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84"/>
      <c r="CL270" s="277"/>
      <c r="CN270" s="402"/>
      <c r="CO270" s="436"/>
    </row>
    <row r="271" spans="1:93" ht="24.95" customHeight="1">
      <c r="A271" s="408" t="str">
        <f ca="1">IFERROR(IF(INDIRECT($A$14&amp;ROW())&lt;&gt;"",COUNTIF([1]Summary!$B$30:$B$1029,INDIRECT($A$14&amp;ROW())),""),"")</f>
        <v/>
      </c>
      <c r="B271" s="15"/>
      <c r="C271" s="16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16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84"/>
      <c r="CL271" s="277"/>
      <c r="CN271" s="402"/>
      <c r="CO271" s="436"/>
    </row>
    <row r="272" spans="1:93" ht="24.95" customHeight="1">
      <c r="A272" s="408" t="str">
        <f ca="1">IFERROR(IF(INDIRECT($A$14&amp;ROW())&lt;&gt;"",COUNTIF([1]Summary!$B$30:$B$1029,INDIRECT($A$14&amp;ROW())),""),"")</f>
        <v/>
      </c>
      <c r="B272" s="15"/>
      <c r="C272" s="16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16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84"/>
      <c r="CL272" s="277"/>
      <c r="CN272" s="402"/>
      <c r="CO272" s="436"/>
    </row>
    <row r="273" spans="1:93" ht="24.95" customHeight="1">
      <c r="A273" s="408" t="str">
        <f ca="1">IFERROR(IF(INDIRECT($A$14&amp;ROW())&lt;&gt;"",COUNTIF([1]Summary!$B$30:$B$1029,INDIRECT($A$14&amp;ROW())),""),"")</f>
        <v/>
      </c>
      <c r="B273" s="15"/>
      <c r="C273" s="16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16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84"/>
      <c r="CL273" s="277"/>
      <c r="CN273" s="402"/>
      <c r="CO273" s="436"/>
    </row>
    <row r="274" spans="1:93" ht="24.95" customHeight="1">
      <c r="A274" s="408" t="str">
        <f ca="1">IFERROR(IF(INDIRECT($A$14&amp;ROW())&lt;&gt;"",COUNTIF([1]Summary!$B$30:$B$1029,INDIRECT($A$14&amp;ROW())),""),"")</f>
        <v/>
      </c>
      <c r="B274" s="15"/>
      <c r="C274" s="16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16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76"/>
      <c r="CL274" s="277"/>
      <c r="CN274" s="402"/>
      <c r="CO274" s="436"/>
    </row>
    <row r="275" spans="1:93" ht="24.95" customHeight="1">
      <c r="A275" s="408" t="str">
        <f ca="1">IFERROR(IF(INDIRECT($A$14&amp;ROW())&lt;&gt;"",COUNTIF([1]Summary!$B$30:$B$1029,INDIRECT($A$14&amp;ROW())),""),"")</f>
        <v/>
      </c>
      <c r="B275" s="15"/>
      <c r="C275" s="16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16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76"/>
      <c r="CL275" s="277"/>
      <c r="CN275" s="402"/>
      <c r="CO275" s="436"/>
    </row>
    <row r="276" spans="1:93" ht="24.95" customHeight="1">
      <c r="A276" s="408" t="str">
        <f ca="1">IFERROR(IF(INDIRECT($A$14&amp;ROW())&lt;&gt;"",COUNTIF([1]Summary!$B$30:$B$1029,INDIRECT($A$14&amp;ROW())),""),"")</f>
        <v/>
      </c>
      <c r="B276" s="15"/>
      <c r="C276" s="16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16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76"/>
      <c r="CL276" s="277"/>
      <c r="CN276" s="402"/>
      <c r="CO276" s="436"/>
    </row>
    <row r="277" spans="1:93" ht="24.95" customHeight="1">
      <c r="A277" s="408" t="str">
        <f ca="1">IFERROR(IF(INDIRECT($A$14&amp;ROW())&lt;&gt;"",COUNTIF([1]Summary!$B$30:$B$1029,INDIRECT($A$14&amp;ROW())),""),"")</f>
        <v/>
      </c>
      <c r="B277" s="15"/>
      <c r="C277" s="16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16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76"/>
      <c r="CL277" s="277"/>
      <c r="CN277" s="402"/>
      <c r="CO277" s="436"/>
    </row>
    <row r="278" spans="1:93" ht="24.95" customHeight="1">
      <c r="A278" s="408" t="str">
        <f ca="1">IFERROR(IF(INDIRECT($A$14&amp;ROW())&lt;&gt;"",COUNTIF([1]Summary!$B$30:$B$1029,INDIRECT($A$14&amp;ROW())),""),"")</f>
        <v/>
      </c>
      <c r="B278" s="15"/>
      <c r="C278" s="16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16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76"/>
      <c r="CL278" s="277"/>
      <c r="CN278" s="402"/>
      <c r="CO278" s="436"/>
    </row>
    <row r="279" spans="1:93" ht="24.95" customHeight="1">
      <c r="A279" s="408" t="str">
        <f ca="1">IFERROR(IF(INDIRECT($A$14&amp;ROW())&lt;&gt;"",COUNTIF([1]Summary!$B$30:$B$1029,INDIRECT($A$14&amp;ROW())),""),"")</f>
        <v/>
      </c>
      <c r="B279" s="34"/>
      <c r="C279" s="16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16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76"/>
      <c r="CL279" s="277"/>
      <c r="CN279" s="402"/>
      <c r="CO279" s="436"/>
    </row>
    <row r="280" spans="1:93" ht="24.95" customHeight="1">
      <c r="A280" s="408" t="str">
        <f ca="1">IFERROR(IF(INDIRECT($A$14&amp;ROW())&lt;&gt;"",COUNTIF([1]Summary!$B$30:$B$1029,INDIRECT($A$14&amp;ROW())),""),"")</f>
        <v/>
      </c>
      <c r="B280" s="34"/>
      <c r="C280" s="16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16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76"/>
      <c r="CL280" s="277"/>
      <c r="CN280" s="402"/>
      <c r="CO280" s="436"/>
    </row>
    <row r="281" spans="1:93" ht="24.95" customHeight="1">
      <c r="A281" s="408" t="str">
        <f ca="1">IFERROR(IF(INDIRECT($A$14&amp;ROW())&lt;&gt;"",COUNTIF([1]Summary!$B$30:$B$1029,INDIRECT($A$14&amp;ROW())),""),"")</f>
        <v/>
      </c>
      <c r="B281" s="34"/>
      <c r="C281" s="16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16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76"/>
      <c r="CL281" s="277"/>
      <c r="CN281" s="402"/>
      <c r="CO281" s="436"/>
    </row>
    <row r="282" spans="1:93" ht="24.95" customHeight="1">
      <c r="A282" s="408" t="str">
        <f ca="1">IFERROR(IF(INDIRECT($A$14&amp;ROW())&lt;&gt;"",COUNTIF([1]Summary!$B$30:$B$1029,INDIRECT($A$14&amp;ROW())),""),"")</f>
        <v/>
      </c>
      <c r="B282" s="34"/>
      <c r="C282" s="16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16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76"/>
      <c r="CL282" s="277"/>
      <c r="CN282" s="402"/>
      <c r="CO282" s="436"/>
    </row>
    <row r="283" spans="1:93" ht="24.95" customHeight="1">
      <c r="A283" s="408" t="str">
        <f ca="1">IFERROR(IF(INDIRECT($A$14&amp;ROW())&lt;&gt;"",COUNTIF([1]Summary!$B$30:$B$1029,INDIRECT($A$14&amp;ROW())),""),"")</f>
        <v/>
      </c>
      <c r="B283" s="34"/>
      <c r="C283" s="16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16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76"/>
      <c r="CL283" s="277"/>
      <c r="CN283" s="402"/>
      <c r="CO283" s="436"/>
    </row>
    <row r="284" spans="1:93" ht="24.95" customHeight="1">
      <c r="A284" s="408" t="str">
        <f ca="1">IFERROR(IF(INDIRECT($A$14&amp;ROW())&lt;&gt;"",COUNTIF([1]Summary!$B$30:$B$1029,INDIRECT($A$14&amp;ROW())),""),"")</f>
        <v/>
      </c>
      <c r="B284" s="34"/>
      <c r="C284" s="16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16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76"/>
      <c r="CL284" s="277"/>
      <c r="CN284" s="402"/>
      <c r="CO284" s="436"/>
    </row>
    <row r="285" spans="1:93" ht="24.95" customHeight="1">
      <c r="A285" s="408" t="str">
        <f ca="1">IFERROR(IF(INDIRECT($A$14&amp;ROW())&lt;&gt;"",COUNTIF([1]Summary!$B$30:$B$1029,INDIRECT($A$14&amp;ROW())),""),"")</f>
        <v/>
      </c>
      <c r="B285" s="34"/>
      <c r="C285" s="16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16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76"/>
      <c r="CL285" s="277"/>
      <c r="CN285" s="402"/>
      <c r="CO285"/>
    </row>
    <row r="286" spans="1:93" ht="24.95" customHeight="1">
      <c r="A286" s="408" t="str">
        <f ca="1">IFERROR(IF(INDIRECT($A$14&amp;ROW())&lt;&gt;"",COUNTIF([1]Summary!$B$30:$B$1029,INDIRECT($A$14&amp;ROW())),""),"")</f>
        <v/>
      </c>
      <c r="B286" s="34"/>
      <c r="C286" s="16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16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76"/>
      <c r="CL286" s="277"/>
      <c r="CN286" s="402"/>
      <c r="CO286"/>
    </row>
    <row r="287" spans="1:93" ht="24.95" customHeight="1">
      <c r="A287" s="408" t="str">
        <f ca="1">IFERROR(IF(INDIRECT($A$14&amp;ROW())&lt;&gt;"",COUNTIF([1]Summary!$B$30:$B$1029,INDIRECT($A$14&amp;ROW())),""),"")</f>
        <v/>
      </c>
      <c r="B287" s="34"/>
      <c r="C287" s="16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16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76"/>
      <c r="CL287" s="277"/>
      <c r="CN287" s="15"/>
      <c r="CO287" s="16"/>
    </row>
    <row r="288" spans="1:93" ht="24.95" customHeight="1">
      <c r="A288" s="408" t="str">
        <f ca="1">IFERROR(IF(INDIRECT($A$14&amp;ROW())&lt;&gt;"",COUNTIF([1]Summary!$B$30:$B$1029,INDIRECT($A$14&amp;ROW())),""),"")</f>
        <v/>
      </c>
      <c r="B288" s="34"/>
      <c r="C288" s="16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16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76"/>
      <c r="CL288" s="277"/>
      <c r="CN288" s="15"/>
      <c r="CO288" s="16"/>
    </row>
    <row r="289" spans="1:93" ht="24.95" customHeight="1">
      <c r="A289" s="408" t="str">
        <f ca="1">IFERROR(IF(INDIRECT($A$14&amp;ROW())&lt;&gt;"",COUNTIF([1]Summary!$B$30:$B$1029,INDIRECT($A$14&amp;ROW())),""),"")</f>
        <v/>
      </c>
      <c r="B289" s="34"/>
      <c r="C289" s="16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16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76"/>
      <c r="CL289" s="277"/>
      <c r="CN289" s="15"/>
      <c r="CO289" s="16"/>
    </row>
    <row r="290" spans="1:93" ht="24.95" customHeight="1">
      <c r="A290" s="408" t="str">
        <f ca="1">IFERROR(IF(INDIRECT($A$14&amp;ROW())&lt;&gt;"",COUNTIF([1]Summary!$B$30:$B$1029,INDIRECT($A$14&amp;ROW())),""),"")</f>
        <v/>
      </c>
      <c r="B290" s="34"/>
      <c r="C290" s="16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16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76"/>
      <c r="CL290" s="277"/>
      <c r="CN290" s="15"/>
      <c r="CO290" s="16"/>
    </row>
    <row r="291" spans="1:93" ht="24.95" customHeight="1">
      <c r="A291" s="408" t="str">
        <f ca="1">IFERROR(IF(INDIRECT($A$14&amp;ROW())&lt;&gt;"",COUNTIF([1]Summary!$B$30:$B$1029,INDIRECT($A$14&amp;ROW())),""),"")</f>
        <v/>
      </c>
      <c r="B291" s="34"/>
      <c r="C291" s="16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16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76"/>
      <c r="CL291" s="277"/>
      <c r="CN291" s="15"/>
      <c r="CO291" s="16"/>
    </row>
    <row r="292" spans="1:93" ht="24.95" customHeight="1">
      <c r="A292" s="408" t="str">
        <f ca="1">IFERROR(IF(INDIRECT($A$14&amp;ROW())&lt;&gt;"",COUNTIF([1]Summary!$B$30:$B$1029,INDIRECT($A$14&amp;ROW())),""),"")</f>
        <v/>
      </c>
      <c r="B292" s="34"/>
      <c r="C292" s="16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16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76"/>
      <c r="CL292" s="277"/>
      <c r="CN292" s="15"/>
      <c r="CO292" s="16"/>
    </row>
    <row r="293" spans="1:93" ht="24.95" customHeight="1">
      <c r="A293" s="408" t="str">
        <f ca="1">IFERROR(IF(INDIRECT($A$14&amp;ROW())&lt;&gt;"",COUNTIF([1]Summary!$B$30:$B$1029,INDIRECT($A$14&amp;ROW())),""),"")</f>
        <v/>
      </c>
      <c r="B293" s="34"/>
      <c r="C293" s="16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16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76"/>
      <c r="CL293" s="277"/>
      <c r="CN293" s="15"/>
      <c r="CO293" s="16"/>
    </row>
    <row r="294" spans="1:93" ht="24.95" customHeight="1">
      <c r="A294" s="408" t="str">
        <f ca="1">IFERROR(IF(INDIRECT($A$14&amp;ROW())&lt;&gt;"",COUNTIF([1]Summary!$B$30:$B$1029,INDIRECT($A$14&amp;ROW())),""),"")</f>
        <v/>
      </c>
      <c r="B294" s="34"/>
      <c r="C294" s="16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16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76"/>
      <c r="CL294" s="277"/>
      <c r="CN294" s="15"/>
      <c r="CO294" s="16"/>
    </row>
    <row r="295" spans="1:93" ht="24.95" customHeight="1">
      <c r="A295" s="408" t="str">
        <f ca="1">IFERROR(IF(INDIRECT($A$14&amp;ROW())&lt;&gt;"",COUNTIF([1]Summary!$B$30:$B$1029,INDIRECT($A$14&amp;ROW())),""),"")</f>
        <v/>
      </c>
      <c r="B295" s="34"/>
      <c r="C295" s="16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16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76"/>
      <c r="CL295" s="277"/>
      <c r="CN295" s="15"/>
      <c r="CO295" s="16"/>
    </row>
    <row r="296" spans="1:93" ht="24.95" customHeight="1">
      <c r="A296" s="408" t="str">
        <f ca="1">IFERROR(IF(INDIRECT($A$14&amp;ROW())&lt;&gt;"",COUNTIF([1]Summary!$B$30:$B$1029,INDIRECT($A$14&amp;ROW())),""),"")</f>
        <v/>
      </c>
      <c r="B296" s="34"/>
      <c r="C296" s="16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16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76"/>
      <c r="CL296" s="277"/>
      <c r="CN296" s="15"/>
      <c r="CO296" s="16"/>
    </row>
    <row r="297" spans="1:93" ht="24.95" customHeight="1">
      <c r="A297" s="408" t="str">
        <f ca="1">IFERROR(IF(INDIRECT($A$14&amp;ROW())&lt;&gt;"",COUNTIF([1]Summary!$B$30:$B$1029,INDIRECT($A$14&amp;ROW())),""),"")</f>
        <v/>
      </c>
      <c r="B297" s="34"/>
      <c r="C297" s="16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16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76"/>
      <c r="CL297" s="277"/>
      <c r="CN297" s="15"/>
      <c r="CO297" s="16"/>
    </row>
    <row r="298" spans="1:93" ht="24.95" customHeight="1">
      <c r="A298" s="408" t="str">
        <f ca="1">IFERROR(IF(INDIRECT($A$14&amp;ROW())&lt;&gt;"",COUNTIF([1]Summary!$B$30:$B$1029,INDIRECT($A$14&amp;ROW())),""),"")</f>
        <v/>
      </c>
      <c r="B298" s="34"/>
      <c r="C298" s="16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16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76"/>
      <c r="CL298" s="277"/>
      <c r="CN298" s="15"/>
      <c r="CO298" s="16"/>
    </row>
    <row r="299" spans="1:93" ht="24.95" customHeight="1">
      <c r="A299" s="408" t="str">
        <f ca="1">IFERROR(IF(INDIRECT($A$14&amp;ROW())&lt;&gt;"",COUNTIF([1]Summary!$B$30:$B$1029,INDIRECT($A$14&amp;ROW())),""),"")</f>
        <v/>
      </c>
      <c r="B299" s="34"/>
      <c r="C299" s="16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16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76"/>
      <c r="CL299" s="277"/>
      <c r="CN299" s="15"/>
      <c r="CO299" s="16"/>
    </row>
    <row r="300" spans="1:93" ht="24.95" customHeight="1">
      <c r="A300" s="408" t="str">
        <f ca="1">IFERROR(IF(INDIRECT($A$14&amp;ROW())&lt;&gt;"",COUNTIF([1]Summary!$B$30:$B$1029,INDIRECT($A$14&amp;ROW())),""),"")</f>
        <v/>
      </c>
      <c r="B300" s="34"/>
      <c r="C300" s="16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16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76"/>
      <c r="CL300" s="277"/>
      <c r="CN300" s="15"/>
      <c r="CO300" s="16"/>
    </row>
    <row r="301" spans="1:93" ht="24.95" customHeight="1">
      <c r="A301" s="408" t="str">
        <f ca="1">IFERROR(IF(INDIRECT($A$14&amp;ROW())&lt;&gt;"",COUNTIF([1]Summary!$B$30:$B$1029,INDIRECT($A$14&amp;ROW())),""),"")</f>
        <v/>
      </c>
      <c r="B301" s="34"/>
      <c r="C301" s="16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16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76"/>
      <c r="CL301" s="277"/>
      <c r="CN301" s="15"/>
      <c r="CO301" s="16"/>
    </row>
    <row r="302" spans="1:93" ht="24.95" customHeight="1">
      <c r="A302" s="408" t="str">
        <f ca="1">IFERROR(IF(INDIRECT($A$14&amp;ROW())&lt;&gt;"",COUNTIF([1]Summary!$B$30:$B$1029,INDIRECT($A$14&amp;ROW())),""),"")</f>
        <v/>
      </c>
      <c r="B302" s="34"/>
      <c r="C302" s="16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16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76"/>
      <c r="CL302" s="277"/>
      <c r="CN302" s="15"/>
      <c r="CO302" s="16"/>
    </row>
    <row r="303" spans="1:93" ht="24.95" customHeight="1">
      <c r="A303" s="408" t="str">
        <f ca="1">IFERROR(IF(INDIRECT($A$14&amp;ROW())&lt;&gt;"",COUNTIF([1]Summary!$B$30:$B$1029,INDIRECT($A$14&amp;ROW())),""),"")</f>
        <v/>
      </c>
      <c r="B303" s="34"/>
      <c r="C303" s="16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16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76"/>
      <c r="CL303" s="277"/>
      <c r="CN303" s="15"/>
      <c r="CO303" s="16"/>
    </row>
    <row r="304" spans="1:93" ht="24.95" customHeight="1">
      <c r="A304" s="408" t="str">
        <f ca="1">IFERROR(IF(INDIRECT($A$14&amp;ROW())&lt;&gt;"",COUNTIF([1]Summary!$B$30:$B$1029,INDIRECT($A$14&amp;ROW())),""),"")</f>
        <v/>
      </c>
      <c r="B304" s="34"/>
      <c r="C304" s="16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16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76"/>
      <c r="CL304" s="277"/>
      <c r="CN304" s="15"/>
      <c r="CO304" s="16"/>
    </row>
    <row r="305" spans="1:93" ht="24.95" customHeight="1">
      <c r="A305" s="408" t="str">
        <f ca="1">IFERROR(IF(INDIRECT($A$14&amp;ROW())&lt;&gt;"",COUNTIF([1]Summary!$B$30:$B$1029,INDIRECT($A$14&amp;ROW())),""),"")</f>
        <v/>
      </c>
      <c r="B305" s="34"/>
      <c r="C305" s="16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16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76"/>
      <c r="CL305" s="277"/>
      <c r="CN305" s="15"/>
      <c r="CO305" s="16"/>
    </row>
    <row r="306" spans="1:93" ht="24.95" customHeight="1">
      <c r="A306" s="408" t="str">
        <f ca="1">IFERROR(IF(INDIRECT($A$14&amp;ROW())&lt;&gt;"",COUNTIF([1]Summary!$B$30:$B$1029,INDIRECT($A$14&amp;ROW())),""),"")</f>
        <v/>
      </c>
      <c r="B306" s="34"/>
      <c r="C306" s="16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16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76"/>
      <c r="CL306" s="277"/>
      <c r="CN306" s="15"/>
      <c r="CO306" s="16"/>
    </row>
    <row r="307" spans="1:93" ht="24.95" customHeight="1">
      <c r="A307" s="408" t="str">
        <f ca="1">IFERROR(IF(INDIRECT($A$14&amp;ROW())&lt;&gt;"",COUNTIF([1]Summary!$B$30:$B$1029,INDIRECT($A$14&amp;ROW())),""),"")</f>
        <v/>
      </c>
      <c r="B307" s="34"/>
      <c r="C307" s="16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16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76"/>
      <c r="CL307" s="277"/>
      <c r="CN307" s="15"/>
      <c r="CO307" s="16"/>
    </row>
    <row r="308" spans="1:93" ht="24.95" customHeight="1">
      <c r="A308" s="408" t="str">
        <f ca="1">IFERROR(IF(INDIRECT($A$14&amp;ROW())&lt;&gt;"",COUNTIF([1]Summary!$B$30:$B$1029,INDIRECT($A$14&amp;ROW())),""),"")</f>
        <v/>
      </c>
      <c r="B308" s="34"/>
      <c r="C308" s="16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16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76"/>
      <c r="CL308" s="277"/>
      <c r="CN308" s="15"/>
      <c r="CO308" s="16"/>
    </row>
    <row r="309" spans="1:93" ht="24.95" customHeight="1">
      <c r="A309" s="408" t="str">
        <f ca="1">IFERROR(IF(INDIRECT($A$14&amp;ROW())&lt;&gt;"",COUNTIF([1]Summary!$B$30:$B$1029,INDIRECT($A$14&amp;ROW())),""),"")</f>
        <v/>
      </c>
      <c r="B309" s="34"/>
      <c r="C309" s="16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16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76"/>
      <c r="CL309" s="277"/>
      <c r="CN309" s="15"/>
      <c r="CO309" s="16"/>
    </row>
    <row r="310" spans="1:93" ht="24.95" customHeight="1">
      <c r="A310" s="408" t="str">
        <f ca="1">IFERROR(IF(INDIRECT($A$14&amp;ROW())&lt;&gt;"",COUNTIF([1]Summary!$B$30:$B$1029,INDIRECT($A$14&amp;ROW())),""),"")</f>
        <v/>
      </c>
      <c r="B310" s="34"/>
      <c r="C310" s="16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16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76"/>
      <c r="CL310" s="277"/>
      <c r="CN310" s="15"/>
      <c r="CO310" s="16"/>
    </row>
    <row r="311" spans="1:93" ht="24.95" customHeight="1">
      <c r="A311" s="408" t="str">
        <f ca="1">IFERROR(IF(INDIRECT($A$14&amp;ROW())&lt;&gt;"",COUNTIF([1]Summary!$B$30:$B$1029,INDIRECT($A$14&amp;ROW())),""),"")</f>
        <v/>
      </c>
      <c r="B311" s="34"/>
      <c r="C311" s="16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16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76"/>
      <c r="CL311" s="277"/>
      <c r="CN311" s="15"/>
      <c r="CO311" s="16"/>
    </row>
    <row r="312" spans="1:93" ht="24.95" customHeight="1">
      <c r="A312" s="408" t="str">
        <f ca="1">IFERROR(IF(INDIRECT($A$14&amp;ROW())&lt;&gt;"",COUNTIF([1]Summary!$B$30:$B$1029,INDIRECT($A$14&amp;ROW())),""),"")</f>
        <v/>
      </c>
      <c r="B312" s="34"/>
      <c r="C312" s="16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16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76"/>
      <c r="CL312" s="277"/>
      <c r="CN312" s="15"/>
      <c r="CO312" s="16"/>
    </row>
    <row r="313" spans="1:93" ht="24.95" customHeight="1">
      <c r="A313" s="408" t="str">
        <f ca="1">IFERROR(IF(INDIRECT($A$14&amp;ROW())&lt;&gt;"",COUNTIF([1]Summary!$B$30:$B$1029,INDIRECT($A$14&amp;ROW())),""),"")</f>
        <v/>
      </c>
      <c r="B313" s="34"/>
      <c r="C313" s="16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16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76"/>
      <c r="CL313" s="277"/>
      <c r="CN313" s="15"/>
      <c r="CO313" s="16"/>
    </row>
    <row r="314" spans="1:93" ht="24.95" customHeight="1">
      <c r="A314" s="408" t="str">
        <f ca="1">IFERROR(IF(INDIRECT($A$14&amp;ROW())&lt;&gt;"",COUNTIF([1]Summary!$B$30:$B$1029,INDIRECT($A$14&amp;ROW())),""),"")</f>
        <v/>
      </c>
      <c r="B314" s="34"/>
      <c r="C314" s="16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16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76"/>
      <c r="CL314" s="277"/>
      <c r="CN314" s="15"/>
      <c r="CO314" s="16"/>
    </row>
    <row r="315" spans="1:93" ht="24.95" customHeight="1">
      <c r="A315" s="408" t="str">
        <f ca="1">IFERROR(IF(INDIRECT($A$14&amp;ROW())&lt;&gt;"",COUNTIF([1]Summary!$B$30:$B$1029,INDIRECT($A$14&amp;ROW())),""),"")</f>
        <v/>
      </c>
      <c r="B315" s="34"/>
      <c r="C315" s="16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16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76"/>
      <c r="CL315" s="277"/>
      <c r="CN315" s="15"/>
      <c r="CO315" s="16"/>
    </row>
    <row r="316" spans="1:93" ht="24.95" customHeight="1">
      <c r="A316" s="408" t="str">
        <f ca="1">IFERROR(IF(INDIRECT($A$14&amp;ROW())&lt;&gt;"",COUNTIF([1]Summary!$B$30:$B$1029,INDIRECT($A$14&amp;ROW())),""),"")</f>
        <v/>
      </c>
      <c r="B316" s="34"/>
      <c r="C316" s="16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16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76"/>
      <c r="CL316" s="277"/>
      <c r="CN316" s="15"/>
      <c r="CO316" s="16"/>
    </row>
    <row r="317" spans="1:93" ht="24.95" customHeight="1">
      <c r="A317" s="408" t="str">
        <f ca="1">IFERROR(IF(INDIRECT($A$14&amp;ROW())&lt;&gt;"",COUNTIF([1]Summary!$B$30:$B$1029,INDIRECT($A$14&amp;ROW())),""),"")</f>
        <v/>
      </c>
      <c r="B317" s="34"/>
      <c r="C317" s="16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16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76"/>
      <c r="CL317" s="277"/>
      <c r="CN317" s="15"/>
      <c r="CO317" s="16"/>
    </row>
    <row r="318" spans="1:93" ht="24.95" customHeight="1">
      <c r="A318" s="408" t="str">
        <f ca="1">IFERROR(IF(INDIRECT($A$14&amp;ROW())&lt;&gt;"",COUNTIF([1]Summary!$B$30:$B$1029,INDIRECT($A$14&amp;ROW())),""),"")</f>
        <v/>
      </c>
      <c r="B318" s="34"/>
      <c r="C318" s="16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16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76"/>
      <c r="CL318" s="277"/>
      <c r="CN318" s="15"/>
      <c r="CO318" s="16"/>
    </row>
    <row r="319" spans="1:93" ht="24.95" customHeight="1">
      <c r="A319" s="408" t="str">
        <f ca="1">IFERROR(IF(INDIRECT($A$14&amp;ROW())&lt;&gt;"",COUNTIF([1]Summary!$B$30:$B$1029,INDIRECT($A$14&amp;ROW())),""),"")</f>
        <v/>
      </c>
      <c r="B319" s="34"/>
      <c r="C319" s="16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16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76"/>
      <c r="CL319" s="277"/>
      <c r="CN319" s="15"/>
      <c r="CO319" s="16"/>
    </row>
    <row r="320" spans="1:93" ht="24.95" customHeight="1">
      <c r="A320" s="408" t="str">
        <f ca="1">IFERROR(IF(INDIRECT($A$14&amp;ROW())&lt;&gt;"",COUNTIF([1]Summary!$B$30:$B$1029,INDIRECT($A$14&amp;ROW())),""),"")</f>
        <v/>
      </c>
      <c r="B320" s="34"/>
      <c r="C320" s="16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16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76"/>
      <c r="CL320" s="277"/>
      <c r="CN320" s="15"/>
      <c r="CO320" s="16"/>
    </row>
    <row r="321" spans="1:93" ht="24.95" customHeight="1">
      <c r="A321" s="408" t="str">
        <f ca="1">IFERROR(IF(INDIRECT($A$14&amp;ROW())&lt;&gt;"",COUNTIF([1]Summary!$B$30:$B$1029,INDIRECT($A$14&amp;ROW())),""),"")</f>
        <v/>
      </c>
      <c r="B321" s="34"/>
      <c r="C321" s="16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16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76"/>
      <c r="CL321" s="277"/>
      <c r="CN321" s="15"/>
      <c r="CO321" s="16"/>
    </row>
    <row r="322" spans="1:93" ht="24.95" customHeight="1">
      <c r="A322" s="408" t="str">
        <f ca="1">IFERROR(IF(INDIRECT($A$14&amp;ROW())&lt;&gt;"",COUNTIF([1]Summary!$B$30:$B$1029,INDIRECT($A$14&amp;ROW())),""),"")</f>
        <v/>
      </c>
      <c r="B322" s="34"/>
      <c r="C322" s="16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16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76"/>
      <c r="CL322" s="277"/>
      <c r="CN322" s="15"/>
      <c r="CO322" s="16"/>
    </row>
    <row r="323" spans="1:93" ht="24.95" customHeight="1">
      <c r="A323" s="408" t="str">
        <f ca="1">IFERROR(IF(INDIRECT($A$14&amp;ROW())&lt;&gt;"",COUNTIF([1]Summary!$B$30:$B$1029,INDIRECT($A$14&amp;ROW())),""),"")</f>
        <v/>
      </c>
      <c r="B323" s="34"/>
      <c r="C323" s="16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16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76"/>
      <c r="CL323" s="277"/>
      <c r="CN323" s="15"/>
      <c r="CO323" s="16"/>
    </row>
    <row r="324" spans="1:93" ht="24.95" customHeight="1">
      <c r="A324" s="408" t="str">
        <f ca="1">IFERROR(IF(INDIRECT($A$14&amp;ROW())&lt;&gt;"",COUNTIF([1]Summary!$B$30:$B$1029,INDIRECT($A$14&amp;ROW())),""),"")</f>
        <v/>
      </c>
      <c r="B324" s="34"/>
      <c r="C324" s="16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16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76"/>
      <c r="CL324" s="277"/>
      <c r="CN324" s="15"/>
      <c r="CO324" s="16"/>
    </row>
    <row r="325" spans="1:93" ht="24.95" customHeight="1">
      <c r="A325" s="408" t="str">
        <f ca="1">IFERROR(IF(INDIRECT($A$14&amp;ROW())&lt;&gt;"",COUNTIF([1]Summary!$B$30:$B$1029,INDIRECT($A$14&amp;ROW())),""),"")</f>
        <v/>
      </c>
      <c r="B325" s="34"/>
      <c r="C325" s="16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16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76"/>
      <c r="CL325" s="277"/>
      <c r="CN325" s="15"/>
      <c r="CO325" s="16"/>
    </row>
    <row r="326" spans="1:93" ht="24.95" customHeight="1">
      <c r="A326" s="408" t="str">
        <f ca="1">IFERROR(IF(INDIRECT($A$14&amp;ROW())&lt;&gt;"",COUNTIF([1]Summary!$B$30:$B$1029,INDIRECT($A$14&amp;ROW())),""),"")</f>
        <v/>
      </c>
      <c r="B326" s="34"/>
      <c r="C326" s="16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16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76"/>
      <c r="CL326" s="277"/>
      <c r="CN326" s="15"/>
      <c r="CO326" s="16"/>
    </row>
    <row r="327" spans="1:93" ht="24.95" customHeight="1">
      <c r="A327" s="408" t="str">
        <f ca="1">IFERROR(IF(INDIRECT($A$14&amp;ROW())&lt;&gt;"",COUNTIF([1]Summary!$B$30:$B$1029,INDIRECT($A$14&amp;ROW())),""),"")</f>
        <v/>
      </c>
      <c r="B327" s="34"/>
      <c r="C327" s="16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16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76"/>
      <c r="CL327" s="277"/>
      <c r="CN327" s="15"/>
      <c r="CO327" s="16"/>
    </row>
    <row r="328" spans="1:93" ht="24.95" customHeight="1">
      <c r="A328" s="408" t="str">
        <f ca="1">IFERROR(IF(INDIRECT($A$14&amp;ROW())&lt;&gt;"",COUNTIF([1]Summary!$B$30:$B$1029,INDIRECT($A$14&amp;ROW())),""),"")</f>
        <v/>
      </c>
      <c r="B328" s="34"/>
      <c r="C328" s="16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16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76"/>
      <c r="CL328" s="277"/>
      <c r="CN328" s="15"/>
      <c r="CO328" s="16"/>
    </row>
    <row r="329" spans="1:93" ht="24.95" customHeight="1">
      <c r="A329" s="408" t="str">
        <f ca="1">IFERROR(IF(INDIRECT($A$14&amp;ROW())&lt;&gt;"",COUNTIF([1]Summary!$B$30:$B$1029,INDIRECT($A$14&amp;ROW())),""),"")</f>
        <v/>
      </c>
      <c r="B329" s="34"/>
      <c r="C329" s="16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16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76"/>
      <c r="CL329" s="277"/>
      <c r="CN329" s="15"/>
      <c r="CO329" s="16"/>
    </row>
    <row r="330" spans="1:93" ht="24.95" customHeight="1">
      <c r="A330" s="408" t="str">
        <f ca="1">IFERROR(IF(INDIRECT($A$14&amp;ROW())&lt;&gt;"",COUNTIF([1]Summary!$B$30:$B$1029,INDIRECT($A$14&amp;ROW())),""),"")</f>
        <v/>
      </c>
      <c r="B330" s="34"/>
      <c r="C330" s="16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16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76"/>
      <c r="CL330" s="277"/>
      <c r="CN330" s="15"/>
      <c r="CO330" s="16"/>
    </row>
    <row r="331" spans="1:93" ht="24.95" customHeight="1">
      <c r="A331" s="408" t="str">
        <f ca="1">IFERROR(IF(INDIRECT($A$14&amp;ROW())&lt;&gt;"",COUNTIF([1]Summary!$B$30:$B$1029,INDIRECT($A$14&amp;ROW())),""),"")</f>
        <v/>
      </c>
      <c r="B331" s="34"/>
      <c r="C331" s="16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16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76"/>
      <c r="CL331" s="277"/>
      <c r="CN331" s="15"/>
      <c r="CO331" s="16"/>
    </row>
    <row r="332" spans="1:93" ht="24.95" customHeight="1">
      <c r="A332" s="408" t="str">
        <f ca="1">IFERROR(IF(INDIRECT($A$14&amp;ROW())&lt;&gt;"",COUNTIF([1]Summary!$B$30:$B$1029,INDIRECT($A$14&amp;ROW())),""),"")</f>
        <v/>
      </c>
      <c r="B332" s="34"/>
      <c r="C332" s="16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16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76"/>
      <c r="CL332" s="277"/>
      <c r="CN332" s="15"/>
      <c r="CO332" s="16"/>
    </row>
    <row r="333" spans="1:93" ht="24.95" customHeight="1">
      <c r="A333" s="408" t="str">
        <f ca="1">IFERROR(IF(INDIRECT($A$14&amp;ROW())&lt;&gt;"",COUNTIF([1]Summary!$B$30:$B$1029,INDIRECT($A$14&amp;ROW())),""),"")</f>
        <v/>
      </c>
      <c r="B333" s="34"/>
      <c r="C333" s="16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16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76"/>
      <c r="CL333" s="277"/>
      <c r="CN333" s="15"/>
      <c r="CO333" s="16"/>
    </row>
    <row r="334" spans="1:93" ht="24.95" customHeight="1">
      <c r="A334" s="408" t="str">
        <f ca="1">IFERROR(IF(INDIRECT($A$14&amp;ROW())&lt;&gt;"",COUNTIF([1]Summary!$B$30:$B$1029,INDIRECT($A$14&amp;ROW())),""),"")</f>
        <v/>
      </c>
      <c r="B334" s="34"/>
      <c r="C334" s="16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16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76"/>
      <c r="CL334" s="277"/>
      <c r="CN334" s="15"/>
      <c r="CO334" s="16"/>
    </row>
    <row r="335" spans="1:93" ht="24.95" customHeight="1">
      <c r="A335" s="408" t="str">
        <f ca="1">IFERROR(IF(INDIRECT($A$14&amp;ROW())&lt;&gt;"",COUNTIF([1]Summary!$B$30:$B$1029,INDIRECT($A$14&amp;ROW())),""),"")</f>
        <v/>
      </c>
      <c r="B335" s="34"/>
      <c r="C335" s="16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16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76"/>
      <c r="CL335" s="277"/>
      <c r="CN335" s="15"/>
      <c r="CO335" s="16"/>
    </row>
    <row r="336" spans="1:93" ht="24.95" customHeight="1">
      <c r="A336" s="408" t="str">
        <f ca="1">IFERROR(IF(INDIRECT($A$14&amp;ROW())&lt;&gt;"",COUNTIF([1]Summary!$B$30:$B$1029,INDIRECT($A$14&amp;ROW())),""),"")</f>
        <v/>
      </c>
      <c r="B336" s="34"/>
      <c r="C336" s="16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16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76"/>
      <c r="CL336" s="277"/>
      <c r="CN336" s="15"/>
      <c r="CO336" s="16"/>
    </row>
    <row r="337" spans="1:93" ht="24.95" customHeight="1">
      <c r="A337" s="408" t="str">
        <f ca="1">IFERROR(IF(INDIRECT($A$14&amp;ROW())&lt;&gt;"",COUNTIF([1]Summary!$B$30:$B$1029,INDIRECT($A$14&amp;ROW())),""),"")</f>
        <v/>
      </c>
      <c r="B337" s="34"/>
      <c r="C337" s="16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16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76"/>
      <c r="CL337" s="277"/>
      <c r="CN337" s="15"/>
      <c r="CO337" s="16"/>
    </row>
    <row r="338" spans="1:93" ht="24.95" customHeight="1">
      <c r="A338" s="408" t="str">
        <f ca="1">IFERROR(IF(INDIRECT($A$14&amp;ROW())&lt;&gt;"",COUNTIF([1]Summary!$B$30:$B$1029,INDIRECT($A$14&amp;ROW())),""),"")</f>
        <v/>
      </c>
      <c r="B338" s="34"/>
      <c r="C338" s="16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16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76"/>
      <c r="CL338" s="277"/>
      <c r="CN338" s="15"/>
      <c r="CO338" s="16"/>
    </row>
    <row r="339" spans="1:93" ht="24.95" customHeight="1">
      <c r="A339" s="408" t="str">
        <f ca="1">IFERROR(IF(INDIRECT($A$14&amp;ROW())&lt;&gt;"",COUNTIF([1]Summary!$B$30:$B$1029,INDIRECT($A$14&amp;ROW())),""),"")</f>
        <v/>
      </c>
      <c r="B339" s="34"/>
      <c r="C339" s="16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16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76"/>
      <c r="CL339" s="277"/>
      <c r="CN339" s="15"/>
      <c r="CO339" s="16"/>
    </row>
    <row r="340" spans="1:93" ht="24.95" customHeight="1">
      <c r="A340" s="408" t="str">
        <f ca="1">IFERROR(IF(INDIRECT($A$14&amp;ROW())&lt;&gt;"",COUNTIF([1]Summary!$B$30:$B$1029,INDIRECT($A$14&amp;ROW())),""),"")</f>
        <v/>
      </c>
      <c r="B340" s="34"/>
      <c r="C340" s="16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16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76"/>
      <c r="CL340" s="277"/>
      <c r="CN340" s="15"/>
      <c r="CO340" s="16"/>
    </row>
    <row r="341" spans="1:93" ht="24.95" customHeight="1">
      <c r="A341" s="408" t="str">
        <f ca="1">IFERROR(IF(INDIRECT($A$14&amp;ROW())&lt;&gt;"",COUNTIF([1]Summary!$B$30:$B$1029,INDIRECT($A$14&amp;ROW())),""),"")</f>
        <v/>
      </c>
      <c r="B341" s="34"/>
      <c r="C341" s="16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16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76"/>
      <c r="CL341" s="277"/>
      <c r="CN341" s="15"/>
      <c r="CO341" s="16"/>
    </row>
    <row r="342" spans="1:93" ht="24.95" customHeight="1">
      <c r="A342" s="408" t="str">
        <f ca="1">IFERROR(IF(INDIRECT($A$14&amp;ROW())&lt;&gt;"",COUNTIF([1]Summary!$B$30:$B$1029,INDIRECT($A$14&amp;ROW())),""),"")</f>
        <v/>
      </c>
      <c r="B342" s="34"/>
      <c r="C342" s="16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16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76"/>
      <c r="CL342" s="277"/>
      <c r="CN342" s="15"/>
      <c r="CO342" s="16"/>
    </row>
    <row r="343" spans="1:93" ht="24.95" customHeight="1">
      <c r="A343" s="408" t="str">
        <f ca="1">IFERROR(IF(INDIRECT($A$14&amp;ROW())&lt;&gt;"",COUNTIF([1]Summary!$B$30:$B$1029,INDIRECT($A$14&amp;ROW())),""),"")</f>
        <v/>
      </c>
      <c r="B343" s="34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16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76"/>
      <c r="CL343" s="277"/>
      <c r="CN343" s="15"/>
      <c r="CO343" s="16"/>
    </row>
    <row r="344" spans="1:93" ht="24.95" customHeight="1">
      <c r="A344" s="408" t="str">
        <f ca="1">IFERROR(IF(INDIRECT($A$14&amp;ROW())&lt;&gt;"",COUNTIF([1]Summary!$B$30:$B$1029,INDIRECT($A$14&amp;ROW())),""),"")</f>
        <v/>
      </c>
      <c r="B344" s="34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16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76"/>
      <c r="CL344" s="277"/>
      <c r="CN344" s="15"/>
      <c r="CO344" s="16"/>
    </row>
    <row r="345" spans="1:93" ht="24.95" customHeight="1">
      <c r="A345" s="408" t="str">
        <f ca="1">IFERROR(IF(INDIRECT($A$14&amp;ROW())&lt;&gt;"",COUNTIF([1]Summary!$B$30:$B$1029,INDIRECT($A$14&amp;ROW())),""),"")</f>
        <v/>
      </c>
      <c r="B345" s="34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16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76"/>
      <c r="CL345" s="277"/>
      <c r="CN345" s="15"/>
      <c r="CO345" s="16"/>
    </row>
    <row r="346" spans="1:93" ht="24.95" customHeight="1">
      <c r="A346" s="408" t="str">
        <f ca="1">IFERROR(IF(INDIRECT($A$14&amp;ROW())&lt;&gt;"",COUNTIF([1]Summary!$B$30:$B$1029,INDIRECT($A$14&amp;ROW())),""),"")</f>
        <v/>
      </c>
      <c r="B346" s="34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16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76"/>
      <c r="CL346" s="277"/>
      <c r="CN346" s="15"/>
      <c r="CO346" s="16"/>
    </row>
    <row r="347" spans="1:93" ht="24.95" customHeight="1">
      <c r="A347" s="408" t="str">
        <f ca="1">IFERROR(IF(INDIRECT($A$14&amp;ROW())&lt;&gt;"",COUNTIF([1]Summary!$B$30:$B$1029,INDIRECT($A$14&amp;ROW())),""),"")</f>
        <v/>
      </c>
      <c r="B347" s="34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16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76"/>
      <c r="CL347" s="277"/>
      <c r="CN347" s="15"/>
      <c r="CO347" s="16"/>
    </row>
    <row r="348" spans="1:93" ht="24.95" customHeight="1">
      <c r="A348" s="408" t="str">
        <f ca="1">IFERROR(IF(INDIRECT($A$14&amp;ROW())&lt;&gt;"",COUNTIF([1]Summary!$B$30:$B$1029,INDIRECT($A$14&amp;ROW())),""),"")</f>
        <v/>
      </c>
      <c r="B348" s="34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16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76"/>
      <c r="CL348" s="277"/>
      <c r="CN348" s="15"/>
      <c r="CO348" s="16"/>
    </row>
    <row r="349" spans="1:93" ht="24.95" customHeight="1">
      <c r="A349" s="408" t="str">
        <f ca="1">IFERROR(IF(INDIRECT($A$14&amp;ROW())&lt;&gt;"",COUNTIF([1]Summary!$B$30:$B$1029,INDIRECT($A$14&amp;ROW())),""),"")</f>
        <v/>
      </c>
      <c r="B349" s="34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16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76"/>
      <c r="CL349" s="277"/>
      <c r="CN349" s="15"/>
      <c r="CO349" s="16"/>
    </row>
    <row r="350" spans="1:93" ht="24.95" customHeight="1">
      <c r="A350" s="408" t="str">
        <f ca="1">IFERROR(IF(INDIRECT($A$14&amp;ROW())&lt;&gt;"",COUNTIF([1]Summary!$B$30:$B$1029,INDIRECT($A$14&amp;ROW())),""),"")</f>
        <v/>
      </c>
      <c r="B350" s="34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16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76"/>
      <c r="CL350" s="277"/>
      <c r="CN350" s="15"/>
      <c r="CO350" s="16"/>
    </row>
    <row r="351" spans="1:93" ht="24.95" customHeight="1">
      <c r="A351" s="408" t="str">
        <f ca="1">IFERROR(IF(INDIRECT($A$14&amp;ROW())&lt;&gt;"",COUNTIF([1]Summary!$B$30:$B$1029,INDIRECT($A$14&amp;ROW())),""),"")</f>
        <v/>
      </c>
      <c r="B351" s="34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16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76"/>
      <c r="CL351" s="277"/>
      <c r="CN351" s="15"/>
      <c r="CO351" s="16"/>
    </row>
    <row r="352" spans="1:93" ht="24.95" customHeight="1">
      <c r="A352" s="408" t="str">
        <f ca="1">IFERROR(IF(INDIRECT($A$14&amp;ROW())&lt;&gt;"",COUNTIF([1]Summary!$B$30:$B$1029,INDIRECT($A$14&amp;ROW())),""),"")</f>
        <v/>
      </c>
      <c r="B352" s="34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16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76"/>
      <c r="CL352" s="277"/>
      <c r="CN352" s="15"/>
      <c r="CO352" s="16"/>
    </row>
    <row r="353" spans="1:93" ht="24.95" customHeight="1">
      <c r="A353" s="408" t="str">
        <f ca="1">IFERROR(IF(INDIRECT($A$14&amp;ROW())&lt;&gt;"",COUNTIF([1]Summary!$B$30:$B$1029,INDIRECT($A$14&amp;ROW())),""),"")</f>
        <v/>
      </c>
      <c r="B353" s="34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16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76"/>
      <c r="CL353" s="277"/>
      <c r="CN353" s="15"/>
      <c r="CO353" s="16"/>
    </row>
    <row r="354" spans="1:93" ht="24.95" customHeight="1">
      <c r="A354" s="408" t="str">
        <f ca="1">IFERROR(IF(INDIRECT($A$14&amp;ROW())&lt;&gt;"",COUNTIF([1]Summary!$B$30:$B$1029,INDIRECT($A$14&amp;ROW())),""),"")</f>
        <v/>
      </c>
      <c r="B354" s="34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16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76"/>
      <c r="CL354" s="277"/>
      <c r="CN354" s="15"/>
      <c r="CO354" s="16"/>
    </row>
    <row r="355" spans="1:93" ht="24.95" customHeight="1">
      <c r="A355" s="408" t="str">
        <f ca="1">IFERROR(IF(INDIRECT($A$14&amp;ROW())&lt;&gt;"",COUNTIF([1]Summary!$B$30:$B$1029,INDIRECT($A$14&amp;ROW())),""),"")</f>
        <v/>
      </c>
      <c r="B355" s="34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16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76"/>
      <c r="CL355" s="277"/>
      <c r="CN355" s="15"/>
      <c r="CO355" s="16"/>
    </row>
    <row r="356" spans="1:93" ht="24.95" customHeight="1">
      <c r="A356" s="408" t="str">
        <f ca="1">IFERROR(IF(INDIRECT($A$14&amp;ROW())&lt;&gt;"",COUNTIF([1]Summary!$B$30:$B$1029,INDIRECT($A$14&amp;ROW())),""),"")</f>
        <v/>
      </c>
      <c r="B356" s="34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16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76"/>
      <c r="CL356" s="277"/>
      <c r="CN356" s="15"/>
      <c r="CO356" s="16"/>
    </row>
    <row r="357" spans="1:93" ht="24.95" customHeight="1">
      <c r="A357" s="408" t="str">
        <f ca="1">IFERROR(IF(INDIRECT($A$14&amp;ROW())&lt;&gt;"",COUNTIF([1]Summary!$B$30:$B$1029,INDIRECT($A$14&amp;ROW())),""),"")</f>
        <v/>
      </c>
      <c r="B357" s="34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16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76"/>
      <c r="CL357" s="277"/>
      <c r="CN357" s="15"/>
      <c r="CO357" s="16"/>
    </row>
    <row r="358" spans="1:93" ht="24.95" customHeight="1">
      <c r="A358" s="408" t="str">
        <f ca="1">IFERROR(IF(INDIRECT($A$14&amp;ROW())&lt;&gt;"",COUNTIF([1]Summary!$B$30:$B$1029,INDIRECT($A$14&amp;ROW())),""),"")</f>
        <v/>
      </c>
      <c r="B358" s="34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16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76"/>
      <c r="CL358" s="277"/>
      <c r="CN358" s="15"/>
      <c r="CO358" s="16"/>
    </row>
    <row r="359" spans="1:93" ht="24.95" customHeight="1">
      <c r="A359" s="408" t="str">
        <f ca="1">IFERROR(IF(INDIRECT($A$14&amp;ROW())&lt;&gt;"",COUNTIF([1]Summary!$B$30:$B$1029,INDIRECT($A$14&amp;ROW())),""),"")</f>
        <v/>
      </c>
      <c r="B359" s="34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16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76"/>
      <c r="CL359" s="277"/>
      <c r="CN359" s="15"/>
      <c r="CO359" s="16"/>
    </row>
    <row r="360" spans="1:93" ht="24.95" customHeight="1">
      <c r="A360" s="408" t="str">
        <f ca="1">IFERROR(IF(INDIRECT($A$14&amp;ROW())&lt;&gt;"",COUNTIF([1]Summary!$B$30:$B$1029,INDIRECT($A$14&amp;ROW())),""),"")</f>
        <v/>
      </c>
      <c r="B360" s="34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16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76"/>
      <c r="CL360" s="277"/>
      <c r="CN360" s="15"/>
      <c r="CO360" s="16"/>
    </row>
    <row r="361" spans="1:93" ht="24.95" customHeight="1">
      <c r="A361" s="408" t="str">
        <f ca="1">IFERROR(IF(INDIRECT($A$14&amp;ROW())&lt;&gt;"",COUNTIF([1]Summary!$B$30:$B$1029,INDIRECT($A$14&amp;ROW())),""),"")</f>
        <v/>
      </c>
      <c r="B361" s="34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16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76"/>
      <c r="CL361" s="277"/>
      <c r="CN361" s="15"/>
      <c r="CO361" s="16"/>
    </row>
    <row r="362" spans="1:93" ht="24.95" customHeight="1">
      <c r="A362" s="408" t="str">
        <f ca="1">IFERROR(IF(INDIRECT($A$14&amp;ROW())&lt;&gt;"",COUNTIF([1]Summary!$B$30:$B$1029,INDIRECT($A$14&amp;ROW())),""),"")</f>
        <v/>
      </c>
      <c r="B362" s="34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16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76"/>
      <c r="CL362" s="277"/>
      <c r="CN362" s="15"/>
      <c r="CO362" s="16"/>
    </row>
    <row r="363" spans="1:93" ht="24.95" customHeight="1">
      <c r="A363" s="408" t="str">
        <f ca="1">IFERROR(IF(INDIRECT($A$14&amp;ROW())&lt;&gt;"",COUNTIF([1]Summary!$B$30:$B$1029,INDIRECT($A$14&amp;ROW())),""),"")</f>
        <v/>
      </c>
      <c r="B363" s="34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16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76"/>
      <c r="CL363" s="277"/>
      <c r="CN363" s="15"/>
      <c r="CO363" s="16"/>
    </row>
    <row r="364" spans="1:93" ht="24.95" customHeight="1">
      <c r="A364" s="408" t="str">
        <f ca="1">IFERROR(IF(INDIRECT($A$14&amp;ROW())&lt;&gt;"",COUNTIF([1]Summary!$B$30:$B$1029,INDIRECT($A$14&amp;ROW())),""),"")</f>
        <v/>
      </c>
      <c r="B364" s="34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16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76"/>
      <c r="CL364" s="277"/>
      <c r="CN364" s="15"/>
      <c r="CO364" s="16"/>
    </row>
    <row r="365" spans="1:93" ht="24.95" customHeight="1">
      <c r="A365" s="408" t="str">
        <f ca="1">IFERROR(IF(INDIRECT($A$14&amp;ROW())&lt;&gt;"",COUNTIF([1]Summary!$B$30:$B$1029,INDIRECT($A$14&amp;ROW())),""),"")</f>
        <v/>
      </c>
      <c r="B365" s="34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16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76"/>
      <c r="CL365" s="277"/>
      <c r="CN365" s="15"/>
      <c r="CO365" s="16"/>
    </row>
    <row r="366" spans="1:93" ht="24.95" customHeight="1">
      <c r="A366" s="408" t="str">
        <f ca="1">IFERROR(IF(INDIRECT($A$14&amp;ROW())&lt;&gt;"",COUNTIF([1]Summary!$B$30:$B$1029,INDIRECT($A$14&amp;ROW())),""),"")</f>
        <v/>
      </c>
      <c r="B366" s="34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16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76"/>
      <c r="CL366" s="277"/>
      <c r="CN366" s="15"/>
      <c r="CO366" s="16"/>
    </row>
    <row r="367" spans="1:93" ht="24.95" customHeight="1">
      <c r="A367" s="408" t="str">
        <f ca="1">IFERROR(IF(INDIRECT($A$14&amp;ROW())&lt;&gt;"",COUNTIF([1]Summary!$B$30:$B$1029,INDIRECT($A$14&amp;ROW())),""),"")</f>
        <v/>
      </c>
      <c r="B367" s="34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16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76"/>
      <c r="CL367" s="277"/>
      <c r="CN367" s="15"/>
      <c r="CO367" s="16"/>
    </row>
    <row r="368" spans="1:93" ht="24.95" customHeight="1">
      <c r="A368" s="408" t="str">
        <f ca="1">IFERROR(IF(INDIRECT($A$14&amp;ROW())&lt;&gt;"",COUNTIF([1]Summary!$B$30:$B$1029,INDIRECT($A$14&amp;ROW())),""),"")</f>
        <v/>
      </c>
      <c r="B368" s="34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16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76"/>
      <c r="CL368" s="277"/>
      <c r="CN368" s="15"/>
      <c r="CO368" s="16"/>
    </row>
    <row r="369" spans="1:93" ht="24.95" customHeight="1">
      <c r="A369" s="408" t="str">
        <f ca="1">IFERROR(IF(INDIRECT($A$14&amp;ROW())&lt;&gt;"",COUNTIF([1]Summary!$B$30:$B$1029,INDIRECT($A$14&amp;ROW())),""),"")</f>
        <v/>
      </c>
      <c r="B369" s="34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16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76"/>
      <c r="CL369" s="277"/>
      <c r="CN369" s="15"/>
      <c r="CO369" s="16"/>
    </row>
    <row r="370" spans="1:93" ht="24.95" customHeight="1">
      <c r="A370" s="408" t="str">
        <f ca="1">IFERROR(IF(INDIRECT($A$14&amp;ROW())&lt;&gt;"",COUNTIF([1]Summary!$B$30:$B$1029,INDIRECT($A$14&amp;ROW())),""),"")</f>
        <v/>
      </c>
      <c r="B370" s="34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16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76"/>
      <c r="CL370" s="277"/>
      <c r="CN370" s="15"/>
      <c r="CO370" s="16"/>
    </row>
    <row r="371" spans="1:93" ht="24.95" customHeight="1">
      <c r="A371" s="408" t="str">
        <f ca="1">IFERROR(IF(INDIRECT($A$14&amp;ROW())&lt;&gt;"",COUNTIF([1]Summary!$B$30:$B$1029,INDIRECT($A$14&amp;ROW())),""),"")</f>
        <v/>
      </c>
      <c r="B371" s="34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16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76"/>
      <c r="CL371" s="277"/>
      <c r="CN371" s="15"/>
      <c r="CO371" s="16"/>
    </row>
    <row r="372" spans="1:93" ht="24.95" customHeight="1">
      <c r="A372" s="408" t="str">
        <f ca="1">IFERROR(IF(INDIRECT($A$14&amp;ROW())&lt;&gt;"",COUNTIF([1]Summary!$B$30:$B$1029,INDIRECT($A$14&amp;ROW())),""),"")</f>
        <v/>
      </c>
      <c r="B372" s="34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16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76"/>
      <c r="CL372" s="277"/>
      <c r="CN372" s="15"/>
      <c r="CO372" s="16"/>
    </row>
    <row r="373" spans="1:93" ht="24.95" customHeight="1">
      <c r="A373" s="408" t="str">
        <f ca="1">IFERROR(IF(INDIRECT($A$14&amp;ROW())&lt;&gt;"",COUNTIF([1]Summary!$B$30:$B$1029,INDIRECT($A$14&amp;ROW())),""),"")</f>
        <v/>
      </c>
      <c r="B373" s="34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16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76"/>
      <c r="CL373" s="277"/>
      <c r="CN373" s="15"/>
      <c r="CO373" s="16"/>
    </row>
    <row r="374" spans="1:93" ht="24.95" customHeight="1">
      <c r="A374" s="408" t="str">
        <f ca="1">IFERROR(IF(INDIRECT($A$14&amp;ROW())&lt;&gt;"",COUNTIF([1]Summary!$B$30:$B$1029,INDIRECT($A$14&amp;ROW())),""),"")</f>
        <v/>
      </c>
      <c r="B374" s="34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16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76"/>
      <c r="CL374" s="277"/>
      <c r="CN374" s="15"/>
      <c r="CO374" s="16"/>
    </row>
    <row r="375" spans="1:93" ht="24.95" customHeight="1">
      <c r="A375" s="408" t="str">
        <f ca="1">IFERROR(IF(INDIRECT($A$14&amp;ROW())&lt;&gt;"",COUNTIF([1]Summary!$B$30:$B$1029,INDIRECT($A$14&amp;ROW())),""),"")</f>
        <v/>
      </c>
      <c r="B375" s="34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16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76"/>
      <c r="CL375" s="277"/>
      <c r="CN375" s="15"/>
      <c r="CO375" s="16"/>
    </row>
    <row r="376" spans="1:93" ht="24.95" customHeight="1">
      <c r="A376" s="408" t="str">
        <f ca="1">IFERROR(IF(INDIRECT($A$14&amp;ROW())&lt;&gt;"",COUNTIF([1]Summary!$B$30:$B$1029,INDIRECT($A$14&amp;ROW())),""),"")</f>
        <v/>
      </c>
      <c r="B376" s="34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16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76"/>
      <c r="CL376" s="277"/>
      <c r="CN376" s="15"/>
      <c r="CO376" s="16"/>
    </row>
    <row r="377" spans="1:93" ht="24.95" customHeight="1">
      <c r="A377" s="408" t="str">
        <f ca="1">IFERROR(IF(INDIRECT($A$14&amp;ROW())&lt;&gt;"",COUNTIF([1]Summary!$B$30:$B$1029,INDIRECT($A$14&amp;ROW())),""),"")</f>
        <v/>
      </c>
      <c r="B377" s="34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16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76"/>
      <c r="CL377" s="277"/>
      <c r="CN377" s="15"/>
      <c r="CO377" s="16"/>
    </row>
    <row r="378" spans="1:93" ht="24.95" customHeight="1">
      <c r="A378" s="408" t="str">
        <f ca="1">IFERROR(IF(INDIRECT($A$14&amp;ROW())&lt;&gt;"",COUNTIF([1]Summary!$B$30:$B$1029,INDIRECT($A$14&amp;ROW())),""),"")</f>
        <v/>
      </c>
      <c r="B378" s="34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16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76"/>
      <c r="CL378" s="277"/>
      <c r="CN378" s="15"/>
      <c r="CO378" s="16"/>
    </row>
    <row r="379" spans="1:93" ht="24.95" customHeight="1">
      <c r="A379" s="408" t="str">
        <f ca="1">IFERROR(IF(INDIRECT($A$14&amp;ROW())&lt;&gt;"",COUNTIF([1]Summary!$B$30:$B$1029,INDIRECT($A$14&amp;ROW())),""),"")</f>
        <v/>
      </c>
      <c r="B379" s="34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16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76"/>
      <c r="CL379" s="277"/>
      <c r="CN379" s="15"/>
      <c r="CO379" s="16"/>
    </row>
    <row r="380" spans="1:93" ht="24.95" customHeight="1">
      <c r="A380" s="408" t="str">
        <f ca="1">IFERROR(IF(INDIRECT($A$14&amp;ROW())&lt;&gt;"",COUNTIF([1]Summary!$B$30:$B$1029,INDIRECT($A$14&amp;ROW())),""),"")</f>
        <v/>
      </c>
      <c r="B380" s="34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16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76"/>
      <c r="CL380" s="277"/>
      <c r="CN380" s="15"/>
      <c r="CO380" s="16"/>
    </row>
    <row r="381" spans="1:93" ht="24.95" customHeight="1">
      <c r="A381" s="408" t="str">
        <f ca="1">IFERROR(IF(INDIRECT($A$14&amp;ROW())&lt;&gt;"",COUNTIF([1]Summary!$B$30:$B$1029,INDIRECT($A$14&amp;ROW())),""),"")</f>
        <v/>
      </c>
      <c r="B381" s="34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16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76"/>
      <c r="CL381" s="277"/>
      <c r="CN381" s="15"/>
      <c r="CO381" s="16"/>
    </row>
    <row r="382" spans="1:93" ht="24.95" customHeight="1">
      <c r="A382" s="408" t="str">
        <f ca="1">IFERROR(IF(INDIRECT($A$14&amp;ROW())&lt;&gt;"",COUNTIF([1]Summary!$B$30:$B$1029,INDIRECT($A$14&amp;ROW())),""),"")</f>
        <v/>
      </c>
      <c r="B382" s="34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16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76"/>
      <c r="CL382" s="277"/>
      <c r="CN382" s="15"/>
      <c r="CO382" s="16"/>
    </row>
    <row r="383" spans="1:93" ht="24.95" customHeight="1">
      <c r="A383" s="408" t="str">
        <f ca="1">IFERROR(IF(INDIRECT($A$14&amp;ROW())&lt;&gt;"",COUNTIF([1]Summary!$B$30:$B$1029,INDIRECT($A$14&amp;ROW())),""),"")</f>
        <v/>
      </c>
      <c r="B383" s="34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16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76"/>
      <c r="CL383" s="277"/>
      <c r="CN383" s="15"/>
      <c r="CO383" s="16"/>
    </row>
    <row r="384" spans="1:93" ht="24.95" customHeight="1">
      <c r="A384" s="408" t="str">
        <f ca="1">IFERROR(IF(INDIRECT($A$14&amp;ROW())&lt;&gt;"",COUNTIF([1]Summary!$B$30:$B$1029,INDIRECT($A$14&amp;ROW())),""),"")</f>
        <v/>
      </c>
      <c r="B384" s="34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16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76"/>
      <c r="CL384" s="277"/>
      <c r="CN384" s="15"/>
      <c r="CO384" s="16"/>
    </row>
    <row r="385" spans="1:93" ht="24.95" customHeight="1">
      <c r="A385" s="408" t="str">
        <f ca="1">IFERROR(IF(INDIRECT($A$14&amp;ROW())&lt;&gt;"",COUNTIF([1]Summary!$B$30:$B$1029,INDIRECT($A$14&amp;ROW())),""),"")</f>
        <v/>
      </c>
      <c r="B385" s="34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16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76"/>
      <c r="CL385" s="277"/>
      <c r="CN385" s="15"/>
      <c r="CO385" s="16"/>
    </row>
    <row r="386" spans="1:93" ht="24.95" customHeight="1">
      <c r="A386" s="408" t="str">
        <f ca="1">IFERROR(IF(INDIRECT($A$14&amp;ROW())&lt;&gt;"",COUNTIF([1]Summary!$B$30:$B$1029,INDIRECT($A$14&amp;ROW())),""),"")</f>
        <v/>
      </c>
      <c r="B386" s="34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16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76"/>
      <c r="CL386" s="277"/>
      <c r="CN386" s="15"/>
      <c r="CO386" s="16"/>
    </row>
    <row r="387" spans="1:93" ht="24.95" customHeight="1">
      <c r="A387" s="408" t="str">
        <f ca="1">IFERROR(IF(INDIRECT($A$14&amp;ROW())&lt;&gt;"",COUNTIF([1]Summary!$B$30:$B$1029,INDIRECT($A$14&amp;ROW())),""),"")</f>
        <v/>
      </c>
      <c r="B387" s="34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16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76"/>
      <c r="CL387" s="277"/>
      <c r="CN387" s="15"/>
      <c r="CO387" s="16"/>
    </row>
    <row r="388" spans="1:93" ht="24.95" customHeight="1">
      <c r="A388" s="408" t="str">
        <f ca="1">IFERROR(IF(INDIRECT($A$14&amp;ROW())&lt;&gt;"",COUNTIF([1]Summary!$B$30:$B$1029,INDIRECT($A$14&amp;ROW())),""),"")</f>
        <v/>
      </c>
      <c r="B388" s="34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16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76"/>
      <c r="CL388" s="277"/>
      <c r="CN388" s="15"/>
      <c r="CO388" s="16"/>
    </row>
    <row r="389" spans="1:93" ht="24.95" customHeight="1">
      <c r="A389" s="408" t="str">
        <f ca="1">IFERROR(IF(INDIRECT($A$14&amp;ROW())&lt;&gt;"",COUNTIF([1]Summary!$B$30:$B$1029,INDIRECT($A$14&amp;ROW())),""),"")</f>
        <v/>
      </c>
      <c r="B389" s="34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16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76"/>
      <c r="CL389" s="277"/>
      <c r="CN389" s="15"/>
      <c r="CO389" s="16"/>
    </row>
    <row r="390" spans="1:93" ht="24.95" customHeight="1">
      <c r="A390" s="408" t="str">
        <f ca="1">IFERROR(IF(INDIRECT($A$14&amp;ROW())&lt;&gt;"",COUNTIF([1]Summary!$B$30:$B$1029,INDIRECT($A$14&amp;ROW())),""),"")</f>
        <v/>
      </c>
      <c r="B390" s="34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16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76"/>
      <c r="CL390" s="277"/>
      <c r="CN390" s="15"/>
      <c r="CO390" s="16"/>
    </row>
    <row r="391" spans="1:93" ht="24.95" customHeight="1">
      <c r="A391" s="408" t="str">
        <f ca="1">IFERROR(IF(INDIRECT($A$14&amp;ROW())&lt;&gt;"",COUNTIF([1]Summary!$B$30:$B$1029,INDIRECT($A$14&amp;ROW())),""),"")</f>
        <v/>
      </c>
      <c r="B391" s="34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16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76"/>
      <c r="CL391" s="277"/>
      <c r="CN391" s="15"/>
      <c r="CO391" s="16"/>
    </row>
    <row r="392" spans="1:93" ht="24.95" customHeight="1">
      <c r="A392" s="408" t="str">
        <f ca="1">IFERROR(IF(INDIRECT($A$14&amp;ROW())&lt;&gt;"",COUNTIF([1]Summary!$B$30:$B$1029,INDIRECT($A$14&amp;ROW())),""),"")</f>
        <v/>
      </c>
      <c r="B392" s="34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16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76"/>
      <c r="CL392" s="277"/>
      <c r="CN392" s="15"/>
      <c r="CO392" s="16"/>
    </row>
    <row r="393" spans="1:93" ht="24.95" customHeight="1">
      <c r="A393" s="408" t="str">
        <f ca="1">IFERROR(IF(INDIRECT($A$14&amp;ROW())&lt;&gt;"",COUNTIF([1]Summary!$B$30:$B$1029,INDIRECT($A$14&amp;ROW())),""),"")</f>
        <v/>
      </c>
      <c r="B393" s="34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16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76"/>
      <c r="CL393" s="277"/>
      <c r="CN393" s="15"/>
      <c r="CO393" s="16"/>
    </row>
    <row r="394" spans="1:93" ht="24.95" customHeight="1">
      <c r="A394" s="408" t="str">
        <f ca="1">IFERROR(IF(INDIRECT($A$14&amp;ROW())&lt;&gt;"",COUNTIF([1]Summary!$B$30:$B$1029,INDIRECT($A$14&amp;ROW())),""),"")</f>
        <v/>
      </c>
      <c r="B394" s="34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16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76"/>
      <c r="CL394" s="277"/>
      <c r="CN394" s="15"/>
      <c r="CO394" s="16"/>
    </row>
    <row r="395" spans="1:93" ht="24.95" customHeight="1">
      <c r="A395" s="408" t="str">
        <f ca="1">IFERROR(IF(INDIRECT($A$14&amp;ROW())&lt;&gt;"",COUNTIF([1]Summary!$B$30:$B$1029,INDIRECT($A$14&amp;ROW())),""),"")</f>
        <v/>
      </c>
      <c r="B395" s="34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16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76"/>
      <c r="CL395" s="277"/>
      <c r="CN395" s="15"/>
      <c r="CO395" s="16"/>
    </row>
    <row r="396" spans="1:93" ht="24.95" customHeight="1">
      <c r="A396" s="408" t="str">
        <f ca="1">IFERROR(IF(INDIRECT($A$14&amp;ROW())&lt;&gt;"",COUNTIF([1]Summary!$B$30:$B$1029,INDIRECT($A$14&amp;ROW())),""),"")</f>
        <v/>
      </c>
      <c r="B396" s="34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16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76"/>
      <c r="CL396" s="277"/>
      <c r="CN396" s="15"/>
      <c r="CO396" s="16"/>
    </row>
    <row r="397" spans="1:93" ht="24.95" customHeight="1">
      <c r="A397" s="408" t="str">
        <f ca="1">IFERROR(IF(INDIRECT($A$14&amp;ROW())&lt;&gt;"",COUNTIF([1]Summary!$B$30:$B$1029,INDIRECT($A$14&amp;ROW())),""),"")</f>
        <v/>
      </c>
      <c r="B397" s="34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16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76"/>
      <c r="CL397" s="277"/>
      <c r="CN397" s="15"/>
      <c r="CO397" s="16"/>
    </row>
    <row r="398" spans="1:93" ht="24.95" customHeight="1">
      <c r="A398" s="408" t="str">
        <f ca="1">IFERROR(IF(INDIRECT($A$14&amp;ROW())&lt;&gt;"",COUNTIF([1]Summary!$B$30:$B$1029,INDIRECT($A$14&amp;ROW())),""),"")</f>
        <v/>
      </c>
      <c r="B398" s="34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16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76"/>
      <c r="CL398" s="277"/>
      <c r="CN398" s="15"/>
      <c r="CO398" s="16"/>
    </row>
    <row r="399" spans="1:93" ht="24.95" customHeight="1">
      <c r="A399" s="408" t="str">
        <f ca="1">IFERROR(IF(INDIRECT($A$14&amp;ROW())&lt;&gt;"",COUNTIF([1]Summary!$B$30:$B$1029,INDIRECT($A$14&amp;ROW())),""),"")</f>
        <v/>
      </c>
      <c r="B399" s="34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16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76"/>
      <c r="CL399" s="277"/>
      <c r="CN399" s="15"/>
      <c r="CO399" s="16"/>
    </row>
    <row r="400" spans="1:93" ht="24.95" customHeight="1">
      <c r="A400" s="408" t="str">
        <f ca="1">IFERROR(IF(INDIRECT($A$14&amp;ROW())&lt;&gt;"",COUNTIF([1]Summary!$B$30:$B$1029,INDIRECT($A$14&amp;ROW())),""),"")</f>
        <v/>
      </c>
      <c r="B400" s="34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16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76"/>
      <c r="CL400" s="277"/>
      <c r="CN400" s="15"/>
      <c r="CO400" s="16"/>
    </row>
    <row r="401" spans="1:93" ht="24.95" customHeight="1">
      <c r="A401" s="408" t="str">
        <f ca="1">IFERROR(IF(INDIRECT($A$14&amp;ROW())&lt;&gt;"",COUNTIF([1]Summary!$B$30:$B$1029,INDIRECT($A$14&amp;ROW())),""),"")</f>
        <v/>
      </c>
      <c r="B401" s="34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16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76"/>
      <c r="CL401" s="277"/>
      <c r="CN401" s="15"/>
      <c r="CO401" s="16"/>
    </row>
    <row r="402" spans="1:93" ht="24.95" customHeight="1">
      <c r="A402" s="408" t="str">
        <f ca="1">IFERROR(IF(INDIRECT($A$14&amp;ROW())&lt;&gt;"",COUNTIF([1]Summary!$B$30:$B$1029,INDIRECT($A$14&amp;ROW())),""),"")</f>
        <v/>
      </c>
      <c r="B402" s="34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16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76"/>
      <c r="CL402" s="277"/>
      <c r="CN402" s="15"/>
      <c r="CO402" s="16"/>
    </row>
    <row r="403" spans="1:93" ht="24.95" customHeight="1">
      <c r="A403" s="408" t="str">
        <f ca="1">IFERROR(IF(INDIRECT($A$14&amp;ROW())&lt;&gt;"",COUNTIF([1]Summary!$B$30:$B$1029,INDIRECT($A$14&amp;ROW())),""),"")</f>
        <v/>
      </c>
      <c r="B403" s="34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16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76"/>
      <c r="CL403" s="277"/>
      <c r="CN403" s="15"/>
      <c r="CO403" s="16"/>
    </row>
    <row r="404" spans="1:93" ht="24.95" customHeight="1">
      <c r="A404" s="408" t="str">
        <f ca="1">IFERROR(IF(INDIRECT($A$14&amp;ROW())&lt;&gt;"",COUNTIF([1]Summary!$B$30:$B$1029,INDIRECT($A$14&amp;ROW())),""),"")</f>
        <v/>
      </c>
      <c r="B404" s="34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16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76"/>
      <c r="CL404" s="277"/>
      <c r="CN404" s="15"/>
      <c r="CO404" s="16"/>
    </row>
    <row r="405" spans="1:93" ht="24.95" customHeight="1">
      <c r="A405" s="408" t="str">
        <f ca="1">IFERROR(IF(INDIRECT($A$14&amp;ROW())&lt;&gt;"",COUNTIF([1]Summary!$B$30:$B$1029,INDIRECT($A$14&amp;ROW())),""),"")</f>
        <v/>
      </c>
      <c r="B405" s="34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16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76"/>
      <c r="CL405" s="277"/>
      <c r="CN405" s="15"/>
      <c r="CO405" s="16"/>
    </row>
    <row r="406" spans="1:93" ht="24.95" customHeight="1">
      <c r="A406" s="408" t="str">
        <f ca="1">IFERROR(IF(INDIRECT($A$14&amp;ROW())&lt;&gt;"",COUNTIF([1]Summary!$B$30:$B$1029,INDIRECT($A$14&amp;ROW())),""),"")</f>
        <v/>
      </c>
      <c r="B406" s="34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16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76"/>
      <c r="CL406" s="277"/>
      <c r="CN406" s="15"/>
      <c r="CO406" s="16"/>
    </row>
    <row r="407" spans="1:93" ht="24.95" customHeight="1">
      <c r="A407" s="408" t="str">
        <f ca="1">IFERROR(IF(INDIRECT($A$14&amp;ROW())&lt;&gt;"",COUNTIF([1]Summary!$B$30:$B$1029,INDIRECT($A$14&amp;ROW())),""),"")</f>
        <v/>
      </c>
      <c r="B407" s="34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16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76"/>
      <c r="CL407" s="277"/>
      <c r="CN407" s="15"/>
      <c r="CO407" s="16"/>
    </row>
    <row r="408" spans="1:93" ht="24.95" customHeight="1">
      <c r="A408" s="408" t="str">
        <f ca="1">IFERROR(IF(INDIRECT($A$14&amp;ROW())&lt;&gt;"",COUNTIF([1]Summary!$B$30:$B$1029,INDIRECT($A$14&amp;ROW())),""),"")</f>
        <v/>
      </c>
      <c r="B408" s="34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16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76"/>
      <c r="CL408" s="277"/>
      <c r="CN408" s="15"/>
      <c r="CO408" s="16"/>
    </row>
    <row r="409" spans="1:93" ht="24.95" customHeight="1">
      <c r="A409" s="408" t="str">
        <f ca="1">IFERROR(IF(INDIRECT($A$14&amp;ROW())&lt;&gt;"",COUNTIF([1]Summary!$B$30:$B$1029,INDIRECT($A$14&amp;ROW())),""),"")</f>
        <v/>
      </c>
      <c r="B409" s="34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16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76"/>
      <c r="CL409" s="277"/>
      <c r="CN409" s="15"/>
      <c r="CO409" s="16"/>
    </row>
    <row r="410" spans="1:93" ht="24.95" customHeight="1">
      <c r="A410" s="408" t="str">
        <f ca="1">IFERROR(IF(INDIRECT($A$14&amp;ROW())&lt;&gt;"",COUNTIF([1]Summary!$B$30:$B$1029,INDIRECT($A$14&amp;ROW())),""),"")</f>
        <v/>
      </c>
      <c r="B410" s="34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16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76"/>
      <c r="CL410" s="277"/>
      <c r="CN410" s="15"/>
      <c r="CO410" s="16"/>
    </row>
    <row r="411" spans="1:93" ht="24.95" customHeight="1">
      <c r="A411" s="408" t="str">
        <f ca="1">IFERROR(IF(INDIRECT($A$14&amp;ROW())&lt;&gt;"",COUNTIF([1]Summary!$B$30:$B$1029,INDIRECT($A$14&amp;ROW())),""),"")</f>
        <v/>
      </c>
      <c r="B411" s="34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16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76"/>
      <c r="CL411" s="277"/>
      <c r="CN411" s="15"/>
      <c r="CO411" s="16"/>
    </row>
    <row r="412" spans="1:93" ht="24.95" customHeight="1">
      <c r="A412" s="408" t="str">
        <f ca="1">IFERROR(IF(INDIRECT($A$14&amp;ROW())&lt;&gt;"",COUNTIF([1]Summary!$B$30:$B$1029,INDIRECT($A$14&amp;ROW())),""),"")</f>
        <v/>
      </c>
      <c r="B412" s="34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16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76"/>
      <c r="CL412" s="277"/>
      <c r="CN412" s="15"/>
      <c r="CO412" s="16"/>
    </row>
    <row r="413" spans="1:93" ht="24.95" customHeight="1">
      <c r="A413" s="408" t="str">
        <f ca="1">IFERROR(IF(INDIRECT($A$14&amp;ROW())&lt;&gt;"",COUNTIF([1]Summary!$B$30:$B$1029,INDIRECT($A$14&amp;ROW())),""),"")</f>
        <v/>
      </c>
      <c r="B413" s="34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16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76"/>
      <c r="CL413" s="277"/>
      <c r="CN413" s="15"/>
      <c r="CO413" s="16"/>
    </row>
    <row r="414" spans="1:93" ht="24.95" customHeight="1">
      <c r="A414" s="408" t="str">
        <f ca="1">IFERROR(IF(INDIRECT($A$14&amp;ROW())&lt;&gt;"",COUNTIF([1]Summary!$B$30:$B$1029,INDIRECT($A$14&amp;ROW())),""),"")</f>
        <v/>
      </c>
      <c r="B414" s="34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16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76"/>
      <c r="CL414" s="277"/>
      <c r="CN414" s="15"/>
      <c r="CO414" s="16"/>
    </row>
    <row r="415" spans="1:93" ht="24.95" customHeight="1">
      <c r="A415" s="408" t="str">
        <f ca="1">IFERROR(IF(INDIRECT($A$14&amp;ROW())&lt;&gt;"",COUNTIF([1]Summary!$B$30:$B$1029,INDIRECT($A$14&amp;ROW())),""),"")</f>
        <v/>
      </c>
      <c r="B415" s="34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16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76"/>
      <c r="CL415" s="277"/>
      <c r="CN415" s="15"/>
      <c r="CO415" s="16"/>
    </row>
    <row r="416" spans="1:93" ht="24.95" customHeight="1">
      <c r="A416" s="408" t="str">
        <f ca="1">IFERROR(IF(INDIRECT($A$14&amp;ROW())&lt;&gt;"",COUNTIF([1]Summary!$B$30:$B$1029,INDIRECT($A$14&amp;ROW())),""),"")</f>
        <v/>
      </c>
      <c r="B416" s="34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16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76"/>
      <c r="CL416" s="277"/>
      <c r="CN416" s="15"/>
      <c r="CO416" s="16"/>
    </row>
    <row r="417" spans="1:93" ht="24.95" customHeight="1">
      <c r="A417" s="408" t="str">
        <f ca="1">IFERROR(IF(INDIRECT($A$14&amp;ROW())&lt;&gt;"",COUNTIF([1]Summary!$B$30:$B$1029,INDIRECT($A$14&amp;ROW())),""),"")</f>
        <v/>
      </c>
      <c r="B417" s="34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16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76"/>
      <c r="CL417" s="277"/>
      <c r="CN417" s="15"/>
      <c r="CO417" s="16"/>
    </row>
    <row r="418" spans="1:93" ht="24.95" customHeight="1">
      <c r="A418" s="408" t="str">
        <f ca="1">IFERROR(IF(INDIRECT($A$14&amp;ROW())&lt;&gt;"",COUNTIF([1]Summary!$B$30:$B$1029,INDIRECT($A$14&amp;ROW())),""),"")</f>
        <v/>
      </c>
      <c r="B418" s="34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16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76"/>
      <c r="CL418" s="277"/>
      <c r="CN418" s="15"/>
      <c r="CO418" s="16"/>
    </row>
    <row r="419" spans="1:93" ht="24.95" customHeight="1">
      <c r="A419" s="408" t="str">
        <f ca="1">IFERROR(IF(INDIRECT($A$14&amp;ROW())&lt;&gt;"",COUNTIF([1]Summary!$B$30:$B$1029,INDIRECT($A$14&amp;ROW())),""),"")</f>
        <v/>
      </c>
      <c r="B419" s="34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16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76"/>
      <c r="CL419" s="277"/>
      <c r="CN419" s="15"/>
      <c r="CO419" s="16"/>
    </row>
    <row r="420" spans="1:93" ht="24.95" customHeight="1">
      <c r="A420" s="408" t="str">
        <f ca="1">IFERROR(IF(INDIRECT($A$14&amp;ROW())&lt;&gt;"",COUNTIF([1]Summary!$B$30:$B$1029,INDIRECT($A$14&amp;ROW())),""),"")</f>
        <v/>
      </c>
      <c r="B420" s="34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16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76"/>
      <c r="CL420" s="277"/>
      <c r="CN420" s="15"/>
      <c r="CO420" s="16"/>
    </row>
    <row r="421" spans="1:93" ht="24.95" customHeight="1">
      <c r="A421" s="408" t="str">
        <f ca="1">IFERROR(IF(INDIRECT($A$14&amp;ROW())&lt;&gt;"",COUNTIF([1]Summary!$B$30:$B$1029,INDIRECT($A$14&amp;ROW())),""),"")</f>
        <v/>
      </c>
      <c r="B421" s="34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16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76"/>
      <c r="CL421" s="277"/>
      <c r="CN421" s="15"/>
      <c r="CO421" s="16"/>
    </row>
    <row r="422" spans="1:93" ht="24.95" customHeight="1">
      <c r="A422" s="408" t="str">
        <f ca="1">IFERROR(IF(INDIRECT($A$14&amp;ROW())&lt;&gt;"",COUNTIF([1]Summary!$B$30:$B$1029,INDIRECT($A$14&amp;ROW())),""),"")</f>
        <v/>
      </c>
      <c r="B422" s="34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16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76"/>
      <c r="CL422" s="277"/>
      <c r="CN422" s="15"/>
      <c r="CO422" s="16"/>
    </row>
    <row r="423" spans="1:93" ht="24.95" customHeight="1">
      <c r="A423" s="408" t="str">
        <f ca="1">IFERROR(IF(INDIRECT($A$14&amp;ROW())&lt;&gt;"",COUNTIF([1]Summary!$B$30:$B$1029,INDIRECT($A$14&amp;ROW())),""),"")</f>
        <v/>
      </c>
      <c r="B423" s="34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16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76"/>
      <c r="CL423" s="277"/>
      <c r="CN423" s="15"/>
      <c r="CO423" s="16"/>
    </row>
    <row r="424" spans="1:93" ht="24.95" customHeight="1">
      <c r="A424" s="408" t="str">
        <f ca="1">IFERROR(IF(INDIRECT($A$14&amp;ROW())&lt;&gt;"",COUNTIF([1]Summary!$B$30:$B$1029,INDIRECT($A$14&amp;ROW())),""),"")</f>
        <v/>
      </c>
      <c r="B424" s="34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16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76"/>
      <c r="CL424" s="277"/>
      <c r="CN424" s="15"/>
      <c r="CO424" s="16"/>
    </row>
    <row r="425" spans="1:93" ht="24.95" customHeight="1">
      <c r="A425" s="408" t="str">
        <f ca="1">IFERROR(IF(INDIRECT($A$14&amp;ROW())&lt;&gt;"",COUNTIF([1]Summary!$B$30:$B$1029,INDIRECT($A$14&amp;ROW())),""),"")</f>
        <v/>
      </c>
      <c r="B425" s="34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16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76"/>
      <c r="CL425" s="277"/>
      <c r="CN425" s="15"/>
      <c r="CO425" s="16"/>
    </row>
    <row r="426" spans="1:93" ht="24.95" customHeight="1">
      <c r="A426" s="408" t="str">
        <f ca="1">IFERROR(IF(INDIRECT($A$14&amp;ROW())&lt;&gt;"",COUNTIF([1]Summary!$B$30:$B$1029,INDIRECT($A$14&amp;ROW())),""),"")</f>
        <v/>
      </c>
      <c r="B426" s="34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16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76"/>
      <c r="CL426" s="277"/>
      <c r="CN426" s="15"/>
      <c r="CO426" s="16"/>
    </row>
    <row r="427" spans="1:93" ht="24.95" customHeight="1">
      <c r="A427" s="408" t="str">
        <f ca="1">IFERROR(IF(INDIRECT($A$14&amp;ROW())&lt;&gt;"",COUNTIF([1]Summary!$B$30:$B$1029,INDIRECT($A$14&amp;ROW())),""),"")</f>
        <v/>
      </c>
      <c r="B427" s="34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16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76"/>
      <c r="CL427" s="277"/>
      <c r="CN427" s="15"/>
      <c r="CO427" s="16"/>
    </row>
    <row r="428" spans="1:93" ht="24.95" customHeight="1">
      <c r="A428" s="408" t="str">
        <f ca="1">IFERROR(IF(INDIRECT($A$14&amp;ROW())&lt;&gt;"",COUNTIF([1]Summary!$B$30:$B$1029,INDIRECT($A$14&amp;ROW())),""),"")</f>
        <v/>
      </c>
      <c r="B428" s="34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16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76"/>
      <c r="CL428" s="277"/>
      <c r="CN428" s="15"/>
      <c r="CO428" s="16"/>
    </row>
    <row r="429" spans="1:93" ht="24.95" customHeight="1">
      <c r="A429" s="408" t="str">
        <f ca="1">IFERROR(IF(INDIRECT($A$14&amp;ROW())&lt;&gt;"",COUNTIF([1]Summary!$B$30:$B$1029,INDIRECT($A$14&amp;ROW())),""),"")</f>
        <v/>
      </c>
      <c r="B429" s="34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16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76"/>
      <c r="CL429" s="277"/>
      <c r="CN429" s="15"/>
      <c r="CO429" s="16"/>
    </row>
    <row r="430" spans="1:93" ht="24.95" customHeight="1">
      <c r="A430" s="408" t="str">
        <f ca="1">IFERROR(IF(INDIRECT($A$14&amp;ROW())&lt;&gt;"",COUNTIF([1]Summary!$B$30:$B$1029,INDIRECT($A$14&amp;ROW())),""),"")</f>
        <v/>
      </c>
      <c r="B430" s="34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16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76"/>
      <c r="CL430" s="277"/>
      <c r="CN430" s="15"/>
      <c r="CO430" s="16"/>
    </row>
    <row r="431" spans="1:93" ht="24.95" customHeight="1">
      <c r="A431" s="408" t="str">
        <f ca="1">IFERROR(IF(INDIRECT($A$14&amp;ROW())&lt;&gt;"",COUNTIF([1]Summary!$B$30:$B$1029,INDIRECT($A$14&amp;ROW())),""),"")</f>
        <v/>
      </c>
      <c r="B431" s="34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16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76"/>
      <c r="CL431" s="277"/>
      <c r="CN431" s="15"/>
      <c r="CO431" s="16"/>
    </row>
    <row r="432" spans="1:93" ht="24.95" customHeight="1">
      <c r="A432" s="408" t="str">
        <f ca="1">IFERROR(IF(INDIRECT($A$14&amp;ROW())&lt;&gt;"",COUNTIF([1]Summary!$B$30:$B$1029,INDIRECT($A$14&amp;ROW())),""),"")</f>
        <v/>
      </c>
      <c r="B432" s="34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16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76"/>
      <c r="CL432" s="277"/>
      <c r="CN432" s="15"/>
      <c r="CO432" s="16"/>
    </row>
    <row r="433" spans="1:93" ht="24.95" customHeight="1">
      <c r="A433" s="408" t="str">
        <f ca="1">IFERROR(IF(INDIRECT($A$14&amp;ROW())&lt;&gt;"",COUNTIF([1]Summary!$B$30:$B$1029,INDIRECT($A$14&amp;ROW())),""),"")</f>
        <v/>
      </c>
      <c r="B433" s="34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16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76"/>
      <c r="CL433" s="277"/>
      <c r="CN433" s="15"/>
      <c r="CO433" s="16"/>
    </row>
    <row r="434" spans="1:93" ht="24.95" customHeight="1">
      <c r="A434" s="408" t="str">
        <f ca="1">IFERROR(IF(INDIRECT($A$14&amp;ROW())&lt;&gt;"",COUNTIF([1]Summary!$B$30:$B$1029,INDIRECT($A$14&amp;ROW())),""),"")</f>
        <v/>
      </c>
      <c r="B434" s="34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16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76"/>
      <c r="CL434" s="277"/>
      <c r="CN434" s="15"/>
      <c r="CO434" s="16"/>
    </row>
    <row r="435" spans="1:93" ht="24.95" customHeight="1">
      <c r="A435" s="408" t="str">
        <f ca="1">IFERROR(IF(INDIRECT($A$14&amp;ROW())&lt;&gt;"",COUNTIF([1]Summary!$B$30:$B$1029,INDIRECT($A$14&amp;ROW())),""),"")</f>
        <v/>
      </c>
      <c r="B435" s="34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16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76"/>
      <c r="CL435" s="277"/>
      <c r="CN435" s="15"/>
      <c r="CO435" s="16"/>
    </row>
    <row r="436" spans="1:93" ht="24.95" customHeight="1">
      <c r="A436" s="408" t="str">
        <f ca="1">IFERROR(IF(INDIRECT($A$14&amp;ROW())&lt;&gt;"",COUNTIF([1]Summary!$B$30:$B$1029,INDIRECT($A$14&amp;ROW())),""),"")</f>
        <v/>
      </c>
      <c r="B436" s="34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16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76"/>
      <c r="CL436" s="277"/>
      <c r="CN436" s="15"/>
      <c r="CO436" s="16"/>
    </row>
    <row r="437" spans="1:93" ht="24.95" customHeight="1">
      <c r="A437" s="408" t="str">
        <f ca="1">IFERROR(IF(INDIRECT($A$14&amp;ROW())&lt;&gt;"",COUNTIF([1]Summary!$B$30:$B$1029,INDIRECT($A$14&amp;ROW())),""),"")</f>
        <v/>
      </c>
      <c r="B437" s="34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16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76"/>
      <c r="CL437" s="277"/>
      <c r="CN437" s="15"/>
      <c r="CO437" s="16"/>
    </row>
    <row r="438" spans="1:93" ht="24.95" customHeight="1">
      <c r="A438" s="408" t="str">
        <f ca="1">IFERROR(IF(INDIRECT($A$14&amp;ROW())&lt;&gt;"",COUNTIF([1]Summary!$B$30:$B$1029,INDIRECT($A$14&amp;ROW())),""),"")</f>
        <v/>
      </c>
      <c r="B438" s="34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16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76"/>
      <c r="CL438" s="277"/>
      <c r="CN438" s="15"/>
      <c r="CO438" s="16"/>
    </row>
    <row r="439" spans="1:93" ht="24.95" customHeight="1">
      <c r="A439" s="408" t="str">
        <f ca="1">IFERROR(IF(INDIRECT($A$14&amp;ROW())&lt;&gt;"",COUNTIF([1]Summary!$B$30:$B$1029,INDIRECT($A$14&amp;ROW())),""),"")</f>
        <v/>
      </c>
      <c r="B439" s="34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16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76"/>
      <c r="CL439" s="277"/>
      <c r="CN439" s="15"/>
      <c r="CO439" s="16"/>
    </row>
    <row r="440" spans="1:93" ht="24.95" customHeight="1">
      <c r="A440" s="408" t="str">
        <f ca="1">IFERROR(IF(INDIRECT($A$14&amp;ROW())&lt;&gt;"",COUNTIF([1]Summary!$B$30:$B$1029,INDIRECT($A$14&amp;ROW())),""),"")</f>
        <v/>
      </c>
      <c r="B440" s="34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16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76"/>
      <c r="CL440" s="277"/>
      <c r="CN440" s="15"/>
      <c r="CO440" s="16"/>
    </row>
    <row r="441" spans="1:93" ht="24.95" customHeight="1">
      <c r="A441" s="408" t="str">
        <f ca="1">IFERROR(IF(INDIRECT($A$14&amp;ROW())&lt;&gt;"",COUNTIF([1]Summary!$B$30:$B$1029,INDIRECT($A$14&amp;ROW())),""),"")</f>
        <v/>
      </c>
      <c r="B441" s="34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16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76"/>
      <c r="CL441" s="277"/>
      <c r="CN441" s="15"/>
      <c r="CO441" s="16"/>
    </row>
    <row r="442" spans="1:93" ht="24.95" customHeight="1">
      <c r="A442" s="408" t="str">
        <f ca="1">IFERROR(IF(INDIRECT($A$14&amp;ROW())&lt;&gt;"",COUNTIF([1]Summary!$B$30:$B$1029,INDIRECT($A$14&amp;ROW())),""),"")</f>
        <v/>
      </c>
      <c r="B442" s="34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16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76"/>
      <c r="CL442" s="277"/>
      <c r="CN442" s="15"/>
      <c r="CO442" s="16"/>
    </row>
    <row r="443" spans="1:93" ht="24.95" customHeight="1">
      <c r="A443" s="408" t="str">
        <f ca="1">IFERROR(IF(INDIRECT($A$14&amp;ROW())&lt;&gt;"",COUNTIF([1]Summary!$B$30:$B$1029,INDIRECT($A$14&amp;ROW())),""),"")</f>
        <v/>
      </c>
      <c r="B443" s="34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16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76"/>
      <c r="CL443" s="277"/>
      <c r="CN443" s="15"/>
      <c r="CO443" s="16"/>
    </row>
    <row r="444" spans="1:93" ht="24.95" customHeight="1">
      <c r="A444" s="408" t="str">
        <f ca="1">IFERROR(IF(INDIRECT($A$14&amp;ROW())&lt;&gt;"",COUNTIF([1]Summary!$B$30:$B$1029,INDIRECT($A$14&amp;ROW())),""),"")</f>
        <v/>
      </c>
      <c r="B444" s="34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16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76"/>
      <c r="CL444" s="277"/>
      <c r="CN444" s="15"/>
      <c r="CO444" s="16"/>
    </row>
    <row r="445" spans="1:93" ht="24.95" customHeight="1">
      <c r="A445" s="408" t="str">
        <f ca="1">IFERROR(IF(INDIRECT($A$14&amp;ROW())&lt;&gt;"",COUNTIF([1]Summary!$B$30:$B$1029,INDIRECT($A$14&amp;ROW())),""),"")</f>
        <v/>
      </c>
      <c r="B445" s="34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16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76"/>
      <c r="CL445" s="277"/>
      <c r="CN445" s="15"/>
      <c r="CO445" s="16"/>
    </row>
    <row r="446" spans="1:93" ht="24.95" customHeight="1">
      <c r="A446" s="408" t="str">
        <f ca="1">IFERROR(IF(INDIRECT($A$14&amp;ROW())&lt;&gt;"",COUNTIF([1]Summary!$B$30:$B$1029,INDIRECT($A$14&amp;ROW())),""),"")</f>
        <v/>
      </c>
      <c r="B446" s="34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16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76"/>
      <c r="CL446" s="277"/>
      <c r="CN446" s="15"/>
      <c r="CO446" s="16"/>
    </row>
    <row r="447" spans="1:93" ht="24.95" customHeight="1">
      <c r="A447" s="408" t="str">
        <f ca="1">IFERROR(IF(INDIRECT($A$14&amp;ROW())&lt;&gt;"",COUNTIF([1]Summary!$B$30:$B$1029,INDIRECT($A$14&amp;ROW())),""),"")</f>
        <v/>
      </c>
      <c r="B447" s="34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16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76"/>
      <c r="CL447" s="277"/>
      <c r="CN447" s="15"/>
      <c r="CO447" s="16"/>
    </row>
    <row r="448" spans="1:93" ht="24.95" customHeight="1">
      <c r="A448" s="408" t="str">
        <f ca="1">IFERROR(IF(INDIRECT($A$14&amp;ROW())&lt;&gt;"",COUNTIF([1]Summary!$B$30:$B$1029,INDIRECT($A$14&amp;ROW())),""),"")</f>
        <v/>
      </c>
      <c r="B448" s="34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16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76"/>
      <c r="CL448" s="277"/>
      <c r="CN448" s="15"/>
      <c r="CO448" s="16"/>
    </row>
    <row r="449" spans="1:93" ht="24.95" customHeight="1">
      <c r="A449" s="408" t="str">
        <f ca="1">IFERROR(IF(INDIRECT($A$14&amp;ROW())&lt;&gt;"",COUNTIF([1]Summary!$B$30:$B$1029,INDIRECT($A$14&amp;ROW())),""),"")</f>
        <v/>
      </c>
      <c r="B449" s="34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16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76"/>
      <c r="CL449" s="277"/>
      <c r="CN449" s="15"/>
      <c r="CO449" s="16"/>
    </row>
    <row r="450" spans="1:93" ht="24.95" customHeight="1">
      <c r="A450" s="408" t="str">
        <f ca="1">IFERROR(IF(INDIRECT($A$14&amp;ROW())&lt;&gt;"",COUNTIF([1]Summary!$B$30:$B$1029,INDIRECT($A$14&amp;ROW())),""),"")</f>
        <v/>
      </c>
      <c r="B450" s="34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16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76"/>
      <c r="CL450" s="277"/>
      <c r="CN450" s="15"/>
      <c r="CO450" s="16"/>
    </row>
    <row r="451" spans="1:93" ht="24.95" customHeight="1">
      <c r="A451" s="408" t="str">
        <f ca="1">IFERROR(IF(INDIRECT($A$14&amp;ROW())&lt;&gt;"",COUNTIF([1]Summary!$B$30:$B$1029,INDIRECT($A$14&amp;ROW())),""),"")</f>
        <v/>
      </c>
      <c r="B451" s="34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16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76"/>
      <c r="CL451" s="277"/>
      <c r="CN451" s="15"/>
      <c r="CO451" s="16"/>
    </row>
    <row r="452" spans="1:93" ht="24.95" customHeight="1">
      <c r="A452" s="408" t="str">
        <f ca="1">IFERROR(IF(INDIRECT($A$14&amp;ROW())&lt;&gt;"",COUNTIF([1]Summary!$B$30:$B$1029,INDIRECT($A$14&amp;ROW())),""),"")</f>
        <v/>
      </c>
      <c r="B452" s="34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16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76"/>
      <c r="CL452" s="277"/>
      <c r="CN452" s="15"/>
      <c r="CO452" s="16"/>
    </row>
    <row r="453" spans="1:93" ht="24.95" customHeight="1">
      <c r="A453" s="408" t="str">
        <f ca="1">IFERROR(IF(INDIRECT($A$14&amp;ROW())&lt;&gt;"",COUNTIF([1]Summary!$B$30:$B$1029,INDIRECT($A$14&amp;ROW())),""),"")</f>
        <v/>
      </c>
      <c r="B453" s="34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16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76"/>
      <c r="CL453" s="277"/>
      <c r="CN453" s="15"/>
      <c r="CO453" s="16"/>
    </row>
    <row r="454" spans="1:93" ht="24.95" customHeight="1">
      <c r="A454" s="408" t="str">
        <f ca="1">IFERROR(IF(INDIRECT($A$14&amp;ROW())&lt;&gt;"",COUNTIF([1]Summary!$B$30:$B$1029,INDIRECT($A$14&amp;ROW())),""),"")</f>
        <v/>
      </c>
      <c r="B454" s="34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16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76"/>
      <c r="CL454" s="277"/>
      <c r="CN454" s="15"/>
      <c r="CO454" s="16"/>
    </row>
    <row r="455" spans="1:93" ht="24.95" customHeight="1">
      <c r="A455" s="408" t="str">
        <f ca="1">IFERROR(IF(INDIRECT($A$14&amp;ROW())&lt;&gt;"",COUNTIF([1]Summary!$B$30:$B$1029,INDIRECT($A$14&amp;ROW())),""),"")</f>
        <v/>
      </c>
      <c r="B455" s="34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16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76"/>
      <c r="CL455" s="277"/>
      <c r="CN455" s="15"/>
      <c r="CO455" s="16"/>
    </row>
    <row r="456" spans="1:93" ht="24.95" customHeight="1">
      <c r="A456" s="408" t="str">
        <f ca="1">IFERROR(IF(INDIRECT($A$14&amp;ROW())&lt;&gt;"",COUNTIF([1]Summary!$B$30:$B$1029,INDIRECT($A$14&amp;ROW())),""),"")</f>
        <v/>
      </c>
      <c r="B456" s="34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16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76"/>
      <c r="CL456" s="277"/>
      <c r="CN456" s="15"/>
      <c r="CO456" s="16"/>
    </row>
    <row r="457" spans="1:93" ht="24.95" customHeight="1">
      <c r="A457" s="408" t="str">
        <f ca="1">IFERROR(IF(INDIRECT($A$14&amp;ROW())&lt;&gt;"",COUNTIF([1]Summary!$B$30:$B$1029,INDIRECT($A$14&amp;ROW())),""),"")</f>
        <v/>
      </c>
      <c r="B457" s="34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16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76"/>
      <c r="CL457" s="277"/>
      <c r="CN457" s="15"/>
      <c r="CO457" s="16"/>
    </row>
    <row r="458" spans="1:93" ht="24.95" customHeight="1">
      <c r="A458" s="408" t="str">
        <f ca="1">IFERROR(IF(INDIRECT($A$14&amp;ROW())&lt;&gt;"",COUNTIF([1]Summary!$B$30:$B$1029,INDIRECT($A$14&amp;ROW())),""),"")</f>
        <v/>
      </c>
      <c r="B458" s="34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16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76"/>
      <c r="CL458" s="277"/>
      <c r="CN458" s="15"/>
      <c r="CO458" s="16"/>
    </row>
    <row r="459" spans="1:93" ht="24.95" customHeight="1">
      <c r="A459" s="408" t="str">
        <f ca="1">IFERROR(IF(INDIRECT($A$14&amp;ROW())&lt;&gt;"",COUNTIF([1]Summary!$B$30:$B$1029,INDIRECT($A$14&amp;ROW())),""),"")</f>
        <v/>
      </c>
      <c r="B459" s="34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16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76"/>
      <c r="CL459" s="277"/>
      <c r="CN459" s="15"/>
      <c r="CO459" s="16"/>
    </row>
    <row r="460" spans="1:93" ht="24.95" customHeight="1">
      <c r="A460" s="408" t="str">
        <f ca="1">IFERROR(IF(INDIRECT($A$14&amp;ROW())&lt;&gt;"",COUNTIF([1]Summary!$B$30:$B$1029,INDIRECT($A$14&amp;ROW())),""),"")</f>
        <v/>
      </c>
      <c r="B460" s="34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16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76"/>
      <c r="CL460" s="277"/>
      <c r="CN460" s="15"/>
      <c r="CO460" s="16"/>
    </row>
    <row r="461" spans="1:93" ht="24.95" customHeight="1">
      <c r="A461" s="408" t="str">
        <f ca="1">IFERROR(IF(INDIRECT($A$14&amp;ROW())&lt;&gt;"",COUNTIF([1]Summary!$B$30:$B$1029,INDIRECT($A$14&amp;ROW())),""),"")</f>
        <v/>
      </c>
      <c r="B461" s="34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16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76"/>
      <c r="CL461" s="277"/>
      <c r="CN461" s="15"/>
      <c r="CO461" s="16"/>
    </row>
    <row r="462" spans="1:93" ht="24.95" customHeight="1">
      <c r="A462" s="408" t="str">
        <f ca="1">IFERROR(IF(INDIRECT($A$14&amp;ROW())&lt;&gt;"",COUNTIF([1]Summary!$B$30:$B$1029,INDIRECT($A$14&amp;ROW())),""),"")</f>
        <v/>
      </c>
      <c r="B462" s="34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16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76"/>
      <c r="CL462" s="277"/>
      <c r="CN462" s="15"/>
      <c r="CO462" s="16"/>
    </row>
    <row r="463" spans="1:93" ht="24.95" customHeight="1">
      <c r="A463" s="408" t="str">
        <f ca="1">IFERROR(IF(INDIRECT($A$14&amp;ROW())&lt;&gt;"",COUNTIF([1]Summary!$B$30:$B$1029,INDIRECT($A$14&amp;ROW())),""),"")</f>
        <v/>
      </c>
      <c r="B463" s="34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16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76"/>
      <c r="CL463" s="277"/>
      <c r="CN463" s="15"/>
      <c r="CO463" s="16"/>
    </row>
    <row r="464" spans="1:93" ht="24.95" customHeight="1">
      <c r="A464" s="408" t="str">
        <f ca="1">IFERROR(IF(INDIRECT($A$14&amp;ROW())&lt;&gt;"",COUNTIF([1]Summary!$B$30:$B$1029,INDIRECT($A$14&amp;ROW())),""),"")</f>
        <v/>
      </c>
      <c r="B464" s="34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16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76"/>
      <c r="CL464" s="277"/>
      <c r="CN464" s="15"/>
      <c r="CO464" s="16"/>
    </row>
    <row r="465" spans="1:93" ht="24.95" customHeight="1">
      <c r="A465" s="408" t="str">
        <f ca="1">IFERROR(IF(INDIRECT($A$14&amp;ROW())&lt;&gt;"",COUNTIF([1]Summary!$B$30:$B$1029,INDIRECT($A$14&amp;ROW())),""),"")</f>
        <v/>
      </c>
      <c r="B465" s="34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16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76"/>
      <c r="CL465" s="277"/>
      <c r="CN465" s="15"/>
      <c r="CO465" s="16"/>
    </row>
    <row r="466" spans="1:93" ht="24.95" customHeight="1">
      <c r="A466" s="408" t="str">
        <f ca="1">IFERROR(IF(INDIRECT($A$14&amp;ROW())&lt;&gt;"",COUNTIF([1]Summary!$B$30:$B$1029,INDIRECT($A$14&amp;ROW())),""),"")</f>
        <v/>
      </c>
      <c r="B466" s="34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16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76"/>
      <c r="CL466" s="277"/>
      <c r="CN466" s="15"/>
      <c r="CO466" s="16"/>
    </row>
    <row r="467" spans="1:93" ht="24.95" customHeight="1">
      <c r="A467" s="408" t="str">
        <f ca="1">IFERROR(IF(INDIRECT($A$14&amp;ROW())&lt;&gt;"",COUNTIF([1]Summary!$B$30:$B$1029,INDIRECT($A$14&amp;ROW())),""),"")</f>
        <v/>
      </c>
      <c r="B467" s="34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16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76"/>
      <c r="CL467" s="277"/>
      <c r="CN467" s="15"/>
      <c r="CO467" s="16"/>
    </row>
    <row r="468" spans="1:93" ht="24.95" customHeight="1">
      <c r="A468" s="408" t="str">
        <f ca="1">IFERROR(IF(INDIRECT($A$14&amp;ROW())&lt;&gt;"",COUNTIF([1]Summary!$B$30:$B$1029,INDIRECT($A$14&amp;ROW())),""),"")</f>
        <v/>
      </c>
      <c r="B468" s="34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16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76"/>
      <c r="CL468" s="277"/>
      <c r="CN468" s="15"/>
      <c r="CO468" s="16"/>
    </row>
    <row r="469" spans="1:93" ht="24.95" customHeight="1">
      <c r="A469" s="408" t="str">
        <f ca="1">IFERROR(IF(INDIRECT($A$14&amp;ROW())&lt;&gt;"",COUNTIF([1]Summary!$B$30:$B$1029,INDIRECT($A$14&amp;ROW())),""),"")</f>
        <v/>
      </c>
      <c r="B469" s="34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16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76"/>
      <c r="CL469" s="277"/>
      <c r="CN469" s="15"/>
      <c r="CO469" s="16"/>
    </row>
    <row r="470" spans="1:93" ht="24.95" customHeight="1">
      <c r="A470" s="408" t="str">
        <f ca="1">IFERROR(IF(INDIRECT($A$14&amp;ROW())&lt;&gt;"",COUNTIF([1]Summary!$B$30:$B$1029,INDIRECT($A$14&amp;ROW())),""),"")</f>
        <v/>
      </c>
      <c r="B470" s="34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16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76"/>
      <c r="CL470" s="277"/>
      <c r="CN470" s="15"/>
      <c r="CO470" s="16"/>
    </row>
    <row r="471" spans="1:93" ht="24.95" customHeight="1">
      <c r="A471" s="408" t="str">
        <f ca="1">IFERROR(IF(INDIRECT($A$14&amp;ROW())&lt;&gt;"",COUNTIF([1]Summary!$B$30:$B$1029,INDIRECT($A$14&amp;ROW())),""),"")</f>
        <v/>
      </c>
      <c r="B471" s="34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16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76"/>
      <c r="CL471" s="277"/>
      <c r="CN471" s="15"/>
      <c r="CO471" s="16"/>
    </row>
    <row r="472" spans="1:93" ht="24.95" customHeight="1">
      <c r="A472" s="408" t="str">
        <f ca="1">IFERROR(IF(INDIRECT($A$14&amp;ROW())&lt;&gt;"",COUNTIF([1]Summary!$B$30:$B$1029,INDIRECT($A$14&amp;ROW())),""),"")</f>
        <v/>
      </c>
      <c r="B472" s="34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16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76"/>
      <c r="CL472" s="277"/>
      <c r="CN472" s="15"/>
      <c r="CO472" s="16"/>
    </row>
    <row r="473" spans="1:93" ht="24.95" customHeight="1">
      <c r="A473" s="408" t="str">
        <f ca="1">IFERROR(IF(INDIRECT($A$14&amp;ROW())&lt;&gt;"",COUNTIF([1]Summary!$B$30:$B$1029,INDIRECT($A$14&amp;ROW())),""),"")</f>
        <v/>
      </c>
      <c r="B473" s="34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3"/>
      <c r="AJ473" s="14"/>
      <c r="AL473" s="13"/>
      <c r="AM473" s="14"/>
      <c r="AO473" s="13"/>
      <c r="AP473" s="14"/>
      <c r="AR473" s="13"/>
      <c r="AS473" s="14"/>
      <c r="AU473" s="13"/>
      <c r="AV473" s="14"/>
      <c r="AX473" s="15"/>
      <c r="AY473" s="16"/>
      <c r="BA473" s="13"/>
      <c r="BB473" s="14"/>
      <c r="BD473" s="13"/>
      <c r="BE473" s="14"/>
      <c r="BG473" s="13"/>
      <c r="BH473" s="14"/>
      <c r="BJ473" s="13"/>
      <c r="BK473" s="14"/>
      <c r="BM473" s="13"/>
      <c r="BN473" s="14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76"/>
      <c r="CL473" s="277"/>
      <c r="CN473" s="15"/>
      <c r="CO473" s="16"/>
    </row>
    <row r="474" spans="1:93" ht="24.95" customHeight="1">
      <c r="A474" s="408" t="str">
        <f ca="1">IFERROR(IF(INDIRECT($A$14&amp;ROW())&lt;&gt;"",COUNTIF([1]Summary!$B$30:$B$1029,INDIRECT($A$14&amp;ROW())),""),"")</f>
        <v/>
      </c>
      <c r="B474" s="34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16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76"/>
      <c r="CL474" s="277"/>
      <c r="CN474" s="15"/>
      <c r="CO474" s="16"/>
    </row>
    <row r="475" spans="1:93" ht="24.95" customHeight="1">
      <c r="A475" s="408" t="str">
        <f ca="1">IFERROR(IF(INDIRECT($A$14&amp;ROW())&lt;&gt;"",COUNTIF([1]Summary!$B$30:$B$1029,INDIRECT($A$14&amp;ROW())),""),"")</f>
        <v/>
      </c>
      <c r="B475" s="34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16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76"/>
      <c r="CL475" s="277"/>
      <c r="CN475" s="15"/>
      <c r="CO475" s="16"/>
    </row>
    <row r="476" spans="1:93" ht="24.95" customHeight="1">
      <c r="A476" s="408" t="str">
        <f ca="1">IFERROR(IF(INDIRECT($A$14&amp;ROW())&lt;&gt;"",COUNTIF([1]Summary!$B$30:$B$1029,INDIRECT($A$14&amp;ROW())),""),"")</f>
        <v/>
      </c>
      <c r="B476" s="34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16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76"/>
      <c r="CL476" s="277"/>
      <c r="CN476" s="15"/>
      <c r="CO476" s="16"/>
    </row>
    <row r="477" spans="1:93" ht="24.95" customHeight="1">
      <c r="A477" s="408" t="str">
        <f ca="1">IFERROR(IF(INDIRECT($A$14&amp;ROW())&lt;&gt;"",COUNTIF([1]Summary!$B$30:$B$1029,INDIRECT($A$14&amp;ROW())),""),"")</f>
        <v/>
      </c>
      <c r="B477" s="34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16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76"/>
      <c r="CL477" s="277"/>
      <c r="CN477" s="15"/>
      <c r="CO477" s="16"/>
    </row>
    <row r="478" spans="1:93" ht="24.95" customHeight="1">
      <c r="A478" s="408" t="str">
        <f ca="1">IFERROR(IF(INDIRECT($A$14&amp;ROW())&lt;&gt;"",COUNTIF([1]Summary!$B$30:$B$1029,INDIRECT($A$14&amp;ROW())),""),"")</f>
        <v/>
      </c>
      <c r="B478" s="34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16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76"/>
      <c r="CL478" s="277"/>
      <c r="CN478" s="15"/>
      <c r="CO478" s="16"/>
    </row>
    <row r="479" spans="1:93" ht="24.95" customHeight="1">
      <c r="A479" s="408" t="str">
        <f ca="1">IFERROR(IF(INDIRECT($A$14&amp;ROW())&lt;&gt;"",COUNTIF([1]Summary!$B$30:$B$1029,INDIRECT($A$14&amp;ROW())),""),"")</f>
        <v/>
      </c>
      <c r="B479" s="34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16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76"/>
      <c r="CL479" s="277"/>
      <c r="CN479" s="15"/>
      <c r="CO479" s="16"/>
    </row>
    <row r="480" spans="1:93" ht="24.95" customHeight="1">
      <c r="A480" s="408" t="str">
        <f ca="1">IFERROR(IF(INDIRECT($A$14&amp;ROW())&lt;&gt;"",COUNTIF([1]Summary!$B$30:$B$1029,INDIRECT($A$14&amp;ROW())),""),"")</f>
        <v/>
      </c>
      <c r="B480" s="34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16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76"/>
      <c r="CL480" s="277"/>
      <c r="CN480" s="15"/>
      <c r="CO480" s="16"/>
    </row>
    <row r="481" spans="1:93" ht="24.95" customHeight="1">
      <c r="A481" s="408" t="str">
        <f ca="1">IFERROR(IF(INDIRECT($A$14&amp;ROW())&lt;&gt;"",COUNTIF([1]Summary!$B$30:$B$1029,INDIRECT($A$14&amp;ROW())),""),"")</f>
        <v/>
      </c>
      <c r="B481" s="34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16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76"/>
      <c r="CL481" s="277"/>
      <c r="CN481" s="15"/>
      <c r="CO481" s="16"/>
    </row>
    <row r="482" spans="1:93" ht="24.95" customHeight="1">
      <c r="A482" s="408" t="str">
        <f ca="1">IFERROR(IF(INDIRECT($A$14&amp;ROW())&lt;&gt;"",COUNTIF([1]Summary!$B$30:$B$1029,INDIRECT($A$14&amp;ROW())),""),"")</f>
        <v/>
      </c>
      <c r="B482" s="34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16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76"/>
      <c r="CL482" s="277"/>
      <c r="CN482" s="15"/>
      <c r="CO482" s="16"/>
    </row>
    <row r="483" spans="1:93" ht="24.95" customHeight="1">
      <c r="A483" s="408" t="str">
        <f ca="1">IFERROR(IF(INDIRECT($A$14&amp;ROW())&lt;&gt;"",COUNTIF([1]Summary!$B$30:$B$1029,INDIRECT($A$14&amp;ROW())),""),"")</f>
        <v/>
      </c>
      <c r="B483" s="34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16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76"/>
      <c r="CL483" s="277"/>
      <c r="CN483" s="15"/>
      <c r="CO483" s="16"/>
    </row>
    <row r="484" spans="1:93" ht="24.95" customHeight="1">
      <c r="A484" s="408" t="str">
        <f ca="1">IFERROR(IF(INDIRECT($A$14&amp;ROW())&lt;&gt;"",COUNTIF([1]Summary!$B$30:$B$1029,INDIRECT($A$14&amp;ROW())),""),"")</f>
        <v/>
      </c>
      <c r="B484" s="34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16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76"/>
      <c r="CL484" s="277"/>
      <c r="CN484" s="15"/>
      <c r="CO484" s="16"/>
    </row>
    <row r="485" spans="1:93" ht="24.95" customHeight="1">
      <c r="A485" s="408" t="str">
        <f ca="1">IFERROR(IF(INDIRECT($A$14&amp;ROW())&lt;&gt;"",COUNTIF([1]Summary!$B$30:$B$1029,INDIRECT($A$14&amp;ROW())),""),"")</f>
        <v/>
      </c>
      <c r="B485" s="34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16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76"/>
      <c r="CL485" s="277"/>
      <c r="CN485" s="15"/>
      <c r="CO485" s="16"/>
    </row>
    <row r="486" spans="1:93" ht="24.95" customHeight="1">
      <c r="A486" s="408" t="str">
        <f ca="1">IFERROR(IF(INDIRECT($A$14&amp;ROW())&lt;&gt;"",COUNTIF([1]Summary!$B$30:$B$1029,INDIRECT($A$14&amp;ROW())),""),"")</f>
        <v/>
      </c>
      <c r="B486" s="34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16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76"/>
      <c r="CL486" s="277"/>
      <c r="CN486" s="15"/>
      <c r="CO486" s="16"/>
    </row>
    <row r="487" spans="1:93" ht="24.95" customHeight="1">
      <c r="A487" s="408" t="str">
        <f ca="1">IFERROR(IF(INDIRECT($A$14&amp;ROW())&lt;&gt;"",COUNTIF([1]Summary!$B$30:$B$1029,INDIRECT($A$14&amp;ROW())),""),"")</f>
        <v/>
      </c>
      <c r="B487" s="34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16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76"/>
      <c r="CL487" s="277"/>
      <c r="CN487" s="15"/>
      <c r="CO487" s="16"/>
    </row>
    <row r="488" spans="1:93" ht="24.95" customHeight="1">
      <c r="A488" s="408" t="str">
        <f ca="1">IFERROR(IF(INDIRECT($A$14&amp;ROW())&lt;&gt;"",COUNTIF([1]Summary!$B$30:$B$1029,INDIRECT($A$14&amp;ROW())),""),"")</f>
        <v/>
      </c>
      <c r="B488" s="34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16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76"/>
      <c r="CL488" s="277"/>
      <c r="CN488" s="15"/>
      <c r="CO488" s="16"/>
    </row>
    <row r="489" spans="1:93" ht="24.95" customHeight="1">
      <c r="A489" s="408" t="str">
        <f ca="1">IFERROR(IF(INDIRECT($A$14&amp;ROW())&lt;&gt;"",COUNTIF([1]Summary!$B$30:$B$1029,INDIRECT($A$14&amp;ROW())),""),"")</f>
        <v/>
      </c>
      <c r="B489" s="34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16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76"/>
      <c r="CL489" s="277"/>
      <c r="CN489" s="15"/>
      <c r="CO489" s="16"/>
    </row>
    <row r="490" spans="1:93" ht="24.95" customHeight="1">
      <c r="A490" s="408" t="str">
        <f ca="1">IFERROR(IF(INDIRECT($A$14&amp;ROW())&lt;&gt;"",COUNTIF([1]Summary!$B$30:$B$1029,INDIRECT($A$14&amp;ROW())),""),"")</f>
        <v/>
      </c>
      <c r="B490" s="34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16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76"/>
      <c r="CL490" s="277"/>
      <c r="CN490" s="15"/>
      <c r="CO490" s="16"/>
    </row>
    <row r="491" spans="1:93" ht="24.95" customHeight="1">
      <c r="A491" s="408" t="str">
        <f ca="1">IFERROR(IF(INDIRECT($A$14&amp;ROW())&lt;&gt;"",COUNTIF([1]Summary!$B$30:$B$1029,INDIRECT($A$14&amp;ROW())),""),"")</f>
        <v/>
      </c>
      <c r="B491" s="34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16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76"/>
      <c r="CL491" s="277"/>
      <c r="CN491" s="15"/>
      <c r="CO491" s="16"/>
    </row>
    <row r="492" spans="1:93" ht="24.95" customHeight="1">
      <c r="A492" s="408" t="str">
        <f ca="1">IFERROR(IF(INDIRECT($A$14&amp;ROW())&lt;&gt;"",COUNTIF([1]Summary!$B$30:$B$1029,INDIRECT($A$14&amp;ROW())),""),"")</f>
        <v/>
      </c>
      <c r="B492" s="34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16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76"/>
      <c r="CL492" s="277"/>
      <c r="CN492" s="15"/>
      <c r="CO492" s="16"/>
    </row>
    <row r="493" spans="1:93" ht="24.95" customHeight="1">
      <c r="A493" s="408" t="str">
        <f ca="1">IFERROR(IF(INDIRECT($A$14&amp;ROW())&lt;&gt;"",COUNTIF([1]Summary!$B$30:$B$1029,INDIRECT($A$14&amp;ROW())),""),"")</f>
        <v/>
      </c>
      <c r="B493" s="34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16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76"/>
      <c r="CL493" s="277"/>
      <c r="CN493" s="15"/>
      <c r="CO493" s="16"/>
    </row>
    <row r="494" spans="1:93" ht="24.95" customHeight="1">
      <c r="A494" s="408" t="str">
        <f ca="1">IFERROR(IF(INDIRECT($A$14&amp;ROW())&lt;&gt;"",COUNTIF([1]Summary!$B$30:$B$1029,INDIRECT($A$14&amp;ROW())),""),"")</f>
        <v/>
      </c>
      <c r="B494" s="34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16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76"/>
      <c r="CL494" s="277"/>
      <c r="CN494" s="15"/>
      <c r="CO494" s="16"/>
    </row>
    <row r="495" spans="1:93" ht="24.95" customHeight="1">
      <c r="A495" s="408" t="str">
        <f ca="1">IFERROR(IF(INDIRECT($A$14&amp;ROW())&lt;&gt;"",COUNTIF([1]Summary!$B$30:$B$1029,INDIRECT($A$14&amp;ROW())),""),"")</f>
        <v/>
      </c>
      <c r="B495" s="34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16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76"/>
      <c r="CL495" s="277"/>
      <c r="CN495" s="15"/>
      <c r="CO495" s="16"/>
    </row>
    <row r="496" spans="1:93" ht="24.95" customHeight="1">
      <c r="A496" s="408" t="str">
        <f ca="1">IFERROR(IF(INDIRECT($A$14&amp;ROW())&lt;&gt;"",COUNTIF([1]Summary!$B$30:$B$1029,INDIRECT($A$14&amp;ROW())),""),"")</f>
        <v/>
      </c>
      <c r="B496" s="34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16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76"/>
      <c r="CL496" s="277"/>
      <c r="CN496" s="15"/>
      <c r="CO496" s="16"/>
    </row>
    <row r="497" spans="1:93" ht="24.95" customHeight="1">
      <c r="A497" s="408" t="str">
        <f ca="1">IFERROR(IF(INDIRECT($A$14&amp;ROW())&lt;&gt;"",COUNTIF([1]Summary!$B$30:$B$1029,INDIRECT($A$14&amp;ROW())),""),"")</f>
        <v/>
      </c>
      <c r="B497" s="34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16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76"/>
      <c r="CL497" s="277"/>
      <c r="CN497" s="15"/>
      <c r="CO497" s="16"/>
    </row>
    <row r="498" spans="1:93" ht="24.95" customHeight="1">
      <c r="A498" s="408" t="str">
        <f ca="1">IFERROR(IF(INDIRECT($A$14&amp;ROW())&lt;&gt;"",COUNTIF([1]Summary!$B$30:$B$1029,INDIRECT($A$14&amp;ROW())),""),"")</f>
        <v/>
      </c>
      <c r="B498" s="34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16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76"/>
      <c r="CL498" s="277"/>
      <c r="CN498" s="15"/>
      <c r="CO498" s="16"/>
    </row>
    <row r="499" spans="1:93" ht="24.95" customHeight="1">
      <c r="A499" s="408" t="str">
        <f ca="1">IFERROR(IF(INDIRECT($A$14&amp;ROW())&lt;&gt;"",COUNTIF([1]Summary!$B$30:$B$1029,INDIRECT($A$14&amp;ROW())),""),"")</f>
        <v/>
      </c>
      <c r="B499" s="34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16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76"/>
      <c r="CL499" s="277"/>
      <c r="CN499" s="15"/>
      <c r="CO499" s="16"/>
    </row>
    <row r="500" spans="1:93" ht="24.95" customHeight="1">
      <c r="A500" s="408" t="str">
        <f ca="1">IFERROR(IF(INDIRECT($A$14&amp;ROW())&lt;&gt;"",COUNTIF([1]Summary!$B$30:$B$1029,INDIRECT($A$14&amp;ROW())),""),"")</f>
        <v/>
      </c>
      <c r="B500" s="34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16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76"/>
      <c r="CL500" s="277"/>
      <c r="CN500" s="15"/>
      <c r="CO500" s="16"/>
    </row>
    <row r="501" spans="1:93" ht="24.95" customHeight="1">
      <c r="A501" s="408" t="str">
        <f ca="1">IFERROR(IF(INDIRECT($A$14&amp;ROW())&lt;&gt;"",COUNTIF([1]Summary!$B$30:$B$1029,INDIRECT($A$14&amp;ROW())),""),"")</f>
        <v/>
      </c>
      <c r="B501" s="34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16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76"/>
      <c r="CL501" s="277"/>
      <c r="CN501" s="15"/>
      <c r="CO501" s="16"/>
    </row>
    <row r="502" spans="1:93" ht="24.95" customHeight="1">
      <c r="A502" s="408" t="str">
        <f ca="1">IFERROR(IF(INDIRECT($A$14&amp;ROW())&lt;&gt;"",COUNTIF([1]Summary!$B$30:$B$1029,INDIRECT($A$14&amp;ROW())),""),"")</f>
        <v/>
      </c>
      <c r="B502" s="34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16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76"/>
      <c r="CL502" s="277"/>
      <c r="CN502" s="15"/>
      <c r="CO502" s="16"/>
    </row>
    <row r="503" spans="1:93" ht="24.95" customHeight="1">
      <c r="A503" s="408" t="str">
        <f ca="1">IFERROR(IF(INDIRECT($A$14&amp;ROW())&lt;&gt;"",COUNTIF([1]Summary!$B$30:$B$1029,INDIRECT($A$14&amp;ROW())),""),"")</f>
        <v/>
      </c>
      <c r="B503" s="34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16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76"/>
      <c r="CL503" s="277"/>
      <c r="CN503" s="15"/>
      <c r="CO503" s="16"/>
    </row>
    <row r="504" spans="1:93" ht="24.95" customHeight="1">
      <c r="A504" s="408" t="str">
        <f ca="1">IFERROR(IF(INDIRECT($A$14&amp;ROW())&lt;&gt;"",COUNTIF([1]Summary!$B$30:$B$1029,INDIRECT($A$14&amp;ROW())),""),"")</f>
        <v/>
      </c>
      <c r="B504" s="34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16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76"/>
      <c r="CL504" s="277"/>
      <c r="CN504" s="15"/>
      <c r="CO504" s="16"/>
    </row>
    <row r="505" spans="1:93" ht="24.95" customHeight="1">
      <c r="A505" s="408" t="str">
        <f ca="1">IFERROR(IF(INDIRECT($A$14&amp;ROW())&lt;&gt;"",COUNTIF([1]Summary!$B$30:$B$1029,INDIRECT($A$14&amp;ROW())),""),"")</f>
        <v/>
      </c>
      <c r="B505" s="34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16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76"/>
      <c r="CL505" s="277"/>
      <c r="CN505" s="15"/>
      <c r="CO505" s="16"/>
    </row>
    <row r="506" spans="1:93" ht="24.95" customHeight="1">
      <c r="A506" s="408" t="str">
        <f ca="1">IFERROR(IF(INDIRECT($A$14&amp;ROW())&lt;&gt;"",COUNTIF([1]Summary!$B$30:$B$1029,INDIRECT($A$14&amp;ROW())),""),"")</f>
        <v/>
      </c>
      <c r="B506" s="34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16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76"/>
      <c r="CL506" s="277"/>
      <c r="CN506" s="15"/>
      <c r="CO506" s="16"/>
    </row>
    <row r="507" spans="1:93" ht="24.95" customHeight="1">
      <c r="A507" s="408" t="str">
        <f ca="1">IFERROR(IF(INDIRECT($A$14&amp;ROW())&lt;&gt;"",COUNTIF([1]Summary!$B$30:$B$1029,INDIRECT($A$14&amp;ROW())),""),"")</f>
        <v/>
      </c>
      <c r="B507" s="34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16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76"/>
      <c r="CL507" s="277"/>
      <c r="CN507" s="15"/>
      <c r="CO507" s="16"/>
    </row>
    <row r="508" spans="1:93" ht="24.95" customHeight="1">
      <c r="A508" s="408" t="str">
        <f ca="1">IFERROR(IF(INDIRECT($A$14&amp;ROW())&lt;&gt;"",COUNTIF([1]Summary!$B$30:$B$1029,INDIRECT($A$14&amp;ROW())),""),"")</f>
        <v/>
      </c>
      <c r="B508" s="34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16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76"/>
      <c r="CL508" s="277"/>
      <c r="CN508" s="15"/>
      <c r="CO508" s="16"/>
    </row>
    <row r="509" spans="1:93" ht="24.95" customHeight="1">
      <c r="A509" s="408" t="str">
        <f ca="1">IFERROR(IF(INDIRECT($A$14&amp;ROW())&lt;&gt;"",COUNTIF([1]Summary!$B$30:$B$1029,INDIRECT($A$14&amp;ROW())),""),"")</f>
        <v/>
      </c>
      <c r="B509" s="34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16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76"/>
      <c r="CL509" s="277"/>
      <c r="CN509" s="15"/>
      <c r="CO509" s="16"/>
    </row>
    <row r="510" spans="1:93" ht="24.95" customHeight="1">
      <c r="A510" s="408" t="str">
        <f ca="1">IFERROR(IF(INDIRECT($A$14&amp;ROW())&lt;&gt;"",COUNTIF([1]Summary!$B$30:$B$1029,INDIRECT($A$14&amp;ROW())),""),"")</f>
        <v/>
      </c>
      <c r="B510" s="34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16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76"/>
      <c r="CL510" s="277"/>
      <c r="CN510" s="15"/>
      <c r="CO510" s="16"/>
    </row>
    <row r="511" spans="1:93" ht="24.95" customHeight="1">
      <c r="A511" s="408" t="str">
        <f ca="1">IFERROR(IF(INDIRECT($A$14&amp;ROW())&lt;&gt;"",COUNTIF([1]Summary!$B$30:$B$1029,INDIRECT($A$14&amp;ROW())),""),"")</f>
        <v/>
      </c>
      <c r="B511" s="34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16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76"/>
      <c r="CL511" s="277"/>
      <c r="CN511" s="15"/>
      <c r="CO511" s="16"/>
    </row>
    <row r="512" spans="1:93" ht="24.95" customHeight="1">
      <c r="A512" s="408" t="str">
        <f ca="1">IFERROR(IF(INDIRECT($A$14&amp;ROW())&lt;&gt;"",COUNTIF([1]Summary!$B$30:$B$1029,INDIRECT($A$14&amp;ROW())),""),"")</f>
        <v/>
      </c>
      <c r="B512" s="34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16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76"/>
      <c r="CL512" s="277"/>
      <c r="CN512" s="15"/>
      <c r="CO512" s="16"/>
    </row>
    <row r="513" spans="1:93" ht="24.95" customHeight="1">
      <c r="A513" s="408" t="str">
        <f ca="1">IFERROR(IF(INDIRECT($A$14&amp;ROW())&lt;&gt;"",COUNTIF([1]Summary!$B$30:$B$1029,INDIRECT($A$14&amp;ROW())),""),"")</f>
        <v/>
      </c>
      <c r="B513" s="34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16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76"/>
      <c r="CL513" s="277"/>
      <c r="CN513" s="15"/>
      <c r="CO513" s="16"/>
    </row>
    <row r="514" spans="1:93" ht="24.95" customHeight="1">
      <c r="A514" s="408" t="str">
        <f ca="1">IFERROR(IF(INDIRECT($A$14&amp;ROW())&lt;&gt;"",COUNTIF([1]Summary!$B$30:$B$1029,INDIRECT($A$14&amp;ROW())),""),"")</f>
        <v/>
      </c>
      <c r="B514" s="34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16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76"/>
      <c r="CL514" s="277"/>
      <c r="CN514" s="15"/>
      <c r="CO514" s="16"/>
    </row>
    <row r="515" spans="1:93" ht="24.95" customHeight="1">
      <c r="A515" s="408" t="str">
        <f ca="1">IFERROR(IF(INDIRECT($A$14&amp;ROW())&lt;&gt;"",COUNTIF([1]Summary!$B$30:$B$1029,INDIRECT($A$14&amp;ROW())),""),"")</f>
        <v/>
      </c>
      <c r="B515" s="34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16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76"/>
      <c r="CL515" s="277"/>
      <c r="CN515" s="15"/>
      <c r="CO515" s="16"/>
    </row>
    <row r="516" spans="1:93" ht="24.95" customHeight="1">
      <c r="A516" s="408" t="str">
        <f ca="1">IFERROR(IF(INDIRECT($A$14&amp;ROW())&lt;&gt;"",COUNTIF([1]Summary!$B$30:$B$1029,INDIRECT($A$14&amp;ROW())),""),"")</f>
        <v/>
      </c>
      <c r="B516" s="34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16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76"/>
      <c r="CL516" s="277"/>
      <c r="CN516" s="15"/>
      <c r="CO516" s="16"/>
    </row>
    <row r="517" spans="1:93" ht="24.95" customHeight="1">
      <c r="A517" s="408" t="str">
        <f ca="1">IFERROR(IF(INDIRECT($A$14&amp;ROW())&lt;&gt;"",COUNTIF([1]Summary!$B$30:$B$1029,INDIRECT($A$14&amp;ROW())),""),"")</f>
        <v/>
      </c>
      <c r="B517" s="34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16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76"/>
      <c r="CL517" s="277"/>
      <c r="CN517" s="15"/>
      <c r="CO517" s="16"/>
    </row>
    <row r="518" spans="1:93" ht="24.95" customHeight="1">
      <c r="A518" s="408" t="str">
        <f ca="1">IFERROR(IF(INDIRECT($A$14&amp;ROW())&lt;&gt;"",COUNTIF([1]Summary!$B$30:$B$1029,INDIRECT($A$14&amp;ROW())),""),"")</f>
        <v/>
      </c>
      <c r="B518" s="34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16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76"/>
      <c r="CL518" s="277"/>
      <c r="CN518" s="15"/>
      <c r="CO518" s="16"/>
    </row>
    <row r="519" spans="1:93" ht="24.95" customHeight="1">
      <c r="A519" s="408" t="str">
        <f ca="1">IFERROR(IF(INDIRECT($A$14&amp;ROW())&lt;&gt;"",COUNTIF([1]Summary!$B$30:$B$1029,INDIRECT($A$14&amp;ROW())),""),"")</f>
        <v/>
      </c>
      <c r="B519" s="34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16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76"/>
      <c r="CL519" s="277"/>
      <c r="CN519" s="15"/>
      <c r="CO519" s="16"/>
    </row>
    <row r="520" spans="1:93" ht="24.95" customHeight="1">
      <c r="A520" s="408" t="str">
        <f ca="1">IFERROR(IF(INDIRECT($A$14&amp;ROW())&lt;&gt;"",COUNTIF([1]Summary!$B$30:$B$1029,INDIRECT($A$14&amp;ROW())),""),"")</f>
        <v/>
      </c>
      <c r="B520" s="34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16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76"/>
      <c r="CL520" s="277"/>
      <c r="CN520" s="15"/>
      <c r="CO520" s="16"/>
    </row>
    <row r="521" spans="1:93" ht="24.95" customHeight="1">
      <c r="A521" s="408" t="str">
        <f ca="1">IFERROR(IF(INDIRECT($A$14&amp;ROW())&lt;&gt;"",COUNTIF([1]Summary!$B$30:$B$1029,INDIRECT($A$14&amp;ROW())),""),"")</f>
        <v/>
      </c>
      <c r="B521" s="34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16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76"/>
      <c r="CL521" s="277"/>
      <c r="CN521" s="15"/>
      <c r="CO521" s="16"/>
    </row>
    <row r="522" spans="1:93" ht="24.95" customHeight="1">
      <c r="A522" s="408" t="str">
        <f ca="1">IFERROR(IF(INDIRECT($A$14&amp;ROW())&lt;&gt;"",COUNTIF([1]Summary!$B$30:$B$1029,INDIRECT($A$14&amp;ROW())),""),"")</f>
        <v/>
      </c>
      <c r="B522" s="34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16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76"/>
      <c r="CL522" s="277"/>
      <c r="CN522" s="15"/>
      <c r="CO522" s="16"/>
    </row>
    <row r="523" spans="1:93" ht="24.95" customHeight="1">
      <c r="A523" s="408" t="str">
        <f ca="1">IFERROR(IF(INDIRECT($A$14&amp;ROW())&lt;&gt;"",COUNTIF([1]Summary!$B$30:$B$1029,INDIRECT($A$14&amp;ROW())),""),"")</f>
        <v/>
      </c>
      <c r="B523" s="34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16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76"/>
      <c r="CL523" s="277"/>
      <c r="CN523" s="15"/>
      <c r="CO523" s="16"/>
    </row>
    <row r="524" spans="1:93" ht="24.95" customHeight="1">
      <c r="A524" s="408" t="str">
        <f ca="1">IFERROR(IF(INDIRECT($A$14&amp;ROW())&lt;&gt;"",COUNTIF([1]Summary!$B$30:$B$1029,INDIRECT($A$14&amp;ROW())),""),"")</f>
        <v/>
      </c>
      <c r="B524" s="34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16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76"/>
      <c r="CL524" s="277"/>
      <c r="CN524" s="15"/>
      <c r="CO524" s="16"/>
    </row>
    <row r="525" spans="1:93" ht="24.95" customHeight="1">
      <c r="A525" s="408" t="str">
        <f ca="1">IFERROR(IF(INDIRECT($A$14&amp;ROW())&lt;&gt;"",COUNTIF([1]Summary!$B$30:$B$1029,INDIRECT($A$14&amp;ROW())),""),"")</f>
        <v/>
      </c>
      <c r="B525" s="34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16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76"/>
      <c r="CL525" s="277"/>
      <c r="CN525" s="15"/>
      <c r="CO525" s="16"/>
    </row>
    <row r="526" spans="1:93" ht="24.95" customHeight="1">
      <c r="A526" s="408" t="str">
        <f ca="1">IFERROR(IF(INDIRECT($A$14&amp;ROW())&lt;&gt;"",COUNTIF([1]Summary!$B$30:$B$1029,INDIRECT($A$14&amp;ROW())),""),"")</f>
        <v/>
      </c>
      <c r="B526" s="34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16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76"/>
      <c r="CL526" s="277"/>
      <c r="CN526" s="15"/>
      <c r="CO526" s="16"/>
    </row>
    <row r="527" spans="1:93" ht="24.95" customHeight="1">
      <c r="A527" s="408" t="str">
        <f ca="1">IFERROR(IF(INDIRECT($A$14&amp;ROW())&lt;&gt;"",COUNTIF([1]Summary!$B$30:$B$1029,INDIRECT($A$14&amp;ROW())),""),"")</f>
        <v/>
      </c>
      <c r="B527" s="34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16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76"/>
      <c r="CL527" s="277"/>
      <c r="CN527" s="15"/>
      <c r="CO527" s="16"/>
    </row>
    <row r="528" spans="1:93" ht="24.95" customHeight="1">
      <c r="A528" s="408" t="str">
        <f ca="1">IFERROR(IF(INDIRECT($A$14&amp;ROW())&lt;&gt;"",COUNTIF([1]Summary!$B$30:$B$1029,INDIRECT($A$14&amp;ROW())),""),"")</f>
        <v/>
      </c>
      <c r="B528" s="34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16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76"/>
      <c r="CL528" s="277"/>
      <c r="CN528" s="15"/>
      <c r="CO528" s="16"/>
    </row>
    <row r="529" spans="1:93" ht="24.95" customHeight="1">
      <c r="A529" s="408" t="str">
        <f ca="1">IFERROR(IF(INDIRECT($A$14&amp;ROW())&lt;&gt;"",COUNTIF([1]Summary!$B$30:$B$1029,INDIRECT($A$14&amp;ROW())),""),"")</f>
        <v/>
      </c>
      <c r="B529" s="34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16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76"/>
      <c r="CL529" s="277"/>
      <c r="CN529" s="15"/>
      <c r="CO529" s="16"/>
    </row>
    <row r="530" spans="1:93" ht="24.95" customHeight="1">
      <c r="A530" s="408" t="str">
        <f ca="1">IFERROR(IF(INDIRECT($A$14&amp;ROW())&lt;&gt;"",COUNTIF([1]Summary!$B$30:$B$1029,INDIRECT($A$14&amp;ROW())),""),"")</f>
        <v/>
      </c>
      <c r="B530" s="34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16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76"/>
      <c r="CL530" s="277"/>
      <c r="CN530" s="15"/>
      <c r="CO530" s="16"/>
    </row>
    <row r="531" spans="1:93" ht="24.95" customHeight="1">
      <c r="A531" s="408" t="str">
        <f ca="1">IFERROR(IF(INDIRECT($A$14&amp;ROW())&lt;&gt;"",COUNTIF([1]Summary!$B$30:$B$1029,INDIRECT($A$14&amp;ROW())),""),"")</f>
        <v/>
      </c>
      <c r="B531" s="34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16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76"/>
      <c r="CL531" s="277"/>
      <c r="CN531" s="15"/>
      <c r="CO531" s="16"/>
    </row>
    <row r="532" spans="1:93" ht="24.95" customHeight="1">
      <c r="A532" s="408" t="str">
        <f ca="1">IFERROR(IF(INDIRECT($A$14&amp;ROW())&lt;&gt;"",COUNTIF([1]Summary!$B$30:$B$1029,INDIRECT($A$14&amp;ROW())),""),"")</f>
        <v/>
      </c>
      <c r="B532" s="34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16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76"/>
      <c r="CL532" s="277"/>
      <c r="CN532" s="15"/>
      <c r="CO532" s="16"/>
    </row>
    <row r="533" spans="1:93" ht="24.95" customHeight="1">
      <c r="A533" s="408" t="str">
        <f ca="1">IFERROR(IF(INDIRECT($A$14&amp;ROW())&lt;&gt;"",COUNTIF([1]Summary!$B$30:$B$1029,INDIRECT($A$14&amp;ROW())),""),"")</f>
        <v/>
      </c>
      <c r="B533" s="34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16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76"/>
      <c r="CL533" s="277"/>
      <c r="CN533" s="15"/>
      <c r="CO533" s="16"/>
    </row>
    <row r="534" spans="1:93" ht="24.95" customHeight="1">
      <c r="A534" s="408" t="str">
        <f ca="1">IFERROR(IF(INDIRECT($A$14&amp;ROW())&lt;&gt;"",COUNTIF([1]Summary!$B$30:$B$1029,INDIRECT($A$14&amp;ROW())),""),"")</f>
        <v/>
      </c>
      <c r="B534" s="34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16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76"/>
      <c r="CL534" s="277"/>
      <c r="CN534" s="15"/>
      <c r="CO534" s="16"/>
    </row>
    <row r="535" spans="1:93" ht="24.95" customHeight="1">
      <c r="A535" s="408" t="str">
        <f ca="1">IFERROR(IF(INDIRECT($A$14&amp;ROW())&lt;&gt;"",COUNTIF([1]Summary!$B$30:$B$1029,INDIRECT($A$14&amp;ROW())),""),"")</f>
        <v/>
      </c>
      <c r="B535" s="34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16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76"/>
      <c r="CL535" s="277"/>
      <c r="CN535" s="15"/>
      <c r="CO535" s="16"/>
    </row>
    <row r="536" spans="1:93" ht="24.95" customHeight="1">
      <c r="A536" s="408" t="str">
        <f ca="1">IFERROR(IF(INDIRECT($A$14&amp;ROW())&lt;&gt;"",COUNTIF([1]Summary!$B$30:$B$1029,INDIRECT($A$14&amp;ROW())),""),"")</f>
        <v/>
      </c>
      <c r="B536" s="34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16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76"/>
      <c r="CL536" s="277"/>
      <c r="CN536" s="15"/>
      <c r="CO536" s="16"/>
    </row>
    <row r="537" spans="1:93" ht="24.95" customHeight="1">
      <c r="A537" s="408" t="str">
        <f ca="1">IFERROR(IF(INDIRECT($A$14&amp;ROW())&lt;&gt;"",COUNTIF([1]Summary!$B$30:$B$1029,INDIRECT($A$14&amp;ROW())),""),"")</f>
        <v/>
      </c>
      <c r="B537" s="34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16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76"/>
      <c r="CL537" s="277"/>
      <c r="CN537" s="15"/>
      <c r="CO537" s="16"/>
    </row>
    <row r="538" spans="1:93" ht="24.95" customHeight="1">
      <c r="A538" s="408" t="str">
        <f ca="1">IFERROR(IF(INDIRECT($A$14&amp;ROW())&lt;&gt;"",COUNTIF([1]Summary!$B$30:$B$1029,INDIRECT($A$14&amp;ROW())),""),"")</f>
        <v/>
      </c>
      <c r="B538" s="34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16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76"/>
      <c r="CL538" s="277"/>
      <c r="CN538" s="15"/>
      <c r="CO538" s="16"/>
    </row>
    <row r="539" spans="1:93" ht="24.95" customHeight="1">
      <c r="A539" s="408" t="str">
        <f ca="1">IFERROR(IF(INDIRECT($A$14&amp;ROW())&lt;&gt;"",COUNTIF([1]Summary!$B$30:$B$1029,INDIRECT($A$14&amp;ROW())),""),"")</f>
        <v/>
      </c>
      <c r="B539" s="34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16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76"/>
      <c r="CL539" s="277"/>
      <c r="CN539" s="15"/>
      <c r="CO539" s="16"/>
    </row>
    <row r="540" spans="1:93" ht="24.95" customHeight="1">
      <c r="A540" s="408" t="str">
        <f ca="1">IFERROR(IF(INDIRECT($A$14&amp;ROW())&lt;&gt;"",COUNTIF([1]Summary!$B$30:$B$1029,INDIRECT($A$14&amp;ROW())),""),"")</f>
        <v/>
      </c>
      <c r="B540" s="34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16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76"/>
      <c r="CL540" s="277"/>
      <c r="CN540" s="15"/>
      <c r="CO540" s="16"/>
    </row>
    <row r="541" spans="1:93" ht="24.95" customHeight="1">
      <c r="A541" s="408" t="str">
        <f ca="1">IFERROR(IF(INDIRECT($A$14&amp;ROW())&lt;&gt;"",COUNTIF([1]Summary!$B$30:$B$1029,INDIRECT($A$14&amp;ROW())),""),"")</f>
        <v/>
      </c>
      <c r="B541" s="34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16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76"/>
      <c r="CL541" s="277"/>
      <c r="CN541" s="15"/>
      <c r="CO541" s="16"/>
    </row>
    <row r="542" spans="1:93" ht="24.95" customHeight="1">
      <c r="A542" s="408" t="str">
        <f ca="1">IFERROR(IF(INDIRECT($A$14&amp;ROW())&lt;&gt;"",COUNTIF([1]Summary!$B$30:$B$1029,INDIRECT($A$14&amp;ROW())),""),"")</f>
        <v/>
      </c>
      <c r="B542" s="34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16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76"/>
      <c r="CL542" s="277"/>
      <c r="CN542" s="15"/>
      <c r="CO542" s="16"/>
    </row>
    <row r="543" spans="1:93" ht="24.95" customHeight="1">
      <c r="A543" s="408" t="str">
        <f ca="1">IFERROR(IF(INDIRECT($A$14&amp;ROW())&lt;&gt;"",COUNTIF([1]Summary!$B$30:$B$1029,INDIRECT($A$14&amp;ROW())),""),"")</f>
        <v/>
      </c>
      <c r="B543" s="34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16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76"/>
      <c r="CL543" s="277"/>
      <c r="CN543" s="15"/>
      <c r="CO543" s="16"/>
    </row>
    <row r="544" spans="1:93" ht="24.95" customHeight="1">
      <c r="A544" s="408" t="str">
        <f ca="1">IFERROR(IF(INDIRECT($A$14&amp;ROW())&lt;&gt;"",COUNTIF([1]Summary!$B$30:$B$1029,INDIRECT($A$14&amp;ROW())),""),"")</f>
        <v/>
      </c>
      <c r="B544" s="34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16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76"/>
      <c r="CL544" s="277"/>
      <c r="CN544" s="15"/>
      <c r="CO544" s="16"/>
    </row>
    <row r="545" spans="1:93" ht="24.95" customHeight="1">
      <c r="A545" s="408" t="str">
        <f ca="1">IFERROR(IF(INDIRECT($A$14&amp;ROW())&lt;&gt;"",COUNTIF([1]Summary!$B$30:$B$1029,INDIRECT($A$14&amp;ROW())),""),"")</f>
        <v/>
      </c>
      <c r="B545" s="34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16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76"/>
      <c r="CL545" s="277"/>
      <c r="CN545" s="15"/>
      <c r="CO545" s="16"/>
    </row>
    <row r="546" spans="1:93" ht="24.95" customHeight="1">
      <c r="A546" s="408" t="str">
        <f ca="1">IFERROR(IF(INDIRECT($A$14&amp;ROW())&lt;&gt;"",COUNTIF([1]Summary!$B$30:$B$1029,INDIRECT($A$14&amp;ROW())),""),"")</f>
        <v/>
      </c>
      <c r="B546" s="34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16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76"/>
      <c r="CL546" s="277"/>
      <c r="CN546" s="15"/>
      <c r="CO546" s="16"/>
    </row>
    <row r="547" spans="1:93" ht="24.95" customHeight="1">
      <c r="A547" s="408" t="str">
        <f ca="1">IFERROR(IF(INDIRECT($A$14&amp;ROW())&lt;&gt;"",COUNTIF([1]Summary!$B$30:$B$1029,INDIRECT($A$14&amp;ROW())),""),"")</f>
        <v/>
      </c>
      <c r="B547" s="34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16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76"/>
      <c r="CL547" s="277"/>
      <c r="CN547" s="15"/>
      <c r="CO547" s="16"/>
    </row>
    <row r="548" spans="1:93" ht="24.95" customHeight="1">
      <c r="A548" s="408" t="str">
        <f ca="1">IFERROR(IF(INDIRECT($A$14&amp;ROW())&lt;&gt;"",COUNTIF([1]Summary!$B$30:$B$1029,INDIRECT($A$14&amp;ROW())),""),"")</f>
        <v/>
      </c>
      <c r="B548" s="34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16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76"/>
      <c r="CL548" s="277"/>
      <c r="CN548" s="15"/>
      <c r="CO548" s="16"/>
    </row>
    <row r="549" spans="1:93" ht="24.95" customHeight="1">
      <c r="A549" s="408" t="str">
        <f ca="1">IFERROR(IF(INDIRECT($A$14&amp;ROW())&lt;&gt;"",COUNTIF([1]Summary!$B$30:$B$1029,INDIRECT($A$14&amp;ROW())),""),"")</f>
        <v/>
      </c>
      <c r="B549" s="34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16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76"/>
      <c r="CL549" s="277"/>
      <c r="CN549" s="15"/>
      <c r="CO549" s="16"/>
    </row>
    <row r="550" spans="1:93" ht="24.95" customHeight="1">
      <c r="A550" s="408" t="str">
        <f ca="1">IFERROR(IF(INDIRECT($A$14&amp;ROW())&lt;&gt;"",COUNTIF([1]Summary!$B$30:$B$1029,INDIRECT($A$14&amp;ROW())),""),"")</f>
        <v/>
      </c>
      <c r="B550" s="34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16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76"/>
      <c r="CL550" s="277"/>
      <c r="CN550" s="15"/>
      <c r="CO550" s="16"/>
    </row>
    <row r="551" spans="1:93" ht="24.95" customHeight="1">
      <c r="A551" s="408" t="str">
        <f ca="1">IFERROR(IF(INDIRECT($A$14&amp;ROW())&lt;&gt;"",COUNTIF([1]Summary!$B$30:$B$1029,INDIRECT($A$14&amp;ROW())),""),"")</f>
        <v/>
      </c>
      <c r="B551" s="34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16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76"/>
      <c r="CL551" s="277"/>
      <c r="CN551" s="15"/>
      <c r="CO551" s="16"/>
    </row>
    <row r="552" spans="1:93" ht="24.95" customHeight="1">
      <c r="A552" s="408" t="str">
        <f ca="1">IFERROR(IF(INDIRECT($A$14&amp;ROW())&lt;&gt;"",COUNTIF([1]Summary!$B$30:$B$1029,INDIRECT($A$14&amp;ROW())),""),"")</f>
        <v/>
      </c>
      <c r="B552" s="34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16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76"/>
      <c r="CL552" s="277"/>
      <c r="CN552" s="15"/>
      <c r="CO552" s="16"/>
    </row>
    <row r="553" spans="1:93" ht="24.95" customHeight="1">
      <c r="A553" s="408" t="str">
        <f ca="1">IFERROR(IF(INDIRECT($A$14&amp;ROW())&lt;&gt;"",COUNTIF([1]Summary!$B$30:$B$1029,INDIRECT($A$14&amp;ROW())),""),"")</f>
        <v/>
      </c>
      <c r="B553" s="34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16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76"/>
      <c r="CL553" s="277"/>
      <c r="CN553" s="15"/>
      <c r="CO553" s="16"/>
    </row>
    <row r="554" spans="1:93" ht="24.95" customHeight="1">
      <c r="A554" s="408" t="str">
        <f ca="1">IFERROR(IF(INDIRECT($A$14&amp;ROW())&lt;&gt;"",COUNTIF([1]Summary!$B$30:$B$1029,INDIRECT($A$14&amp;ROW())),""),"")</f>
        <v/>
      </c>
      <c r="B554" s="34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16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76"/>
      <c r="CL554" s="277"/>
      <c r="CN554" s="15"/>
      <c r="CO554" s="16"/>
    </row>
    <row r="555" spans="1:93" ht="24.95" customHeight="1">
      <c r="A555" s="408" t="str">
        <f ca="1">IFERROR(IF(INDIRECT($A$14&amp;ROW())&lt;&gt;"",COUNTIF([1]Summary!$B$30:$B$1029,INDIRECT($A$14&amp;ROW())),""),"")</f>
        <v/>
      </c>
      <c r="B555" s="34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16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76"/>
      <c r="CL555" s="277"/>
      <c r="CN555" s="15"/>
      <c r="CO555" s="16"/>
    </row>
    <row r="556" spans="1:93" ht="24.95" customHeight="1">
      <c r="A556" s="408" t="str">
        <f ca="1">IFERROR(IF(INDIRECT($A$14&amp;ROW())&lt;&gt;"",COUNTIF([1]Summary!$B$30:$B$1029,INDIRECT($A$14&amp;ROW())),""),"")</f>
        <v/>
      </c>
      <c r="B556" s="34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16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76"/>
      <c r="CL556" s="277"/>
      <c r="CN556" s="15"/>
      <c r="CO556" s="16"/>
    </row>
    <row r="557" spans="1:93" ht="24.95" customHeight="1">
      <c r="A557" s="408" t="str">
        <f ca="1">IFERROR(IF(INDIRECT($A$14&amp;ROW())&lt;&gt;"",COUNTIF([1]Summary!$B$30:$B$1029,INDIRECT($A$14&amp;ROW())),""),"")</f>
        <v/>
      </c>
      <c r="B557" s="34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16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76"/>
      <c r="CL557" s="277"/>
      <c r="CN557" s="15"/>
      <c r="CO557" s="16"/>
    </row>
    <row r="558" spans="1:93" ht="24.95" customHeight="1">
      <c r="A558" s="408" t="str">
        <f ca="1">IFERROR(IF(INDIRECT($A$14&amp;ROW())&lt;&gt;"",COUNTIF([1]Summary!$B$30:$B$1029,INDIRECT($A$14&amp;ROW())),""),"")</f>
        <v/>
      </c>
      <c r="B558" s="34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16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76"/>
      <c r="CL558" s="277"/>
      <c r="CN558" s="15"/>
      <c r="CO558" s="16"/>
    </row>
    <row r="559" spans="1:93" ht="24.95" customHeight="1">
      <c r="A559" s="408" t="str">
        <f ca="1">IFERROR(IF(INDIRECT($A$14&amp;ROW())&lt;&gt;"",COUNTIF([1]Summary!$B$30:$B$1029,INDIRECT($A$14&amp;ROW())),""),"")</f>
        <v/>
      </c>
      <c r="B559" s="34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16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76"/>
      <c r="CL559" s="277"/>
      <c r="CN559" s="15"/>
      <c r="CO559" s="16"/>
    </row>
    <row r="560" spans="1:93" ht="24.95" customHeight="1">
      <c r="A560" s="408" t="str">
        <f ca="1">IFERROR(IF(INDIRECT($A$14&amp;ROW())&lt;&gt;"",COUNTIF([1]Summary!$B$30:$B$1029,INDIRECT($A$14&amp;ROW())),""),"")</f>
        <v/>
      </c>
      <c r="B560" s="34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16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76"/>
      <c r="CL560" s="277"/>
      <c r="CN560" s="15"/>
      <c r="CO560" s="16"/>
    </row>
    <row r="561" spans="1:93" ht="24.95" customHeight="1">
      <c r="A561" s="408" t="str">
        <f ca="1">IFERROR(IF(INDIRECT($A$14&amp;ROW())&lt;&gt;"",COUNTIF([1]Summary!$B$30:$B$1029,INDIRECT($A$14&amp;ROW())),""),"")</f>
        <v/>
      </c>
      <c r="B561" s="34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16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76"/>
      <c r="CL561" s="277"/>
      <c r="CN561" s="15"/>
      <c r="CO561" s="16"/>
    </row>
    <row r="562" spans="1:93" ht="24.95" customHeight="1">
      <c r="A562" s="408" t="str">
        <f ca="1">IFERROR(IF(INDIRECT($A$14&amp;ROW())&lt;&gt;"",COUNTIF([1]Summary!$B$30:$B$1029,INDIRECT($A$14&amp;ROW())),""),"")</f>
        <v/>
      </c>
      <c r="B562" s="34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16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76"/>
      <c r="CL562" s="277"/>
      <c r="CN562" s="15"/>
      <c r="CO562" s="16"/>
    </row>
    <row r="563" spans="1:93" ht="24.95" customHeight="1">
      <c r="A563" s="408" t="str">
        <f ca="1">IFERROR(IF(INDIRECT($A$14&amp;ROW())&lt;&gt;"",COUNTIF([1]Summary!$B$30:$B$1029,INDIRECT($A$14&amp;ROW())),""),"")</f>
        <v/>
      </c>
      <c r="B563" s="34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16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76"/>
      <c r="CL563" s="277"/>
      <c r="CN563" s="15"/>
      <c r="CO563" s="16"/>
    </row>
    <row r="564" spans="1:93" ht="24.95" customHeight="1">
      <c r="A564" s="408" t="str">
        <f ca="1">IFERROR(IF(INDIRECT($A$14&amp;ROW())&lt;&gt;"",COUNTIF([1]Summary!$B$30:$B$1029,INDIRECT($A$14&amp;ROW())),""),"")</f>
        <v/>
      </c>
      <c r="B564" s="34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16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76"/>
      <c r="CL564" s="277"/>
      <c r="CN564" s="15"/>
      <c r="CO564" s="16"/>
    </row>
    <row r="565" spans="1:93" ht="24.95" customHeight="1">
      <c r="A565" s="408" t="str">
        <f ca="1">IFERROR(IF(INDIRECT($A$14&amp;ROW())&lt;&gt;"",COUNTIF([1]Summary!$B$30:$B$1029,INDIRECT($A$14&amp;ROW())),""),"")</f>
        <v/>
      </c>
      <c r="B565" s="34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16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76"/>
      <c r="CL565" s="277"/>
      <c r="CN565" s="15"/>
      <c r="CO565" s="16"/>
    </row>
    <row r="566" spans="1:93" ht="24.95" customHeight="1">
      <c r="A566" s="408" t="str">
        <f ca="1">IFERROR(IF(INDIRECT($A$14&amp;ROW())&lt;&gt;"",COUNTIF([1]Summary!$B$30:$B$1029,INDIRECT($A$14&amp;ROW())),""),"")</f>
        <v/>
      </c>
      <c r="B566" s="34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16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76"/>
      <c r="CL566" s="277"/>
      <c r="CN566" s="15"/>
      <c r="CO566" s="16"/>
    </row>
    <row r="567" spans="1:93" ht="24.95" customHeight="1">
      <c r="A567" s="408" t="str">
        <f ca="1">IFERROR(IF(INDIRECT($A$14&amp;ROW())&lt;&gt;"",COUNTIF([1]Summary!$B$30:$B$1029,INDIRECT($A$14&amp;ROW())),""),"")</f>
        <v/>
      </c>
      <c r="B567" s="34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16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76"/>
      <c r="CL567" s="277"/>
      <c r="CN567" s="15"/>
      <c r="CO567" s="16"/>
    </row>
    <row r="568" spans="1:93" ht="24.95" customHeight="1">
      <c r="A568" s="408" t="str">
        <f ca="1">IFERROR(IF(INDIRECT($A$14&amp;ROW())&lt;&gt;"",COUNTIF([1]Summary!$B$30:$B$1029,INDIRECT($A$14&amp;ROW())),""),"")</f>
        <v/>
      </c>
      <c r="B568" s="34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16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76"/>
      <c r="CL568" s="277"/>
      <c r="CN568" s="15"/>
      <c r="CO568" s="16"/>
    </row>
    <row r="569" spans="1:93" ht="24.95" customHeight="1">
      <c r="A569" s="408" t="str">
        <f ca="1">IFERROR(IF(INDIRECT($A$14&amp;ROW())&lt;&gt;"",COUNTIF([1]Summary!$B$30:$B$1029,INDIRECT($A$14&amp;ROW())),""),"")</f>
        <v/>
      </c>
      <c r="B569" s="34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16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76"/>
      <c r="CL569" s="277"/>
      <c r="CN569" s="15"/>
      <c r="CO569" s="16"/>
    </row>
    <row r="570" spans="1:93" ht="24.95" customHeight="1">
      <c r="A570" s="408" t="str">
        <f ca="1">IFERROR(IF(INDIRECT($A$14&amp;ROW())&lt;&gt;"",COUNTIF([1]Summary!$B$30:$B$1029,INDIRECT($A$14&amp;ROW())),""),"")</f>
        <v/>
      </c>
      <c r="B570" s="34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16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76"/>
      <c r="CL570" s="277"/>
      <c r="CN570" s="15"/>
      <c r="CO570" s="16"/>
    </row>
    <row r="571" spans="1:93" ht="24.95" customHeight="1">
      <c r="A571" s="408" t="str">
        <f ca="1">IFERROR(IF(INDIRECT($A$14&amp;ROW())&lt;&gt;"",COUNTIF([1]Summary!$B$30:$B$1029,INDIRECT($A$14&amp;ROW())),""),"")</f>
        <v/>
      </c>
      <c r="B571" s="34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16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76"/>
      <c r="CL571" s="277"/>
      <c r="CN571" s="15"/>
      <c r="CO571" s="16"/>
    </row>
    <row r="572" spans="1:93" ht="24.95" customHeight="1">
      <c r="A572" s="408" t="str">
        <f ca="1">IFERROR(IF(INDIRECT($A$14&amp;ROW())&lt;&gt;"",COUNTIF([1]Summary!$B$30:$B$1029,INDIRECT($A$14&amp;ROW())),""),"")</f>
        <v/>
      </c>
      <c r="B572" s="34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16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76"/>
      <c r="CL572" s="277"/>
      <c r="CN572" s="15"/>
      <c r="CO572" s="16"/>
    </row>
    <row r="573" spans="1:93" ht="24.95" customHeight="1">
      <c r="A573" s="408" t="str">
        <f ca="1">IFERROR(IF(INDIRECT($A$14&amp;ROW())&lt;&gt;"",COUNTIF([1]Summary!$B$30:$B$1029,INDIRECT($A$14&amp;ROW())),""),"")</f>
        <v/>
      </c>
      <c r="B573" s="34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16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76"/>
      <c r="CL573" s="277"/>
      <c r="CN573" s="15"/>
      <c r="CO573" s="16"/>
    </row>
    <row r="574" spans="1:93" ht="24.95" customHeight="1">
      <c r="A574" s="408" t="str">
        <f ca="1">IFERROR(IF(INDIRECT($A$14&amp;ROW())&lt;&gt;"",COUNTIF([1]Summary!$B$30:$B$1029,INDIRECT($A$14&amp;ROW())),""),"")</f>
        <v/>
      </c>
      <c r="B574" s="34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16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76"/>
      <c r="CL574" s="277"/>
      <c r="CN574" s="15"/>
      <c r="CO574" s="16"/>
    </row>
    <row r="575" spans="1:93" ht="24.95" customHeight="1">
      <c r="A575" s="408" t="str">
        <f ca="1">IFERROR(IF(INDIRECT($A$14&amp;ROW())&lt;&gt;"",COUNTIF([1]Summary!$B$30:$B$1029,INDIRECT($A$14&amp;ROW())),""),"")</f>
        <v/>
      </c>
      <c r="B575" s="34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16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76"/>
      <c r="CL575" s="277"/>
      <c r="CN575" s="15"/>
      <c r="CO575" s="16"/>
    </row>
    <row r="576" spans="1:93" ht="24.95" customHeight="1">
      <c r="A576" s="408" t="str">
        <f ca="1">IFERROR(IF(INDIRECT($A$14&amp;ROW())&lt;&gt;"",COUNTIF([1]Summary!$B$30:$B$1029,INDIRECT($A$14&amp;ROW())),""),"")</f>
        <v/>
      </c>
      <c r="B576" s="34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16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76"/>
      <c r="CL576" s="277"/>
      <c r="CN576" s="15"/>
      <c r="CO576" s="16"/>
    </row>
    <row r="577" spans="1:93" ht="24.95" customHeight="1">
      <c r="A577" s="408" t="str">
        <f ca="1">IFERROR(IF(INDIRECT($A$14&amp;ROW())&lt;&gt;"",COUNTIF([1]Summary!$B$30:$B$1029,INDIRECT($A$14&amp;ROW())),""),"")</f>
        <v/>
      </c>
      <c r="B577" s="34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16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76"/>
      <c r="CL577" s="277"/>
      <c r="CN577" s="15"/>
      <c r="CO577" s="16"/>
    </row>
    <row r="578" spans="1:93" ht="24.95" customHeight="1">
      <c r="A578" s="408" t="str">
        <f ca="1">IFERROR(IF(INDIRECT($A$14&amp;ROW())&lt;&gt;"",COUNTIF([1]Summary!$B$30:$B$1029,INDIRECT($A$14&amp;ROW())),""),"")</f>
        <v/>
      </c>
      <c r="B578" s="34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16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76"/>
      <c r="CL578" s="277"/>
      <c r="CN578" s="15"/>
      <c r="CO578" s="16"/>
    </row>
    <row r="579" spans="1:93" ht="24.95" customHeight="1">
      <c r="A579" s="408" t="str">
        <f ca="1">IFERROR(IF(INDIRECT($A$14&amp;ROW())&lt;&gt;"",COUNTIF([1]Summary!$B$30:$B$1029,INDIRECT($A$14&amp;ROW())),""),"")</f>
        <v/>
      </c>
      <c r="B579" s="34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16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76"/>
      <c r="CL579" s="277"/>
      <c r="CN579" s="15"/>
      <c r="CO579" s="16"/>
    </row>
    <row r="580" spans="1:93" ht="24.95" customHeight="1">
      <c r="A580" s="408" t="str">
        <f ca="1">IFERROR(IF(INDIRECT($A$14&amp;ROW())&lt;&gt;"",COUNTIF([1]Summary!$B$30:$B$1029,INDIRECT($A$14&amp;ROW())),""),"")</f>
        <v/>
      </c>
      <c r="B580" s="34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16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76"/>
      <c r="CL580" s="277"/>
      <c r="CN580" s="15"/>
      <c r="CO580" s="16"/>
    </row>
    <row r="581" spans="1:93" ht="24.95" customHeight="1">
      <c r="A581" s="408" t="str">
        <f ca="1">IFERROR(IF(INDIRECT($A$14&amp;ROW())&lt;&gt;"",COUNTIF([1]Summary!$B$30:$B$1029,INDIRECT($A$14&amp;ROW())),""),"")</f>
        <v/>
      </c>
      <c r="B581" s="34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16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76"/>
      <c r="CL581" s="277"/>
      <c r="CN581" s="15"/>
      <c r="CO581" s="16"/>
    </row>
    <row r="582" spans="1:93" ht="24.95" customHeight="1">
      <c r="A582" s="408" t="str">
        <f ca="1">IFERROR(IF(INDIRECT($A$14&amp;ROW())&lt;&gt;"",COUNTIF([1]Summary!$B$30:$B$1029,INDIRECT($A$14&amp;ROW())),""),"")</f>
        <v/>
      </c>
      <c r="B582" s="34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16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76"/>
      <c r="CL582" s="277"/>
      <c r="CN582" s="15"/>
      <c r="CO582" s="16"/>
    </row>
    <row r="583" spans="1:93" ht="24.95" customHeight="1">
      <c r="A583" s="408" t="str">
        <f ca="1">IFERROR(IF(INDIRECT($A$14&amp;ROW())&lt;&gt;"",COUNTIF([1]Summary!$B$30:$B$1029,INDIRECT($A$14&amp;ROW())),""),"")</f>
        <v/>
      </c>
      <c r="B583" s="34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16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76"/>
      <c r="CL583" s="277"/>
      <c r="CN583" s="15"/>
      <c r="CO583" s="16"/>
    </row>
    <row r="584" spans="1:93" ht="24.95" customHeight="1">
      <c r="A584" s="408" t="str">
        <f ca="1">IFERROR(IF(INDIRECT($A$14&amp;ROW())&lt;&gt;"",COUNTIF([1]Summary!$B$30:$B$1029,INDIRECT($A$14&amp;ROW())),""),"")</f>
        <v/>
      </c>
      <c r="B584" s="34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16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76"/>
      <c r="CL584" s="277"/>
      <c r="CN584" s="15"/>
      <c r="CO584" s="16"/>
    </row>
    <row r="585" spans="1:93" ht="24.95" customHeight="1">
      <c r="A585" s="408" t="str">
        <f ca="1">IFERROR(IF(INDIRECT($A$14&amp;ROW())&lt;&gt;"",COUNTIF([1]Summary!$B$30:$B$1029,INDIRECT($A$14&amp;ROW())),""),"")</f>
        <v/>
      </c>
      <c r="B585" s="34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16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76"/>
      <c r="CL585" s="277"/>
      <c r="CN585" s="15"/>
      <c r="CO585" s="16"/>
    </row>
    <row r="586" spans="1:93" ht="24.95" customHeight="1">
      <c r="A586" s="408" t="str">
        <f ca="1">IFERROR(IF(INDIRECT($A$14&amp;ROW())&lt;&gt;"",COUNTIF([1]Summary!$B$30:$B$1029,INDIRECT($A$14&amp;ROW())),""),"")</f>
        <v/>
      </c>
      <c r="B586" s="34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16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76"/>
      <c r="CL586" s="277"/>
      <c r="CN586" s="15"/>
      <c r="CO586" s="16"/>
    </row>
    <row r="587" spans="1:93" ht="24.95" customHeight="1">
      <c r="A587" s="408" t="str">
        <f ca="1">IFERROR(IF(INDIRECT($A$14&amp;ROW())&lt;&gt;"",COUNTIF([1]Summary!$B$30:$B$1029,INDIRECT($A$14&amp;ROW())),""),"")</f>
        <v/>
      </c>
      <c r="B587" s="34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16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76"/>
      <c r="CL587" s="277"/>
      <c r="CN587" s="15"/>
      <c r="CO587" s="16"/>
    </row>
    <row r="588" spans="1:93" ht="24.95" customHeight="1">
      <c r="A588" s="408" t="str">
        <f ca="1">IFERROR(IF(INDIRECT($A$14&amp;ROW())&lt;&gt;"",COUNTIF([1]Summary!$B$30:$B$1029,INDIRECT($A$14&amp;ROW())),""),"")</f>
        <v/>
      </c>
      <c r="B588" s="34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16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76"/>
      <c r="CL588" s="277"/>
      <c r="CN588" s="15"/>
      <c r="CO588" s="16"/>
    </row>
    <row r="589" spans="1:93" ht="24.95" customHeight="1">
      <c r="A589" s="408" t="str">
        <f ca="1">IFERROR(IF(INDIRECT($A$14&amp;ROW())&lt;&gt;"",COUNTIF([1]Summary!$B$30:$B$1029,INDIRECT($A$14&amp;ROW())),""),"")</f>
        <v/>
      </c>
      <c r="B589" s="34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16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76"/>
      <c r="CL589" s="277"/>
      <c r="CN589" s="15"/>
      <c r="CO589" s="16"/>
    </row>
    <row r="590" spans="1:93" ht="24.95" customHeight="1">
      <c r="A590" s="408" t="str">
        <f ca="1">IFERROR(IF(INDIRECT($A$14&amp;ROW())&lt;&gt;"",COUNTIF([1]Summary!$B$30:$B$1029,INDIRECT($A$14&amp;ROW())),""),"")</f>
        <v/>
      </c>
      <c r="B590" s="34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16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76"/>
      <c r="CL590" s="277"/>
      <c r="CN590" s="15"/>
      <c r="CO590" s="16"/>
    </row>
    <row r="591" spans="1:93" ht="24.95" customHeight="1">
      <c r="A591" s="408" t="str">
        <f ca="1">IFERROR(IF(INDIRECT($A$14&amp;ROW())&lt;&gt;"",COUNTIF([1]Summary!$B$30:$B$1029,INDIRECT($A$14&amp;ROW())),""),"")</f>
        <v/>
      </c>
      <c r="B591" s="34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16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76"/>
      <c r="CL591" s="277"/>
      <c r="CN591" s="15"/>
      <c r="CO591" s="16"/>
    </row>
    <row r="592" spans="1:93" ht="24.95" customHeight="1">
      <c r="A592" s="408" t="str">
        <f ca="1">IFERROR(IF(INDIRECT($A$14&amp;ROW())&lt;&gt;"",COUNTIF([1]Summary!$B$30:$B$1029,INDIRECT($A$14&amp;ROW())),""),"")</f>
        <v/>
      </c>
      <c r="B592" s="34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16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76"/>
      <c r="CL592" s="277"/>
      <c r="CN592" s="15"/>
      <c r="CO592" s="16"/>
    </row>
    <row r="593" spans="1:93" ht="24.95" customHeight="1">
      <c r="A593" s="408" t="str">
        <f ca="1">IFERROR(IF(INDIRECT($A$14&amp;ROW())&lt;&gt;"",COUNTIF([1]Summary!$B$30:$B$1029,INDIRECT($A$14&amp;ROW())),""),"")</f>
        <v/>
      </c>
      <c r="B593" s="34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16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76"/>
      <c r="CL593" s="277"/>
      <c r="CN593" s="15"/>
      <c r="CO593" s="16"/>
    </row>
    <row r="594" spans="1:93" ht="24.95" customHeight="1">
      <c r="A594" s="408" t="str">
        <f ca="1">IFERROR(IF(INDIRECT($A$14&amp;ROW())&lt;&gt;"",COUNTIF([1]Summary!$B$30:$B$1029,INDIRECT($A$14&amp;ROW())),""),"")</f>
        <v/>
      </c>
      <c r="B594" s="34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16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76"/>
      <c r="CL594" s="277"/>
      <c r="CN594" s="15"/>
      <c r="CO594" s="16"/>
    </row>
    <row r="595" spans="1:93" ht="24.95" customHeight="1">
      <c r="A595" s="408" t="str">
        <f ca="1">IFERROR(IF(INDIRECT($A$14&amp;ROW())&lt;&gt;"",COUNTIF([1]Summary!$B$30:$B$1029,INDIRECT($A$14&amp;ROW())),""),"")</f>
        <v/>
      </c>
      <c r="B595" s="34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16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76"/>
      <c r="CL595" s="277"/>
      <c r="CN595" s="15"/>
      <c r="CO595" s="16"/>
    </row>
    <row r="596" spans="1:93" ht="24.95" customHeight="1">
      <c r="A596" s="408" t="str">
        <f ca="1">IFERROR(IF(INDIRECT($A$14&amp;ROW())&lt;&gt;"",COUNTIF([1]Summary!$B$30:$B$1029,INDIRECT($A$14&amp;ROW())),""),"")</f>
        <v/>
      </c>
      <c r="B596" s="34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16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76"/>
      <c r="CL596" s="277"/>
      <c r="CN596" s="15"/>
      <c r="CO596" s="16"/>
    </row>
    <row r="597" spans="1:93" ht="24.95" customHeight="1">
      <c r="A597" s="408" t="str">
        <f ca="1">IFERROR(IF(INDIRECT($A$14&amp;ROW())&lt;&gt;"",COUNTIF([1]Summary!$B$30:$B$1029,INDIRECT($A$14&amp;ROW())),""),"")</f>
        <v/>
      </c>
      <c r="B597" s="34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16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76"/>
      <c r="CL597" s="277"/>
      <c r="CN597" s="15"/>
      <c r="CO597" s="16"/>
    </row>
    <row r="598" spans="1:93" ht="24.95" customHeight="1">
      <c r="A598" s="408" t="str">
        <f ca="1">IFERROR(IF(INDIRECT($A$14&amp;ROW())&lt;&gt;"",COUNTIF([1]Summary!$B$30:$B$1029,INDIRECT($A$14&amp;ROW())),""),"")</f>
        <v/>
      </c>
      <c r="B598" s="34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16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76"/>
      <c r="CL598" s="277"/>
      <c r="CN598" s="15"/>
      <c r="CO598" s="16"/>
    </row>
    <row r="599" spans="1:93" ht="24.95" customHeight="1">
      <c r="A599" s="408" t="str">
        <f ca="1">IFERROR(IF(INDIRECT($A$14&amp;ROW())&lt;&gt;"",COUNTIF([1]Summary!$B$30:$B$1029,INDIRECT($A$14&amp;ROW())),""),"")</f>
        <v/>
      </c>
      <c r="B599" s="34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16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76"/>
      <c r="CL599" s="277"/>
      <c r="CN599" s="15"/>
      <c r="CO599" s="16"/>
    </row>
    <row r="600" spans="1:93" ht="24.95" customHeight="1">
      <c r="A600" s="408" t="str">
        <f ca="1">IFERROR(IF(INDIRECT($A$14&amp;ROW())&lt;&gt;"",COUNTIF([1]Summary!$B$30:$B$1029,INDIRECT($A$14&amp;ROW())),""),"")</f>
        <v/>
      </c>
      <c r="B600" s="34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16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76"/>
      <c r="CL600" s="277"/>
      <c r="CN600" s="15"/>
      <c r="CO600" s="16"/>
    </row>
    <row r="601" spans="1:93" ht="24.95" customHeight="1">
      <c r="A601" s="408" t="str">
        <f ca="1">IFERROR(IF(INDIRECT($A$14&amp;ROW())&lt;&gt;"",COUNTIF([1]Summary!$B$30:$B$1029,INDIRECT($A$14&amp;ROW())),""),"")</f>
        <v/>
      </c>
      <c r="B601" s="34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16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76"/>
      <c r="CL601" s="277"/>
      <c r="CN601" s="15"/>
      <c r="CO601" s="16"/>
    </row>
    <row r="602" spans="1:93" ht="24.95" customHeight="1">
      <c r="A602" s="408" t="str">
        <f ca="1">IFERROR(IF(INDIRECT($A$14&amp;ROW())&lt;&gt;"",COUNTIF([1]Summary!$B$30:$B$1029,INDIRECT($A$14&amp;ROW())),""),"")</f>
        <v/>
      </c>
      <c r="B602" s="34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16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76"/>
      <c r="CL602" s="277"/>
      <c r="CN602" s="15"/>
      <c r="CO602" s="16"/>
    </row>
    <row r="603" spans="1:93" ht="24.95" customHeight="1">
      <c r="A603" s="408" t="str">
        <f ca="1">IFERROR(IF(INDIRECT($A$14&amp;ROW())&lt;&gt;"",COUNTIF([1]Summary!$B$30:$B$1029,INDIRECT($A$14&amp;ROW())),""),"")</f>
        <v/>
      </c>
      <c r="B603" s="34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16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76"/>
      <c r="CL603" s="277"/>
      <c r="CN603" s="15"/>
      <c r="CO603" s="16"/>
    </row>
    <row r="604" spans="1:93" ht="24.95" customHeight="1">
      <c r="A604" s="408" t="str">
        <f ca="1">IFERROR(IF(INDIRECT($A$14&amp;ROW())&lt;&gt;"",COUNTIF([1]Summary!$B$30:$B$1029,INDIRECT($A$14&amp;ROW())),""),"")</f>
        <v/>
      </c>
      <c r="B604" s="34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16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76"/>
      <c r="CL604" s="277"/>
      <c r="CN604" s="15"/>
      <c r="CO604" s="16"/>
    </row>
    <row r="605" spans="1:93" ht="24.95" customHeight="1">
      <c r="A605" s="408" t="str">
        <f ca="1">IFERROR(IF(INDIRECT($A$14&amp;ROW())&lt;&gt;"",COUNTIF([1]Summary!$B$30:$B$1029,INDIRECT($A$14&amp;ROW())),""),"")</f>
        <v/>
      </c>
      <c r="B605" s="34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16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76"/>
      <c r="CL605" s="277"/>
      <c r="CN605" s="15"/>
      <c r="CO605" s="16"/>
    </row>
    <row r="606" spans="1:93" ht="24.95" customHeight="1">
      <c r="A606" s="408" t="str">
        <f ca="1">IFERROR(IF(INDIRECT($A$14&amp;ROW())&lt;&gt;"",COUNTIF([1]Summary!$B$30:$B$1029,INDIRECT($A$14&amp;ROW())),""),"")</f>
        <v/>
      </c>
      <c r="B606" s="34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16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76"/>
      <c r="CL606" s="277"/>
      <c r="CN606" s="15"/>
      <c r="CO606" s="16"/>
    </row>
    <row r="607" spans="1:93" ht="24.95" customHeight="1">
      <c r="A607" s="408" t="str">
        <f ca="1">IFERROR(IF(INDIRECT($A$14&amp;ROW())&lt;&gt;"",COUNTIF([1]Summary!$B$30:$B$1029,INDIRECT($A$14&amp;ROW())),""),"")</f>
        <v/>
      </c>
      <c r="B607" s="34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16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76"/>
      <c r="CL607" s="277"/>
      <c r="CN607" s="15"/>
      <c r="CO607" s="16"/>
    </row>
    <row r="608" spans="1:93" ht="24.95" customHeight="1">
      <c r="A608" s="408" t="str">
        <f ca="1">IFERROR(IF(INDIRECT($A$14&amp;ROW())&lt;&gt;"",COUNTIF([1]Summary!$B$30:$B$1029,INDIRECT($A$14&amp;ROW())),""),"")</f>
        <v/>
      </c>
      <c r="B608" s="34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16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76"/>
      <c r="CL608" s="277"/>
      <c r="CN608" s="15"/>
      <c r="CO608" s="16"/>
    </row>
    <row r="609" spans="1:93" ht="24.95" customHeight="1">
      <c r="A609" s="408" t="str">
        <f ca="1">IFERROR(IF(INDIRECT($A$14&amp;ROW())&lt;&gt;"",COUNTIF([1]Summary!$B$30:$B$1029,INDIRECT($A$14&amp;ROW())),""),"")</f>
        <v/>
      </c>
      <c r="B609" s="34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16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76"/>
      <c r="CL609" s="277"/>
      <c r="CN609" s="15"/>
      <c r="CO609" s="16"/>
    </row>
    <row r="610" spans="1:93" ht="24.95" customHeight="1">
      <c r="A610" s="408" t="str">
        <f ca="1">IFERROR(IF(INDIRECT($A$14&amp;ROW())&lt;&gt;"",COUNTIF([1]Summary!$B$30:$B$1029,INDIRECT($A$14&amp;ROW())),""),"")</f>
        <v/>
      </c>
      <c r="B610" s="34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16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76"/>
      <c r="CL610" s="277"/>
      <c r="CN610" s="15"/>
      <c r="CO610" s="16"/>
    </row>
    <row r="611" spans="1:93" ht="24.95" customHeight="1">
      <c r="A611" s="408" t="str">
        <f ca="1">IFERROR(IF(INDIRECT($A$14&amp;ROW())&lt;&gt;"",COUNTIF([1]Summary!$B$30:$B$1029,INDIRECT($A$14&amp;ROW())),""),"")</f>
        <v/>
      </c>
      <c r="B611" s="34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16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76"/>
      <c r="CL611" s="277"/>
      <c r="CN611" s="15"/>
      <c r="CO611" s="16"/>
    </row>
    <row r="612" spans="1:93" ht="24.95" customHeight="1">
      <c r="A612" s="408" t="str">
        <f ca="1">IFERROR(IF(INDIRECT($A$14&amp;ROW())&lt;&gt;"",COUNTIF([1]Summary!$B$30:$B$1029,INDIRECT($A$14&amp;ROW())),""),"")</f>
        <v/>
      </c>
      <c r="B612" s="34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16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76"/>
      <c r="CL612" s="277"/>
      <c r="CN612" s="15"/>
      <c r="CO612" s="16"/>
    </row>
    <row r="613" spans="1:93" ht="24.95" customHeight="1">
      <c r="A613" s="408" t="str">
        <f ca="1">IFERROR(IF(INDIRECT($A$14&amp;ROW())&lt;&gt;"",COUNTIF([1]Summary!$B$30:$B$1029,INDIRECT($A$14&amp;ROW())),""),"")</f>
        <v/>
      </c>
      <c r="B613" s="34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16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76"/>
      <c r="CL613" s="277"/>
      <c r="CN613" s="15"/>
      <c r="CO613" s="16"/>
    </row>
    <row r="614" spans="1:93" ht="24.95" customHeight="1">
      <c r="A614" s="408" t="str">
        <f ca="1">IFERROR(IF(INDIRECT($A$14&amp;ROW())&lt;&gt;"",COUNTIF([1]Summary!$B$30:$B$1029,INDIRECT($A$14&amp;ROW())),""),"")</f>
        <v/>
      </c>
      <c r="B614" s="34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16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76"/>
      <c r="CL614" s="277"/>
      <c r="CN614" s="15"/>
      <c r="CO614" s="16"/>
    </row>
    <row r="615" spans="1:93" ht="24.95" customHeight="1">
      <c r="A615" s="408" t="str">
        <f ca="1">IFERROR(IF(INDIRECT($A$14&amp;ROW())&lt;&gt;"",COUNTIF([1]Summary!$B$30:$B$1029,INDIRECT($A$14&amp;ROW())),""),"")</f>
        <v/>
      </c>
      <c r="B615" s="34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16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76"/>
      <c r="CL615" s="277"/>
      <c r="CN615" s="15"/>
      <c r="CO615" s="16"/>
    </row>
    <row r="616" spans="1:93" ht="24.95" customHeight="1">
      <c r="A616" s="408" t="str">
        <f ca="1">IFERROR(IF(INDIRECT($A$14&amp;ROW())&lt;&gt;"",COUNTIF([1]Summary!$B$30:$B$1029,INDIRECT($A$14&amp;ROW())),""),"")</f>
        <v/>
      </c>
      <c r="B616" s="34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16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76"/>
      <c r="CL616" s="277"/>
      <c r="CN616" s="15"/>
      <c r="CO616" s="16"/>
    </row>
    <row r="617" spans="1:93" ht="24.95" customHeight="1">
      <c r="A617" s="408" t="str">
        <f ca="1">IFERROR(IF(INDIRECT($A$14&amp;ROW())&lt;&gt;"",COUNTIF([1]Summary!$B$30:$B$1029,INDIRECT($A$14&amp;ROW())),""),"")</f>
        <v/>
      </c>
      <c r="B617" s="34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16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76"/>
      <c r="CL617" s="277"/>
      <c r="CN617" s="15"/>
      <c r="CO617" s="16"/>
    </row>
    <row r="618" spans="1:93" ht="24.95" customHeight="1">
      <c r="A618" s="408" t="str">
        <f ca="1">IFERROR(IF(INDIRECT($A$14&amp;ROW())&lt;&gt;"",COUNTIF([1]Summary!$B$30:$B$1029,INDIRECT($A$14&amp;ROW())),""),"")</f>
        <v/>
      </c>
      <c r="B618" s="34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16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76"/>
      <c r="CL618" s="277"/>
      <c r="CN618" s="15"/>
      <c r="CO618" s="16"/>
    </row>
    <row r="619" spans="1:93" ht="24.95" customHeight="1">
      <c r="A619" s="408" t="str">
        <f ca="1">IFERROR(IF(INDIRECT($A$14&amp;ROW())&lt;&gt;"",COUNTIF([1]Summary!$B$30:$B$1029,INDIRECT($A$14&amp;ROW())),""),"")</f>
        <v/>
      </c>
      <c r="B619" s="34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16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76"/>
      <c r="CL619" s="277"/>
      <c r="CN619" s="15"/>
      <c r="CO619" s="16"/>
    </row>
    <row r="620" spans="1:93" ht="24.95" customHeight="1">
      <c r="A620" s="408" t="str">
        <f ca="1">IFERROR(IF(INDIRECT($A$14&amp;ROW())&lt;&gt;"",COUNTIF([1]Summary!$B$30:$B$1029,INDIRECT($A$14&amp;ROW())),""),"")</f>
        <v/>
      </c>
      <c r="B620" s="34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16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76"/>
      <c r="CL620" s="277"/>
      <c r="CN620" s="15"/>
      <c r="CO620" s="16"/>
    </row>
    <row r="621" spans="1:93" ht="24.95" customHeight="1">
      <c r="A621" s="408" t="str">
        <f ca="1">IFERROR(IF(INDIRECT($A$14&amp;ROW())&lt;&gt;"",COUNTIF([1]Summary!$B$30:$B$1029,INDIRECT($A$14&amp;ROW())),""),"")</f>
        <v/>
      </c>
      <c r="B621" s="34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16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76"/>
      <c r="CL621" s="277"/>
      <c r="CN621" s="15"/>
      <c r="CO621" s="16"/>
    </row>
    <row r="622" spans="1:93" ht="24.95" customHeight="1">
      <c r="A622" s="408" t="str">
        <f ca="1">IFERROR(IF(INDIRECT($A$14&amp;ROW())&lt;&gt;"",COUNTIF([1]Summary!$B$30:$B$1029,INDIRECT($A$14&amp;ROW())),""),"")</f>
        <v/>
      </c>
      <c r="B622" s="34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16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76"/>
      <c r="CL622" s="277"/>
      <c r="CN622" s="15"/>
      <c r="CO622" s="16"/>
    </row>
    <row r="623" spans="1:93" ht="24.95" customHeight="1">
      <c r="A623" s="408" t="str">
        <f ca="1">IFERROR(IF(INDIRECT($A$14&amp;ROW())&lt;&gt;"",COUNTIF([1]Summary!$B$30:$B$1029,INDIRECT($A$14&amp;ROW())),""),"")</f>
        <v/>
      </c>
      <c r="B623" s="34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16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76"/>
      <c r="CL623" s="277"/>
      <c r="CN623" s="15"/>
      <c r="CO623" s="16"/>
    </row>
    <row r="624" spans="1:93" ht="24.95" customHeight="1">
      <c r="A624" s="408" t="str">
        <f ca="1">IFERROR(IF(INDIRECT($A$14&amp;ROW())&lt;&gt;"",COUNTIF([1]Summary!$B$30:$B$1029,INDIRECT($A$14&amp;ROW())),""),"")</f>
        <v/>
      </c>
      <c r="B624" s="34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16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76"/>
      <c r="CL624" s="277"/>
      <c r="CN624" s="15"/>
      <c r="CO624" s="16"/>
    </row>
    <row r="625" spans="1:93" ht="24.95" customHeight="1">
      <c r="A625" s="408" t="str">
        <f ca="1">IFERROR(IF(INDIRECT($A$14&amp;ROW())&lt;&gt;"",COUNTIF([1]Summary!$B$30:$B$1029,INDIRECT($A$14&amp;ROW())),""),"")</f>
        <v/>
      </c>
      <c r="B625" s="34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16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76"/>
      <c r="CL625" s="277"/>
      <c r="CN625" s="15"/>
      <c r="CO625" s="16"/>
    </row>
    <row r="626" spans="1:93" ht="24.95" customHeight="1">
      <c r="A626" s="408" t="str">
        <f ca="1">IFERROR(IF(INDIRECT($A$14&amp;ROW())&lt;&gt;"",COUNTIF([1]Summary!$B$30:$B$1029,INDIRECT($A$14&amp;ROW())),""),"")</f>
        <v/>
      </c>
      <c r="B626" s="34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16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76"/>
      <c r="CL626" s="277"/>
      <c r="CN626" s="15"/>
      <c r="CO626" s="16"/>
    </row>
    <row r="627" spans="1:93" ht="24.95" customHeight="1">
      <c r="A627" s="408" t="str">
        <f ca="1">IFERROR(IF(INDIRECT($A$14&amp;ROW())&lt;&gt;"",COUNTIF([1]Summary!$B$30:$B$1029,INDIRECT($A$14&amp;ROW())),""),"")</f>
        <v/>
      </c>
      <c r="B627" s="34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16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76"/>
      <c r="CL627" s="277"/>
      <c r="CN627" s="15"/>
      <c r="CO627" s="16"/>
    </row>
    <row r="628" spans="1:93" ht="24.95" customHeight="1">
      <c r="A628" s="408" t="str">
        <f ca="1">IFERROR(IF(INDIRECT($A$14&amp;ROW())&lt;&gt;"",COUNTIF([1]Summary!$B$30:$B$1029,INDIRECT($A$14&amp;ROW())),""),"")</f>
        <v/>
      </c>
      <c r="B628" s="34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16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76"/>
      <c r="CL628" s="277"/>
      <c r="CN628" s="15"/>
      <c r="CO628" s="16"/>
    </row>
    <row r="629" spans="1:93" ht="24.95" customHeight="1">
      <c r="A629" s="408" t="str">
        <f ca="1">IFERROR(IF(INDIRECT($A$14&amp;ROW())&lt;&gt;"",COUNTIF([1]Summary!$B$30:$B$1029,INDIRECT($A$14&amp;ROW())),""),"")</f>
        <v/>
      </c>
      <c r="B629" s="34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16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76"/>
      <c r="CL629" s="277"/>
      <c r="CN629" s="15"/>
      <c r="CO629" s="16"/>
    </row>
    <row r="630" spans="1:93" ht="24.95" customHeight="1">
      <c r="A630" s="408" t="str">
        <f ca="1">IFERROR(IF(INDIRECT($A$14&amp;ROW())&lt;&gt;"",COUNTIF([1]Summary!$B$30:$B$1029,INDIRECT($A$14&amp;ROW())),""),"")</f>
        <v/>
      </c>
      <c r="B630" s="34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16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76"/>
      <c r="CL630" s="277"/>
      <c r="CN630" s="15"/>
      <c r="CO630" s="16"/>
    </row>
    <row r="631" spans="1:93" ht="24.95" customHeight="1">
      <c r="A631" s="408" t="str">
        <f ca="1">IFERROR(IF(INDIRECT($A$14&amp;ROW())&lt;&gt;"",COUNTIF([1]Summary!$B$30:$B$1029,INDIRECT($A$14&amp;ROW())),""),"")</f>
        <v/>
      </c>
      <c r="B631" s="34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16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76"/>
      <c r="CL631" s="277"/>
      <c r="CN631" s="15"/>
      <c r="CO631" s="16"/>
    </row>
    <row r="632" spans="1:93" ht="24.95" customHeight="1">
      <c r="A632" s="408" t="str">
        <f ca="1">IFERROR(IF(INDIRECT($A$14&amp;ROW())&lt;&gt;"",COUNTIF([1]Summary!$B$30:$B$1029,INDIRECT($A$14&amp;ROW())),""),"")</f>
        <v/>
      </c>
      <c r="B632" s="34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16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76"/>
      <c r="CL632" s="277"/>
      <c r="CN632" s="15"/>
      <c r="CO632" s="16"/>
    </row>
    <row r="633" spans="1:93" ht="24.95" customHeight="1">
      <c r="A633" s="408" t="str">
        <f ca="1">IFERROR(IF(INDIRECT($A$14&amp;ROW())&lt;&gt;"",COUNTIF([1]Summary!$B$30:$B$1029,INDIRECT($A$14&amp;ROW())),""),"")</f>
        <v/>
      </c>
      <c r="B633" s="34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16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76"/>
      <c r="CL633" s="277"/>
      <c r="CN633" s="15"/>
      <c r="CO633" s="16"/>
    </row>
    <row r="634" spans="1:93" ht="24.95" customHeight="1">
      <c r="A634" s="408" t="str">
        <f ca="1">IFERROR(IF(INDIRECT($A$14&amp;ROW())&lt;&gt;"",COUNTIF([1]Summary!$B$30:$B$1029,INDIRECT($A$14&amp;ROW())),""),"")</f>
        <v/>
      </c>
      <c r="B634" s="34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16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76"/>
      <c r="CL634" s="277"/>
      <c r="CN634" s="15"/>
      <c r="CO634" s="16"/>
    </row>
    <row r="635" spans="1:93" ht="24.95" customHeight="1">
      <c r="A635" s="408" t="str">
        <f ca="1">IFERROR(IF(INDIRECT($A$14&amp;ROW())&lt;&gt;"",COUNTIF([1]Summary!$B$30:$B$1029,INDIRECT($A$14&amp;ROW())),""),"")</f>
        <v/>
      </c>
      <c r="B635" s="34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400"/>
      <c r="AG635" s="401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16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76"/>
      <c r="CL635" s="277"/>
      <c r="CN635" s="15"/>
      <c r="CO635" s="16"/>
    </row>
    <row r="636" spans="1:93" ht="24.95" customHeight="1">
      <c r="A636" s="408" t="str">
        <f ca="1">IFERROR(IF(INDIRECT($A$14&amp;ROW())&lt;&gt;"",COUNTIF([1]Summary!$B$30:$B$1029,INDIRECT($A$14&amp;ROW())),""),"")</f>
        <v/>
      </c>
      <c r="B636" s="34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400"/>
      <c r="AG636" s="401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16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76"/>
      <c r="CL636" s="277"/>
      <c r="CN636" s="15"/>
      <c r="CO636" s="16"/>
    </row>
    <row r="637" spans="1:93" ht="24.95" customHeight="1">
      <c r="A637" s="408" t="str">
        <f ca="1">IFERROR(IF(INDIRECT($A$14&amp;ROW())&lt;&gt;"",COUNTIF([1]Summary!$B$30:$B$1029,INDIRECT($A$14&amp;ROW())),""),"")</f>
        <v/>
      </c>
      <c r="B637" s="34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400"/>
      <c r="AG637" s="401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16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76"/>
      <c r="CL637" s="277"/>
      <c r="CN637" s="15"/>
      <c r="CO637" s="16"/>
    </row>
    <row r="638" spans="1:93" ht="24.95" customHeight="1">
      <c r="A638" s="408" t="str">
        <f ca="1">IFERROR(IF(INDIRECT($A$14&amp;ROW())&lt;&gt;"",COUNTIF([1]Summary!$B$30:$B$1029,INDIRECT($A$14&amp;ROW())),""),"")</f>
        <v/>
      </c>
      <c r="B638" s="34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400"/>
      <c r="AG638" s="401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16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76"/>
      <c r="CL638" s="277"/>
      <c r="CN638" s="15"/>
      <c r="CO638" s="16"/>
    </row>
    <row r="639" spans="1:93" ht="24.95" customHeight="1">
      <c r="A639" s="408" t="str">
        <f ca="1">IFERROR(IF(INDIRECT($A$14&amp;ROW())&lt;&gt;"",COUNTIF([1]Summary!$B$30:$B$1029,INDIRECT($A$14&amp;ROW())),""),"")</f>
        <v/>
      </c>
      <c r="B639" s="34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400"/>
      <c r="AG639" s="401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16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76"/>
      <c r="CL639" s="277"/>
      <c r="CN639" s="15"/>
      <c r="CO639" s="16"/>
    </row>
    <row r="640" spans="1:93" ht="24.95" customHeight="1">
      <c r="A640" s="408" t="str">
        <f ca="1">IFERROR(IF(INDIRECT($A$14&amp;ROW())&lt;&gt;"",COUNTIF([1]Summary!$B$30:$B$1029,INDIRECT($A$14&amp;ROW())),""),"")</f>
        <v/>
      </c>
      <c r="B640" s="34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400"/>
      <c r="AG640" s="401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16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76"/>
      <c r="CL640" s="277"/>
      <c r="CN640" s="15"/>
      <c r="CO640" s="16"/>
    </row>
    <row r="641" spans="1:93" ht="24.95" customHeight="1">
      <c r="A641" s="408" t="str">
        <f ca="1">IFERROR(IF(INDIRECT($A$14&amp;ROW())&lt;&gt;"",COUNTIF([1]Summary!$B$30:$B$1029,INDIRECT($A$14&amp;ROW())),""),"")</f>
        <v/>
      </c>
      <c r="B641" s="34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400"/>
      <c r="AG641" s="401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16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76"/>
      <c r="CL641" s="277"/>
      <c r="CN641" s="15"/>
      <c r="CO641" s="16"/>
    </row>
    <row r="642" spans="1:93" ht="24.95" customHeight="1">
      <c r="A642" s="408" t="str">
        <f ca="1">IFERROR(IF(INDIRECT($A$14&amp;ROW())&lt;&gt;"",COUNTIF([1]Summary!$B$30:$B$1029,INDIRECT($A$14&amp;ROW())),""),"")</f>
        <v/>
      </c>
      <c r="B642" s="34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400"/>
      <c r="AG642" s="401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16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76"/>
      <c r="CL642" s="277"/>
      <c r="CN642" s="15"/>
      <c r="CO642" s="16"/>
    </row>
    <row r="643" spans="1:93" ht="24.95" customHeight="1">
      <c r="A643" s="408" t="str">
        <f ca="1">IFERROR(IF(INDIRECT($A$14&amp;ROW())&lt;&gt;"",COUNTIF([1]Summary!$B$30:$B$1029,INDIRECT($A$14&amp;ROW())),""),"")</f>
        <v/>
      </c>
      <c r="B643" s="34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400"/>
      <c r="AG643" s="401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16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76"/>
      <c r="CL643" s="277"/>
      <c r="CN643" s="15"/>
      <c r="CO643" s="16"/>
    </row>
    <row r="644" spans="1:93" ht="24.95" customHeight="1">
      <c r="A644" s="408" t="str">
        <f ca="1">IFERROR(IF(INDIRECT($A$14&amp;ROW())&lt;&gt;"",COUNTIF([1]Summary!$B$30:$B$1029,INDIRECT($A$14&amp;ROW())),""),"")</f>
        <v/>
      </c>
      <c r="B644" s="34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400"/>
      <c r="AG644" s="401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16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76"/>
      <c r="CL644" s="277"/>
      <c r="CN644" s="15"/>
      <c r="CO644" s="16"/>
    </row>
    <row r="645" spans="1:93" ht="24.95" customHeight="1">
      <c r="A645" s="408" t="str">
        <f ca="1">IFERROR(IF(INDIRECT($A$14&amp;ROW())&lt;&gt;"",COUNTIF([1]Summary!$B$30:$B$1029,INDIRECT($A$14&amp;ROW())),""),"")</f>
        <v/>
      </c>
      <c r="B645" s="34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400"/>
      <c r="AG645" s="401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16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76"/>
      <c r="CL645" s="277"/>
      <c r="CN645" s="15"/>
      <c r="CO645" s="16"/>
    </row>
    <row r="646" spans="1:93" ht="24.95" customHeight="1">
      <c r="A646" s="408" t="str">
        <f ca="1">IFERROR(IF(INDIRECT($A$14&amp;ROW())&lt;&gt;"",COUNTIF([1]Summary!$B$30:$B$1029,INDIRECT($A$14&amp;ROW())),""),"")</f>
        <v/>
      </c>
      <c r="B646" s="34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400"/>
      <c r="AG646" s="401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16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76"/>
      <c r="CL646" s="277"/>
      <c r="CN646" s="15"/>
      <c r="CO646" s="16"/>
    </row>
    <row r="647" spans="1:93" ht="24.95" customHeight="1">
      <c r="A647" s="408" t="str">
        <f ca="1">IFERROR(IF(INDIRECT($A$14&amp;ROW())&lt;&gt;"",COUNTIF([1]Summary!$B$30:$B$1029,INDIRECT($A$14&amp;ROW())),""),"")</f>
        <v/>
      </c>
      <c r="B647" s="34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400"/>
      <c r="AG647" s="401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16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76"/>
      <c r="CL647" s="277"/>
      <c r="CN647" s="15"/>
      <c r="CO647" s="16"/>
    </row>
    <row r="648" spans="1:93" ht="24.95" customHeight="1">
      <c r="A648" s="408" t="str">
        <f ca="1">IFERROR(IF(INDIRECT($A$14&amp;ROW())&lt;&gt;"",COUNTIF([1]Summary!$B$30:$B$1029,INDIRECT($A$14&amp;ROW())),""),"")</f>
        <v/>
      </c>
      <c r="B648" s="34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400"/>
      <c r="AG648" s="401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16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76"/>
      <c r="CL648" s="277"/>
      <c r="CN648" s="15"/>
      <c r="CO648" s="16"/>
    </row>
    <row r="649" spans="1:93" ht="24.95" customHeight="1">
      <c r="A649" s="408" t="str">
        <f ca="1">IFERROR(IF(INDIRECT($A$14&amp;ROW())&lt;&gt;"",COUNTIF([1]Summary!$B$30:$B$1029,INDIRECT($A$14&amp;ROW())),""),"")</f>
        <v/>
      </c>
      <c r="B649" s="34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400"/>
      <c r="AG649" s="401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16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76"/>
      <c r="CL649" s="277"/>
      <c r="CN649" s="15"/>
      <c r="CO649" s="16"/>
    </row>
    <row r="650" spans="1:93" ht="24.95" customHeight="1">
      <c r="A650" s="408" t="str">
        <f ca="1">IFERROR(IF(INDIRECT($A$14&amp;ROW())&lt;&gt;"",COUNTIF([1]Summary!$B$30:$B$1029,INDIRECT($A$14&amp;ROW())),""),"")</f>
        <v/>
      </c>
      <c r="B650" s="34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400"/>
      <c r="AG650" s="401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16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76"/>
      <c r="CL650" s="277"/>
      <c r="CN650" s="15"/>
      <c r="CO650" s="16"/>
    </row>
    <row r="651" spans="1:93" ht="24.95" customHeight="1">
      <c r="A651" s="408" t="str">
        <f ca="1">IFERROR(IF(INDIRECT($A$14&amp;ROW())&lt;&gt;"",COUNTIF([1]Summary!$B$30:$B$1029,INDIRECT($A$14&amp;ROW())),""),"")</f>
        <v/>
      </c>
      <c r="B651" s="34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400"/>
      <c r="AG651" s="401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16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76"/>
      <c r="CL651" s="277"/>
      <c r="CN651" s="15"/>
      <c r="CO651" s="16"/>
    </row>
    <row r="652" spans="1:93" ht="24.95" customHeight="1">
      <c r="A652" s="408" t="str">
        <f ca="1">IFERROR(IF(INDIRECT($A$14&amp;ROW())&lt;&gt;"",COUNTIF([1]Summary!$B$30:$B$1029,INDIRECT($A$14&amp;ROW())),""),"")</f>
        <v/>
      </c>
      <c r="B652" s="34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400"/>
      <c r="AG652" s="401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16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76"/>
      <c r="CL652" s="277"/>
      <c r="CN652" s="15"/>
      <c r="CO652" s="16"/>
    </row>
    <row r="653" spans="1:93" ht="24.95" customHeight="1">
      <c r="A653" s="408" t="str">
        <f ca="1">IFERROR(IF(INDIRECT($A$14&amp;ROW())&lt;&gt;"",COUNTIF([1]Summary!$B$30:$B$1029,INDIRECT($A$14&amp;ROW())),""),"")</f>
        <v/>
      </c>
      <c r="B653" s="34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400"/>
      <c r="AG653" s="401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16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76"/>
      <c r="CL653" s="277"/>
      <c r="CN653" s="15"/>
      <c r="CO653" s="16"/>
    </row>
    <row r="654" spans="1:93" ht="24.95" customHeight="1">
      <c r="A654" s="408" t="str">
        <f ca="1">IFERROR(IF(INDIRECT($A$14&amp;ROW())&lt;&gt;"",COUNTIF([1]Summary!$B$30:$B$1029,INDIRECT($A$14&amp;ROW())),""),"")</f>
        <v/>
      </c>
      <c r="B654" s="34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400"/>
      <c r="AG654" s="401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16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76"/>
      <c r="CL654" s="277"/>
      <c r="CN654" s="15"/>
      <c r="CO654" s="16"/>
    </row>
    <row r="655" spans="1:93" ht="24.95" customHeight="1">
      <c r="A655" s="408" t="str">
        <f ca="1">IFERROR(IF(INDIRECT($A$14&amp;ROW())&lt;&gt;"",COUNTIF([1]Summary!$B$30:$B$1029,INDIRECT($A$14&amp;ROW())),""),"")</f>
        <v/>
      </c>
      <c r="B655" s="34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400"/>
      <c r="AG655" s="401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16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76"/>
      <c r="CL655" s="277"/>
      <c r="CN655" s="15"/>
      <c r="CO655" s="16"/>
    </row>
    <row r="656" spans="1:93" ht="24.95" customHeight="1">
      <c r="A656" s="408" t="str">
        <f ca="1">IFERROR(IF(INDIRECT($A$14&amp;ROW())&lt;&gt;"",COUNTIF([1]Summary!$B$30:$B$1029,INDIRECT($A$14&amp;ROW())),""),"")</f>
        <v/>
      </c>
      <c r="B656" s="34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400"/>
      <c r="AG656" s="401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16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76"/>
      <c r="CL656" s="277"/>
      <c r="CN656" s="15"/>
      <c r="CO656" s="16"/>
    </row>
    <row r="657" spans="1:93" ht="24.95" customHeight="1">
      <c r="A657" s="408" t="str">
        <f ca="1">IFERROR(IF(INDIRECT($A$14&amp;ROW())&lt;&gt;"",COUNTIF([1]Summary!$B$30:$B$1029,INDIRECT($A$14&amp;ROW())),""),"")</f>
        <v/>
      </c>
      <c r="B657" s="34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400"/>
      <c r="AG657" s="401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16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76"/>
      <c r="CL657" s="277"/>
      <c r="CN657" s="15"/>
      <c r="CO657" s="16"/>
    </row>
    <row r="658" spans="1:93" ht="24.95" customHeight="1">
      <c r="A658" s="408" t="str">
        <f ca="1">IFERROR(IF(INDIRECT($A$14&amp;ROW())&lt;&gt;"",COUNTIF([1]Summary!$B$30:$B$1029,INDIRECT($A$14&amp;ROW())),""),"")</f>
        <v/>
      </c>
      <c r="B658" s="34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400"/>
      <c r="AG658" s="401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16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76"/>
      <c r="CL658" s="277"/>
      <c r="CN658" s="15"/>
      <c r="CO658" s="16"/>
    </row>
    <row r="659" spans="1:93" ht="24.95" customHeight="1">
      <c r="A659" s="408" t="str">
        <f ca="1">IFERROR(IF(INDIRECT($A$14&amp;ROW())&lt;&gt;"",COUNTIF([1]Summary!$B$30:$B$1029,INDIRECT($A$14&amp;ROW())),""),"")</f>
        <v/>
      </c>
      <c r="B659" s="34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400"/>
      <c r="AG659" s="401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16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76"/>
      <c r="CL659" s="277"/>
      <c r="CN659" s="15"/>
      <c r="CO659" s="16"/>
    </row>
    <row r="660" spans="1:93" ht="24.95" customHeight="1">
      <c r="A660" s="408" t="str">
        <f ca="1">IFERROR(IF(INDIRECT($A$14&amp;ROW())&lt;&gt;"",COUNTIF([1]Summary!$B$30:$B$1029,INDIRECT($A$14&amp;ROW())),""),"")</f>
        <v/>
      </c>
      <c r="B660" s="34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400"/>
      <c r="AG660" s="401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16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76"/>
      <c r="CL660" s="277"/>
      <c r="CN660" s="15"/>
      <c r="CO660" s="16"/>
    </row>
    <row r="661" spans="1:93" ht="24.95" customHeight="1">
      <c r="A661" s="408" t="str">
        <f ca="1">IFERROR(IF(INDIRECT($A$14&amp;ROW())&lt;&gt;"",COUNTIF([1]Summary!$B$30:$B$1029,INDIRECT($A$14&amp;ROW())),""),"")</f>
        <v/>
      </c>
      <c r="B661" s="34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400"/>
      <c r="AG661" s="401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16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76"/>
      <c r="CL661" s="277"/>
      <c r="CN661" s="15"/>
      <c r="CO661" s="16"/>
    </row>
    <row r="662" spans="1:93" ht="24.95" customHeight="1">
      <c r="A662" s="408" t="str">
        <f ca="1">IFERROR(IF(INDIRECT($A$14&amp;ROW())&lt;&gt;"",COUNTIF([1]Summary!$B$30:$B$1029,INDIRECT($A$14&amp;ROW())),""),"")</f>
        <v/>
      </c>
      <c r="B662" s="34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400"/>
      <c r="AG662" s="401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16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76"/>
      <c r="CL662" s="277"/>
      <c r="CN662" s="15"/>
      <c r="CO662" s="16"/>
    </row>
    <row r="663" spans="1:93" ht="24.95" customHeight="1">
      <c r="A663" s="408" t="str">
        <f ca="1">IFERROR(IF(INDIRECT($A$14&amp;ROW())&lt;&gt;"",COUNTIF([1]Summary!$B$30:$B$1029,INDIRECT($A$14&amp;ROW())),""),"")</f>
        <v/>
      </c>
      <c r="B663" s="34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400"/>
      <c r="AG663" s="401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16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76"/>
      <c r="CL663" s="277"/>
      <c r="CN663" s="15"/>
      <c r="CO663" s="16"/>
    </row>
    <row r="664" spans="1:93" ht="24.95" customHeight="1">
      <c r="A664" s="408" t="str">
        <f ca="1">IFERROR(IF(INDIRECT($A$14&amp;ROW())&lt;&gt;"",COUNTIF([1]Summary!$B$30:$B$1029,INDIRECT($A$14&amp;ROW())),""),"")</f>
        <v/>
      </c>
      <c r="B664" s="34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400"/>
      <c r="AG664" s="401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16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76"/>
      <c r="CL664" s="277"/>
      <c r="CN664" s="15"/>
      <c r="CO664" s="16"/>
    </row>
    <row r="665" spans="1:93" ht="24.95" customHeight="1">
      <c r="A665" s="408" t="str">
        <f ca="1">IFERROR(IF(INDIRECT($A$14&amp;ROW())&lt;&gt;"",COUNTIF([1]Summary!$B$30:$B$1029,INDIRECT($A$14&amp;ROW())),""),"")</f>
        <v/>
      </c>
      <c r="B665" s="34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400"/>
      <c r="AG665" s="401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16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76"/>
      <c r="CL665" s="277"/>
      <c r="CN665" s="15"/>
      <c r="CO665" s="16"/>
    </row>
    <row r="666" spans="1:93" ht="24.95" customHeight="1">
      <c r="A666" s="408" t="str">
        <f ca="1">IFERROR(IF(INDIRECT($A$14&amp;ROW())&lt;&gt;"",COUNTIF([1]Summary!$B$30:$B$1029,INDIRECT($A$14&amp;ROW())),""),"")</f>
        <v/>
      </c>
      <c r="B666" s="34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400"/>
      <c r="AG666" s="401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16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76"/>
      <c r="CL666" s="277"/>
      <c r="CN666" s="15"/>
      <c r="CO666" s="16"/>
    </row>
    <row r="667" spans="1:93" ht="24.95" customHeight="1">
      <c r="A667" s="408" t="str">
        <f ca="1">IFERROR(IF(INDIRECT($A$14&amp;ROW())&lt;&gt;"",COUNTIF([1]Summary!$B$30:$B$1029,INDIRECT($A$14&amp;ROW())),""),"")</f>
        <v/>
      </c>
      <c r="B667" s="34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400"/>
      <c r="AG667" s="401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16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76"/>
      <c r="CL667" s="277"/>
      <c r="CN667" s="15"/>
      <c r="CO667" s="16"/>
    </row>
    <row r="668" spans="1:93" ht="24.95" customHeight="1">
      <c r="A668" s="408" t="str">
        <f ca="1">IFERROR(IF(INDIRECT($A$14&amp;ROW())&lt;&gt;"",COUNTIF([1]Summary!$B$30:$B$1029,INDIRECT($A$14&amp;ROW())),""),"")</f>
        <v/>
      </c>
      <c r="B668" s="34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400"/>
      <c r="AG668" s="401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16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76"/>
      <c r="CL668" s="277"/>
      <c r="CN668" s="15"/>
      <c r="CO668" s="16"/>
    </row>
    <row r="669" spans="1:93" ht="24.95" customHeight="1">
      <c r="A669" s="408" t="str">
        <f ca="1">IFERROR(IF(INDIRECT($A$14&amp;ROW())&lt;&gt;"",COUNTIF([1]Summary!$B$30:$B$1029,INDIRECT($A$14&amp;ROW())),""),"")</f>
        <v/>
      </c>
      <c r="B669" s="34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400"/>
      <c r="AG669" s="401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16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76"/>
      <c r="CL669" s="277"/>
      <c r="CN669" s="15"/>
      <c r="CO669" s="16"/>
    </row>
    <row r="670" spans="1:93" ht="24.95" customHeight="1">
      <c r="A670" s="408" t="str">
        <f ca="1">IFERROR(IF(INDIRECT($A$14&amp;ROW())&lt;&gt;"",COUNTIF([1]Summary!$B$30:$B$1029,INDIRECT($A$14&amp;ROW())),""),"")</f>
        <v/>
      </c>
      <c r="B670" s="34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400"/>
      <c r="AG670" s="401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16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76"/>
      <c r="CL670" s="277"/>
      <c r="CN670" s="15"/>
      <c r="CO670" s="16"/>
    </row>
    <row r="671" spans="1:93" ht="24.95" customHeight="1">
      <c r="A671" s="408" t="str">
        <f ca="1">IFERROR(IF(INDIRECT($A$14&amp;ROW())&lt;&gt;"",COUNTIF([1]Summary!$B$30:$B$1029,INDIRECT($A$14&amp;ROW())),""),"")</f>
        <v/>
      </c>
      <c r="B671" s="34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400"/>
      <c r="AG671" s="401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16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76"/>
      <c r="CL671" s="277"/>
      <c r="CN671" s="15"/>
      <c r="CO671" s="16"/>
    </row>
    <row r="672" spans="1:93" ht="24.95" customHeight="1">
      <c r="A672" s="408" t="str">
        <f ca="1">IFERROR(IF(INDIRECT($A$14&amp;ROW())&lt;&gt;"",COUNTIF([1]Summary!$B$30:$B$1029,INDIRECT($A$14&amp;ROW())),""),"")</f>
        <v/>
      </c>
      <c r="B672" s="34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400"/>
      <c r="AG672" s="401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16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76"/>
      <c r="CL672" s="277"/>
      <c r="CN672" s="15"/>
      <c r="CO672" s="16"/>
    </row>
    <row r="673" spans="1:93" ht="24.95" customHeight="1">
      <c r="A673" s="408" t="str">
        <f ca="1">IFERROR(IF(INDIRECT($A$14&amp;ROW())&lt;&gt;"",COUNTIF([1]Summary!$B$30:$B$1029,INDIRECT($A$14&amp;ROW())),""),"")</f>
        <v/>
      </c>
      <c r="B673" s="34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400"/>
      <c r="AG673" s="401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16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76"/>
      <c r="CL673" s="277"/>
      <c r="CN673" s="15"/>
      <c r="CO673" s="16"/>
    </row>
    <row r="674" spans="1:93" ht="24.95" customHeight="1">
      <c r="A674" s="408" t="str">
        <f ca="1">IFERROR(IF(INDIRECT($A$14&amp;ROW())&lt;&gt;"",COUNTIF([1]Summary!$B$30:$B$1029,INDIRECT($A$14&amp;ROW())),""),"")</f>
        <v/>
      </c>
      <c r="B674" s="34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400"/>
      <c r="AG674" s="401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16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76"/>
      <c r="CL674" s="277"/>
      <c r="CN674" s="15"/>
      <c r="CO674" s="16"/>
    </row>
    <row r="675" spans="1:93" ht="24.95" customHeight="1">
      <c r="A675" s="408" t="str">
        <f ca="1">IFERROR(IF(INDIRECT($A$14&amp;ROW())&lt;&gt;"",COUNTIF([1]Summary!$B$30:$B$1029,INDIRECT($A$14&amp;ROW())),""),"")</f>
        <v/>
      </c>
      <c r="B675" s="34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400"/>
      <c r="AG675" s="401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16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76"/>
      <c r="CL675" s="277"/>
      <c r="CN675" s="15"/>
      <c r="CO675" s="16"/>
    </row>
    <row r="676" spans="1:93" ht="24.95" customHeight="1">
      <c r="A676" s="408" t="str">
        <f ca="1">IFERROR(IF(INDIRECT($A$14&amp;ROW())&lt;&gt;"",COUNTIF([1]Summary!$B$30:$B$1029,INDIRECT($A$14&amp;ROW())),""),"")</f>
        <v/>
      </c>
      <c r="B676" s="34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400"/>
      <c r="AG676" s="401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16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76"/>
      <c r="CL676" s="277"/>
      <c r="CN676" s="15"/>
      <c r="CO676" s="16"/>
    </row>
    <row r="677" spans="1:93" ht="24.95" customHeight="1">
      <c r="A677" s="408" t="str">
        <f ca="1">IFERROR(IF(INDIRECT($A$14&amp;ROW())&lt;&gt;"",COUNTIF([1]Summary!$B$30:$B$1029,INDIRECT($A$14&amp;ROW())),""),"")</f>
        <v/>
      </c>
      <c r="B677" s="34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400"/>
      <c r="AG677" s="401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16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76"/>
      <c r="CL677" s="277"/>
      <c r="CN677" s="15"/>
      <c r="CO677" s="16"/>
    </row>
    <row r="678" spans="1:93" ht="24.95" customHeight="1">
      <c r="A678" s="408" t="str">
        <f ca="1">IFERROR(IF(INDIRECT($A$14&amp;ROW())&lt;&gt;"",COUNTIF([1]Summary!$B$30:$B$1029,INDIRECT($A$14&amp;ROW())),""),"")</f>
        <v/>
      </c>
      <c r="B678" s="34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400"/>
      <c r="AG678" s="401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16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76"/>
      <c r="CL678" s="277"/>
      <c r="CN678" s="15"/>
      <c r="CO678" s="16"/>
    </row>
    <row r="679" spans="1:93" ht="24.95" customHeight="1">
      <c r="A679" s="408" t="str">
        <f ca="1">IFERROR(IF(INDIRECT($A$14&amp;ROW())&lt;&gt;"",COUNTIF([1]Summary!$B$30:$B$1029,INDIRECT($A$14&amp;ROW())),""),"")</f>
        <v/>
      </c>
      <c r="B679" s="34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400"/>
      <c r="AG679" s="401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16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76"/>
      <c r="CL679" s="277"/>
      <c r="CN679" s="15"/>
      <c r="CO679" s="16"/>
    </row>
    <row r="680" spans="1:93" ht="24.95" customHeight="1">
      <c r="A680" s="408" t="str">
        <f ca="1">IFERROR(IF(INDIRECT($A$14&amp;ROW())&lt;&gt;"",COUNTIF([1]Summary!$B$30:$B$1029,INDIRECT($A$14&amp;ROW())),""),"")</f>
        <v/>
      </c>
      <c r="B680" s="34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400"/>
      <c r="AG680" s="401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16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76"/>
      <c r="CL680" s="277"/>
      <c r="CN680" s="15"/>
      <c r="CO680" s="16"/>
    </row>
    <row r="681" spans="1:93" ht="24.95" customHeight="1">
      <c r="A681" s="408" t="str">
        <f ca="1">IFERROR(IF(INDIRECT($A$14&amp;ROW())&lt;&gt;"",COUNTIF([1]Summary!$B$30:$B$1029,INDIRECT($A$14&amp;ROW())),""),"")</f>
        <v/>
      </c>
      <c r="B681" s="34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400"/>
      <c r="AG681" s="401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16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76"/>
      <c r="CL681" s="277"/>
      <c r="CN681" s="15"/>
      <c r="CO681" s="16"/>
    </row>
    <row r="682" spans="1:93" ht="24.95" customHeight="1">
      <c r="A682" s="408" t="str">
        <f ca="1">IFERROR(IF(INDIRECT($A$14&amp;ROW())&lt;&gt;"",COUNTIF([1]Summary!$B$30:$B$1029,INDIRECT($A$14&amp;ROW())),""),"")</f>
        <v/>
      </c>
      <c r="B682" s="34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400"/>
      <c r="AG682" s="401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16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76"/>
      <c r="CL682" s="277"/>
      <c r="CN682" s="15"/>
      <c r="CO682" s="16"/>
    </row>
    <row r="683" spans="1:93" ht="24.95" customHeight="1">
      <c r="A683" s="408" t="str">
        <f ca="1">IFERROR(IF(INDIRECT($A$14&amp;ROW())&lt;&gt;"",COUNTIF([1]Summary!$B$30:$B$1029,INDIRECT($A$14&amp;ROW())),""),"")</f>
        <v/>
      </c>
      <c r="B683" s="34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400"/>
      <c r="AG683" s="401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16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76"/>
      <c r="CL683" s="277"/>
      <c r="CN683" s="15"/>
      <c r="CO683" s="16"/>
    </row>
    <row r="684" spans="1:93" ht="24.95" customHeight="1">
      <c r="A684" s="408" t="str">
        <f ca="1">IFERROR(IF(INDIRECT($A$14&amp;ROW())&lt;&gt;"",COUNTIF([1]Summary!$B$30:$B$1029,INDIRECT($A$14&amp;ROW())),""),"")</f>
        <v/>
      </c>
      <c r="B684" s="34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400"/>
      <c r="AG684" s="401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16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76"/>
      <c r="CL684" s="277"/>
      <c r="CN684" s="15"/>
      <c r="CO684" s="16"/>
    </row>
    <row r="685" spans="1:93" ht="24.95" customHeight="1">
      <c r="A685" s="408" t="str">
        <f ca="1">IFERROR(IF(INDIRECT($A$14&amp;ROW())&lt;&gt;"",COUNTIF([1]Summary!$B$30:$B$1029,INDIRECT($A$14&amp;ROW())),""),"")</f>
        <v/>
      </c>
      <c r="B685" s="34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400"/>
      <c r="AG685" s="401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16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76"/>
      <c r="CL685" s="277"/>
      <c r="CN685" s="15"/>
      <c r="CO685" s="16"/>
    </row>
    <row r="686" spans="1:93" ht="24.95" customHeight="1">
      <c r="A686" s="408" t="str">
        <f ca="1">IFERROR(IF(INDIRECT($A$14&amp;ROW())&lt;&gt;"",COUNTIF([1]Summary!$B$30:$B$1029,INDIRECT($A$14&amp;ROW())),""),"")</f>
        <v/>
      </c>
      <c r="B686" s="34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400"/>
      <c r="AG686" s="401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16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76"/>
      <c r="CL686" s="277"/>
      <c r="CN686" s="15"/>
      <c r="CO686" s="16"/>
    </row>
    <row r="687" spans="1:93" ht="24.95" customHeight="1">
      <c r="A687" s="408" t="str">
        <f ca="1">IFERROR(IF(INDIRECT($A$14&amp;ROW())&lt;&gt;"",COUNTIF([1]Summary!$B$30:$B$1029,INDIRECT($A$14&amp;ROW())),""),"")</f>
        <v/>
      </c>
      <c r="B687" s="34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400"/>
      <c r="AG687" s="401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16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76"/>
      <c r="CL687" s="277"/>
      <c r="CN687" s="15"/>
      <c r="CO687" s="16"/>
    </row>
    <row r="688" spans="1:93" ht="24.95" customHeight="1">
      <c r="A688" s="408" t="str">
        <f ca="1">IFERROR(IF(INDIRECT($A$14&amp;ROW())&lt;&gt;"",COUNTIF([1]Summary!$B$30:$B$1029,INDIRECT($A$14&amp;ROW())),""),"")</f>
        <v/>
      </c>
      <c r="B688" s="34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400"/>
      <c r="AG688" s="401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16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76"/>
      <c r="CL688" s="277"/>
      <c r="CN688" s="15"/>
      <c r="CO688" s="16"/>
    </row>
    <row r="689" spans="1:93" ht="24.95" customHeight="1">
      <c r="A689" s="408" t="str">
        <f ca="1">IFERROR(IF(INDIRECT($A$14&amp;ROW())&lt;&gt;"",COUNTIF([1]Summary!$B$30:$B$1029,INDIRECT($A$14&amp;ROW())),""),"")</f>
        <v/>
      </c>
      <c r="B689" s="34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400"/>
      <c r="AG689" s="401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16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76"/>
      <c r="CL689" s="277"/>
      <c r="CN689" s="15"/>
      <c r="CO689" s="16"/>
    </row>
    <row r="690" spans="1:93" ht="24.95" customHeight="1">
      <c r="A690" s="408" t="str">
        <f ca="1">IFERROR(IF(INDIRECT($A$14&amp;ROW())&lt;&gt;"",COUNTIF([1]Summary!$B$30:$B$1029,INDIRECT($A$14&amp;ROW())),""),"")</f>
        <v/>
      </c>
      <c r="B690" s="34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400"/>
      <c r="AG690" s="401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16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76"/>
      <c r="CL690" s="277"/>
      <c r="CN690" s="15"/>
      <c r="CO690" s="16"/>
    </row>
    <row r="691" spans="1:93" ht="24.95" customHeight="1">
      <c r="A691" s="408" t="str">
        <f ca="1">IFERROR(IF(INDIRECT($A$14&amp;ROW())&lt;&gt;"",COUNTIF([1]Summary!$B$30:$B$1029,INDIRECT($A$14&amp;ROW())),""),"")</f>
        <v/>
      </c>
      <c r="B691" s="34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400"/>
      <c r="AG691" s="401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16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76"/>
      <c r="CL691" s="277"/>
      <c r="CN691" s="15"/>
      <c r="CO691" s="16"/>
    </row>
    <row r="692" spans="1:93" ht="24.95" customHeight="1">
      <c r="A692" s="408" t="str">
        <f ca="1">IFERROR(IF(INDIRECT($A$14&amp;ROW())&lt;&gt;"",COUNTIF([1]Summary!$B$30:$B$1029,INDIRECT($A$14&amp;ROW())),""),"")</f>
        <v/>
      </c>
      <c r="B692" s="34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400"/>
      <c r="AG692" s="401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16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76"/>
      <c r="CL692" s="277"/>
      <c r="CN692" s="15"/>
      <c r="CO692" s="16"/>
    </row>
    <row r="693" spans="1:93" ht="24.95" customHeight="1">
      <c r="A693" s="408" t="str">
        <f ca="1">IFERROR(IF(INDIRECT($A$14&amp;ROW())&lt;&gt;"",COUNTIF([1]Summary!$B$30:$B$1029,INDIRECT($A$14&amp;ROW())),""),"")</f>
        <v/>
      </c>
      <c r="B693" s="34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400"/>
      <c r="AG693" s="401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16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76"/>
      <c r="CL693" s="277"/>
      <c r="CN693" s="15"/>
      <c r="CO693" s="16"/>
    </row>
    <row r="694" spans="1:93" ht="24.95" customHeight="1">
      <c r="A694" s="408" t="str">
        <f ca="1">IFERROR(IF(INDIRECT($A$14&amp;ROW())&lt;&gt;"",COUNTIF([1]Summary!$B$30:$B$1029,INDIRECT($A$14&amp;ROW())),""),"")</f>
        <v/>
      </c>
      <c r="B694" s="34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400"/>
      <c r="AG694" s="401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16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76"/>
      <c r="CL694" s="277"/>
      <c r="CN694" s="15"/>
      <c r="CO694" s="16"/>
    </row>
    <row r="695" spans="1:93" ht="24.95" customHeight="1">
      <c r="A695" s="408" t="str">
        <f ca="1">IFERROR(IF(INDIRECT($A$14&amp;ROW())&lt;&gt;"",COUNTIF([1]Summary!$B$30:$B$1029,INDIRECT($A$14&amp;ROW())),""),"")</f>
        <v/>
      </c>
      <c r="B695" s="34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400"/>
      <c r="AG695" s="401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16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76"/>
      <c r="CL695" s="277"/>
      <c r="CN695" s="15"/>
      <c r="CO695" s="16"/>
    </row>
    <row r="696" spans="1:93" ht="24.95" customHeight="1">
      <c r="A696" s="408" t="str">
        <f ca="1">IFERROR(IF(INDIRECT($A$14&amp;ROW())&lt;&gt;"",COUNTIF([1]Summary!$B$30:$B$1029,INDIRECT($A$14&amp;ROW())),""),"")</f>
        <v/>
      </c>
      <c r="B696" s="34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400"/>
      <c r="AG696" s="401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16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76"/>
      <c r="CL696" s="277"/>
      <c r="CN696" s="15"/>
      <c r="CO696" s="16"/>
    </row>
    <row r="697" spans="1:93" ht="24.95" customHeight="1">
      <c r="A697" s="408" t="str">
        <f ca="1">IFERROR(IF(INDIRECT($A$14&amp;ROW())&lt;&gt;"",COUNTIF([1]Summary!$B$30:$B$1029,INDIRECT($A$14&amp;ROW())),""),"")</f>
        <v/>
      </c>
      <c r="B697" s="34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400"/>
      <c r="AG697" s="401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16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76"/>
      <c r="CL697" s="277"/>
      <c r="CN697" s="15"/>
      <c r="CO697" s="16"/>
    </row>
    <row r="698" spans="1:93" ht="24.95" customHeight="1">
      <c r="A698" s="408" t="str">
        <f ca="1">IFERROR(IF(INDIRECT($A$14&amp;ROW())&lt;&gt;"",COUNTIF([1]Summary!$B$30:$B$1029,INDIRECT($A$14&amp;ROW())),""),"")</f>
        <v/>
      </c>
      <c r="B698" s="34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400"/>
      <c r="AG698" s="401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16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76"/>
      <c r="CL698" s="277"/>
      <c r="CN698" s="15"/>
      <c r="CO698" s="16"/>
    </row>
    <row r="699" spans="1:93" ht="24.95" customHeight="1">
      <c r="A699" s="408" t="str">
        <f ca="1">IFERROR(IF(INDIRECT($A$14&amp;ROW())&lt;&gt;"",COUNTIF([1]Summary!$B$30:$B$1029,INDIRECT($A$14&amp;ROW())),""),"")</f>
        <v/>
      </c>
      <c r="B699" s="34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400"/>
      <c r="AG699" s="401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16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76"/>
      <c r="CL699" s="277"/>
      <c r="CN699" s="15"/>
      <c r="CO699" s="16"/>
    </row>
    <row r="700" spans="1:93" ht="24.95" customHeight="1">
      <c r="A700" s="408" t="str">
        <f ca="1">IFERROR(IF(INDIRECT($A$14&amp;ROW())&lt;&gt;"",COUNTIF([1]Summary!$B$30:$B$1029,INDIRECT($A$14&amp;ROW())),""),"")</f>
        <v/>
      </c>
      <c r="B700" s="34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400"/>
      <c r="AG700" s="401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16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76"/>
      <c r="CL700" s="277"/>
      <c r="CN700" s="15"/>
      <c r="CO700" s="16"/>
    </row>
    <row r="701" spans="1:93" ht="24.95" customHeight="1">
      <c r="A701" s="408" t="str">
        <f ca="1">IFERROR(IF(INDIRECT($A$14&amp;ROW())&lt;&gt;"",COUNTIF([1]Summary!$B$30:$B$1029,INDIRECT($A$14&amp;ROW())),""),"")</f>
        <v/>
      </c>
      <c r="B701" s="34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400"/>
      <c r="AG701" s="401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16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76"/>
      <c r="CL701" s="277"/>
      <c r="CN701" s="15"/>
      <c r="CO701" s="16"/>
    </row>
    <row r="702" spans="1:93" ht="24.95" customHeight="1">
      <c r="A702" s="408" t="str">
        <f ca="1">IFERROR(IF(INDIRECT($A$14&amp;ROW())&lt;&gt;"",COUNTIF([1]Summary!$B$30:$B$1029,INDIRECT($A$14&amp;ROW())),""),"")</f>
        <v/>
      </c>
      <c r="B702" s="34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400"/>
      <c r="AG702" s="401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16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76"/>
      <c r="CL702" s="277"/>
      <c r="CN702" s="15"/>
      <c r="CO702" s="16"/>
    </row>
    <row r="703" spans="1:93" ht="24.95" customHeight="1">
      <c r="A703" s="408" t="str">
        <f ca="1">IFERROR(IF(INDIRECT($A$14&amp;ROW())&lt;&gt;"",COUNTIF([1]Summary!$B$30:$B$1029,INDIRECT($A$14&amp;ROW())),""),"")</f>
        <v/>
      </c>
      <c r="B703" s="34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400"/>
      <c r="AG703" s="401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16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76"/>
      <c r="CL703" s="277"/>
      <c r="CN703" s="15"/>
      <c r="CO703" s="16"/>
    </row>
    <row r="704" spans="1:93" ht="24.95" customHeight="1">
      <c r="A704" s="408" t="str">
        <f ca="1">IFERROR(IF(INDIRECT($A$14&amp;ROW())&lt;&gt;"",COUNTIF([1]Summary!$B$30:$B$1029,INDIRECT($A$14&amp;ROW())),""),"")</f>
        <v/>
      </c>
      <c r="B704" s="34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400"/>
      <c r="AG704" s="401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16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76"/>
      <c r="CL704" s="277"/>
      <c r="CN704" s="15"/>
      <c r="CO704" s="16"/>
    </row>
    <row r="705" spans="1:93" ht="24.95" customHeight="1">
      <c r="A705" s="408" t="str">
        <f ca="1">IFERROR(IF(INDIRECT($A$14&amp;ROW())&lt;&gt;"",COUNTIF([1]Summary!$B$30:$B$1029,INDIRECT($A$14&amp;ROW())),""),"")</f>
        <v/>
      </c>
      <c r="B705" s="34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400"/>
      <c r="AG705" s="401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16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76"/>
      <c r="CL705" s="277"/>
      <c r="CN705" s="15"/>
      <c r="CO705" s="16"/>
    </row>
    <row r="706" spans="1:93" ht="24.95" customHeight="1">
      <c r="A706" s="408" t="str">
        <f ca="1">IFERROR(IF(INDIRECT($A$14&amp;ROW())&lt;&gt;"",COUNTIF([1]Summary!$B$30:$B$1029,INDIRECT($A$14&amp;ROW())),""),"")</f>
        <v/>
      </c>
      <c r="B706" s="34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400"/>
      <c r="AG706" s="401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16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76"/>
      <c r="CL706" s="277"/>
      <c r="CN706" s="15"/>
      <c r="CO706" s="16"/>
    </row>
    <row r="707" spans="1:93" ht="24.95" customHeight="1">
      <c r="A707" s="408" t="str">
        <f ca="1">IFERROR(IF(INDIRECT($A$14&amp;ROW())&lt;&gt;"",COUNTIF([1]Summary!$B$30:$B$1029,INDIRECT($A$14&amp;ROW())),""),"")</f>
        <v/>
      </c>
      <c r="B707" s="34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400"/>
      <c r="AG707" s="401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16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76"/>
      <c r="CL707" s="277"/>
      <c r="CN707" s="15"/>
      <c r="CO707" s="16"/>
    </row>
    <row r="708" spans="1:93" ht="24.95" customHeight="1">
      <c r="A708" s="408" t="str">
        <f ca="1">IFERROR(IF(INDIRECT($A$14&amp;ROW())&lt;&gt;"",COUNTIF([1]Summary!$B$30:$B$1029,INDIRECT($A$14&amp;ROW())),""),"")</f>
        <v/>
      </c>
      <c r="B708" s="34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400"/>
      <c r="AG708" s="401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16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76"/>
      <c r="CL708" s="277"/>
      <c r="CN708" s="15"/>
      <c r="CO708" s="16"/>
    </row>
    <row r="709" spans="1:93" ht="24.95" customHeight="1">
      <c r="A709" s="408" t="str">
        <f ca="1">IFERROR(IF(INDIRECT($A$14&amp;ROW())&lt;&gt;"",COUNTIF([1]Summary!$B$30:$B$1029,INDIRECT($A$14&amp;ROW())),""),"")</f>
        <v/>
      </c>
      <c r="B709" s="34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400"/>
      <c r="AG709" s="401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16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76"/>
      <c r="CL709" s="277"/>
      <c r="CN709" s="15"/>
      <c r="CO709" s="16"/>
    </row>
    <row r="710" spans="1:93" ht="24.95" customHeight="1">
      <c r="A710" s="408" t="str">
        <f ca="1">IFERROR(IF(INDIRECT($A$14&amp;ROW())&lt;&gt;"",COUNTIF([1]Summary!$B$30:$B$1029,INDIRECT($A$14&amp;ROW())),""),"")</f>
        <v/>
      </c>
      <c r="B710" s="34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400"/>
      <c r="AG710" s="401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16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76"/>
      <c r="CL710" s="277"/>
      <c r="CN710" s="15"/>
      <c r="CO710" s="16"/>
    </row>
    <row r="711" spans="1:93" ht="24.95" customHeight="1">
      <c r="A711" s="408" t="str">
        <f ca="1">IFERROR(IF(INDIRECT($A$14&amp;ROW())&lt;&gt;"",COUNTIF([1]Summary!$B$30:$B$1029,INDIRECT($A$14&amp;ROW())),""),"")</f>
        <v/>
      </c>
      <c r="B711" s="34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400"/>
      <c r="AG711" s="401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16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76"/>
      <c r="CL711" s="277"/>
      <c r="CN711" s="15"/>
      <c r="CO711" s="16"/>
    </row>
    <row r="712" spans="1:93" ht="24.95" customHeight="1">
      <c r="A712" s="408" t="str">
        <f ca="1">IFERROR(IF(INDIRECT($A$14&amp;ROW())&lt;&gt;"",COUNTIF([1]Summary!$B$30:$B$1029,INDIRECT($A$14&amp;ROW())),""),"")</f>
        <v/>
      </c>
      <c r="B712" s="34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400"/>
      <c r="AG712" s="401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16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76"/>
      <c r="CL712" s="277"/>
      <c r="CN712" s="15"/>
      <c r="CO712" s="16"/>
    </row>
    <row r="713" spans="1:93" ht="24.95" customHeight="1">
      <c r="A713" s="408" t="str">
        <f ca="1">IFERROR(IF(INDIRECT($A$14&amp;ROW())&lt;&gt;"",COUNTIF([1]Summary!$B$30:$B$1029,INDIRECT($A$14&amp;ROW())),""),"")</f>
        <v/>
      </c>
      <c r="B713" s="34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400"/>
      <c r="AG713" s="401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16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76"/>
      <c r="CL713" s="277"/>
      <c r="CN713" s="15"/>
      <c r="CO713" s="16"/>
    </row>
    <row r="714" spans="1:93" ht="24.95" customHeight="1">
      <c r="A714" s="408" t="str">
        <f ca="1">IFERROR(IF(INDIRECT($A$14&amp;ROW())&lt;&gt;"",COUNTIF([1]Summary!$B$30:$B$1029,INDIRECT($A$14&amp;ROW())),""),"")</f>
        <v/>
      </c>
      <c r="B714" s="34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400"/>
      <c r="AG714" s="401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16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76"/>
      <c r="CL714" s="277"/>
      <c r="CN714" s="15"/>
      <c r="CO714" s="16"/>
    </row>
    <row r="715" spans="1:93" ht="24.95" customHeight="1">
      <c r="A715" s="408" t="str">
        <f ca="1">IFERROR(IF(INDIRECT($A$14&amp;ROW())&lt;&gt;"",COUNTIF([1]Summary!$B$30:$B$1029,INDIRECT($A$14&amp;ROW())),""),"")</f>
        <v/>
      </c>
      <c r="B715" s="34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400"/>
      <c r="AG715" s="401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16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76"/>
      <c r="CL715" s="277"/>
      <c r="CN715" s="15"/>
      <c r="CO715" s="16"/>
    </row>
    <row r="716" spans="1:93" ht="24.95" customHeight="1">
      <c r="A716" s="408" t="str">
        <f ca="1">IFERROR(IF(INDIRECT($A$14&amp;ROW())&lt;&gt;"",COUNTIF([1]Summary!$B$30:$B$1029,INDIRECT($A$14&amp;ROW())),""),"")</f>
        <v/>
      </c>
      <c r="B716" s="34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400"/>
      <c r="AG716" s="401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16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76"/>
      <c r="CL716" s="277"/>
      <c r="CN716" s="15"/>
      <c r="CO716" s="16"/>
    </row>
    <row r="717" spans="1:93" ht="24.95" customHeight="1">
      <c r="A717" s="408" t="str">
        <f ca="1">IFERROR(IF(INDIRECT($A$14&amp;ROW())&lt;&gt;"",COUNTIF([1]Summary!$B$30:$B$1029,INDIRECT($A$14&amp;ROW())),""),"")</f>
        <v/>
      </c>
      <c r="B717" s="34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400"/>
      <c r="AG717" s="401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16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76"/>
      <c r="CL717" s="277"/>
      <c r="CN717" s="15"/>
      <c r="CO717" s="16"/>
    </row>
    <row r="718" spans="1:93" ht="24.95" customHeight="1">
      <c r="A718" s="408" t="str">
        <f ca="1">IFERROR(IF(INDIRECT($A$14&amp;ROW())&lt;&gt;"",COUNTIF([1]Summary!$B$30:$B$1029,INDIRECT($A$14&amp;ROW())),""),"")</f>
        <v/>
      </c>
      <c r="B718" s="34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400"/>
      <c r="AG718" s="401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16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76"/>
      <c r="CL718" s="277"/>
      <c r="CN718" s="15"/>
      <c r="CO718" s="16"/>
    </row>
    <row r="719" spans="1:93" ht="24.95" customHeight="1">
      <c r="A719" s="408" t="str">
        <f ca="1">IFERROR(IF(INDIRECT($A$14&amp;ROW())&lt;&gt;"",COUNTIF([1]Summary!$B$30:$B$1029,INDIRECT($A$14&amp;ROW())),""),"")</f>
        <v/>
      </c>
      <c r="B719" s="34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400"/>
      <c r="AG719" s="401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16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76"/>
      <c r="CL719" s="277"/>
      <c r="CN719" s="15"/>
      <c r="CO719" s="16"/>
    </row>
    <row r="720" spans="1:93" ht="24.95" customHeight="1">
      <c r="A720" s="408" t="str">
        <f ca="1">IFERROR(IF(INDIRECT($A$14&amp;ROW())&lt;&gt;"",COUNTIF([1]Summary!$B$30:$B$1029,INDIRECT($A$14&amp;ROW())),""),"")</f>
        <v/>
      </c>
      <c r="B720" s="34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400"/>
      <c r="AG720" s="401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16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76"/>
      <c r="CL720" s="277"/>
      <c r="CN720" s="15"/>
      <c r="CO720" s="16"/>
    </row>
    <row r="721" spans="1:93" ht="24.95" customHeight="1">
      <c r="A721" s="408" t="str">
        <f ca="1">IFERROR(IF(INDIRECT($A$14&amp;ROW())&lt;&gt;"",COUNTIF([1]Summary!$B$30:$B$1029,INDIRECT($A$14&amp;ROW())),""),"")</f>
        <v/>
      </c>
      <c r="B721" s="34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400"/>
      <c r="AG721" s="401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16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76"/>
      <c r="CL721" s="277"/>
      <c r="CN721" s="15"/>
      <c r="CO721" s="16"/>
    </row>
    <row r="722" spans="1:93" ht="24.95" customHeight="1">
      <c r="A722" s="408" t="str">
        <f ca="1">IFERROR(IF(INDIRECT($A$14&amp;ROW())&lt;&gt;"",COUNTIF([1]Summary!$B$30:$B$1029,INDIRECT($A$14&amp;ROW())),""),"")</f>
        <v/>
      </c>
      <c r="B722" s="34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400"/>
      <c r="AG722" s="401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16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76"/>
      <c r="CL722" s="277"/>
      <c r="CN722" s="15"/>
      <c r="CO722" s="16"/>
    </row>
    <row r="723" spans="1:93" ht="24.95" customHeight="1">
      <c r="A723" s="408" t="str">
        <f ca="1">IFERROR(IF(INDIRECT($A$14&amp;ROW())&lt;&gt;"",COUNTIF([1]Summary!$B$30:$B$1029,INDIRECT($A$14&amp;ROW())),""),"")</f>
        <v/>
      </c>
      <c r="B723" s="34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400"/>
      <c r="AG723" s="401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16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76"/>
      <c r="CL723" s="277"/>
      <c r="CN723" s="15"/>
      <c r="CO723" s="16"/>
    </row>
    <row r="724" spans="1:93" ht="24.95" customHeight="1">
      <c r="A724" s="408" t="str">
        <f ca="1">IFERROR(IF(INDIRECT($A$14&amp;ROW())&lt;&gt;"",COUNTIF([1]Summary!$B$30:$B$1029,INDIRECT($A$14&amp;ROW())),""),"")</f>
        <v/>
      </c>
      <c r="B724" s="34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400"/>
      <c r="AG724" s="401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16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76"/>
      <c r="CL724" s="277"/>
      <c r="CN724" s="15"/>
      <c r="CO724" s="16"/>
    </row>
    <row r="725" spans="1:93" ht="24.95" customHeight="1">
      <c r="A725" s="408" t="str">
        <f ca="1">IFERROR(IF(INDIRECT($A$14&amp;ROW())&lt;&gt;"",COUNTIF([1]Summary!$B$30:$B$1029,INDIRECT($A$14&amp;ROW())),""),"")</f>
        <v/>
      </c>
      <c r="B725" s="34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400"/>
      <c r="AG725" s="401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16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76"/>
      <c r="CL725" s="277"/>
      <c r="CN725" s="15"/>
      <c r="CO725" s="16"/>
    </row>
    <row r="726" spans="1:93" ht="24.95" customHeight="1">
      <c r="A726" s="408" t="str">
        <f ca="1">IFERROR(IF(INDIRECT($A$14&amp;ROW())&lt;&gt;"",COUNTIF([1]Summary!$B$30:$B$1029,INDIRECT($A$14&amp;ROW())),""),"")</f>
        <v/>
      </c>
      <c r="B726" s="34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400"/>
      <c r="AG726" s="401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16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76"/>
      <c r="CL726" s="277"/>
      <c r="CN726" s="15"/>
      <c r="CO726" s="16"/>
    </row>
    <row r="727" spans="1:93" ht="24.95" customHeight="1">
      <c r="A727" s="408" t="str">
        <f ca="1">IFERROR(IF(INDIRECT($A$14&amp;ROW())&lt;&gt;"",COUNTIF([1]Summary!$B$30:$B$1029,INDIRECT($A$14&amp;ROW())),""),"")</f>
        <v/>
      </c>
      <c r="B727" s="34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400"/>
      <c r="AG727" s="401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16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76"/>
      <c r="CL727" s="277"/>
      <c r="CN727" s="15"/>
      <c r="CO727" s="16"/>
    </row>
    <row r="728" spans="1:93" ht="24.95" customHeight="1">
      <c r="A728" s="408" t="str">
        <f ca="1">IFERROR(IF(INDIRECT($A$14&amp;ROW())&lt;&gt;"",COUNTIF([1]Summary!$B$30:$B$1029,INDIRECT($A$14&amp;ROW())),""),"")</f>
        <v/>
      </c>
      <c r="B728" s="34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400"/>
      <c r="AG728" s="401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16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76"/>
      <c r="CL728" s="277"/>
      <c r="CN728" s="15"/>
      <c r="CO728" s="16"/>
    </row>
    <row r="729" spans="1:93" ht="24.95" customHeight="1">
      <c r="A729" s="408" t="str">
        <f ca="1">IFERROR(IF(INDIRECT($A$14&amp;ROW())&lt;&gt;"",COUNTIF([1]Summary!$B$30:$B$1029,INDIRECT($A$14&amp;ROW())),""),"")</f>
        <v/>
      </c>
      <c r="B729" s="34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400"/>
      <c r="AG729" s="401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16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76"/>
      <c r="CL729" s="277"/>
      <c r="CN729" s="15"/>
      <c r="CO729" s="16"/>
    </row>
    <row r="730" spans="1:93" ht="24.95" customHeight="1">
      <c r="A730" s="408" t="str">
        <f ca="1">IFERROR(IF(INDIRECT($A$14&amp;ROW())&lt;&gt;"",COUNTIF([1]Summary!$B$30:$B$1029,INDIRECT($A$14&amp;ROW())),""),"")</f>
        <v/>
      </c>
      <c r="B730" s="34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400"/>
      <c r="AG730" s="401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16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76"/>
      <c r="CL730" s="277"/>
      <c r="CN730" s="15"/>
      <c r="CO730" s="16"/>
    </row>
    <row r="731" spans="1:93" ht="24.95" customHeight="1">
      <c r="A731" s="408" t="str">
        <f ca="1">IFERROR(IF(INDIRECT($A$14&amp;ROW())&lt;&gt;"",COUNTIF([1]Summary!$B$30:$B$1029,INDIRECT($A$14&amp;ROW())),""),"")</f>
        <v/>
      </c>
      <c r="B731" s="34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400"/>
      <c r="AG731" s="401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16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76"/>
      <c r="CL731" s="277"/>
      <c r="CN731" s="15"/>
      <c r="CO731" s="16"/>
    </row>
    <row r="732" spans="1:93" ht="24.95" customHeight="1">
      <c r="A732" s="408" t="str">
        <f ca="1">IFERROR(IF(INDIRECT($A$14&amp;ROW())&lt;&gt;"",COUNTIF([1]Summary!$B$30:$B$1029,INDIRECT($A$14&amp;ROW())),""),"")</f>
        <v/>
      </c>
      <c r="B732" s="34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400"/>
      <c r="AG732" s="401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16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76"/>
      <c r="CL732" s="277"/>
      <c r="CN732" s="15"/>
      <c r="CO732" s="16"/>
    </row>
    <row r="733" spans="1:93" ht="24.95" customHeight="1">
      <c r="A733" s="408" t="str">
        <f ca="1">IFERROR(IF(INDIRECT($A$14&amp;ROW())&lt;&gt;"",COUNTIF([1]Summary!$B$30:$B$1029,INDIRECT($A$14&amp;ROW())),""),"")</f>
        <v/>
      </c>
      <c r="B733" s="34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400"/>
      <c r="AG733" s="401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16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76"/>
      <c r="CL733" s="277"/>
      <c r="CN733" s="15"/>
      <c r="CO733" s="16"/>
    </row>
    <row r="734" spans="1:93" ht="24.95" customHeight="1">
      <c r="A734" s="408" t="str">
        <f ca="1">IFERROR(IF(INDIRECT($A$14&amp;ROW())&lt;&gt;"",COUNTIF([1]Summary!$B$30:$B$1029,INDIRECT($A$14&amp;ROW())),""),"")</f>
        <v/>
      </c>
      <c r="B734" s="34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400"/>
      <c r="AG734" s="401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16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76"/>
      <c r="CL734" s="277"/>
      <c r="CN734" s="15"/>
      <c r="CO734" s="16"/>
    </row>
    <row r="735" spans="1:93" ht="24.95" customHeight="1">
      <c r="A735" s="408" t="str">
        <f ca="1">IFERROR(IF(INDIRECT($A$14&amp;ROW())&lt;&gt;"",COUNTIF([1]Summary!$B$30:$B$1029,INDIRECT($A$14&amp;ROW())),""),"")</f>
        <v/>
      </c>
      <c r="B735" s="34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400"/>
      <c r="AG735" s="401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16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76"/>
      <c r="CL735" s="277"/>
      <c r="CN735" s="15"/>
      <c r="CO735" s="16"/>
    </row>
    <row r="736" spans="1:93" ht="24.95" customHeight="1">
      <c r="A736" s="408" t="str">
        <f ca="1">IFERROR(IF(INDIRECT($A$14&amp;ROW())&lt;&gt;"",COUNTIF([1]Summary!$B$30:$B$1029,INDIRECT($A$14&amp;ROW())),""),"")</f>
        <v/>
      </c>
      <c r="B736" s="34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400"/>
      <c r="AG736" s="401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16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76"/>
      <c r="CL736" s="277"/>
      <c r="CN736" s="15"/>
      <c r="CO736" s="16"/>
    </row>
    <row r="737" spans="1:93" ht="24.95" customHeight="1">
      <c r="A737" s="408" t="str">
        <f ca="1">IFERROR(IF(INDIRECT($A$14&amp;ROW())&lt;&gt;"",COUNTIF([1]Summary!$B$30:$B$1029,INDIRECT($A$14&amp;ROW())),""),"")</f>
        <v/>
      </c>
      <c r="B737" s="34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400"/>
      <c r="AG737" s="401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16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76"/>
      <c r="CL737" s="277"/>
      <c r="CN737" s="15"/>
      <c r="CO737" s="16"/>
    </row>
    <row r="738" spans="1:93" ht="24.95" customHeight="1">
      <c r="A738" s="408" t="str">
        <f ca="1">IFERROR(IF(INDIRECT($A$14&amp;ROW())&lt;&gt;"",COUNTIF([1]Summary!$B$30:$B$1029,INDIRECT($A$14&amp;ROW())),""),"")</f>
        <v/>
      </c>
      <c r="B738" s="34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400"/>
      <c r="AG738" s="401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16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76"/>
      <c r="CL738" s="277"/>
      <c r="CN738" s="15"/>
      <c r="CO738" s="16"/>
    </row>
    <row r="739" spans="1:93" ht="24.95" customHeight="1">
      <c r="A739" s="408" t="str">
        <f ca="1">IFERROR(IF(INDIRECT($A$14&amp;ROW())&lt;&gt;"",COUNTIF([1]Summary!$B$30:$B$1029,INDIRECT($A$14&amp;ROW())),""),"")</f>
        <v/>
      </c>
      <c r="B739" s="34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400"/>
      <c r="AG739" s="401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16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76"/>
      <c r="CL739" s="277"/>
      <c r="CN739" s="15"/>
      <c r="CO739" s="16"/>
    </row>
    <row r="740" spans="1:93" ht="24.95" customHeight="1">
      <c r="A740" s="408" t="str">
        <f ca="1">IFERROR(IF(INDIRECT($A$14&amp;ROW())&lt;&gt;"",COUNTIF([1]Summary!$B$30:$B$1029,INDIRECT($A$14&amp;ROW())),""),"")</f>
        <v/>
      </c>
      <c r="B740" s="34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400"/>
      <c r="AG740" s="401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16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76"/>
      <c r="CL740" s="277"/>
      <c r="CN740" s="15"/>
      <c r="CO740" s="16"/>
    </row>
    <row r="741" spans="1:93" ht="24.95" customHeight="1">
      <c r="A741" s="408" t="str">
        <f ca="1">IFERROR(IF(INDIRECT($A$14&amp;ROW())&lt;&gt;"",COUNTIF([1]Summary!$B$30:$B$1029,INDIRECT($A$14&amp;ROW())),""),"")</f>
        <v/>
      </c>
      <c r="B741" s="34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400"/>
      <c r="AG741" s="401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16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76"/>
      <c r="CL741" s="277"/>
      <c r="CN741" s="15"/>
      <c r="CO741" s="16"/>
    </row>
    <row r="742" spans="1:93" ht="24.95" customHeight="1">
      <c r="A742" s="408" t="str">
        <f ca="1">IFERROR(IF(INDIRECT($A$14&amp;ROW())&lt;&gt;"",COUNTIF([1]Summary!$B$30:$B$1029,INDIRECT($A$14&amp;ROW())),""),"")</f>
        <v/>
      </c>
      <c r="B742" s="34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400"/>
      <c r="AG742" s="401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16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76"/>
      <c r="CL742" s="277"/>
      <c r="CN742" s="15"/>
      <c r="CO742" s="16"/>
    </row>
    <row r="743" spans="1:93" ht="24.95" customHeight="1">
      <c r="A743" s="408" t="str">
        <f ca="1">IFERROR(IF(INDIRECT($A$14&amp;ROW())&lt;&gt;"",COUNTIF([1]Summary!$B$30:$B$1029,INDIRECT($A$14&amp;ROW())),""),"")</f>
        <v/>
      </c>
      <c r="B743" s="34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400"/>
      <c r="AG743" s="401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16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76"/>
      <c r="CL743" s="277"/>
      <c r="CN743" s="15"/>
      <c r="CO743" s="16"/>
    </row>
    <row r="744" spans="1:93" ht="24.95" customHeight="1">
      <c r="A744" s="408" t="str">
        <f ca="1">IFERROR(IF(INDIRECT($A$14&amp;ROW())&lt;&gt;"",COUNTIF([1]Summary!$B$30:$B$1029,INDIRECT($A$14&amp;ROW())),""),"")</f>
        <v/>
      </c>
      <c r="B744" s="34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400"/>
      <c r="AG744" s="401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16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76"/>
      <c r="CL744" s="277"/>
      <c r="CN744" s="15"/>
      <c r="CO744" s="16"/>
    </row>
    <row r="745" spans="1:93" ht="24.95" customHeight="1">
      <c r="A745" s="408" t="str">
        <f ca="1">IFERROR(IF(INDIRECT($A$14&amp;ROW())&lt;&gt;"",COUNTIF([1]Summary!$B$30:$B$1029,INDIRECT($A$14&amp;ROW())),""),"")</f>
        <v/>
      </c>
      <c r="B745" s="34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400"/>
      <c r="AG745" s="401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16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76"/>
      <c r="CL745" s="277"/>
      <c r="CN745" s="15"/>
      <c r="CO745" s="16"/>
    </row>
    <row r="746" spans="1:93" ht="24.95" customHeight="1">
      <c r="A746" s="408" t="str">
        <f ca="1">IFERROR(IF(INDIRECT($A$14&amp;ROW())&lt;&gt;"",COUNTIF([1]Summary!$B$30:$B$1029,INDIRECT($A$14&amp;ROW())),""),"")</f>
        <v/>
      </c>
      <c r="B746" s="34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400"/>
      <c r="AG746" s="401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16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76"/>
      <c r="CL746" s="277"/>
      <c r="CN746" s="15"/>
      <c r="CO746" s="16"/>
    </row>
    <row r="747" spans="1:93" ht="24.95" customHeight="1">
      <c r="A747" s="408" t="str">
        <f ca="1">IFERROR(IF(INDIRECT($A$14&amp;ROW())&lt;&gt;"",COUNTIF([1]Summary!$B$30:$B$1029,INDIRECT($A$14&amp;ROW())),""),"")</f>
        <v/>
      </c>
      <c r="B747" s="34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400"/>
      <c r="AG747" s="401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16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76"/>
      <c r="CL747" s="277"/>
      <c r="CN747" s="15"/>
      <c r="CO747" s="16"/>
    </row>
    <row r="748" spans="1:93" ht="24.95" customHeight="1">
      <c r="A748" s="408" t="str">
        <f ca="1">IFERROR(IF(INDIRECT($A$14&amp;ROW())&lt;&gt;"",COUNTIF([1]Summary!$B$30:$B$1029,INDIRECT($A$14&amp;ROW())),""),"")</f>
        <v/>
      </c>
      <c r="B748" s="34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400"/>
      <c r="AG748" s="401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16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76"/>
      <c r="CL748" s="277"/>
      <c r="CN748" s="15"/>
      <c r="CO748" s="16"/>
    </row>
    <row r="749" spans="1:93" ht="24.95" customHeight="1">
      <c r="A749" s="408" t="str">
        <f ca="1">IFERROR(IF(INDIRECT($A$14&amp;ROW())&lt;&gt;"",COUNTIF([1]Summary!$B$30:$B$1029,INDIRECT($A$14&amp;ROW())),""),"")</f>
        <v/>
      </c>
      <c r="B749" s="34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400"/>
      <c r="AG749" s="401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16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76"/>
      <c r="CL749" s="277"/>
      <c r="CN749" s="15"/>
      <c r="CO749" s="16"/>
    </row>
    <row r="750" spans="1:93" ht="24.95" customHeight="1">
      <c r="A750" s="408" t="str">
        <f ca="1">IFERROR(IF(INDIRECT($A$14&amp;ROW())&lt;&gt;"",COUNTIF([1]Summary!$B$30:$B$1029,INDIRECT($A$14&amp;ROW())),""),"")</f>
        <v/>
      </c>
      <c r="B750" s="34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400"/>
      <c r="AG750" s="401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16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76"/>
      <c r="CL750" s="277"/>
      <c r="CN750" s="15"/>
      <c r="CO750" s="16"/>
    </row>
    <row r="751" spans="1:93" ht="24.95" customHeight="1">
      <c r="A751" s="408" t="str">
        <f ca="1">IFERROR(IF(INDIRECT($A$14&amp;ROW())&lt;&gt;"",COUNTIF([1]Summary!$B$30:$B$1029,INDIRECT($A$14&amp;ROW())),""),"")</f>
        <v/>
      </c>
      <c r="B751" s="34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400"/>
      <c r="AG751" s="401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16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76"/>
      <c r="CL751" s="277"/>
      <c r="CN751" s="15"/>
      <c r="CO751" s="16"/>
    </row>
    <row r="752" spans="1:93" ht="24.95" customHeight="1">
      <c r="A752" s="408" t="str">
        <f ca="1">IFERROR(IF(INDIRECT($A$14&amp;ROW())&lt;&gt;"",COUNTIF([1]Summary!$B$30:$B$1029,INDIRECT($A$14&amp;ROW())),""),"")</f>
        <v/>
      </c>
      <c r="B752" s="34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400"/>
      <c r="AG752" s="401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16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76"/>
      <c r="CL752" s="277"/>
      <c r="CN752" s="15"/>
      <c r="CO752" s="16"/>
    </row>
    <row r="753" spans="1:93" ht="24.95" customHeight="1">
      <c r="A753" s="408" t="str">
        <f ca="1">IFERROR(IF(INDIRECT($A$14&amp;ROW())&lt;&gt;"",COUNTIF([1]Summary!$B$30:$B$1029,INDIRECT($A$14&amp;ROW())),""),"")</f>
        <v/>
      </c>
      <c r="B753" s="34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400"/>
      <c r="AG753" s="401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16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76"/>
      <c r="CL753" s="277"/>
      <c r="CN753" s="15"/>
      <c r="CO753" s="16"/>
    </row>
    <row r="754" spans="1:93" ht="24.95" customHeight="1">
      <c r="A754" s="408" t="str">
        <f ca="1">IFERROR(IF(INDIRECT($A$14&amp;ROW())&lt;&gt;"",COUNTIF([1]Summary!$B$30:$B$1029,INDIRECT($A$14&amp;ROW())),""),"")</f>
        <v/>
      </c>
      <c r="B754" s="34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400"/>
      <c r="AG754" s="401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16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76"/>
      <c r="CL754" s="277"/>
      <c r="CN754" s="15"/>
      <c r="CO754" s="16"/>
    </row>
    <row r="755" spans="1:93" ht="24.95" customHeight="1">
      <c r="A755" s="408" t="str">
        <f ca="1">IFERROR(IF(INDIRECT($A$14&amp;ROW())&lt;&gt;"",COUNTIF([1]Summary!$B$30:$B$1029,INDIRECT($A$14&amp;ROW())),""),"")</f>
        <v/>
      </c>
      <c r="B755" s="34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400"/>
      <c r="AG755" s="401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16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76"/>
      <c r="CL755" s="277"/>
      <c r="CN755" s="15"/>
      <c r="CO755" s="16"/>
    </row>
    <row r="756" spans="1:93" ht="24.95" customHeight="1">
      <c r="A756" s="408" t="str">
        <f ca="1">IFERROR(IF(INDIRECT($A$14&amp;ROW())&lt;&gt;"",COUNTIF([1]Summary!$B$30:$B$1029,INDIRECT($A$14&amp;ROW())),""),"")</f>
        <v/>
      </c>
      <c r="B756" s="34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400"/>
      <c r="AG756" s="401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16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76"/>
      <c r="CL756" s="277"/>
      <c r="CN756" s="15"/>
      <c r="CO756" s="16"/>
    </row>
    <row r="757" spans="1:93" ht="24.95" customHeight="1">
      <c r="A757" s="408" t="str">
        <f ca="1">IFERROR(IF(INDIRECT($A$14&amp;ROW())&lt;&gt;"",COUNTIF([1]Summary!$B$30:$B$1029,INDIRECT($A$14&amp;ROW())),""),"")</f>
        <v/>
      </c>
      <c r="B757" s="34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400"/>
      <c r="AG757" s="401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16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76"/>
      <c r="CL757" s="277"/>
      <c r="CN757" s="15"/>
      <c r="CO757" s="16"/>
    </row>
    <row r="758" spans="1:93" ht="24.95" customHeight="1">
      <c r="A758" s="408" t="str">
        <f ca="1">IFERROR(IF(INDIRECT($A$14&amp;ROW())&lt;&gt;"",COUNTIF([1]Summary!$B$30:$B$1029,INDIRECT($A$14&amp;ROW())),""),"")</f>
        <v/>
      </c>
      <c r="B758" s="34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400"/>
      <c r="AG758" s="401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16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76"/>
      <c r="CL758" s="277"/>
      <c r="CN758" s="15"/>
      <c r="CO758" s="16"/>
    </row>
    <row r="759" spans="1:93" ht="24.95" customHeight="1">
      <c r="A759" s="408" t="str">
        <f ca="1">IFERROR(IF(INDIRECT($A$14&amp;ROW())&lt;&gt;"",COUNTIF([1]Summary!$B$30:$B$1029,INDIRECT($A$14&amp;ROW())),""),"")</f>
        <v/>
      </c>
      <c r="B759" s="34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400"/>
      <c r="AG759" s="401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16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76"/>
      <c r="CL759" s="277"/>
      <c r="CN759" s="15"/>
      <c r="CO759" s="16"/>
    </row>
    <row r="760" spans="1:93" ht="24.95" customHeight="1">
      <c r="A760" s="408" t="str">
        <f ca="1">IFERROR(IF(INDIRECT($A$14&amp;ROW())&lt;&gt;"",COUNTIF([1]Summary!$B$30:$B$1029,INDIRECT($A$14&amp;ROW())),""),"")</f>
        <v/>
      </c>
      <c r="B760" s="34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400"/>
      <c r="AG760" s="401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16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76"/>
      <c r="CL760" s="277"/>
      <c r="CN760" s="15"/>
      <c r="CO760" s="16"/>
    </row>
    <row r="761" spans="1:93" ht="24.95" customHeight="1">
      <c r="A761" s="408" t="str">
        <f ca="1">IFERROR(IF(INDIRECT($A$14&amp;ROW())&lt;&gt;"",COUNTIF([1]Summary!$B$30:$B$1029,INDIRECT($A$14&amp;ROW())),""),"")</f>
        <v/>
      </c>
      <c r="B761" s="34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400"/>
      <c r="AG761" s="401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16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76"/>
      <c r="CL761" s="277"/>
      <c r="CN761" s="15"/>
      <c r="CO761" s="16"/>
    </row>
    <row r="762" spans="1:93" ht="24.95" customHeight="1">
      <c r="A762" s="408" t="str">
        <f ca="1">IFERROR(IF(INDIRECT($A$14&amp;ROW())&lt;&gt;"",COUNTIF([1]Summary!$B$30:$B$1029,INDIRECT($A$14&amp;ROW())),""),"")</f>
        <v/>
      </c>
      <c r="B762" s="34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400"/>
      <c r="AG762" s="401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16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76"/>
      <c r="CL762" s="277"/>
      <c r="CN762" s="15"/>
      <c r="CO762" s="16"/>
    </row>
    <row r="763" spans="1:93" ht="24.95" customHeight="1">
      <c r="A763" s="408" t="str">
        <f ca="1">IFERROR(IF(INDIRECT($A$14&amp;ROW())&lt;&gt;"",COUNTIF([1]Summary!$B$30:$B$1029,INDIRECT($A$14&amp;ROW())),""),"")</f>
        <v/>
      </c>
      <c r="B763" s="34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400"/>
      <c r="AG763" s="401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16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76"/>
      <c r="CL763" s="277"/>
      <c r="CN763" s="15"/>
      <c r="CO763" s="16"/>
    </row>
    <row r="764" spans="1:93" ht="24.95" customHeight="1">
      <c r="A764" s="408" t="str">
        <f ca="1">IFERROR(IF(INDIRECT($A$14&amp;ROW())&lt;&gt;"",COUNTIF([1]Summary!$B$30:$B$1029,INDIRECT($A$14&amp;ROW())),""),"")</f>
        <v/>
      </c>
      <c r="B764" s="34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400"/>
      <c r="AG764" s="401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16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76"/>
      <c r="CL764" s="277"/>
      <c r="CN764" s="15"/>
      <c r="CO764" s="16"/>
    </row>
    <row r="765" spans="1:93" ht="24.95" customHeight="1">
      <c r="A765" s="408" t="str">
        <f ca="1">IFERROR(IF(INDIRECT($A$14&amp;ROW())&lt;&gt;"",COUNTIF([1]Summary!$B$30:$B$1029,INDIRECT($A$14&amp;ROW())),""),"")</f>
        <v/>
      </c>
      <c r="B765" s="34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400"/>
      <c r="AG765" s="401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16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76"/>
      <c r="CL765" s="277"/>
      <c r="CN765" s="15"/>
      <c r="CO765" s="16"/>
    </row>
    <row r="766" spans="1:93" ht="24.95" customHeight="1">
      <c r="A766" s="408" t="str">
        <f ca="1">IFERROR(IF(INDIRECT($A$14&amp;ROW())&lt;&gt;"",COUNTIF([1]Summary!$B$30:$B$1029,INDIRECT($A$14&amp;ROW())),""),"")</f>
        <v/>
      </c>
      <c r="B766" s="34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400"/>
      <c r="AG766" s="401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16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76"/>
      <c r="CL766" s="277"/>
      <c r="CN766" s="15"/>
      <c r="CO766" s="16"/>
    </row>
    <row r="767" spans="1:93" ht="24.95" customHeight="1">
      <c r="A767" s="408" t="str">
        <f ca="1">IFERROR(IF(INDIRECT($A$14&amp;ROW())&lt;&gt;"",COUNTIF([1]Summary!$B$30:$B$1029,INDIRECT($A$14&amp;ROW())),""),"")</f>
        <v/>
      </c>
      <c r="B767" s="34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400"/>
      <c r="AG767" s="401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16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76"/>
      <c r="CL767" s="277"/>
      <c r="CN767" s="15"/>
      <c r="CO767" s="16"/>
    </row>
    <row r="768" spans="1:93" ht="24.95" customHeight="1">
      <c r="A768" s="408" t="str">
        <f ca="1">IFERROR(IF(INDIRECT($A$14&amp;ROW())&lt;&gt;"",COUNTIF([1]Summary!$B$30:$B$1029,INDIRECT($A$14&amp;ROW())),""),"")</f>
        <v/>
      </c>
      <c r="B768" s="34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400"/>
      <c r="AG768" s="401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16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76"/>
      <c r="CL768" s="277"/>
      <c r="CN768" s="15"/>
      <c r="CO768" s="16"/>
    </row>
    <row r="769" spans="1:93" ht="24.95" customHeight="1">
      <c r="A769" s="408" t="str">
        <f ca="1">IFERROR(IF(INDIRECT($A$14&amp;ROW())&lt;&gt;"",COUNTIF([1]Summary!$B$30:$B$1029,INDIRECT($A$14&amp;ROW())),""),"")</f>
        <v/>
      </c>
      <c r="B769" s="34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400"/>
      <c r="AG769" s="401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16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76"/>
      <c r="CL769" s="277"/>
      <c r="CN769" s="15"/>
      <c r="CO769" s="16"/>
    </row>
    <row r="770" spans="1:93" ht="24.95" customHeight="1">
      <c r="A770" s="408" t="str">
        <f ca="1">IFERROR(IF(INDIRECT($A$14&amp;ROW())&lt;&gt;"",COUNTIF([1]Summary!$B$30:$B$1029,INDIRECT($A$14&amp;ROW())),""),"")</f>
        <v/>
      </c>
      <c r="B770" s="34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400"/>
      <c r="AG770" s="401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16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76"/>
      <c r="CL770" s="277"/>
      <c r="CN770" s="15"/>
      <c r="CO770" s="16"/>
    </row>
    <row r="771" spans="1:93" ht="24.95" customHeight="1">
      <c r="A771" s="408" t="str">
        <f ca="1">IFERROR(IF(INDIRECT($A$14&amp;ROW())&lt;&gt;"",COUNTIF([1]Summary!$B$30:$B$1029,INDIRECT($A$14&amp;ROW())),""),"")</f>
        <v/>
      </c>
      <c r="B771" s="34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400"/>
      <c r="AG771" s="401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16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76"/>
      <c r="CL771" s="277"/>
      <c r="CN771" s="15"/>
      <c r="CO771" s="16"/>
    </row>
    <row r="772" spans="1:93" ht="24.95" customHeight="1">
      <c r="A772" s="408" t="str">
        <f ca="1">IFERROR(IF(INDIRECT($A$14&amp;ROW())&lt;&gt;"",COUNTIF([1]Summary!$B$30:$B$1029,INDIRECT($A$14&amp;ROW())),""),"")</f>
        <v/>
      </c>
      <c r="B772" s="34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400"/>
      <c r="AG772" s="401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16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76"/>
      <c r="CL772" s="277"/>
      <c r="CN772" s="15"/>
      <c r="CO772" s="16"/>
    </row>
    <row r="773" spans="1:93" ht="24.95" customHeight="1">
      <c r="A773" s="408" t="str">
        <f ca="1">IFERROR(IF(INDIRECT($A$14&amp;ROW())&lt;&gt;"",COUNTIF([1]Summary!$B$30:$B$1029,INDIRECT($A$14&amp;ROW())),""),"")</f>
        <v/>
      </c>
      <c r="B773" s="34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400"/>
      <c r="AG773" s="401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16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76"/>
      <c r="CL773" s="277"/>
      <c r="CN773" s="15"/>
      <c r="CO773" s="16"/>
    </row>
    <row r="774" spans="1:93" ht="24.95" customHeight="1">
      <c r="A774" s="408" t="str">
        <f ca="1">IFERROR(IF(INDIRECT($A$14&amp;ROW())&lt;&gt;"",COUNTIF([1]Summary!$B$30:$B$1029,INDIRECT($A$14&amp;ROW())),""),"")</f>
        <v/>
      </c>
      <c r="B774" s="34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400"/>
      <c r="AG774" s="401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16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76"/>
      <c r="CL774" s="277"/>
      <c r="CN774" s="15"/>
      <c r="CO774" s="16"/>
    </row>
    <row r="775" spans="1:93" ht="24.95" customHeight="1">
      <c r="A775" s="408" t="str">
        <f ca="1">IFERROR(IF(INDIRECT($A$14&amp;ROW())&lt;&gt;"",COUNTIF([1]Summary!$B$30:$B$1029,INDIRECT($A$14&amp;ROW())),""),"")</f>
        <v/>
      </c>
      <c r="B775" s="34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400"/>
      <c r="AG775" s="401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16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76"/>
      <c r="CL775" s="277"/>
      <c r="CN775" s="15"/>
      <c r="CO775" s="16"/>
    </row>
    <row r="776" spans="1:93" ht="24.95" customHeight="1">
      <c r="A776" s="408" t="str">
        <f ca="1">IFERROR(IF(INDIRECT($A$14&amp;ROW())&lt;&gt;"",COUNTIF([1]Summary!$B$30:$B$1029,INDIRECT($A$14&amp;ROW())),""),"")</f>
        <v/>
      </c>
      <c r="B776" s="34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400"/>
      <c r="AG776" s="401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16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76"/>
      <c r="CL776" s="277"/>
      <c r="CN776" s="15"/>
      <c r="CO776" s="16"/>
    </row>
    <row r="777" spans="1:93" ht="24.95" customHeight="1">
      <c r="A777" s="408" t="str">
        <f ca="1">IFERROR(IF(INDIRECT($A$14&amp;ROW())&lt;&gt;"",COUNTIF([1]Summary!$B$30:$B$1029,INDIRECT($A$14&amp;ROW())),""),"")</f>
        <v/>
      </c>
      <c r="B777" s="34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400"/>
      <c r="AG777" s="401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16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76"/>
      <c r="CL777" s="277"/>
      <c r="CN777" s="15"/>
      <c r="CO777" s="16"/>
    </row>
    <row r="778" spans="1:93" ht="24.95" customHeight="1">
      <c r="A778" s="408" t="str">
        <f ca="1">IFERROR(IF(INDIRECT($A$14&amp;ROW())&lt;&gt;"",COUNTIF([1]Summary!$B$30:$B$1029,INDIRECT($A$14&amp;ROW())),""),"")</f>
        <v/>
      </c>
      <c r="B778" s="34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400"/>
      <c r="AG778" s="401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16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76"/>
      <c r="CL778" s="277"/>
      <c r="CN778" s="15"/>
      <c r="CO778" s="16"/>
    </row>
    <row r="779" spans="1:93" ht="24.95" customHeight="1">
      <c r="A779" s="408" t="str">
        <f ca="1">IFERROR(IF(INDIRECT($A$14&amp;ROW())&lt;&gt;"",COUNTIF([1]Summary!$B$30:$B$1029,INDIRECT($A$14&amp;ROW())),""),"")</f>
        <v/>
      </c>
      <c r="B779" s="34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400"/>
      <c r="AG779" s="401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16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76"/>
      <c r="CL779" s="277"/>
      <c r="CN779" s="15"/>
      <c r="CO779" s="16"/>
    </row>
    <row r="780" spans="1:93" ht="24.95" customHeight="1">
      <c r="A780" s="408" t="str">
        <f ca="1">IFERROR(IF(INDIRECT($A$14&amp;ROW())&lt;&gt;"",COUNTIF([1]Summary!$B$30:$B$1029,INDIRECT($A$14&amp;ROW())),""),"")</f>
        <v/>
      </c>
      <c r="B780" s="34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400"/>
      <c r="AG780" s="401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16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76"/>
      <c r="CL780" s="277"/>
      <c r="CN780" s="15"/>
      <c r="CO780" s="16"/>
    </row>
    <row r="781" spans="1:93" ht="24.95" customHeight="1">
      <c r="A781" s="408" t="str">
        <f ca="1">IFERROR(IF(INDIRECT($A$14&amp;ROW())&lt;&gt;"",COUNTIF([1]Summary!$B$30:$B$1029,INDIRECT($A$14&amp;ROW())),""),"")</f>
        <v/>
      </c>
      <c r="B781" s="34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400"/>
      <c r="AG781" s="401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16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76"/>
      <c r="CL781" s="277"/>
      <c r="CN781" s="15"/>
      <c r="CO781" s="16"/>
    </row>
    <row r="782" spans="1:93" ht="24.95" customHeight="1">
      <c r="A782" s="408" t="str">
        <f ca="1">IFERROR(IF(INDIRECT($A$14&amp;ROW())&lt;&gt;"",COUNTIF([1]Summary!$B$30:$B$1029,INDIRECT($A$14&amp;ROW())),""),"")</f>
        <v/>
      </c>
      <c r="B782" s="34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400"/>
      <c r="AG782" s="401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16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76"/>
      <c r="CL782" s="277"/>
      <c r="CN782" s="15"/>
      <c r="CO782" s="16"/>
    </row>
    <row r="783" spans="1:93" ht="24.95" customHeight="1">
      <c r="A783" s="408" t="str">
        <f ca="1">IFERROR(IF(INDIRECT($A$14&amp;ROW())&lt;&gt;"",COUNTIF([1]Summary!$B$30:$B$1029,INDIRECT($A$14&amp;ROW())),""),"")</f>
        <v/>
      </c>
      <c r="B783" s="34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400"/>
      <c r="AG783" s="401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16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76"/>
      <c r="CL783" s="277"/>
      <c r="CN783" s="15"/>
      <c r="CO783" s="16"/>
    </row>
    <row r="784" spans="1:93" ht="24.95" customHeight="1">
      <c r="A784" s="408" t="str">
        <f ca="1">IFERROR(IF(INDIRECT($A$14&amp;ROW())&lt;&gt;"",COUNTIF([1]Summary!$B$30:$B$1029,INDIRECT($A$14&amp;ROW())),""),"")</f>
        <v/>
      </c>
      <c r="B784" s="34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400"/>
      <c r="AG784" s="401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16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76"/>
      <c r="CL784" s="277"/>
      <c r="CN784" s="15"/>
      <c r="CO784" s="16"/>
    </row>
    <row r="785" spans="1:93" ht="24.95" customHeight="1">
      <c r="A785" s="408" t="str">
        <f ca="1">IFERROR(IF(INDIRECT($A$14&amp;ROW())&lt;&gt;"",COUNTIF([1]Summary!$B$30:$B$1029,INDIRECT($A$14&amp;ROW())),""),"")</f>
        <v/>
      </c>
      <c r="B785" s="34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400"/>
      <c r="AG785" s="401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16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76"/>
      <c r="CL785" s="277"/>
      <c r="CN785" s="15"/>
      <c r="CO785" s="16"/>
    </row>
    <row r="786" spans="1:93" ht="24.95" customHeight="1">
      <c r="A786" s="408" t="str">
        <f ca="1">IFERROR(IF(INDIRECT($A$14&amp;ROW())&lt;&gt;"",COUNTIF([1]Summary!$B$30:$B$1029,INDIRECT($A$14&amp;ROW())),""),"")</f>
        <v/>
      </c>
      <c r="B786" s="34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400"/>
      <c r="AG786" s="401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16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76"/>
      <c r="CL786" s="277"/>
      <c r="CN786" s="15"/>
      <c r="CO786" s="16"/>
    </row>
    <row r="787" spans="1:93" ht="24.95" customHeight="1">
      <c r="A787" s="408" t="str">
        <f ca="1">IFERROR(IF(INDIRECT($A$14&amp;ROW())&lt;&gt;"",COUNTIF([1]Summary!$B$30:$B$1029,INDIRECT($A$14&amp;ROW())),""),"")</f>
        <v/>
      </c>
      <c r="B787" s="34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400"/>
      <c r="AG787" s="401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16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76"/>
      <c r="CL787" s="277"/>
      <c r="CN787" s="15"/>
      <c r="CO787" s="16"/>
    </row>
    <row r="788" spans="1:93" ht="24.95" customHeight="1">
      <c r="A788" s="408" t="str">
        <f ca="1">IFERROR(IF(INDIRECT($A$14&amp;ROW())&lt;&gt;"",COUNTIF([1]Summary!$B$30:$B$1029,INDIRECT($A$14&amp;ROW())),""),"")</f>
        <v/>
      </c>
      <c r="B788" s="34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400"/>
      <c r="AG788" s="401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16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76"/>
      <c r="CL788" s="277"/>
      <c r="CN788" s="15"/>
      <c r="CO788" s="16"/>
    </row>
    <row r="789" spans="1:93" ht="24.95" customHeight="1">
      <c r="A789" s="408" t="str">
        <f ca="1">IFERROR(IF(INDIRECT($A$14&amp;ROW())&lt;&gt;"",COUNTIF([1]Summary!$B$30:$B$1029,INDIRECT($A$14&amp;ROW())),""),"")</f>
        <v/>
      </c>
      <c r="B789" s="34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400"/>
      <c r="AG789" s="401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16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76"/>
      <c r="CL789" s="277"/>
      <c r="CN789" s="15"/>
      <c r="CO789" s="16"/>
    </row>
    <row r="790" spans="1:93" ht="24.95" customHeight="1">
      <c r="A790" s="408" t="str">
        <f ca="1">IFERROR(IF(INDIRECT($A$14&amp;ROW())&lt;&gt;"",COUNTIF([1]Summary!$B$30:$B$1029,INDIRECT($A$14&amp;ROW())),""),"")</f>
        <v/>
      </c>
      <c r="B790" s="34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400"/>
      <c r="AG790" s="401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16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76"/>
      <c r="CL790" s="277"/>
      <c r="CN790" s="15"/>
      <c r="CO790" s="16"/>
    </row>
    <row r="791" spans="1:93" ht="24.95" customHeight="1">
      <c r="A791" s="408" t="str">
        <f ca="1">IFERROR(IF(INDIRECT($A$14&amp;ROW())&lt;&gt;"",COUNTIF([1]Summary!$B$30:$B$1029,INDIRECT($A$14&amp;ROW())),""),"")</f>
        <v/>
      </c>
      <c r="B791" s="34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400"/>
      <c r="AG791" s="401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16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76"/>
      <c r="CL791" s="277"/>
      <c r="CN791" s="15"/>
      <c r="CO791" s="16"/>
    </row>
    <row r="792" spans="1:93" ht="24.95" customHeight="1">
      <c r="A792" s="408" t="str">
        <f ca="1">IFERROR(IF(INDIRECT($A$14&amp;ROW())&lt;&gt;"",COUNTIF([1]Summary!$B$30:$B$1029,INDIRECT($A$14&amp;ROW())),""),"")</f>
        <v/>
      </c>
      <c r="B792" s="34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400"/>
      <c r="AG792" s="401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16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76"/>
      <c r="CL792" s="277"/>
      <c r="CN792" s="15"/>
      <c r="CO792" s="16"/>
    </row>
    <row r="793" spans="1:93" ht="24.95" customHeight="1">
      <c r="A793" s="408" t="str">
        <f ca="1">IFERROR(IF(INDIRECT($A$14&amp;ROW())&lt;&gt;"",COUNTIF([1]Summary!$B$30:$B$1029,INDIRECT($A$14&amp;ROW())),""),"")</f>
        <v/>
      </c>
      <c r="B793" s="34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400"/>
      <c r="AG793" s="401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16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76"/>
      <c r="CL793" s="277"/>
      <c r="CN793" s="15"/>
      <c r="CO793" s="16"/>
    </row>
    <row r="794" spans="1:93" ht="24.95" customHeight="1">
      <c r="A794" s="408" t="str">
        <f ca="1">IFERROR(IF(INDIRECT($A$14&amp;ROW())&lt;&gt;"",COUNTIF([1]Summary!$B$30:$B$1029,INDIRECT($A$14&amp;ROW())),""),"")</f>
        <v/>
      </c>
      <c r="B794" s="34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400"/>
      <c r="AG794" s="401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16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76"/>
      <c r="CL794" s="277"/>
      <c r="CN794" s="15"/>
      <c r="CO794" s="16"/>
    </row>
    <row r="795" spans="1:93" ht="24.95" customHeight="1">
      <c r="A795" s="408" t="str">
        <f ca="1">IFERROR(IF(INDIRECT($A$14&amp;ROW())&lt;&gt;"",COUNTIF([1]Summary!$B$30:$B$1029,INDIRECT($A$14&amp;ROW())),""),"")</f>
        <v/>
      </c>
      <c r="B795" s="34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400"/>
      <c r="AG795" s="401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16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76"/>
      <c r="CL795" s="277"/>
      <c r="CN795" s="15"/>
      <c r="CO795" s="16"/>
    </row>
    <row r="796" spans="1:93" ht="24.95" customHeight="1">
      <c r="A796" s="408" t="str">
        <f ca="1">IFERROR(IF(INDIRECT($A$14&amp;ROW())&lt;&gt;"",COUNTIF([1]Summary!$B$30:$B$1029,INDIRECT($A$14&amp;ROW())),""),"")</f>
        <v/>
      </c>
      <c r="B796" s="34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400"/>
      <c r="AG796" s="401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16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76"/>
      <c r="CL796" s="277"/>
      <c r="CN796" s="15"/>
      <c r="CO796" s="16"/>
    </row>
    <row r="797" spans="1:93" ht="24.95" customHeight="1">
      <c r="A797" s="408" t="str">
        <f ca="1">IFERROR(IF(INDIRECT($A$14&amp;ROW())&lt;&gt;"",COUNTIF([1]Summary!$B$30:$B$1029,INDIRECT($A$14&amp;ROW())),""),"")</f>
        <v/>
      </c>
      <c r="B797" s="34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400"/>
      <c r="AG797" s="401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16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76"/>
      <c r="CL797" s="277"/>
      <c r="CN797" s="15"/>
      <c r="CO797" s="16"/>
    </row>
    <row r="798" spans="1:93" ht="24.95" customHeight="1">
      <c r="A798" s="408" t="str">
        <f ca="1">IFERROR(IF(INDIRECT($A$14&amp;ROW())&lt;&gt;"",COUNTIF([1]Summary!$B$30:$B$1029,INDIRECT($A$14&amp;ROW())),""),"")</f>
        <v/>
      </c>
      <c r="B798" s="34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400"/>
      <c r="AG798" s="401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16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76"/>
      <c r="CL798" s="277"/>
      <c r="CN798" s="15"/>
      <c r="CO798" s="16"/>
    </row>
    <row r="799" spans="1:93" ht="24.95" customHeight="1">
      <c r="A799" s="408" t="str">
        <f ca="1">IFERROR(IF(INDIRECT($A$14&amp;ROW())&lt;&gt;"",COUNTIF([1]Summary!$B$30:$B$1029,INDIRECT($A$14&amp;ROW())),""),"")</f>
        <v/>
      </c>
      <c r="B799" s="34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400"/>
      <c r="AG799" s="401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16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76"/>
      <c r="CL799" s="277"/>
      <c r="CN799" s="15"/>
      <c r="CO799" s="16"/>
    </row>
    <row r="800" spans="1:93" ht="24.95" customHeight="1">
      <c r="A800" s="408" t="str">
        <f ca="1">IFERROR(IF(INDIRECT($A$14&amp;ROW())&lt;&gt;"",COUNTIF([1]Summary!$B$30:$B$1029,INDIRECT($A$14&amp;ROW())),""),"")</f>
        <v/>
      </c>
      <c r="B800" s="34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400"/>
      <c r="AG800" s="401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16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76"/>
      <c r="CL800" s="277"/>
      <c r="CN800" s="15"/>
      <c r="CO800" s="16"/>
    </row>
    <row r="801" spans="1:93" ht="24.95" customHeight="1">
      <c r="A801" s="408" t="str">
        <f ca="1">IFERROR(IF(INDIRECT($A$14&amp;ROW())&lt;&gt;"",COUNTIF([1]Summary!$B$30:$B$1029,INDIRECT($A$14&amp;ROW())),""),"")</f>
        <v/>
      </c>
      <c r="B801" s="34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400"/>
      <c r="AG801" s="401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16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76"/>
      <c r="CL801" s="277"/>
      <c r="CN801" s="15"/>
      <c r="CO801" s="16"/>
    </row>
    <row r="802" spans="1:93" ht="24.95" customHeight="1">
      <c r="A802" s="408" t="str">
        <f ca="1">IFERROR(IF(INDIRECT($A$14&amp;ROW())&lt;&gt;"",COUNTIF([1]Summary!$B$30:$B$1029,INDIRECT($A$14&amp;ROW())),""),"")</f>
        <v/>
      </c>
      <c r="B802" s="34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400"/>
      <c r="AG802" s="401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16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76"/>
      <c r="CL802" s="277"/>
      <c r="CN802" s="15"/>
      <c r="CO802" s="16"/>
    </row>
    <row r="803" spans="1:93" ht="24.95" customHeight="1">
      <c r="A803" s="408" t="str">
        <f ca="1">IFERROR(IF(INDIRECT($A$14&amp;ROW())&lt;&gt;"",COUNTIF([1]Summary!$B$30:$B$1029,INDIRECT($A$14&amp;ROW())),""),"")</f>
        <v/>
      </c>
      <c r="B803" s="34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400"/>
      <c r="AG803" s="401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16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76"/>
      <c r="CL803" s="277"/>
      <c r="CN803" s="15"/>
      <c r="CO803" s="16"/>
    </row>
    <row r="804" spans="1:93" ht="24.95" customHeight="1">
      <c r="A804" s="408" t="str">
        <f ca="1">IFERROR(IF(INDIRECT($A$14&amp;ROW())&lt;&gt;"",COUNTIF([1]Summary!$B$30:$B$1029,INDIRECT($A$14&amp;ROW())),""),"")</f>
        <v/>
      </c>
      <c r="B804" s="34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400"/>
      <c r="AG804" s="401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16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76"/>
      <c r="CL804" s="277"/>
      <c r="CN804" s="15"/>
      <c r="CO804" s="16"/>
    </row>
    <row r="805" spans="1:93" ht="24.95" customHeight="1">
      <c r="A805" s="408" t="str">
        <f ca="1">IFERROR(IF(INDIRECT($A$14&amp;ROW())&lt;&gt;"",COUNTIF([1]Summary!$B$30:$B$1029,INDIRECT($A$14&amp;ROW())),""),"")</f>
        <v/>
      </c>
      <c r="B805" s="34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400"/>
      <c r="AG805" s="401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16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76"/>
      <c r="CL805" s="277"/>
      <c r="CN805" s="15"/>
      <c r="CO805" s="16"/>
    </row>
    <row r="806" spans="1:93" ht="24.95" customHeight="1">
      <c r="A806" s="408" t="str">
        <f ca="1">IFERROR(IF(INDIRECT($A$14&amp;ROW())&lt;&gt;"",COUNTIF([1]Summary!$B$30:$B$1029,INDIRECT($A$14&amp;ROW())),""),"")</f>
        <v/>
      </c>
      <c r="B806" s="34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400"/>
      <c r="AG806" s="401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16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76"/>
      <c r="CL806" s="277"/>
      <c r="CN806" s="15"/>
      <c r="CO806" s="16"/>
    </row>
    <row r="807" spans="1:93" ht="24.95" customHeight="1">
      <c r="A807" s="408" t="str">
        <f ca="1">IFERROR(IF(INDIRECT($A$14&amp;ROW())&lt;&gt;"",COUNTIF([1]Summary!$B$30:$B$1029,INDIRECT($A$14&amp;ROW())),""),"")</f>
        <v/>
      </c>
      <c r="B807" s="34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400"/>
      <c r="AG807" s="401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16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76"/>
      <c r="CL807" s="277"/>
      <c r="CN807" s="15"/>
      <c r="CO807" s="16"/>
    </row>
    <row r="808" spans="1:93" ht="24.95" customHeight="1">
      <c r="A808" s="408" t="str">
        <f ca="1">IFERROR(IF(INDIRECT($A$14&amp;ROW())&lt;&gt;"",COUNTIF([1]Summary!$B$30:$B$1029,INDIRECT($A$14&amp;ROW())),""),"")</f>
        <v/>
      </c>
      <c r="B808" s="34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400"/>
      <c r="AG808" s="401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16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76"/>
      <c r="CL808" s="277"/>
      <c r="CN808" s="15"/>
      <c r="CO808" s="16"/>
    </row>
    <row r="809" spans="1:93" ht="24.95" customHeight="1">
      <c r="A809" s="408" t="str">
        <f ca="1">IFERROR(IF(INDIRECT($A$14&amp;ROW())&lt;&gt;"",COUNTIF([1]Summary!$B$30:$B$1029,INDIRECT($A$14&amp;ROW())),""),"")</f>
        <v/>
      </c>
      <c r="B809" s="34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400"/>
      <c r="AG809" s="401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16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76"/>
      <c r="CL809" s="277"/>
      <c r="CN809" s="15"/>
      <c r="CO809" s="16"/>
    </row>
    <row r="810" spans="1:93" ht="24.95" customHeight="1">
      <c r="A810" s="408" t="str">
        <f ca="1">IFERROR(IF(INDIRECT($A$14&amp;ROW())&lt;&gt;"",COUNTIF([1]Summary!$B$30:$B$1029,INDIRECT($A$14&amp;ROW())),""),"")</f>
        <v/>
      </c>
      <c r="B810" s="34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400"/>
      <c r="AG810" s="401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16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76"/>
      <c r="CL810" s="277"/>
      <c r="CN810" s="15"/>
      <c r="CO810" s="16"/>
    </row>
    <row r="811" spans="1:93" ht="24.95" customHeight="1">
      <c r="A811" s="408" t="str">
        <f ca="1">IFERROR(IF(INDIRECT($A$14&amp;ROW())&lt;&gt;"",COUNTIF([1]Summary!$B$30:$B$1029,INDIRECT($A$14&amp;ROW())),""),"")</f>
        <v/>
      </c>
      <c r="B811" s="34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400"/>
      <c r="AG811" s="401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16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76"/>
      <c r="CL811" s="277"/>
      <c r="CN811" s="15"/>
      <c r="CO811" s="16"/>
    </row>
    <row r="812" spans="1:93" ht="24.95" customHeight="1">
      <c r="A812" s="408" t="str">
        <f ca="1">IFERROR(IF(INDIRECT($A$14&amp;ROW())&lt;&gt;"",COUNTIF([1]Summary!$B$30:$B$1029,INDIRECT($A$14&amp;ROW())),""),"")</f>
        <v/>
      </c>
      <c r="B812" s="34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400"/>
      <c r="AG812" s="401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16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76"/>
      <c r="CL812" s="277"/>
      <c r="CN812" s="15"/>
      <c r="CO812" s="16"/>
    </row>
    <row r="813" spans="1:93" ht="24.95" customHeight="1">
      <c r="A813" s="408" t="str">
        <f ca="1">IFERROR(IF(INDIRECT($A$14&amp;ROW())&lt;&gt;"",COUNTIF([1]Summary!$B$30:$B$1029,INDIRECT($A$14&amp;ROW())),""),"")</f>
        <v/>
      </c>
      <c r="B813" s="34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400"/>
      <c r="AG813" s="401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16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76"/>
      <c r="CL813" s="277"/>
      <c r="CN813" s="15"/>
      <c r="CO813" s="16"/>
    </row>
    <row r="814" spans="1:93" ht="24.95" customHeight="1">
      <c r="A814" s="408" t="str">
        <f ca="1">IFERROR(IF(INDIRECT($A$14&amp;ROW())&lt;&gt;"",COUNTIF([1]Summary!$B$30:$B$1029,INDIRECT($A$14&amp;ROW())),""),"")</f>
        <v/>
      </c>
      <c r="B814" s="34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400"/>
      <c r="AG814" s="401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16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76"/>
      <c r="CL814" s="277"/>
      <c r="CN814" s="15"/>
      <c r="CO814" s="16"/>
    </row>
    <row r="815" spans="1:93" ht="24.95" customHeight="1">
      <c r="A815" s="408" t="str">
        <f ca="1">IFERROR(IF(INDIRECT($A$14&amp;ROW())&lt;&gt;"",COUNTIF([1]Summary!$B$30:$B$1029,INDIRECT($A$14&amp;ROW())),""),"")</f>
        <v/>
      </c>
      <c r="B815" s="34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400"/>
      <c r="AG815" s="401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16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76"/>
      <c r="CL815" s="277"/>
      <c r="CN815" s="15"/>
      <c r="CO815" s="16"/>
    </row>
    <row r="816" spans="1:93" ht="24.95" customHeight="1">
      <c r="A816" s="408" t="str">
        <f ca="1">IFERROR(IF(INDIRECT($A$14&amp;ROW())&lt;&gt;"",COUNTIF([1]Summary!$B$30:$B$1029,INDIRECT($A$14&amp;ROW())),""),"")</f>
        <v/>
      </c>
      <c r="B816" s="34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400"/>
      <c r="AG816" s="401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16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76"/>
      <c r="CL816" s="277"/>
      <c r="CN816" s="15"/>
      <c r="CO816" s="16"/>
    </row>
    <row r="817" spans="1:93" ht="24.95" customHeight="1">
      <c r="A817" s="408" t="str">
        <f ca="1">IFERROR(IF(INDIRECT($A$14&amp;ROW())&lt;&gt;"",COUNTIF([1]Summary!$B$30:$B$1029,INDIRECT($A$14&amp;ROW())),""),"")</f>
        <v/>
      </c>
      <c r="B817" s="34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400"/>
      <c r="AG817" s="401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16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76"/>
      <c r="CL817" s="277"/>
      <c r="CN817" s="15"/>
      <c r="CO817" s="16"/>
    </row>
    <row r="818" spans="1:93" ht="24.95" customHeight="1">
      <c r="A818" s="408" t="str">
        <f ca="1">IFERROR(IF(INDIRECT($A$14&amp;ROW())&lt;&gt;"",COUNTIF([1]Summary!$B$30:$B$1029,INDIRECT($A$14&amp;ROW())),""),"")</f>
        <v/>
      </c>
      <c r="B818" s="34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400"/>
      <c r="AG818" s="401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16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76"/>
      <c r="CL818" s="277"/>
      <c r="CN818" s="15"/>
      <c r="CO818" s="16"/>
    </row>
    <row r="819" spans="1:93" ht="24.95" customHeight="1">
      <c r="A819" s="408" t="str">
        <f ca="1">IFERROR(IF(INDIRECT($A$14&amp;ROW())&lt;&gt;"",COUNTIF([1]Summary!$B$30:$B$1029,INDIRECT($A$14&amp;ROW())),""),"")</f>
        <v/>
      </c>
      <c r="B819" s="34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400"/>
      <c r="AG819" s="401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16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76"/>
      <c r="CL819" s="277"/>
      <c r="CN819" s="15"/>
      <c r="CO819" s="16"/>
    </row>
    <row r="820" spans="1:93" ht="24.95" customHeight="1">
      <c r="A820" s="408" t="str">
        <f ca="1">IFERROR(IF(INDIRECT($A$14&amp;ROW())&lt;&gt;"",COUNTIF([1]Summary!$B$30:$B$1029,INDIRECT($A$14&amp;ROW())),""),"")</f>
        <v/>
      </c>
      <c r="B820" s="34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400"/>
      <c r="AG820" s="401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16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76"/>
      <c r="CL820" s="277"/>
      <c r="CN820" s="15"/>
      <c r="CO820" s="16"/>
    </row>
    <row r="821" spans="1:93" ht="24.95" customHeight="1">
      <c r="A821" s="408" t="str">
        <f ca="1">IFERROR(IF(INDIRECT($A$14&amp;ROW())&lt;&gt;"",COUNTIF([1]Summary!$B$30:$B$1029,INDIRECT($A$14&amp;ROW())),""),"")</f>
        <v/>
      </c>
      <c r="B821" s="34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400"/>
      <c r="AG821" s="401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16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76"/>
      <c r="CL821" s="277"/>
      <c r="CN821" s="15"/>
      <c r="CO821" s="16"/>
    </row>
    <row r="822" spans="1:93" ht="24.95" customHeight="1">
      <c r="A822" s="408" t="str">
        <f ca="1">IFERROR(IF(INDIRECT($A$14&amp;ROW())&lt;&gt;"",COUNTIF([1]Summary!$B$30:$B$1029,INDIRECT($A$14&amp;ROW())),""),"")</f>
        <v/>
      </c>
      <c r="B822" s="34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400"/>
      <c r="AG822" s="401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16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76"/>
      <c r="CL822" s="277"/>
      <c r="CN822" s="15"/>
      <c r="CO822" s="16"/>
    </row>
    <row r="823" spans="1:93" ht="24.95" customHeight="1">
      <c r="A823" s="408" t="str">
        <f ca="1">IFERROR(IF(INDIRECT($A$14&amp;ROW())&lt;&gt;"",COUNTIF([1]Summary!$B$30:$B$1029,INDIRECT($A$14&amp;ROW())),""),"")</f>
        <v/>
      </c>
      <c r="B823" s="34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400"/>
      <c r="AG823" s="401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16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76"/>
      <c r="CL823" s="277"/>
      <c r="CN823" s="15"/>
      <c r="CO823" s="16"/>
    </row>
    <row r="824" spans="1:93" ht="24.95" customHeight="1">
      <c r="A824" s="408" t="str">
        <f ca="1">IFERROR(IF(INDIRECT($A$14&amp;ROW())&lt;&gt;"",COUNTIF([1]Summary!$B$30:$B$1029,INDIRECT($A$14&amp;ROW())),""),"")</f>
        <v/>
      </c>
      <c r="B824" s="34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400"/>
      <c r="AG824" s="401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16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76"/>
      <c r="CL824" s="277"/>
      <c r="CN824" s="15"/>
      <c r="CO824" s="16"/>
    </row>
    <row r="825" spans="1:93" ht="24.95" customHeight="1">
      <c r="A825" s="408" t="str">
        <f ca="1">IFERROR(IF(INDIRECT($A$14&amp;ROW())&lt;&gt;"",COUNTIF([1]Summary!$B$30:$B$1029,INDIRECT($A$14&amp;ROW())),""),"")</f>
        <v/>
      </c>
      <c r="B825" s="34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400"/>
      <c r="AG825" s="401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16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76"/>
      <c r="CL825" s="277"/>
      <c r="CN825" s="15"/>
      <c r="CO825" s="16"/>
    </row>
    <row r="826" spans="1:93" ht="24.95" customHeight="1">
      <c r="A826" s="408" t="str">
        <f ca="1">IFERROR(IF(INDIRECT($A$14&amp;ROW())&lt;&gt;"",COUNTIF([1]Summary!$B$30:$B$1029,INDIRECT($A$14&amp;ROW())),""),"")</f>
        <v/>
      </c>
      <c r="B826" s="34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400"/>
      <c r="AG826" s="401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16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76"/>
      <c r="CL826" s="277"/>
      <c r="CN826" s="15"/>
      <c r="CO826" s="16"/>
    </row>
    <row r="827" spans="1:93" ht="24.95" customHeight="1">
      <c r="A827" s="408" t="str">
        <f ca="1">IFERROR(IF(INDIRECT($A$14&amp;ROW())&lt;&gt;"",COUNTIF([1]Summary!$B$30:$B$1029,INDIRECT($A$14&amp;ROW())),""),"")</f>
        <v/>
      </c>
      <c r="B827" s="34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400"/>
      <c r="AG827" s="401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16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76"/>
      <c r="CL827" s="277"/>
      <c r="CN827" s="15"/>
      <c r="CO827" s="16"/>
    </row>
    <row r="828" spans="1:93" ht="24.95" customHeight="1">
      <c r="A828" s="408" t="str">
        <f ca="1">IFERROR(IF(INDIRECT($A$14&amp;ROW())&lt;&gt;"",COUNTIF([1]Summary!$B$30:$B$1029,INDIRECT($A$14&amp;ROW())),""),"")</f>
        <v/>
      </c>
      <c r="B828" s="34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400"/>
      <c r="AG828" s="401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16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76"/>
      <c r="CL828" s="277"/>
      <c r="CN828" s="15"/>
      <c r="CO828" s="16"/>
    </row>
    <row r="829" spans="1:93" ht="24.95" customHeight="1">
      <c r="A829" s="408" t="str">
        <f ca="1">IFERROR(IF(INDIRECT($A$14&amp;ROW())&lt;&gt;"",COUNTIF([1]Summary!$B$30:$B$1029,INDIRECT($A$14&amp;ROW())),""),"")</f>
        <v/>
      </c>
      <c r="B829" s="34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400"/>
      <c r="AG829" s="401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16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76"/>
      <c r="CL829" s="277"/>
      <c r="CN829" s="15"/>
      <c r="CO829" s="16"/>
    </row>
    <row r="830" spans="1:93" ht="24.95" customHeight="1">
      <c r="A830" s="408" t="str">
        <f ca="1">IFERROR(IF(INDIRECT($A$14&amp;ROW())&lt;&gt;"",COUNTIF([1]Summary!$B$30:$B$1029,INDIRECT($A$14&amp;ROW())),""),"")</f>
        <v/>
      </c>
      <c r="B830" s="34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400"/>
      <c r="AG830" s="401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16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76"/>
      <c r="CL830" s="277"/>
      <c r="CN830" s="15"/>
      <c r="CO830" s="16"/>
    </row>
    <row r="831" spans="1:93" ht="24.95" customHeight="1">
      <c r="A831" s="408" t="str">
        <f ca="1">IFERROR(IF(INDIRECT($A$14&amp;ROW())&lt;&gt;"",COUNTIF([1]Summary!$B$30:$B$1029,INDIRECT($A$14&amp;ROW())),""),"")</f>
        <v/>
      </c>
      <c r="B831" s="34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400"/>
      <c r="AG831" s="401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16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76"/>
      <c r="CL831" s="277"/>
      <c r="CN831" s="15"/>
      <c r="CO831" s="16"/>
    </row>
    <row r="832" spans="1:93" ht="24.95" customHeight="1">
      <c r="A832" s="408" t="str">
        <f ca="1">IFERROR(IF(INDIRECT($A$14&amp;ROW())&lt;&gt;"",COUNTIF([1]Summary!$B$30:$B$1029,INDIRECT($A$14&amp;ROW())),""),"")</f>
        <v/>
      </c>
      <c r="B832" s="34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400"/>
      <c r="AG832" s="401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16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76"/>
      <c r="CL832" s="277"/>
      <c r="CN832" s="15"/>
      <c r="CO832" s="16"/>
    </row>
    <row r="833" spans="1:93" ht="24.95" customHeight="1">
      <c r="A833" s="408" t="str">
        <f ca="1">IFERROR(IF(INDIRECT($A$14&amp;ROW())&lt;&gt;"",COUNTIF([1]Summary!$B$30:$B$1029,INDIRECT($A$14&amp;ROW())),""),"")</f>
        <v/>
      </c>
      <c r="B833" s="34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400"/>
      <c r="AG833" s="401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16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76"/>
      <c r="CL833" s="277"/>
      <c r="CN833" s="15"/>
      <c r="CO833" s="16"/>
    </row>
    <row r="834" spans="1:93" ht="24.95" customHeight="1">
      <c r="A834" s="408" t="str">
        <f ca="1">IFERROR(IF(INDIRECT($A$14&amp;ROW())&lt;&gt;"",COUNTIF([1]Summary!$B$30:$B$1029,INDIRECT($A$14&amp;ROW())),""),"")</f>
        <v/>
      </c>
      <c r="B834" s="34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400"/>
      <c r="AG834" s="401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16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76"/>
      <c r="CL834" s="277"/>
      <c r="CN834" s="15"/>
      <c r="CO834" s="16"/>
    </row>
    <row r="835" spans="1:93" ht="24.95" customHeight="1">
      <c r="A835" s="408" t="str">
        <f ca="1">IFERROR(IF(INDIRECT($A$14&amp;ROW())&lt;&gt;"",COUNTIF([1]Summary!$B$30:$B$1029,INDIRECT($A$14&amp;ROW())),""),"")</f>
        <v/>
      </c>
      <c r="B835" s="34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400"/>
      <c r="AG835" s="401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16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76"/>
      <c r="CL835" s="277"/>
      <c r="CN835" s="15"/>
      <c r="CO835" s="16"/>
    </row>
    <row r="836" spans="1:93" ht="24.95" customHeight="1">
      <c r="A836" s="408" t="str">
        <f ca="1">IFERROR(IF(INDIRECT($A$14&amp;ROW())&lt;&gt;"",COUNTIF([1]Summary!$B$30:$B$1029,INDIRECT($A$14&amp;ROW())),""),"")</f>
        <v/>
      </c>
      <c r="B836" s="34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400"/>
      <c r="AG836" s="401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16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76"/>
      <c r="CL836" s="277"/>
      <c r="CN836" s="15"/>
      <c r="CO836" s="16"/>
    </row>
    <row r="837" spans="1:93" ht="24.95" customHeight="1">
      <c r="A837" s="408" t="str">
        <f ca="1">IFERROR(IF(INDIRECT($A$14&amp;ROW())&lt;&gt;"",COUNTIF([1]Summary!$B$30:$B$1029,INDIRECT($A$14&amp;ROW())),""),"")</f>
        <v/>
      </c>
      <c r="B837" s="34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400"/>
      <c r="AG837" s="401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16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76"/>
      <c r="CL837" s="277"/>
      <c r="CN837" s="15"/>
      <c r="CO837" s="16"/>
    </row>
    <row r="838" spans="1:93" ht="24.95" customHeight="1">
      <c r="A838" s="408" t="str">
        <f ca="1">IFERROR(IF(INDIRECT($A$14&amp;ROW())&lt;&gt;"",COUNTIF([1]Summary!$B$30:$B$1029,INDIRECT($A$14&amp;ROW())),""),"")</f>
        <v/>
      </c>
      <c r="B838" s="34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400"/>
      <c r="AG838" s="401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16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76"/>
      <c r="CL838" s="277"/>
      <c r="CN838" s="15"/>
      <c r="CO838" s="16"/>
    </row>
    <row r="839" spans="1:93" ht="24.95" customHeight="1">
      <c r="A839" s="408" t="str">
        <f ca="1">IFERROR(IF(INDIRECT($A$14&amp;ROW())&lt;&gt;"",COUNTIF([1]Summary!$B$30:$B$1029,INDIRECT($A$14&amp;ROW())),""),"")</f>
        <v/>
      </c>
      <c r="B839" s="34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400"/>
      <c r="AG839" s="401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16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76"/>
      <c r="CL839" s="277"/>
      <c r="CN839" s="15"/>
      <c r="CO839" s="16"/>
    </row>
    <row r="840" spans="1:93" ht="24.95" customHeight="1">
      <c r="A840" s="408" t="str">
        <f ca="1">IFERROR(IF(INDIRECT($A$14&amp;ROW())&lt;&gt;"",COUNTIF([1]Summary!$B$30:$B$1029,INDIRECT($A$14&amp;ROW())),""),"")</f>
        <v/>
      </c>
      <c r="B840" s="34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400"/>
      <c r="AG840" s="401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16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76"/>
      <c r="CL840" s="277"/>
      <c r="CN840" s="15"/>
      <c r="CO840" s="16"/>
    </row>
    <row r="841" spans="1:93" ht="24.95" customHeight="1">
      <c r="A841" s="408" t="str">
        <f ca="1">IFERROR(IF(INDIRECT($A$14&amp;ROW())&lt;&gt;"",COUNTIF([1]Summary!$B$30:$B$1029,INDIRECT($A$14&amp;ROW())),""),"")</f>
        <v/>
      </c>
      <c r="B841" s="34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400"/>
      <c r="AG841" s="401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16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76"/>
      <c r="CL841" s="277"/>
      <c r="CN841" s="15"/>
      <c r="CO841" s="16"/>
    </row>
    <row r="842" spans="1:93" ht="24.95" customHeight="1">
      <c r="A842" s="408" t="str">
        <f ca="1">IFERROR(IF(INDIRECT($A$14&amp;ROW())&lt;&gt;"",COUNTIF([1]Summary!$B$30:$B$1029,INDIRECT($A$14&amp;ROW())),""),"")</f>
        <v/>
      </c>
      <c r="B842" s="34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400"/>
      <c r="AG842" s="401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16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76"/>
      <c r="CL842" s="277"/>
      <c r="CN842" s="15"/>
      <c r="CO842" s="16"/>
    </row>
    <row r="843" spans="1:93" ht="24.95" customHeight="1">
      <c r="A843" s="408" t="str">
        <f ca="1">IFERROR(IF(INDIRECT($A$14&amp;ROW())&lt;&gt;"",COUNTIF([1]Summary!$B$30:$B$1029,INDIRECT($A$14&amp;ROW())),""),"")</f>
        <v/>
      </c>
      <c r="B843" s="34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400"/>
      <c r="AG843" s="401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16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76"/>
      <c r="CL843" s="277"/>
      <c r="CN843" s="15"/>
      <c r="CO843" s="16"/>
    </row>
    <row r="844" spans="1:93" ht="24.95" customHeight="1">
      <c r="A844" s="408" t="str">
        <f ca="1">IFERROR(IF(INDIRECT($A$14&amp;ROW())&lt;&gt;"",COUNTIF([1]Summary!$B$30:$B$1029,INDIRECT($A$14&amp;ROW())),""),"")</f>
        <v/>
      </c>
      <c r="B844" s="34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400"/>
      <c r="AG844" s="401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16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76"/>
      <c r="CL844" s="277"/>
      <c r="CN844" s="15"/>
      <c r="CO844" s="16"/>
    </row>
    <row r="845" spans="1:93" ht="24.95" customHeight="1">
      <c r="A845" s="408" t="str">
        <f ca="1">IFERROR(IF(INDIRECT($A$14&amp;ROW())&lt;&gt;"",COUNTIF([1]Summary!$B$30:$B$1029,INDIRECT($A$14&amp;ROW())),""),"")</f>
        <v/>
      </c>
      <c r="B845" s="34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400"/>
      <c r="AG845" s="401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16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76"/>
      <c r="CL845" s="277"/>
      <c r="CN845" s="15"/>
      <c r="CO845" s="16"/>
    </row>
    <row r="846" spans="1:93" ht="24.95" customHeight="1">
      <c r="A846" s="408" t="str">
        <f ca="1">IFERROR(IF(INDIRECT($A$14&amp;ROW())&lt;&gt;"",COUNTIF([1]Summary!$B$30:$B$1029,INDIRECT($A$14&amp;ROW())),""),"")</f>
        <v/>
      </c>
      <c r="B846" s="34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400"/>
      <c r="AG846" s="401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16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76"/>
      <c r="CL846" s="277"/>
      <c r="CN846" s="15"/>
      <c r="CO846" s="16"/>
    </row>
    <row r="847" spans="1:93" ht="24.95" customHeight="1">
      <c r="A847" s="408" t="str">
        <f ca="1">IFERROR(IF(INDIRECT($A$14&amp;ROW())&lt;&gt;"",COUNTIF([1]Summary!$B$30:$B$1029,INDIRECT($A$14&amp;ROW())),""),"")</f>
        <v/>
      </c>
      <c r="B847" s="34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400"/>
      <c r="AG847" s="401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16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76"/>
      <c r="CL847" s="277"/>
      <c r="CN847" s="15"/>
      <c r="CO847" s="16"/>
    </row>
    <row r="848" spans="1:93" ht="24.95" customHeight="1">
      <c r="A848" s="408" t="str">
        <f ca="1">IFERROR(IF(INDIRECT($A$14&amp;ROW())&lt;&gt;"",COUNTIF([1]Summary!$B$30:$B$1029,INDIRECT($A$14&amp;ROW())),""),"")</f>
        <v/>
      </c>
      <c r="B848" s="34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400"/>
      <c r="AG848" s="401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16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76"/>
      <c r="CL848" s="277"/>
      <c r="CN848" s="15"/>
      <c r="CO848" s="16"/>
    </row>
    <row r="849" spans="1:93" ht="24.95" customHeight="1">
      <c r="A849" s="408" t="str">
        <f ca="1">IFERROR(IF(INDIRECT($A$14&amp;ROW())&lt;&gt;"",COUNTIF([1]Summary!$B$30:$B$1029,INDIRECT($A$14&amp;ROW())),""),"")</f>
        <v/>
      </c>
      <c r="B849" s="34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400"/>
      <c r="AG849" s="401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16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76"/>
      <c r="CL849" s="277"/>
      <c r="CN849" s="15"/>
      <c r="CO849" s="16"/>
    </row>
    <row r="850" spans="1:93" ht="24.95" customHeight="1">
      <c r="A850" s="408" t="str">
        <f ca="1">IFERROR(IF(INDIRECT($A$14&amp;ROW())&lt;&gt;"",COUNTIF([1]Summary!$B$30:$B$1029,INDIRECT($A$14&amp;ROW())),""),"")</f>
        <v/>
      </c>
      <c r="B850" s="34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400"/>
      <c r="AG850" s="401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16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76"/>
      <c r="CL850" s="277"/>
      <c r="CN850" s="15"/>
      <c r="CO850" s="16"/>
    </row>
    <row r="851" spans="1:93" ht="24.95" customHeight="1">
      <c r="A851" s="408" t="str">
        <f ca="1">IFERROR(IF(INDIRECT($A$14&amp;ROW())&lt;&gt;"",COUNTIF([1]Summary!$B$30:$B$1029,INDIRECT($A$14&amp;ROW())),""),"")</f>
        <v/>
      </c>
      <c r="B851" s="34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400"/>
      <c r="AG851" s="401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16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76"/>
      <c r="CL851" s="277"/>
      <c r="CN851" s="15"/>
      <c r="CO851" s="16"/>
    </row>
    <row r="852" spans="1:93" ht="24.95" customHeight="1">
      <c r="A852" s="408" t="str">
        <f ca="1">IFERROR(IF(INDIRECT($A$14&amp;ROW())&lt;&gt;"",COUNTIF([1]Summary!$B$30:$B$1029,INDIRECT($A$14&amp;ROW())),""),"")</f>
        <v/>
      </c>
      <c r="B852" s="34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400"/>
      <c r="AG852" s="401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16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76"/>
      <c r="CL852" s="277"/>
      <c r="CN852" s="15"/>
      <c r="CO852" s="16"/>
    </row>
    <row r="853" spans="1:93" ht="24.95" customHeight="1">
      <c r="A853" s="408" t="str">
        <f ca="1">IFERROR(IF(INDIRECT($A$14&amp;ROW())&lt;&gt;"",COUNTIF([1]Summary!$B$30:$B$1029,INDIRECT($A$14&amp;ROW())),""),"")</f>
        <v/>
      </c>
      <c r="B853" s="34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400"/>
      <c r="AG853" s="401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16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76"/>
      <c r="CL853" s="277"/>
      <c r="CN853" s="15"/>
      <c r="CO853" s="16"/>
    </row>
    <row r="854" spans="1:93" ht="24.95" customHeight="1">
      <c r="A854" s="408" t="str">
        <f ca="1">IFERROR(IF(INDIRECT($A$14&amp;ROW())&lt;&gt;"",COUNTIF([1]Summary!$B$30:$B$1029,INDIRECT($A$14&amp;ROW())),""),"")</f>
        <v/>
      </c>
      <c r="B854" s="34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400"/>
      <c r="AG854" s="401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16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76"/>
      <c r="CL854" s="277"/>
      <c r="CN854" s="15"/>
      <c r="CO854" s="16"/>
    </row>
    <row r="855" spans="1:93" ht="24.95" customHeight="1">
      <c r="A855" s="408" t="str">
        <f ca="1">IFERROR(IF(INDIRECT($A$14&amp;ROW())&lt;&gt;"",COUNTIF([1]Summary!$B$30:$B$1029,INDIRECT($A$14&amp;ROW())),""),"")</f>
        <v/>
      </c>
      <c r="B855" s="34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400"/>
      <c r="AG855" s="401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16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76"/>
      <c r="CL855" s="277"/>
      <c r="CN855" s="15"/>
      <c r="CO855" s="16"/>
    </row>
    <row r="856" spans="1:93" ht="24.95" customHeight="1">
      <c r="A856" s="408" t="str">
        <f ca="1">IFERROR(IF(INDIRECT($A$14&amp;ROW())&lt;&gt;"",COUNTIF([1]Summary!$B$30:$B$1029,INDIRECT($A$14&amp;ROW())),""),"")</f>
        <v/>
      </c>
      <c r="B856" s="34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400"/>
      <c r="AG856" s="401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16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76"/>
      <c r="CL856" s="277"/>
      <c r="CN856" s="15"/>
      <c r="CO856" s="16"/>
    </row>
    <row r="857" spans="1:93" ht="24.95" customHeight="1">
      <c r="A857" s="408" t="str">
        <f ca="1">IFERROR(IF(INDIRECT($A$14&amp;ROW())&lt;&gt;"",COUNTIF([1]Summary!$B$30:$B$1029,INDIRECT($A$14&amp;ROW())),""),"")</f>
        <v/>
      </c>
      <c r="B857" s="34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400"/>
      <c r="AG857" s="401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16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76"/>
      <c r="CL857" s="277"/>
      <c r="CN857" s="15"/>
      <c r="CO857" s="16"/>
    </row>
    <row r="858" spans="1:93" ht="24.95" customHeight="1">
      <c r="A858" s="408" t="str">
        <f ca="1">IFERROR(IF(INDIRECT($A$14&amp;ROW())&lt;&gt;"",COUNTIF([1]Summary!$B$30:$B$1029,INDIRECT($A$14&amp;ROW())),""),"")</f>
        <v/>
      </c>
      <c r="B858" s="34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400"/>
      <c r="AG858" s="401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16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76"/>
      <c r="CL858" s="277"/>
      <c r="CN858" s="15"/>
      <c r="CO858" s="16"/>
    </row>
    <row r="859" spans="1:93" ht="24.95" customHeight="1">
      <c r="A859" s="408" t="str">
        <f ca="1">IFERROR(IF(INDIRECT($A$14&amp;ROW())&lt;&gt;"",COUNTIF([1]Summary!$B$30:$B$1029,INDIRECT($A$14&amp;ROW())),""),"")</f>
        <v/>
      </c>
      <c r="B859" s="34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400"/>
      <c r="AG859" s="401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16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76"/>
      <c r="CL859" s="277"/>
      <c r="CN859" s="15"/>
      <c r="CO859" s="16"/>
    </row>
    <row r="860" spans="1:93" ht="24.95" customHeight="1">
      <c r="A860" s="408" t="str">
        <f ca="1">IFERROR(IF(INDIRECT($A$14&amp;ROW())&lt;&gt;"",COUNTIF([1]Summary!$B$30:$B$1029,INDIRECT($A$14&amp;ROW())),""),"")</f>
        <v/>
      </c>
      <c r="B860" s="34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400"/>
      <c r="AG860" s="401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16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76"/>
      <c r="CL860" s="277"/>
      <c r="CN860" s="15"/>
      <c r="CO860" s="16"/>
    </row>
    <row r="861" spans="1:93" ht="24.95" customHeight="1">
      <c r="A861" s="408" t="str">
        <f ca="1">IFERROR(IF(INDIRECT($A$14&amp;ROW())&lt;&gt;"",COUNTIF([1]Summary!$B$30:$B$1029,INDIRECT($A$14&amp;ROW())),""),"")</f>
        <v/>
      </c>
      <c r="B861" s="34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400"/>
      <c r="AG861" s="401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16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76"/>
      <c r="CL861" s="277"/>
      <c r="CN861" s="15"/>
      <c r="CO861" s="16"/>
    </row>
    <row r="862" spans="1:93" ht="24.95" customHeight="1">
      <c r="A862" s="408" t="str">
        <f ca="1">IFERROR(IF(INDIRECT($A$14&amp;ROW())&lt;&gt;"",COUNTIF([1]Summary!$B$30:$B$1029,INDIRECT($A$14&amp;ROW())),""),"")</f>
        <v/>
      </c>
      <c r="B862" s="34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400"/>
      <c r="AG862" s="401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16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76"/>
      <c r="CL862" s="277"/>
      <c r="CN862" s="15"/>
      <c r="CO862" s="16"/>
    </row>
    <row r="863" spans="1:93" ht="24.95" customHeight="1">
      <c r="A863" s="408" t="str">
        <f ca="1">IFERROR(IF(INDIRECT($A$14&amp;ROW())&lt;&gt;"",COUNTIF([1]Summary!$B$30:$B$1029,INDIRECT($A$14&amp;ROW())),""),"")</f>
        <v/>
      </c>
      <c r="B863" s="34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400"/>
      <c r="AG863" s="401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16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76"/>
      <c r="CL863" s="277"/>
      <c r="CN863" s="15"/>
      <c r="CO863" s="16"/>
    </row>
    <row r="864" spans="1:93" ht="24.95" customHeight="1">
      <c r="A864" s="408" t="str">
        <f ca="1">IFERROR(IF(INDIRECT($A$14&amp;ROW())&lt;&gt;"",COUNTIF([1]Summary!$B$30:$B$1029,INDIRECT($A$14&amp;ROW())),""),"")</f>
        <v/>
      </c>
      <c r="B864" s="34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400"/>
      <c r="AG864" s="401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16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76"/>
      <c r="CL864" s="277"/>
      <c r="CN864" s="15"/>
      <c r="CO864" s="16"/>
    </row>
    <row r="865" spans="1:93" ht="24.95" customHeight="1">
      <c r="A865" s="408" t="str">
        <f ca="1">IFERROR(IF(INDIRECT($A$14&amp;ROW())&lt;&gt;"",COUNTIF([1]Summary!$B$30:$B$1029,INDIRECT($A$14&amp;ROW())),""),"")</f>
        <v/>
      </c>
      <c r="B865" s="34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400"/>
      <c r="AG865" s="401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16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76"/>
      <c r="CL865" s="277"/>
      <c r="CN865" s="15"/>
      <c r="CO865" s="16"/>
    </row>
    <row r="866" spans="1:93" ht="24.95" customHeight="1">
      <c r="A866" s="408" t="str">
        <f ca="1">IFERROR(IF(INDIRECT($A$14&amp;ROW())&lt;&gt;"",COUNTIF([1]Summary!$B$30:$B$1029,INDIRECT($A$14&amp;ROW())),""),"")</f>
        <v/>
      </c>
      <c r="B866" s="34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400"/>
      <c r="AG866" s="401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16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76"/>
      <c r="CL866" s="277"/>
      <c r="CN866" s="15"/>
      <c r="CO866" s="16"/>
    </row>
    <row r="867" spans="1:93" ht="24.95" customHeight="1">
      <c r="A867" s="408" t="str">
        <f ca="1">IFERROR(IF(INDIRECT($A$14&amp;ROW())&lt;&gt;"",COUNTIF([1]Summary!$B$30:$B$1029,INDIRECT($A$14&amp;ROW())),""),"")</f>
        <v/>
      </c>
      <c r="B867" s="34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400"/>
      <c r="AG867" s="401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16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76"/>
      <c r="CL867" s="277"/>
      <c r="CN867" s="15"/>
      <c r="CO867" s="16"/>
    </row>
    <row r="868" spans="1:93" ht="24.95" customHeight="1">
      <c r="A868" s="408" t="str">
        <f ca="1">IFERROR(IF(INDIRECT($A$14&amp;ROW())&lt;&gt;"",COUNTIF([1]Summary!$B$30:$B$1029,INDIRECT($A$14&amp;ROW())),""),"")</f>
        <v/>
      </c>
      <c r="B868" s="34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400"/>
      <c r="AG868" s="401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16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76"/>
      <c r="CL868" s="277"/>
      <c r="CN868" s="15"/>
      <c r="CO868" s="16"/>
    </row>
    <row r="869" spans="1:93" ht="24.95" customHeight="1">
      <c r="A869" s="408" t="str">
        <f ca="1">IFERROR(IF(INDIRECT($A$14&amp;ROW())&lt;&gt;"",COUNTIF([1]Summary!$B$30:$B$1029,INDIRECT($A$14&amp;ROW())),""),"")</f>
        <v/>
      </c>
      <c r="B869" s="34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400"/>
      <c r="AG869" s="401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16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76"/>
      <c r="CL869" s="277"/>
      <c r="CN869" s="15"/>
      <c r="CO869" s="16"/>
    </row>
    <row r="870" spans="1:93" ht="24.95" customHeight="1">
      <c r="A870" s="408" t="str">
        <f ca="1">IFERROR(IF(INDIRECT($A$14&amp;ROW())&lt;&gt;"",COUNTIF([1]Summary!$B$30:$B$1029,INDIRECT($A$14&amp;ROW())),""),"")</f>
        <v/>
      </c>
      <c r="B870" s="34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400"/>
      <c r="AG870" s="401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16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76"/>
      <c r="CL870" s="277"/>
      <c r="CN870" s="15"/>
      <c r="CO870" s="16"/>
    </row>
    <row r="871" spans="1:93" ht="24.95" customHeight="1">
      <c r="A871" s="408" t="str">
        <f ca="1">IFERROR(IF(INDIRECT($A$14&amp;ROW())&lt;&gt;"",COUNTIF([1]Summary!$B$30:$B$1029,INDIRECT($A$14&amp;ROW())),""),"")</f>
        <v/>
      </c>
      <c r="B871" s="34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400"/>
      <c r="AG871" s="401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16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76"/>
      <c r="CL871" s="277"/>
      <c r="CN871" s="15"/>
      <c r="CO871" s="16"/>
    </row>
    <row r="872" spans="1:93" ht="24.95" customHeight="1">
      <c r="A872" s="408" t="str">
        <f ca="1">IFERROR(IF(INDIRECT($A$14&amp;ROW())&lt;&gt;"",COUNTIF([1]Summary!$B$30:$B$1029,INDIRECT($A$14&amp;ROW())),""),"")</f>
        <v/>
      </c>
      <c r="B872" s="34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400"/>
      <c r="AG872" s="401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16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76"/>
      <c r="CL872" s="277"/>
      <c r="CN872" s="15"/>
      <c r="CO872" s="16"/>
    </row>
    <row r="873" spans="1:93" ht="24.95" customHeight="1">
      <c r="A873" s="408" t="str">
        <f ca="1">IFERROR(IF(INDIRECT($A$14&amp;ROW())&lt;&gt;"",COUNTIF([1]Summary!$B$30:$B$1029,INDIRECT($A$14&amp;ROW())),""),"")</f>
        <v/>
      </c>
      <c r="B873" s="34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400"/>
      <c r="AG873" s="401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16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76"/>
      <c r="CL873" s="277"/>
      <c r="CN873" s="15"/>
      <c r="CO873" s="16"/>
    </row>
    <row r="874" spans="1:93" ht="24.95" customHeight="1">
      <c r="A874" s="408" t="str">
        <f ca="1">IFERROR(IF(INDIRECT($A$14&amp;ROW())&lt;&gt;"",COUNTIF([1]Summary!$B$30:$B$1029,INDIRECT($A$14&amp;ROW())),""),"")</f>
        <v/>
      </c>
      <c r="B874" s="34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400"/>
      <c r="AG874" s="401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16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76"/>
      <c r="CL874" s="277"/>
      <c r="CN874" s="15"/>
      <c r="CO874" s="16"/>
    </row>
    <row r="875" spans="1:93" ht="24.95" customHeight="1">
      <c r="A875" s="408" t="str">
        <f ca="1">IFERROR(IF(INDIRECT($A$14&amp;ROW())&lt;&gt;"",COUNTIF([1]Summary!$B$30:$B$1029,INDIRECT($A$14&amp;ROW())),""),"")</f>
        <v/>
      </c>
      <c r="B875" s="34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400"/>
      <c r="AG875" s="401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16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76"/>
      <c r="CL875" s="277"/>
      <c r="CN875" s="15"/>
      <c r="CO875" s="16"/>
    </row>
    <row r="876" spans="1:93" ht="24.95" customHeight="1">
      <c r="A876" s="408" t="str">
        <f ca="1">IFERROR(IF(INDIRECT($A$14&amp;ROW())&lt;&gt;"",COUNTIF([1]Summary!$B$30:$B$1029,INDIRECT($A$14&amp;ROW())),""),"")</f>
        <v/>
      </c>
      <c r="B876" s="34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400"/>
      <c r="AG876" s="401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16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76"/>
      <c r="CL876" s="277"/>
      <c r="CN876" s="15"/>
      <c r="CO876" s="16"/>
    </row>
    <row r="877" spans="1:93" ht="24.95" customHeight="1">
      <c r="A877" s="408" t="str">
        <f ca="1">IFERROR(IF(INDIRECT($A$14&amp;ROW())&lt;&gt;"",COUNTIF([1]Summary!$B$30:$B$1029,INDIRECT($A$14&amp;ROW())),""),"")</f>
        <v/>
      </c>
      <c r="B877" s="34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400"/>
      <c r="AG877" s="401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16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76"/>
      <c r="CL877" s="277"/>
      <c r="CN877" s="15"/>
      <c r="CO877" s="16"/>
    </row>
    <row r="878" spans="1:93" ht="24.95" customHeight="1">
      <c r="A878" s="408" t="str">
        <f ca="1">IFERROR(IF(INDIRECT($A$14&amp;ROW())&lt;&gt;"",COUNTIF([1]Summary!$B$30:$B$1029,INDIRECT($A$14&amp;ROW())),""),"")</f>
        <v/>
      </c>
      <c r="B878" s="34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400"/>
      <c r="AG878" s="401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16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76"/>
      <c r="CL878" s="277"/>
      <c r="CN878" s="15"/>
      <c r="CO878" s="16"/>
    </row>
    <row r="879" spans="1:93" ht="24.95" customHeight="1">
      <c r="A879" s="408" t="str">
        <f ca="1">IFERROR(IF(INDIRECT($A$14&amp;ROW())&lt;&gt;"",COUNTIF([1]Summary!$B$30:$B$1029,INDIRECT($A$14&amp;ROW())),""),"")</f>
        <v/>
      </c>
      <c r="B879" s="34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400"/>
      <c r="AG879" s="401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16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76"/>
      <c r="CL879" s="277"/>
      <c r="CN879" s="15"/>
      <c r="CO879" s="16"/>
    </row>
    <row r="880" spans="1:93" ht="24.95" customHeight="1">
      <c r="A880" s="408" t="str">
        <f ca="1">IFERROR(IF(INDIRECT($A$14&amp;ROW())&lt;&gt;"",COUNTIF([1]Summary!$B$30:$B$1029,INDIRECT($A$14&amp;ROW())),""),"")</f>
        <v/>
      </c>
      <c r="B880" s="34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400"/>
      <c r="AG880" s="401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16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76"/>
      <c r="CL880" s="277"/>
      <c r="CN880" s="15"/>
      <c r="CO880" s="16"/>
    </row>
    <row r="881" spans="1:93" ht="24.95" customHeight="1">
      <c r="A881" s="408" t="str">
        <f ca="1">IFERROR(IF(INDIRECT($A$14&amp;ROW())&lt;&gt;"",COUNTIF([1]Summary!$B$30:$B$1029,INDIRECT($A$14&amp;ROW())),""),"")</f>
        <v/>
      </c>
      <c r="B881" s="34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400"/>
      <c r="AG881" s="401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16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76"/>
      <c r="CL881" s="277"/>
      <c r="CN881" s="15"/>
      <c r="CO881" s="16"/>
    </row>
    <row r="882" spans="1:93" ht="24.95" customHeight="1">
      <c r="A882" s="408" t="str">
        <f ca="1">IFERROR(IF(INDIRECT($A$14&amp;ROW())&lt;&gt;"",COUNTIF([1]Summary!$B$30:$B$1029,INDIRECT($A$14&amp;ROW())),""),"")</f>
        <v/>
      </c>
      <c r="B882" s="34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400"/>
      <c r="AG882" s="401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16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76"/>
      <c r="CL882" s="277"/>
      <c r="CN882" s="15"/>
      <c r="CO882" s="16"/>
    </row>
    <row r="883" spans="1:93" ht="24.95" customHeight="1">
      <c r="A883" s="408" t="str">
        <f ca="1">IFERROR(IF(INDIRECT($A$14&amp;ROW())&lt;&gt;"",COUNTIF([1]Summary!$B$30:$B$1029,INDIRECT($A$14&amp;ROW())),""),"")</f>
        <v/>
      </c>
      <c r="B883" s="34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400"/>
      <c r="AG883" s="401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16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76"/>
      <c r="CL883" s="277"/>
      <c r="CN883" s="15"/>
      <c r="CO883" s="16"/>
    </row>
    <row r="884" spans="1:93" ht="24.95" customHeight="1">
      <c r="A884" s="408" t="str">
        <f ca="1">IFERROR(IF(INDIRECT($A$14&amp;ROW())&lt;&gt;"",COUNTIF([1]Summary!$B$30:$B$1029,INDIRECT($A$14&amp;ROW())),""),"")</f>
        <v/>
      </c>
      <c r="B884" s="34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400"/>
      <c r="AG884" s="401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16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76"/>
      <c r="CL884" s="277"/>
      <c r="CN884" s="15"/>
      <c r="CO884" s="16"/>
    </row>
    <row r="885" spans="1:93" ht="24.95" customHeight="1">
      <c r="A885" s="408" t="str">
        <f ca="1">IFERROR(IF(INDIRECT($A$14&amp;ROW())&lt;&gt;"",COUNTIF([1]Summary!$B$30:$B$1029,INDIRECT($A$14&amp;ROW())),""),"")</f>
        <v/>
      </c>
      <c r="B885" s="34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400"/>
      <c r="AG885" s="401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16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76"/>
      <c r="CL885" s="277"/>
      <c r="CN885" s="15"/>
      <c r="CO885" s="16"/>
    </row>
    <row r="886" spans="1:93" ht="24.95" customHeight="1">
      <c r="A886" s="408" t="str">
        <f ca="1">IFERROR(IF(INDIRECT($A$14&amp;ROW())&lt;&gt;"",COUNTIF([1]Summary!$B$30:$B$1029,INDIRECT($A$14&amp;ROW())),""),"")</f>
        <v/>
      </c>
      <c r="B886" s="34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400"/>
      <c r="AG886" s="401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16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76"/>
      <c r="CL886" s="277"/>
      <c r="CN886" s="15"/>
      <c r="CO886" s="16"/>
    </row>
    <row r="887" spans="1:93" ht="24.95" customHeight="1">
      <c r="A887" s="408" t="str">
        <f ca="1">IFERROR(IF(INDIRECT($A$14&amp;ROW())&lt;&gt;"",COUNTIF([1]Summary!$B$30:$B$1029,INDIRECT($A$14&amp;ROW())),""),"")</f>
        <v/>
      </c>
      <c r="B887" s="34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400"/>
      <c r="AG887" s="401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16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76"/>
      <c r="CL887" s="277"/>
      <c r="CN887" s="15"/>
      <c r="CO887" s="16"/>
    </row>
    <row r="888" spans="1:93" ht="24.95" customHeight="1">
      <c r="A888" s="408" t="str">
        <f ca="1">IFERROR(IF(INDIRECT($A$14&amp;ROW())&lt;&gt;"",COUNTIF([1]Summary!$B$30:$B$1029,INDIRECT($A$14&amp;ROW())),""),"")</f>
        <v/>
      </c>
      <c r="B888" s="34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400"/>
      <c r="AG888" s="401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16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76"/>
      <c r="CL888" s="277"/>
      <c r="CN888" s="15"/>
      <c r="CO888" s="16"/>
    </row>
    <row r="889" spans="1:93" ht="24.95" customHeight="1">
      <c r="A889" s="408" t="str">
        <f ca="1">IFERROR(IF(INDIRECT($A$14&amp;ROW())&lt;&gt;"",COUNTIF([1]Summary!$B$30:$B$1029,INDIRECT($A$14&amp;ROW())),""),"")</f>
        <v/>
      </c>
      <c r="B889" s="34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400"/>
      <c r="AG889" s="401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16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76"/>
      <c r="CL889" s="277"/>
      <c r="CN889" s="15"/>
      <c r="CO889" s="16"/>
    </row>
    <row r="890" spans="1:93" ht="24.95" customHeight="1">
      <c r="A890" s="408" t="str">
        <f ca="1">IFERROR(IF(INDIRECT($A$14&amp;ROW())&lt;&gt;"",COUNTIF([1]Summary!$B$30:$B$1029,INDIRECT($A$14&amp;ROW())),""),"")</f>
        <v/>
      </c>
      <c r="B890" s="34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400"/>
      <c r="AG890" s="401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16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76"/>
      <c r="CL890" s="277"/>
      <c r="CN890" s="15"/>
      <c r="CO890" s="16"/>
    </row>
    <row r="891" spans="1:93" ht="24.95" customHeight="1">
      <c r="A891" s="408" t="str">
        <f ca="1">IFERROR(IF(INDIRECT($A$14&amp;ROW())&lt;&gt;"",COUNTIF([1]Summary!$B$30:$B$1029,INDIRECT($A$14&amp;ROW())),""),"")</f>
        <v/>
      </c>
      <c r="B891" s="34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400"/>
      <c r="AG891" s="401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16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76"/>
      <c r="CL891" s="277"/>
      <c r="CN891" s="15"/>
      <c r="CO891" s="16"/>
    </row>
    <row r="892" spans="1:93" ht="24.95" customHeight="1">
      <c r="A892" s="408" t="str">
        <f ca="1">IFERROR(IF(INDIRECT($A$14&amp;ROW())&lt;&gt;"",COUNTIF([1]Summary!$B$30:$B$1029,INDIRECT($A$14&amp;ROW())),""),"")</f>
        <v/>
      </c>
      <c r="B892" s="34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400"/>
      <c r="AG892" s="401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16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76"/>
      <c r="CL892" s="277"/>
      <c r="CN892" s="15"/>
      <c r="CO892" s="16"/>
    </row>
    <row r="893" spans="1:93" ht="24.95" customHeight="1">
      <c r="A893" s="408" t="str">
        <f ca="1">IFERROR(IF(INDIRECT($A$14&amp;ROW())&lt;&gt;"",COUNTIF([1]Summary!$B$30:$B$1029,INDIRECT($A$14&amp;ROW())),""),"")</f>
        <v/>
      </c>
      <c r="B893" s="34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400"/>
      <c r="AG893" s="401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16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76"/>
      <c r="CL893" s="277"/>
      <c r="CN893" s="15"/>
      <c r="CO893" s="16"/>
    </row>
    <row r="894" spans="1:93" ht="24.95" customHeight="1">
      <c r="A894" s="408" t="str">
        <f ca="1">IFERROR(IF(INDIRECT($A$14&amp;ROW())&lt;&gt;"",COUNTIF([1]Summary!$B$30:$B$1029,INDIRECT($A$14&amp;ROW())),""),"")</f>
        <v/>
      </c>
      <c r="B894" s="34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400"/>
      <c r="AG894" s="401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16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76"/>
      <c r="CL894" s="277"/>
      <c r="CN894" s="15"/>
      <c r="CO894" s="16"/>
    </row>
    <row r="895" spans="1:93" ht="24.95" customHeight="1">
      <c r="A895" s="408" t="str">
        <f ca="1">IFERROR(IF(INDIRECT($A$14&amp;ROW())&lt;&gt;"",COUNTIF([1]Summary!$B$30:$B$1029,INDIRECT($A$14&amp;ROW())),""),"")</f>
        <v/>
      </c>
      <c r="B895" s="34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400"/>
      <c r="AG895" s="401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16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76"/>
      <c r="CL895" s="277"/>
      <c r="CN895" s="15"/>
      <c r="CO895" s="16"/>
    </row>
    <row r="896" spans="1:93" ht="24.95" customHeight="1">
      <c r="A896" s="408" t="str">
        <f ca="1">IFERROR(IF(INDIRECT($A$14&amp;ROW())&lt;&gt;"",COUNTIF([1]Summary!$B$30:$B$1029,INDIRECT($A$14&amp;ROW())),""),"")</f>
        <v/>
      </c>
      <c r="B896" s="34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400"/>
      <c r="AG896" s="401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16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76"/>
      <c r="CL896" s="277"/>
      <c r="CN896" s="15"/>
      <c r="CO896" s="16"/>
    </row>
    <row r="897" spans="1:93" ht="24.95" customHeight="1">
      <c r="A897" s="408" t="str">
        <f ca="1">IFERROR(IF(INDIRECT($A$14&amp;ROW())&lt;&gt;"",COUNTIF([1]Summary!$B$30:$B$1029,INDIRECT($A$14&amp;ROW())),""),"")</f>
        <v/>
      </c>
      <c r="B897" s="34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400"/>
      <c r="AG897" s="401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16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76"/>
      <c r="CL897" s="277"/>
      <c r="CN897" s="15"/>
      <c r="CO897" s="16"/>
    </row>
    <row r="898" spans="1:93" ht="24.95" customHeight="1">
      <c r="A898" s="408" t="str">
        <f ca="1">IFERROR(IF(INDIRECT($A$14&amp;ROW())&lt;&gt;"",COUNTIF([1]Summary!$B$30:$B$1029,INDIRECT($A$14&amp;ROW())),""),"")</f>
        <v/>
      </c>
      <c r="B898" s="34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400"/>
      <c r="AG898" s="401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16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76"/>
      <c r="CL898" s="277"/>
      <c r="CN898" s="15"/>
      <c r="CO898" s="16"/>
    </row>
    <row r="899" spans="1:93" ht="24.95" customHeight="1">
      <c r="A899" s="408" t="str">
        <f ca="1">IFERROR(IF(INDIRECT($A$14&amp;ROW())&lt;&gt;"",COUNTIF([1]Summary!$B$30:$B$1029,INDIRECT($A$14&amp;ROW())),""),"")</f>
        <v/>
      </c>
      <c r="B899" s="34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400"/>
      <c r="AG899" s="401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16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76"/>
      <c r="CL899" s="277"/>
      <c r="CN899" s="15"/>
      <c r="CO899" s="16"/>
    </row>
    <row r="900" spans="1:93" ht="24.95" customHeight="1">
      <c r="A900" s="408" t="str">
        <f ca="1">IFERROR(IF(INDIRECT($A$14&amp;ROW())&lt;&gt;"",COUNTIF([1]Summary!$B$30:$B$1029,INDIRECT($A$14&amp;ROW())),""),"")</f>
        <v/>
      </c>
      <c r="B900" s="34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400"/>
      <c r="AG900" s="401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16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76"/>
      <c r="CL900" s="277"/>
      <c r="CN900" s="15"/>
      <c r="CO900" s="16"/>
    </row>
    <row r="901" spans="1:93" ht="24.95" customHeight="1">
      <c r="A901" s="408" t="str">
        <f ca="1">IFERROR(IF(INDIRECT($A$14&amp;ROW())&lt;&gt;"",COUNTIF([1]Summary!$B$30:$B$1029,INDIRECT($A$14&amp;ROW())),""),"")</f>
        <v/>
      </c>
      <c r="B901" s="34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400"/>
      <c r="AG901" s="401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16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76"/>
      <c r="CL901" s="277"/>
      <c r="CN901" s="15"/>
      <c r="CO901" s="16"/>
    </row>
    <row r="902" spans="1:93" ht="24.95" customHeight="1">
      <c r="A902" s="408" t="str">
        <f ca="1">IFERROR(IF(INDIRECT($A$14&amp;ROW())&lt;&gt;"",COUNTIF([1]Summary!$B$30:$B$1029,INDIRECT($A$14&amp;ROW())),""),"")</f>
        <v/>
      </c>
      <c r="B902" s="34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400"/>
      <c r="AG902" s="401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16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76"/>
      <c r="CL902" s="277"/>
      <c r="CN902" s="15"/>
      <c r="CO902" s="16"/>
    </row>
    <row r="903" spans="1:93" ht="24.95" customHeight="1">
      <c r="A903" s="408" t="str">
        <f ca="1">IFERROR(IF(INDIRECT($A$14&amp;ROW())&lt;&gt;"",COUNTIF([1]Summary!$B$30:$B$1029,INDIRECT($A$14&amp;ROW())),""),"")</f>
        <v/>
      </c>
      <c r="B903" s="34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400"/>
      <c r="AG903" s="401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16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76"/>
      <c r="CL903" s="277"/>
      <c r="CN903" s="15"/>
      <c r="CO903" s="16"/>
    </row>
    <row r="904" spans="1:93" ht="24.95" customHeight="1">
      <c r="A904" s="408" t="str">
        <f ca="1">IFERROR(IF(INDIRECT($A$14&amp;ROW())&lt;&gt;"",COUNTIF([1]Summary!$B$30:$B$1029,INDIRECT($A$14&amp;ROW())),""),"")</f>
        <v/>
      </c>
      <c r="B904" s="34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400"/>
      <c r="AG904" s="401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16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76"/>
      <c r="CL904" s="277"/>
      <c r="CN904" s="15"/>
      <c r="CO904" s="16"/>
    </row>
    <row r="905" spans="1:93" ht="24.95" customHeight="1">
      <c r="A905" s="408" t="str">
        <f ca="1">IFERROR(IF(INDIRECT($A$14&amp;ROW())&lt;&gt;"",COUNTIF([1]Summary!$B$30:$B$1029,INDIRECT($A$14&amp;ROW())),""),"")</f>
        <v/>
      </c>
      <c r="B905" s="34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400"/>
      <c r="AG905" s="401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16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76"/>
      <c r="CL905" s="277"/>
      <c r="CN905" s="15"/>
      <c r="CO905" s="16"/>
    </row>
    <row r="906" spans="1:93" ht="24.95" customHeight="1">
      <c r="A906" s="408" t="str">
        <f ca="1">IFERROR(IF(INDIRECT($A$14&amp;ROW())&lt;&gt;"",COUNTIF([1]Summary!$B$30:$B$1029,INDIRECT($A$14&amp;ROW())),""),"")</f>
        <v/>
      </c>
      <c r="B906" s="34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400"/>
      <c r="AG906" s="401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16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76"/>
      <c r="CL906" s="277"/>
      <c r="CN906" s="15"/>
      <c r="CO906" s="16"/>
    </row>
    <row r="907" spans="1:93" ht="24.95" customHeight="1">
      <c r="A907" s="408" t="str">
        <f ca="1">IFERROR(IF(INDIRECT($A$14&amp;ROW())&lt;&gt;"",COUNTIF([1]Summary!$B$30:$B$1029,INDIRECT($A$14&amp;ROW())),""),"")</f>
        <v/>
      </c>
      <c r="B907" s="34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400"/>
      <c r="AG907" s="401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16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76"/>
      <c r="CL907" s="277"/>
      <c r="CN907" s="15"/>
      <c r="CO907" s="16"/>
    </row>
    <row r="908" spans="1:93" ht="24.95" customHeight="1">
      <c r="A908" s="408" t="str">
        <f ca="1">IFERROR(IF(INDIRECT($A$14&amp;ROW())&lt;&gt;"",COUNTIF([1]Summary!$B$30:$B$1029,INDIRECT($A$14&amp;ROW())),""),"")</f>
        <v/>
      </c>
      <c r="B908" s="34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400"/>
      <c r="AG908" s="401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16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76"/>
      <c r="CL908" s="277"/>
      <c r="CN908" s="15"/>
      <c r="CO908" s="16"/>
    </row>
    <row r="909" spans="1:93" ht="24.95" customHeight="1">
      <c r="A909" s="408" t="str">
        <f ca="1">IFERROR(IF(INDIRECT($A$14&amp;ROW())&lt;&gt;"",COUNTIF([1]Summary!$B$30:$B$1029,INDIRECT($A$14&amp;ROW())),""),"")</f>
        <v/>
      </c>
      <c r="B909" s="34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400"/>
      <c r="AG909" s="401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16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76"/>
      <c r="CL909" s="277"/>
      <c r="CN909" s="15"/>
      <c r="CO909" s="16"/>
    </row>
    <row r="910" spans="1:93" ht="24.95" customHeight="1">
      <c r="A910" s="408" t="str">
        <f ca="1">IFERROR(IF(INDIRECT($A$14&amp;ROW())&lt;&gt;"",COUNTIF([1]Summary!$B$30:$B$1029,INDIRECT($A$14&amp;ROW())),""),"")</f>
        <v/>
      </c>
      <c r="B910" s="34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400"/>
      <c r="AG910" s="401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16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76"/>
      <c r="CL910" s="277"/>
      <c r="CN910" s="15"/>
      <c r="CO910" s="16"/>
    </row>
    <row r="911" spans="1:93" ht="24.95" customHeight="1">
      <c r="A911" s="408" t="str">
        <f ca="1">IFERROR(IF(INDIRECT($A$14&amp;ROW())&lt;&gt;"",COUNTIF([1]Summary!$B$30:$B$1029,INDIRECT($A$14&amp;ROW())),""),"")</f>
        <v/>
      </c>
      <c r="B911" s="34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400"/>
      <c r="AG911" s="401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16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76"/>
      <c r="CL911" s="277"/>
      <c r="CN911" s="15"/>
      <c r="CO911" s="16"/>
    </row>
    <row r="912" spans="1:93" ht="24.95" customHeight="1">
      <c r="A912" s="408" t="str">
        <f ca="1">IFERROR(IF(INDIRECT($A$14&amp;ROW())&lt;&gt;"",COUNTIF([1]Summary!$B$30:$B$1029,INDIRECT($A$14&amp;ROW())),""),"")</f>
        <v/>
      </c>
      <c r="B912" s="34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400"/>
      <c r="AG912" s="401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16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76"/>
      <c r="CL912" s="277"/>
      <c r="CN912" s="15"/>
      <c r="CO912" s="16"/>
    </row>
    <row r="913" spans="1:93" ht="24.95" customHeight="1">
      <c r="A913" s="408" t="str">
        <f ca="1">IFERROR(IF(INDIRECT($A$14&amp;ROW())&lt;&gt;"",COUNTIF([1]Summary!$B$30:$B$1029,INDIRECT($A$14&amp;ROW())),""),"")</f>
        <v/>
      </c>
      <c r="B913" s="34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400"/>
      <c r="AG913" s="401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16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76"/>
      <c r="CL913" s="277"/>
      <c r="CN913" s="15"/>
      <c r="CO913" s="16"/>
    </row>
    <row r="914" spans="1:93" ht="24.95" customHeight="1">
      <c r="A914" s="408" t="str">
        <f ca="1">IFERROR(IF(INDIRECT($A$14&amp;ROW())&lt;&gt;"",COUNTIF([1]Summary!$B$30:$B$1029,INDIRECT($A$14&amp;ROW())),""),"")</f>
        <v/>
      </c>
      <c r="B914" s="34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400"/>
      <c r="AG914" s="401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16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76"/>
      <c r="CL914" s="277"/>
      <c r="CN914" s="15"/>
      <c r="CO914" s="16"/>
    </row>
    <row r="915" spans="1:93" ht="24.95" customHeight="1">
      <c r="A915" s="408" t="str">
        <f ca="1">IFERROR(IF(INDIRECT($A$14&amp;ROW())&lt;&gt;"",COUNTIF([1]Summary!$B$30:$B$1029,INDIRECT($A$14&amp;ROW())),""),"")</f>
        <v/>
      </c>
      <c r="B915" s="34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400"/>
      <c r="AG915" s="401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16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76"/>
      <c r="CL915" s="277"/>
      <c r="CN915" s="15"/>
      <c r="CO915" s="16"/>
    </row>
    <row r="916" spans="1:93" ht="24.95" customHeight="1">
      <c r="A916" s="408" t="str">
        <f ca="1">IFERROR(IF(INDIRECT($A$14&amp;ROW())&lt;&gt;"",COUNTIF([1]Summary!$B$30:$B$1029,INDIRECT($A$14&amp;ROW())),""),"")</f>
        <v/>
      </c>
      <c r="B916" s="34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400"/>
      <c r="AG916" s="401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16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76"/>
      <c r="CL916" s="277"/>
      <c r="CN916" s="15"/>
      <c r="CO916" s="16"/>
    </row>
    <row r="917" spans="1:93" ht="24.95" customHeight="1">
      <c r="A917" s="408" t="str">
        <f ca="1">IFERROR(IF(INDIRECT($A$14&amp;ROW())&lt;&gt;"",COUNTIF([1]Summary!$B$30:$B$1029,INDIRECT($A$14&amp;ROW())),""),"")</f>
        <v/>
      </c>
      <c r="B917" s="34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400"/>
      <c r="AG917" s="401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16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76"/>
      <c r="CL917" s="277"/>
      <c r="CN917" s="15"/>
      <c r="CO917" s="16"/>
    </row>
    <row r="918" spans="1:93" ht="24.95" customHeight="1">
      <c r="A918" s="408" t="str">
        <f ca="1">IFERROR(IF(INDIRECT($A$14&amp;ROW())&lt;&gt;"",COUNTIF([1]Summary!$B$30:$B$1029,INDIRECT($A$14&amp;ROW())),""),"")</f>
        <v/>
      </c>
      <c r="B918" s="34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400"/>
      <c r="AG918" s="401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16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76"/>
      <c r="CL918" s="277"/>
      <c r="CN918" s="15"/>
      <c r="CO918" s="16"/>
    </row>
    <row r="919" spans="1:93" ht="24.95" customHeight="1">
      <c r="A919" s="408" t="str">
        <f ca="1">IFERROR(IF(INDIRECT($A$14&amp;ROW())&lt;&gt;"",COUNTIF([1]Summary!$B$30:$B$1029,INDIRECT($A$14&amp;ROW())),""),"")</f>
        <v/>
      </c>
      <c r="B919" s="34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400"/>
      <c r="AG919" s="401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16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76"/>
      <c r="CL919" s="277"/>
      <c r="CN919" s="15"/>
      <c r="CO919" s="16"/>
    </row>
    <row r="920" spans="1:93" ht="24.95" customHeight="1">
      <c r="A920" s="408" t="str">
        <f ca="1">IFERROR(IF(INDIRECT($A$14&amp;ROW())&lt;&gt;"",COUNTIF([1]Summary!$B$30:$B$1029,INDIRECT($A$14&amp;ROW())),""),"")</f>
        <v/>
      </c>
      <c r="B920" s="34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400"/>
      <c r="AG920" s="401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16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76"/>
      <c r="CL920" s="277"/>
      <c r="CN920" s="15"/>
      <c r="CO920" s="16"/>
    </row>
    <row r="921" spans="1:93" ht="24.95" customHeight="1">
      <c r="A921" s="408" t="str">
        <f ca="1">IFERROR(IF(INDIRECT($A$14&amp;ROW())&lt;&gt;"",COUNTIF([1]Summary!$B$30:$B$1029,INDIRECT($A$14&amp;ROW())),""),"")</f>
        <v/>
      </c>
      <c r="B921" s="34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400"/>
      <c r="AG921" s="401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16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76"/>
      <c r="CL921" s="277"/>
      <c r="CN921" s="15"/>
      <c r="CO921" s="16"/>
    </row>
    <row r="922" spans="1:93" ht="24.95" customHeight="1">
      <c r="A922" s="408" t="str">
        <f ca="1">IFERROR(IF(INDIRECT($A$14&amp;ROW())&lt;&gt;"",COUNTIF([1]Summary!$B$30:$B$1029,INDIRECT($A$14&amp;ROW())),""),"")</f>
        <v/>
      </c>
      <c r="B922" s="34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400"/>
      <c r="AG922" s="401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16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76"/>
      <c r="CL922" s="277"/>
      <c r="CN922" s="15"/>
      <c r="CO922" s="16"/>
    </row>
    <row r="923" spans="1:93" ht="24.95" customHeight="1">
      <c r="A923" s="408" t="str">
        <f ca="1">IFERROR(IF(INDIRECT($A$14&amp;ROW())&lt;&gt;"",COUNTIF([1]Summary!$B$30:$B$1029,INDIRECT($A$14&amp;ROW())),""),"")</f>
        <v/>
      </c>
      <c r="B923" s="34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400"/>
      <c r="AG923" s="401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16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76"/>
      <c r="CL923" s="277"/>
      <c r="CN923" s="15"/>
      <c r="CO923" s="16"/>
    </row>
    <row r="924" spans="1:93" ht="24.95" customHeight="1">
      <c r="A924" s="408" t="str">
        <f ca="1">IFERROR(IF(INDIRECT($A$14&amp;ROW())&lt;&gt;"",COUNTIF([1]Summary!$B$30:$B$1029,INDIRECT($A$14&amp;ROW())),""),"")</f>
        <v/>
      </c>
      <c r="B924" s="34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400"/>
      <c r="AG924" s="401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16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76"/>
      <c r="CL924" s="277"/>
      <c r="CN924" s="15"/>
      <c r="CO924" s="16"/>
    </row>
    <row r="925" spans="1:93" ht="24.95" customHeight="1">
      <c r="A925" s="408" t="str">
        <f ca="1">IFERROR(IF(INDIRECT($A$14&amp;ROW())&lt;&gt;"",COUNTIF([1]Summary!$B$30:$B$1029,INDIRECT($A$14&amp;ROW())),""),"")</f>
        <v/>
      </c>
      <c r="B925" s="34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400"/>
      <c r="AG925" s="401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16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76"/>
      <c r="CL925" s="277"/>
      <c r="CN925" s="15"/>
      <c r="CO925" s="16"/>
    </row>
    <row r="926" spans="1:93" ht="24.95" customHeight="1">
      <c r="A926" s="408" t="str">
        <f ca="1">IFERROR(IF(INDIRECT($A$14&amp;ROW())&lt;&gt;"",COUNTIF([1]Summary!$B$30:$B$1029,INDIRECT($A$14&amp;ROW())),""),"")</f>
        <v/>
      </c>
      <c r="B926" s="34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400"/>
      <c r="AG926" s="401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16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76"/>
      <c r="CL926" s="277"/>
      <c r="CN926" s="15"/>
      <c r="CO926" s="16"/>
    </row>
    <row r="927" spans="1:93" ht="24.95" customHeight="1">
      <c r="A927" s="408" t="str">
        <f ca="1">IFERROR(IF(INDIRECT($A$14&amp;ROW())&lt;&gt;"",COUNTIF([1]Summary!$B$30:$B$1029,INDIRECT($A$14&amp;ROW())),""),"")</f>
        <v/>
      </c>
      <c r="B927" s="34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400"/>
      <c r="AG927" s="401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16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76"/>
      <c r="CL927" s="277"/>
      <c r="CN927" s="15"/>
      <c r="CO927" s="16"/>
    </row>
    <row r="928" spans="1:93" ht="24.95" customHeight="1">
      <c r="A928" s="408" t="str">
        <f ca="1">IFERROR(IF(INDIRECT($A$14&amp;ROW())&lt;&gt;"",COUNTIF([1]Summary!$B$30:$B$1029,INDIRECT($A$14&amp;ROW())),""),"")</f>
        <v/>
      </c>
      <c r="B928" s="34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400"/>
      <c r="AG928" s="401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16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76"/>
      <c r="CL928" s="277"/>
      <c r="CN928" s="15"/>
      <c r="CO928" s="16"/>
    </row>
    <row r="929" spans="1:93" ht="24.95" customHeight="1">
      <c r="A929" s="408" t="str">
        <f ca="1">IFERROR(IF(INDIRECT($A$14&amp;ROW())&lt;&gt;"",COUNTIF([1]Summary!$B$30:$B$1029,INDIRECT($A$14&amp;ROW())),""),"")</f>
        <v/>
      </c>
      <c r="B929" s="34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400"/>
      <c r="AG929" s="401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16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76"/>
      <c r="CL929" s="277"/>
      <c r="CN929" s="15"/>
      <c r="CO929" s="16"/>
    </row>
    <row r="930" spans="1:93" ht="24.95" customHeight="1">
      <c r="A930" s="408" t="str">
        <f ca="1">IFERROR(IF(INDIRECT($A$14&amp;ROW())&lt;&gt;"",COUNTIF([1]Summary!$B$30:$B$1029,INDIRECT($A$14&amp;ROW())),""),"")</f>
        <v/>
      </c>
      <c r="B930" s="34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400"/>
      <c r="AG930" s="401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16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76"/>
      <c r="CL930" s="277"/>
      <c r="CN930" s="15"/>
      <c r="CO930" s="16"/>
    </row>
    <row r="931" spans="1:93" ht="24.95" customHeight="1">
      <c r="A931" s="408" t="str">
        <f ca="1">IFERROR(IF(INDIRECT($A$14&amp;ROW())&lt;&gt;"",COUNTIF([1]Summary!$B$30:$B$1029,INDIRECT($A$14&amp;ROW())),""),"")</f>
        <v/>
      </c>
      <c r="B931" s="34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400"/>
      <c r="AG931" s="401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16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76"/>
      <c r="CL931" s="277"/>
      <c r="CN931" s="15"/>
      <c r="CO931" s="16"/>
    </row>
    <row r="932" spans="1:93" ht="24.95" customHeight="1">
      <c r="A932" s="408" t="str">
        <f ca="1">IFERROR(IF(INDIRECT($A$14&amp;ROW())&lt;&gt;"",COUNTIF([1]Summary!$B$30:$B$1029,INDIRECT($A$14&amp;ROW())),""),"")</f>
        <v/>
      </c>
      <c r="B932" s="34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400"/>
      <c r="AG932" s="401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16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76"/>
      <c r="CL932" s="277"/>
      <c r="CN932" s="15"/>
      <c r="CO932" s="16"/>
    </row>
    <row r="933" spans="1:93" ht="24.95" customHeight="1">
      <c r="A933" s="408" t="str">
        <f ca="1">IFERROR(IF(INDIRECT($A$14&amp;ROW())&lt;&gt;"",COUNTIF([1]Summary!$B$30:$B$1029,INDIRECT($A$14&amp;ROW())),""),"")</f>
        <v/>
      </c>
      <c r="B933" s="34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400"/>
      <c r="AG933" s="401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16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76"/>
      <c r="CL933" s="277"/>
      <c r="CN933" s="15"/>
      <c r="CO933" s="16"/>
    </row>
    <row r="934" spans="1:93" ht="24.95" customHeight="1">
      <c r="A934" s="408" t="str">
        <f ca="1">IFERROR(IF(INDIRECT($A$14&amp;ROW())&lt;&gt;"",COUNTIF([1]Summary!$B$30:$B$1029,INDIRECT($A$14&amp;ROW())),""),"")</f>
        <v/>
      </c>
      <c r="B934" s="34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400"/>
      <c r="AG934" s="401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16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76"/>
      <c r="CL934" s="277"/>
      <c r="CN934" s="15"/>
      <c r="CO934" s="16"/>
    </row>
    <row r="935" spans="1:93" ht="24.95" customHeight="1">
      <c r="A935" s="408" t="str">
        <f ca="1">IFERROR(IF(INDIRECT($A$14&amp;ROW())&lt;&gt;"",COUNTIF([1]Summary!$B$30:$B$1029,INDIRECT($A$14&amp;ROW())),""),"")</f>
        <v/>
      </c>
      <c r="B935" s="34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400"/>
      <c r="AG935" s="401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16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76"/>
      <c r="CL935" s="277"/>
      <c r="CN935" s="15"/>
      <c r="CO935" s="16"/>
    </row>
    <row r="936" spans="1:93" ht="24.95" customHeight="1">
      <c r="A936" s="408" t="str">
        <f ca="1">IFERROR(IF(INDIRECT($A$14&amp;ROW())&lt;&gt;"",COUNTIF([1]Summary!$B$30:$B$1029,INDIRECT($A$14&amp;ROW())),""),"")</f>
        <v/>
      </c>
      <c r="B936" s="34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400"/>
      <c r="AG936" s="401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16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76"/>
      <c r="CL936" s="277"/>
      <c r="CN936" s="15"/>
      <c r="CO936" s="16"/>
    </row>
    <row r="937" spans="1:93" ht="24.95" customHeight="1">
      <c r="A937" s="408" t="str">
        <f ca="1">IFERROR(IF(INDIRECT($A$14&amp;ROW())&lt;&gt;"",COUNTIF([1]Summary!$B$30:$B$1029,INDIRECT($A$14&amp;ROW())),""),"")</f>
        <v/>
      </c>
      <c r="B937" s="34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400"/>
      <c r="AG937" s="401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16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76"/>
      <c r="CL937" s="277"/>
      <c r="CN937" s="15"/>
      <c r="CO937" s="16"/>
    </row>
    <row r="938" spans="1:93" ht="24.95" customHeight="1">
      <c r="A938" s="408" t="str">
        <f ca="1">IFERROR(IF(INDIRECT($A$14&amp;ROW())&lt;&gt;"",COUNTIF([1]Summary!$B$30:$B$1029,INDIRECT($A$14&amp;ROW())),""),"")</f>
        <v/>
      </c>
      <c r="B938" s="34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400"/>
      <c r="AG938" s="401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16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76"/>
      <c r="CL938" s="277"/>
      <c r="CN938" s="15"/>
      <c r="CO938" s="16"/>
    </row>
    <row r="939" spans="1:93" ht="24.95" customHeight="1">
      <c r="A939" s="408" t="str">
        <f ca="1">IFERROR(IF(INDIRECT($A$14&amp;ROW())&lt;&gt;"",COUNTIF([1]Summary!$B$30:$B$1029,INDIRECT($A$14&amp;ROW())),""),"")</f>
        <v/>
      </c>
      <c r="B939" s="34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400"/>
      <c r="AG939" s="401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16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76"/>
      <c r="CL939" s="277"/>
      <c r="CN939" s="15"/>
      <c r="CO939" s="16"/>
    </row>
    <row r="940" spans="1:93" ht="24.95" customHeight="1">
      <c r="A940" s="408" t="str">
        <f ca="1">IFERROR(IF(INDIRECT($A$14&amp;ROW())&lt;&gt;"",COUNTIF([1]Summary!$B$30:$B$1029,INDIRECT($A$14&amp;ROW())),""),"")</f>
        <v/>
      </c>
      <c r="B940" s="34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400"/>
      <c r="AG940" s="401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16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76"/>
      <c r="CL940" s="277"/>
      <c r="CN940" s="15"/>
      <c r="CO940" s="16"/>
    </row>
    <row r="941" spans="1:93" ht="24.95" customHeight="1">
      <c r="A941" s="408" t="str">
        <f ca="1">IFERROR(IF(INDIRECT($A$14&amp;ROW())&lt;&gt;"",COUNTIF([1]Summary!$B$30:$B$1029,INDIRECT($A$14&amp;ROW())),""),"")</f>
        <v/>
      </c>
      <c r="B941" s="34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400"/>
      <c r="AG941" s="401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16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76"/>
      <c r="CL941" s="277"/>
      <c r="CN941" s="15"/>
      <c r="CO941" s="16"/>
    </row>
    <row r="942" spans="1:93" ht="24.95" customHeight="1">
      <c r="A942" s="408" t="str">
        <f ca="1">IFERROR(IF(INDIRECT($A$14&amp;ROW())&lt;&gt;"",COUNTIF([1]Summary!$B$30:$B$1029,INDIRECT($A$14&amp;ROW())),""),"")</f>
        <v/>
      </c>
      <c r="B942" s="34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400"/>
      <c r="AG942" s="401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16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76"/>
      <c r="CL942" s="277"/>
      <c r="CN942" s="15"/>
      <c r="CO942" s="16"/>
    </row>
    <row r="943" spans="1:93" ht="24.95" customHeight="1">
      <c r="A943" s="408" t="str">
        <f ca="1">IFERROR(IF(INDIRECT($A$14&amp;ROW())&lt;&gt;"",COUNTIF([1]Summary!$B$30:$B$1029,INDIRECT($A$14&amp;ROW())),""),"")</f>
        <v/>
      </c>
      <c r="B943" s="34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400"/>
      <c r="AG943" s="401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16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76"/>
      <c r="CL943" s="277"/>
      <c r="CN943" s="15"/>
      <c r="CO943" s="16"/>
    </row>
    <row r="944" spans="1:93" ht="24.95" customHeight="1">
      <c r="A944" s="408" t="str">
        <f ca="1">IFERROR(IF(INDIRECT($A$14&amp;ROW())&lt;&gt;"",COUNTIF([1]Summary!$B$30:$B$1029,INDIRECT($A$14&amp;ROW())),""),"")</f>
        <v/>
      </c>
      <c r="B944" s="34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400"/>
      <c r="AG944" s="401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16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76"/>
      <c r="CL944" s="277"/>
      <c r="CN944" s="15"/>
      <c r="CO944" s="16"/>
    </row>
    <row r="945" spans="1:93" ht="24.95" customHeight="1">
      <c r="A945" s="408" t="str">
        <f ca="1">IFERROR(IF(INDIRECT($A$14&amp;ROW())&lt;&gt;"",COUNTIF([1]Summary!$B$30:$B$1029,INDIRECT($A$14&amp;ROW())),""),"")</f>
        <v/>
      </c>
      <c r="B945" s="34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400"/>
      <c r="AG945" s="401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16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76"/>
      <c r="CL945" s="277"/>
      <c r="CN945" s="15"/>
      <c r="CO945" s="16"/>
    </row>
    <row r="946" spans="1:93" ht="24.95" customHeight="1">
      <c r="A946" s="408" t="str">
        <f ca="1">IFERROR(IF(INDIRECT($A$14&amp;ROW())&lt;&gt;"",COUNTIF([1]Summary!$B$30:$B$1029,INDIRECT($A$14&amp;ROW())),""),"")</f>
        <v/>
      </c>
      <c r="B946" s="34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400"/>
      <c r="AG946" s="401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16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76"/>
      <c r="CL946" s="277"/>
      <c r="CN946" s="15"/>
      <c r="CO946" s="16"/>
    </row>
    <row r="947" spans="1:93" ht="24.95" customHeight="1">
      <c r="A947" s="408" t="str">
        <f ca="1">IFERROR(IF(INDIRECT($A$14&amp;ROW())&lt;&gt;"",COUNTIF([1]Summary!$B$30:$B$1029,INDIRECT($A$14&amp;ROW())),""),"")</f>
        <v/>
      </c>
      <c r="B947" s="34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400"/>
      <c r="AG947" s="401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16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76"/>
      <c r="CL947" s="277"/>
      <c r="CN947" s="15"/>
      <c r="CO947" s="16"/>
    </row>
    <row r="948" spans="1:93" ht="24.95" customHeight="1">
      <c r="A948" s="408" t="str">
        <f ca="1">IFERROR(IF(INDIRECT($A$14&amp;ROW())&lt;&gt;"",COUNTIF([1]Summary!$B$30:$B$1029,INDIRECT($A$14&amp;ROW())),""),"")</f>
        <v/>
      </c>
      <c r="B948" s="34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400"/>
      <c r="AG948" s="401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16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76"/>
      <c r="CL948" s="277"/>
      <c r="CN948" s="15"/>
      <c r="CO948" s="16"/>
    </row>
    <row r="949" spans="1:93" ht="24.95" customHeight="1">
      <c r="A949" s="408" t="str">
        <f ca="1">IFERROR(IF(INDIRECT($A$14&amp;ROW())&lt;&gt;"",COUNTIF([1]Summary!$B$30:$B$1029,INDIRECT($A$14&amp;ROW())),""),"")</f>
        <v/>
      </c>
      <c r="B949" s="34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400"/>
      <c r="AG949" s="401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16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76"/>
      <c r="CL949" s="277"/>
      <c r="CN949" s="15"/>
      <c r="CO949" s="16"/>
    </row>
    <row r="950" spans="1:93" ht="24.95" customHeight="1">
      <c r="A950" s="408" t="str">
        <f ca="1">IFERROR(IF(INDIRECT($A$14&amp;ROW())&lt;&gt;"",COUNTIF([1]Summary!$B$30:$B$1029,INDIRECT($A$14&amp;ROW())),""),"")</f>
        <v/>
      </c>
      <c r="B950" s="34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400"/>
      <c r="AG950" s="401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16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76"/>
      <c r="CL950" s="277"/>
      <c r="CN950" s="15"/>
      <c r="CO950" s="16"/>
    </row>
    <row r="951" spans="1:93" ht="24.95" customHeight="1">
      <c r="A951" s="408" t="str">
        <f ca="1">IFERROR(IF(INDIRECT($A$14&amp;ROW())&lt;&gt;"",COUNTIF([1]Summary!$B$30:$B$1029,INDIRECT($A$14&amp;ROW())),""),"")</f>
        <v/>
      </c>
      <c r="B951" s="34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400"/>
      <c r="AG951" s="401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16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76"/>
      <c r="CL951" s="277"/>
      <c r="CN951" s="15"/>
      <c r="CO951" s="16"/>
    </row>
    <row r="952" spans="1:93" ht="24.95" customHeight="1">
      <c r="A952" s="408" t="str">
        <f ca="1">IFERROR(IF(INDIRECT($A$14&amp;ROW())&lt;&gt;"",COUNTIF([1]Summary!$B$30:$B$1029,INDIRECT($A$14&amp;ROW())),""),"")</f>
        <v/>
      </c>
      <c r="B952" s="34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400"/>
      <c r="AG952" s="401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16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76"/>
      <c r="CL952" s="277"/>
      <c r="CN952" s="15"/>
      <c r="CO952" s="16"/>
    </row>
    <row r="953" spans="1:93" ht="24.95" customHeight="1">
      <c r="A953" s="408" t="str">
        <f ca="1">IFERROR(IF(INDIRECT($A$14&amp;ROW())&lt;&gt;"",COUNTIF([1]Summary!$B$30:$B$1029,INDIRECT($A$14&amp;ROW())),""),"")</f>
        <v/>
      </c>
      <c r="B953" s="34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400"/>
      <c r="AG953" s="401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16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76"/>
      <c r="CL953" s="277"/>
      <c r="CN953" s="15"/>
      <c r="CO953" s="16"/>
    </row>
    <row r="954" spans="1:93" ht="24.95" customHeight="1">
      <c r="A954" s="408" t="str">
        <f ca="1">IFERROR(IF(INDIRECT($A$14&amp;ROW())&lt;&gt;"",COUNTIF([1]Summary!$B$30:$B$1029,INDIRECT($A$14&amp;ROW())),""),"")</f>
        <v/>
      </c>
      <c r="B954" s="34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400"/>
      <c r="AG954" s="401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16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76"/>
      <c r="CL954" s="277"/>
      <c r="CN954" s="15"/>
      <c r="CO954" s="16"/>
    </row>
    <row r="955" spans="1:93" ht="24.95" customHeight="1">
      <c r="A955" s="408" t="str">
        <f ca="1">IFERROR(IF(INDIRECT($A$14&amp;ROW())&lt;&gt;"",COUNTIF([1]Summary!$B$30:$B$1029,INDIRECT($A$14&amp;ROW())),""),"")</f>
        <v/>
      </c>
      <c r="B955" s="34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400"/>
      <c r="AG955" s="401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16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76"/>
      <c r="CL955" s="277"/>
      <c r="CN955" s="15"/>
      <c r="CO955" s="16"/>
    </row>
    <row r="956" spans="1:93" ht="24.95" customHeight="1">
      <c r="A956" s="408" t="str">
        <f ca="1">IFERROR(IF(INDIRECT($A$14&amp;ROW())&lt;&gt;"",COUNTIF([1]Summary!$B$30:$B$1029,INDIRECT($A$14&amp;ROW())),""),"")</f>
        <v/>
      </c>
      <c r="B956" s="34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400"/>
      <c r="AG956" s="401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16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76"/>
      <c r="CL956" s="277"/>
      <c r="CN956" s="15"/>
      <c r="CO956" s="16"/>
    </row>
    <row r="957" spans="1:93" ht="24.95" customHeight="1">
      <c r="A957" s="408" t="str">
        <f ca="1">IFERROR(IF(INDIRECT($A$14&amp;ROW())&lt;&gt;"",COUNTIF([1]Summary!$B$30:$B$1029,INDIRECT($A$14&amp;ROW())),""),"")</f>
        <v/>
      </c>
      <c r="B957" s="34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400"/>
      <c r="AG957" s="401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16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76"/>
      <c r="CL957" s="277"/>
      <c r="CN957" s="15"/>
      <c r="CO957" s="16"/>
    </row>
    <row r="958" spans="1:93" ht="24.95" customHeight="1">
      <c r="A958" s="408" t="str">
        <f ca="1">IFERROR(IF(INDIRECT($A$14&amp;ROW())&lt;&gt;"",COUNTIF([1]Summary!$B$30:$B$1029,INDIRECT($A$14&amp;ROW())),""),"")</f>
        <v/>
      </c>
      <c r="B958" s="34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400"/>
      <c r="AG958" s="401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16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76"/>
      <c r="CL958" s="277"/>
      <c r="CN958" s="15"/>
      <c r="CO958" s="16"/>
    </row>
    <row r="959" spans="1:93" ht="24.95" customHeight="1">
      <c r="A959" s="408" t="str">
        <f ca="1">IFERROR(IF(INDIRECT($A$14&amp;ROW())&lt;&gt;"",COUNTIF([1]Summary!$B$30:$B$1029,INDIRECT($A$14&amp;ROW())),""),"")</f>
        <v/>
      </c>
      <c r="B959" s="34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400"/>
      <c r="AG959" s="401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16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76"/>
      <c r="CL959" s="277"/>
      <c r="CN959" s="15"/>
      <c r="CO959" s="16"/>
    </row>
    <row r="960" spans="1:93" ht="24.95" customHeight="1">
      <c r="A960" s="408" t="str">
        <f ca="1">IFERROR(IF(INDIRECT($A$14&amp;ROW())&lt;&gt;"",COUNTIF([1]Summary!$B$30:$B$1029,INDIRECT($A$14&amp;ROW())),""),"")</f>
        <v/>
      </c>
      <c r="B960" s="34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400"/>
      <c r="AG960" s="401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16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76"/>
      <c r="CL960" s="277"/>
      <c r="CN960" s="15"/>
      <c r="CO960" s="16"/>
    </row>
    <row r="961" spans="1:93" ht="24.95" customHeight="1">
      <c r="A961" s="408" t="str">
        <f ca="1">IFERROR(IF(INDIRECT($A$14&amp;ROW())&lt;&gt;"",COUNTIF([1]Summary!$B$30:$B$1029,INDIRECT($A$14&amp;ROW())),""),"")</f>
        <v/>
      </c>
      <c r="B961" s="34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400"/>
      <c r="AG961" s="401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16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76"/>
      <c r="CL961" s="277"/>
      <c r="CN961" s="15"/>
      <c r="CO961" s="16"/>
    </row>
    <row r="962" spans="1:93" ht="24.95" customHeight="1">
      <c r="A962" s="408" t="str">
        <f ca="1">IFERROR(IF(INDIRECT($A$14&amp;ROW())&lt;&gt;"",COUNTIF([1]Summary!$B$30:$B$1029,INDIRECT($A$14&amp;ROW())),""),"")</f>
        <v/>
      </c>
      <c r="B962" s="34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400"/>
      <c r="AG962" s="401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16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76"/>
      <c r="CL962" s="277"/>
      <c r="CN962" s="15"/>
      <c r="CO962" s="16"/>
    </row>
    <row r="963" spans="1:93" ht="24.95" customHeight="1">
      <c r="A963" s="408" t="str">
        <f ca="1">IFERROR(IF(INDIRECT($A$14&amp;ROW())&lt;&gt;"",COUNTIF([1]Summary!$B$30:$B$1029,INDIRECT($A$14&amp;ROW())),""),"")</f>
        <v/>
      </c>
      <c r="B963" s="34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400"/>
      <c r="AG963" s="401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16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76"/>
      <c r="CL963" s="277"/>
      <c r="CN963" s="15"/>
      <c r="CO963" s="16"/>
    </row>
    <row r="964" spans="1:93" ht="24.95" customHeight="1">
      <c r="A964" s="408" t="str">
        <f ca="1">IFERROR(IF(INDIRECT($A$14&amp;ROW())&lt;&gt;"",COUNTIF([1]Summary!$B$30:$B$1029,INDIRECT($A$14&amp;ROW())),""),"")</f>
        <v/>
      </c>
      <c r="B964" s="34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400"/>
      <c r="AG964" s="401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16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76"/>
      <c r="CL964" s="277"/>
      <c r="CN964" s="15"/>
      <c r="CO964" s="16"/>
    </row>
    <row r="965" spans="1:93" ht="24.95" customHeight="1">
      <c r="A965" s="408" t="str">
        <f ca="1">IFERROR(IF(INDIRECT($A$14&amp;ROW())&lt;&gt;"",COUNTIF([1]Summary!$B$30:$B$1029,INDIRECT($A$14&amp;ROW())),""),"")</f>
        <v/>
      </c>
      <c r="B965" s="34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400"/>
      <c r="AG965" s="401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16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76"/>
      <c r="CL965" s="277"/>
      <c r="CN965" s="15"/>
      <c r="CO965" s="16"/>
    </row>
    <row r="966" spans="1:93" ht="24.95" customHeight="1">
      <c r="A966" s="408" t="str">
        <f ca="1">IFERROR(IF(INDIRECT($A$14&amp;ROW())&lt;&gt;"",COUNTIF([1]Summary!$B$30:$B$1029,INDIRECT($A$14&amp;ROW())),""),"")</f>
        <v/>
      </c>
      <c r="B966" s="34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400"/>
      <c r="AG966" s="401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16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76"/>
      <c r="CL966" s="277"/>
      <c r="CN966" s="15"/>
      <c r="CO966" s="16"/>
    </row>
    <row r="967" spans="1:93" ht="24.95" customHeight="1">
      <c r="A967" s="408" t="str">
        <f ca="1">IFERROR(IF(INDIRECT($A$14&amp;ROW())&lt;&gt;"",COUNTIF([1]Summary!$B$30:$B$1029,INDIRECT($A$14&amp;ROW())),""),"")</f>
        <v/>
      </c>
      <c r="B967" s="34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400"/>
      <c r="AG967" s="401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16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76"/>
      <c r="CL967" s="277"/>
      <c r="CN967" s="15"/>
      <c r="CO967" s="16"/>
    </row>
    <row r="968" spans="1:93" ht="24.95" customHeight="1">
      <c r="A968" s="408" t="str">
        <f ca="1">IFERROR(IF(INDIRECT($A$14&amp;ROW())&lt;&gt;"",COUNTIF([1]Summary!$B$30:$B$1029,INDIRECT($A$14&amp;ROW())),""),"")</f>
        <v/>
      </c>
      <c r="B968" s="34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400"/>
      <c r="AG968" s="401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16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76"/>
      <c r="CL968" s="277"/>
      <c r="CN968" s="15"/>
      <c r="CO968" s="16"/>
    </row>
    <row r="969" spans="1:93" ht="24.95" customHeight="1">
      <c r="A969" s="408" t="str">
        <f ca="1">IFERROR(IF(INDIRECT($A$14&amp;ROW())&lt;&gt;"",COUNTIF([1]Summary!$B$30:$B$1029,INDIRECT($A$14&amp;ROW())),""),"")</f>
        <v/>
      </c>
      <c r="B969" s="34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400"/>
      <c r="AG969" s="401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16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76"/>
      <c r="CL969" s="277"/>
      <c r="CN969" s="15"/>
      <c r="CO969" s="16"/>
    </row>
    <row r="970" spans="1:93" ht="24.95" customHeight="1">
      <c r="A970" s="408" t="str">
        <f ca="1">IFERROR(IF(INDIRECT($A$14&amp;ROW())&lt;&gt;"",COUNTIF([1]Summary!$B$30:$B$1029,INDIRECT($A$14&amp;ROW())),""),"")</f>
        <v/>
      </c>
      <c r="B970" s="34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400"/>
      <c r="AG970" s="401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16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76"/>
      <c r="CL970" s="277"/>
      <c r="CN970" s="15"/>
      <c r="CO970" s="16"/>
    </row>
    <row r="971" spans="1:93" ht="24.95" customHeight="1">
      <c r="A971" s="408" t="str">
        <f ca="1">IFERROR(IF(INDIRECT($A$14&amp;ROW())&lt;&gt;"",COUNTIF([1]Summary!$B$30:$B$1029,INDIRECT($A$14&amp;ROW())),""),"")</f>
        <v/>
      </c>
      <c r="B971" s="34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400"/>
      <c r="AG971" s="401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16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76"/>
      <c r="CL971" s="277"/>
      <c r="CN971" s="15"/>
      <c r="CO971" s="16"/>
    </row>
    <row r="972" spans="1:93" ht="24.95" customHeight="1">
      <c r="A972" s="408" t="str">
        <f ca="1">IFERROR(IF(INDIRECT($A$14&amp;ROW())&lt;&gt;"",COUNTIF([1]Summary!$B$30:$B$1029,INDIRECT($A$14&amp;ROW())),""),"")</f>
        <v/>
      </c>
      <c r="B972" s="34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400"/>
      <c r="AG972" s="401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16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76"/>
      <c r="CL972" s="277"/>
      <c r="CN972" s="15"/>
      <c r="CO972" s="16"/>
    </row>
    <row r="973" spans="1:93" ht="24.95" customHeight="1">
      <c r="A973" s="408" t="str">
        <f ca="1">IFERROR(IF(INDIRECT($A$14&amp;ROW())&lt;&gt;"",COUNTIF([1]Summary!$B$30:$B$1029,INDIRECT($A$14&amp;ROW())),""),"")</f>
        <v/>
      </c>
      <c r="B973" s="34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400"/>
      <c r="AG973" s="401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16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76"/>
      <c r="CL973" s="277"/>
      <c r="CN973" s="15"/>
      <c r="CO973" s="16"/>
    </row>
    <row r="974" spans="1:93" ht="24.95" customHeight="1">
      <c r="A974" s="408" t="str">
        <f ca="1">IFERROR(IF(INDIRECT($A$14&amp;ROW())&lt;&gt;"",COUNTIF([1]Summary!$B$30:$B$1029,INDIRECT($A$14&amp;ROW())),""),"")</f>
        <v/>
      </c>
      <c r="B974" s="34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400"/>
      <c r="AG974" s="401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16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76"/>
      <c r="CL974" s="277"/>
      <c r="CN974" s="15"/>
      <c r="CO974" s="16"/>
    </row>
    <row r="975" spans="1:93" ht="24.95" customHeight="1">
      <c r="A975" s="408" t="str">
        <f ca="1">IFERROR(IF(INDIRECT($A$14&amp;ROW())&lt;&gt;"",COUNTIF([1]Summary!$B$30:$B$1029,INDIRECT($A$14&amp;ROW())),""),"")</f>
        <v/>
      </c>
      <c r="B975" s="34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400"/>
      <c r="AG975" s="401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16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76"/>
      <c r="CL975" s="277"/>
      <c r="CN975" s="15"/>
      <c r="CO975" s="16"/>
    </row>
    <row r="976" spans="1:93" ht="24.95" customHeight="1">
      <c r="A976" s="408" t="str">
        <f ca="1">IFERROR(IF(INDIRECT($A$14&amp;ROW())&lt;&gt;"",COUNTIF([1]Summary!$B$30:$B$1029,INDIRECT($A$14&amp;ROW())),""),"")</f>
        <v/>
      </c>
      <c r="B976" s="34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400"/>
      <c r="AG976" s="401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16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76"/>
      <c r="CL976" s="277"/>
      <c r="CN976" s="15"/>
      <c r="CO976" s="16"/>
    </row>
    <row r="977" spans="1:93" ht="24.95" customHeight="1">
      <c r="A977" s="408" t="str">
        <f ca="1">IFERROR(IF(INDIRECT($A$14&amp;ROW())&lt;&gt;"",COUNTIF([1]Summary!$B$30:$B$1029,INDIRECT($A$14&amp;ROW())),""),"")</f>
        <v/>
      </c>
      <c r="B977" s="34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400"/>
      <c r="AG977" s="401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16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76"/>
      <c r="CL977" s="277"/>
      <c r="CN977" s="15"/>
      <c r="CO977" s="16"/>
    </row>
    <row r="978" spans="1:93" ht="24.95" customHeight="1">
      <c r="A978" s="408" t="str">
        <f ca="1">IFERROR(IF(INDIRECT($A$14&amp;ROW())&lt;&gt;"",COUNTIF([1]Summary!$B$30:$B$1029,INDIRECT($A$14&amp;ROW())),""),"")</f>
        <v/>
      </c>
      <c r="B978" s="34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400"/>
      <c r="AG978" s="401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16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76"/>
      <c r="CL978" s="277"/>
      <c r="CN978" s="15"/>
      <c r="CO978" s="16"/>
    </row>
    <row r="979" spans="1:93" ht="24.95" customHeight="1">
      <c r="A979" s="408" t="str">
        <f ca="1">IFERROR(IF(INDIRECT($A$14&amp;ROW())&lt;&gt;"",COUNTIF([1]Summary!$B$30:$B$1029,INDIRECT($A$14&amp;ROW())),""),"")</f>
        <v/>
      </c>
      <c r="B979" s="34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400"/>
      <c r="AG979" s="401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16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76"/>
      <c r="CL979" s="277"/>
      <c r="CN979" s="15"/>
      <c r="CO979" s="16"/>
    </row>
    <row r="980" spans="1:93" ht="24.95" customHeight="1">
      <c r="A980" s="408" t="str">
        <f ca="1">IFERROR(IF(INDIRECT($A$14&amp;ROW())&lt;&gt;"",COUNTIF([1]Summary!$B$30:$B$1029,INDIRECT($A$14&amp;ROW())),""),"")</f>
        <v/>
      </c>
      <c r="B980" s="34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400"/>
      <c r="AG980" s="401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16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76"/>
      <c r="CL980" s="277"/>
      <c r="CN980" s="15"/>
      <c r="CO980" s="16"/>
    </row>
    <row r="981" spans="1:93" ht="24.95" customHeight="1">
      <c r="A981" s="408" t="str">
        <f ca="1">IFERROR(IF(INDIRECT($A$14&amp;ROW())&lt;&gt;"",COUNTIF([1]Summary!$B$30:$B$1029,INDIRECT($A$14&amp;ROW())),""),"")</f>
        <v/>
      </c>
      <c r="B981" s="34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400"/>
      <c r="AG981" s="401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16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76"/>
      <c r="CL981" s="277"/>
      <c r="CN981" s="15"/>
      <c r="CO981" s="16"/>
    </row>
    <row r="982" spans="1:93" ht="24.95" customHeight="1">
      <c r="A982" s="408" t="str">
        <f ca="1">IFERROR(IF(INDIRECT($A$14&amp;ROW())&lt;&gt;"",COUNTIF([1]Summary!$B$30:$B$1029,INDIRECT($A$14&amp;ROW())),""),"")</f>
        <v/>
      </c>
      <c r="B982" s="34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400"/>
      <c r="AG982" s="401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16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76"/>
      <c r="CL982" s="277"/>
      <c r="CN982" s="15"/>
      <c r="CO982" s="16"/>
    </row>
    <row r="983" spans="1:93" ht="24.95" customHeight="1">
      <c r="A983" s="408" t="str">
        <f ca="1">IFERROR(IF(INDIRECT($A$14&amp;ROW())&lt;&gt;"",COUNTIF([1]Summary!$B$30:$B$1029,INDIRECT($A$14&amp;ROW())),""),"")</f>
        <v/>
      </c>
      <c r="B983" s="34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400"/>
      <c r="AG983" s="401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16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76"/>
      <c r="CL983" s="277"/>
      <c r="CN983" s="15"/>
      <c r="CO983" s="16"/>
    </row>
    <row r="984" spans="1:93" ht="24.95" customHeight="1">
      <c r="A984" s="408" t="str">
        <f ca="1">IFERROR(IF(INDIRECT($A$14&amp;ROW())&lt;&gt;"",COUNTIF([1]Summary!$B$30:$B$1029,INDIRECT($A$14&amp;ROW())),""),"")</f>
        <v/>
      </c>
      <c r="B984" s="34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400"/>
      <c r="AG984" s="401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16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76"/>
      <c r="CL984" s="277"/>
      <c r="CN984" s="15"/>
      <c r="CO984" s="16"/>
    </row>
    <row r="985" spans="1:93" ht="24.95" customHeight="1">
      <c r="A985" s="408" t="str">
        <f ca="1">IFERROR(IF(INDIRECT($A$14&amp;ROW())&lt;&gt;"",COUNTIF([1]Summary!$B$30:$B$1029,INDIRECT($A$14&amp;ROW())),""),"")</f>
        <v/>
      </c>
      <c r="B985" s="34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400"/>
      <c r="AG985" s="401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16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76"/>
      <c r="CL985" s="277"/>
      <c r="CN985" s="15"/>
      <c r="CO985" s="16"/>
    </row>
    <row r="986" spans="1:93" ht="24.95" customHeight="1">
      <c r="A986" s="408" t="str">
        <f ca="1">IFERROR(IF(INDIRECT($A$14&amp;ROW())&lt;&gt;"",COUNTIF([1]Summary!$B$30:$B$1029,INDIRECT($A$14&amp;ROW())),""),"")</f>
        <v/>
      </c>
      <c r="B986" s="34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400"/>
      <c r="AG986" s="401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16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76"/>
      <c r="CL986" s="277"/>
      <c r="CN986" s="15"/>
      <c r="CO986" s="16"/>
    </row>
    <row r="987" spans="1:93" ht="24.95" customHeight="1">
      <c r="A987" s="408" t="str">
        <f ca="1">IFERROR(IF(INDIRECT($A$14&amp;ROW())&lt;&gt;"",COUNTIF([1]Summary!$B$30:$B$1029,INDIRECT($A$14&amp;ROW())),""),"")</f>
        <v/>
      </c>
      <c r="B987" s="34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400"/>
      <c r="AG987" s="401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16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76"/>
      <c r="CL987" s="277"/>
      <c r="CN987" s="15"/>
      <c r="CO987" s="16"/>
    </row>
    <row r="988" spans="1:93" ht="24.95" customHeight="1">
      <c r="A988" s="408" t="str">
        <f ca="1">IFERROR(IF(INDIRECT($A$14&amp;ROW())&lt;&gt;"",COUNTIF([1]Summary!$B$30:$B$1029,INDIRECT($A$14&amp;ROW())),""),"")</f>
        <v/>
      </c>
      <c r="B988" s="34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400"/>
      <c r="AG988" s="401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16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76"/>
      <c r="CL988" s="277"/>
      <c r="CN988" s="15"/>
      <c r="CO988" s="16"/>
    </row>
    <row r="989" spans="1:93" ht="24.95" customHeight="1">
      <c r="A989" s="408" t="str">
        <f ca="1">IFERROR(IF(INDIRECT($A$14&amp;ROW())&lt;&gt;"",COUNTIF([1]Summary!$B$30:$B$1029,INDIRECT($A$14&amp;ROW())),""),"")</f>
        <v/>
      </c>
      <c r="B989" s="34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400"/>
      <c r="AG989" s="401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16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76"/>
      <c r="CL989" s="277"/>
      <c r="CN989" s="15"/>
      <c r="CO989" s="16"/>
    </row>
    <row r="990" spans="1:93" ht="24.95" customHeight="1">
      <c r="A990" s="408" t="str">
        <f ca="1">IFERROR(IF(INDIRECT($A$14&amp;ROW())&lt;&gt;"",COUNTIF([1]Summary!$B$30:$B$1029,INDIRECT($A$14&amp;ROW())),""),"")</f>
        <v/>
      </c>
      <c r="B990" s="34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400"/>
      <c r="AG990" s="401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16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76"/>
      <c r="CL990" s="277"/>
      <c r="CN990" s="15"/>
      <c r="CO990" s="16"/>
    </row>
    <row r="991" spans="1:93" ht="24.95" customHeight="1">
      <c r="A991" s="408" t="str">
        <f ca="1">IFERROR(IF(INDIRECT($A$14&amp;ROW())&lt;&gt;"",COUNTIF([1]Summary!$B$30:$B$1029,INDIRECT($A$14&amp;ROW())),""),"")</f>
        <v/>
      </c>
      <c r="B991" s="34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400"/>
      <c r="AG991" s="401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16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76"/>
      <c r="CL991" s="277"/>
      <c r="CN991" s="15"/>
      <c r="CO991" s="16"/>
    </row>
    <row r="992" spans="1:93" ht="24.95" customHeight="1">
      <c r="A992" s="408" t="str">
        <f ca="1">IFERROR(IF(INDIRECT($A$14&amp;ROW())&lt;&gt;"",COUNTIF([1]Summary!$B$30:$B$1029,INDIRECT($A$14&amp;ROW())),""),"")</f>
        <v/>
      </c>
      <c r="B992" s="34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400"/>
      <c r="AG992" s="401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16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76"/>
      <c r="CL992" s="277"/>
      <c r="CN992" s="15"/>
      <c r="CO992" s="16"/>
    </row>
    <row r="993" spans="1:93" ht="24.95" customHeight="1">
      <c r="A993" s="408" t="str">
        <f ca="1">IFERROR(IF(INDIRECT($A$14&amp;ROW())&lt;&gt;"",COUNTIF([1]Summary!$B$30:$B$1029,INDIRECT($A$14&amp;ROW())),""),"")</f>
        <v/>
      </c>
      <c r="B993" s="34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400"/>
      <c r="AG993" s="401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16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76"/>
      <c r="CL993" s="277"/>
      <c r="CN993" s="15"/>
      <c r="CO993" s="16"/>
    </row>
    <row r="994" spans="1:93" ht="24.95" customHeight="1">
      <c r="A994" s="408" t="str">
        <f ca="1">IFERROR(IF(INDIRECT($A$14&amp;ROW())&lt;&gt;"",COUNTIF([1]Summary!$B$30:$B$1029,INDIRECT($A$14&amp;ROW())),""),"")</f>
        <v/>
      </c>
      <c r="B994" s="34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400"/>
      <c r="AG994" s="401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16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76"/>
      <c r="CL994" s="277"/>
      <c r="CN994" s="15"/>
      <c r="CO994" s="16"/>
    </row>
    <row r="995" spans="1:93" ht="24.95" customHeight="1">
      <c r="A995" s="408" t="str">
        <f ca="1">IFERROR(IF(INDIRECT($A$14&amp;ROW())&lt;&gt;"",COUNTIF([1]Summary!$B$30:$B$1029,INDIRECT($A$14&amp;ROW())),""),"")</f>
        <v/>
      </c>
      <c r="B995" s="34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400"/>
      <c r="AG995" s="401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16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76"/>
      <c r="CL995" s="277"/>
      <c r="CN995" s="15"/>
      <c r="CO995" s="16"/>
    </row>
    <row r="996" spans="1:93" ht="24.95" customHeight="1">
      <c r="A996" s="408" t="str">
        <f ca="1">IFERROR(IF(INDIRECT($A$14&amp;ROW())&lt;&gt;"",COUNTIF([1]Summary!$B$30:$B$1029,INDIRECT($A$14&amp;ROW())),""),"")</f>
        <v/>
      </c>
      <c r="B996" s="34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400"/>
      <c r="AG996" s="401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16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76"/>
      <c r="CL996" s="277"/>
      <c r="CN996" s="15"/>
      <c r="CO996" s="16"/>
    </row>
    <row r="997" spans="1:93" ht="24.95" customHeight="1">
      <c r="A997" s="408" t="str">
        <f ca="1">IFERROR(IF(INDIRECT($A$14&amp;ROW())&lt;&gt;"",COUNTIF([1]Summary!$B$30:$B$1029,INDIRECT($A$14&amp;ROW())),""),"")</f>
        <v/>
      </c>
      <c r="B997" s="34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400"/>
      <c r="AG997" s="401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16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76"/>
      <c r="CL997" s="277"/>
      <c r="CN997" s="15"/>
      <c r="CO997" s="16"/>
    </row>
    <row r="998" spans="1:93" ht="24.95" customHeight="1">
      <c r="A998" s="408" t="str">
        <f ca="1">IFERROR(IF(INDIRECT($A$14&amp;ROW())&lt;&gt;"",COUNTIF([1]Summary!$B$30:$B$1029,INDIRECT($A$14&amp;ROW())),""),"")</f>
        <v/>
      </c>
      <c r="B998" s="34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400"/>
      <c r="AG998" s="401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16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76"/>
      <c r="CL998" s="277"/>
      <c r="CN998" s="15"/>
      <c r="CO998" s="16"/>
    </row>
    <row r="999" spans="1:93" ht="24.95" customHeight="1">
      <c r="A999" s="408" t="str">
        <f ca="1">IFERROR(IF(INDIRECT($A$14&amp;ROW())&lt;&gt;"",COUNTIF([1]Summary!$B$30:$B$1029,INDIRECT($A$14&amp;ROW())),""),"")</f>
        <v/>
      </c>
      <c r="B999" s="34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400"/>
      <c r="AG999" s="401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16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76"/>
      <c r="CL999" s="277"/>
      <c r="CN999" s="15"/>
      <c r="CO999" s="16"/>
    </row>
    <row r="1000" spans="1:93" ht="24.95" customHeight="1">
      <c r="A1000" s="408" t="str">
        <f ca="1">IFERROR(IF(INDIRECT($A$14&amp;ROW())&lt;&gt;"",COUNTIF([1]Summary!$B$30:$B$1029,INDIRECT($A$14&amp;ROW())),""),"")</f>
        <v/>
      </c>
      <c r="B1000" s="34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400"/>
      <c r="AG1000" s="401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16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76"/>
      <c r="CL1000" s="277"/>
      <c r="CN1000" s="15"/>
      <c r="CO1000" s="16"/>
    </row>
    <row r="1001" spans="1:93" ht="24.95" customHeight="1">
      <c r="A1001" s="408" t="str">
        <f ca="1">IFERROR(IF(INDIRECT($A$14&amp;ROW())&lt;&gt;"",COUNTIF([1]Summary!$B$30:$B$1029,INDIRECT($A$14&amp;ROW())),""),"")</f>
        <v/>
      </c>
      <c r="B1001" s="34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400"/>
      <c r="AG1001" s="401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16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76"/>
      <c r="CL1001" s="277"/>
      <c r="CN1001" s="15"/>
      <c r="CO1001" s="16"/>
    </row>
    <row r="1002" spans="1:93" ht="24.95" customHeight="1">
      <c r="A1002" s="408" t="str">
        <f ca="1">IFERROR(IF(INDIRECT($A$14&amp;ROW())&lt;&gt;"",COUNTIF([1]Summary!$B$30:$B$1029,INDIRECT($A$14&amp;ROW())),""),"")</f>
        <v/>
      </c>
      <c r="B1002" s="34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400"/>
      <c r="AG1002" s="401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16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76"/>
      <c r="CL1002" s="277"/>
      <c r="CN1002" s="15"/>
      <c r="CO1002" s="16"/>
    </row>
    <row r="1003" spans="1:93" ht="24.95" customHeight="1">
      <c r="A1003" s="408" t="str">
        <f ca="1">IFERROR(IF(INDIRECT($A$14&amp;ROW())&lt;&gt;"",COUNTIF([1]Summary!$B$30:$B$1029,INDIRECT($A$14&amp;ROW())),""),"")</f>
        <v/>
      </c>
      <c r="B1003" s="34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400"/>
      <c r="AG1003" s="401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16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76"/>
      <c r="CL1003" s="277"/>
      <c r="CN1003" s="15"/>
      <c r="CO1003" s="16"/>
    </row>
    <row r="1004" spans="1:93" ht="24.95" customHeight="1">
      <c r="A1004" s="408" t="str">
        <f ca="1">IFERROR(IF(INDIRECT($A$14&amp;ROW())&lt;&gt;"",COUNTIF([1]Summary!$B$30:$B$1029,INDIRECT($A$14&amp;ROW())),""),"")</f>
        <v/>
      </c>
      <c r="B1004" s="34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400"/>
      <c r="AG1004" s="401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16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76"/>
      <c r="CL1004" s="277"/>
      <c r="CN1004" s="15"/>
      <c r="CO1004" s="16"/>
    </row>
    <row r="1005" spans="1:93" ht="24.95" customHeight="1">
      <c r="A1005" s="408" t="str">
        <f ca="1">IFERROR(IF(INDIRECT($A$14&amp;ROW())&lt;&gt;"",COUNTIF([1]Summary!$B$30:$B$1029,INDIRECT($A$14&amp;ROW())),""),"")</f>
        <v/>
      </c>
      <c r="B1005" s="34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400"/>
      <c r="AG1005" s="401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16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76"/>
      <c r="CL1005" s="277"/>
      <c r="CN1005" s="15"/>
      <c r="CO1005" s="16"/>
    </row>
    <row r="1006" spans="1:93" ht="24.95" customHeight="1">
      <c r="A1006" s="408" t="str">
        <f ca="1">IFERROR(IF(INDIRECT($A$14&amp;ROW())&lt;&gt;"",COUNTIF([1]Summary!$B$30:$B$1029,INDIRECT($A$14&amp;ROW())),""),"")</f>
        <v/>
      </c>
      <c r="B1006" s="34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400"/>
      <c r="AG1006" s="401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16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76"/>
      <c r="CL1006" s="277"/>
      <c r="CN1006" s="15"/>
      <c r="CO1006" s="16"/>
    </row>
    <row r="1007" spans="1:93" ht="24.95" customHeight="1">
      <c r="A1007" s="408" t="str">
        <f ca="1">IFERROR(IF(INDIRECT($A$14&amp;ROW())&lt;&gt;"",COUNTIF([1]Summary!$B$30:$B$1029,INDIRECT($A$14&amp;ROW())),""),"")</f>
        <v/>
      </c>
      <c r="B1007" s="34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400"/>
      <c r="AG1007" s="401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16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76"/>
      <c r="CL1007" s="277"/>
      <c r="CN1007" s="15"/>
      <c r="CO1007" s="16"/>
    </row>
    <row r="1008" spans="1:93" ht="24.95" customHeight="1">
      <c r="A1008" s="408" t="str">
        <f ca="1">IFERROR(IF(INDIRECT($A$14&amp;ROW())&lt;&gt;"",COUNTIF([1]Summary!$B$30:$B$1029,INDIRECT($A$14&amp;ROW())),""),"")</f>
        <v/>
      </c>
      <c r="B1008" s="34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400"/>
      <c r="AG1008" s="401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16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76"/>
      <c r="CL1008" s="277"/>
      <c r="CN1008" s="15"/>
      <c r="CO1008" s="16"/>
    </row>
    <row r="1009" spans="1:93" ht="24.95" customHeight="1">
      <c r="A1009" s="408" t="str">
        <f ca="1">IFERROR(IF(INDIRECT($A$14&amp;ROW())&lt;&gt;"",COUNTIF([1]Summary!$B$30:$B$1029,INDIRECT($A$14&amp;ROW())),""),"")</f>
        <v/>
      </c>
      <c r="B1009" s="34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400"/>
      <c r="AG1009" s="401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16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76"/>
      <c r="CL1009" s="277"/>
      <c r="CN1009" s="15"/>
      <c r="CO1009" s="16"/>
    </row>
    <row r="1010" spans="1:93" ht="24.95" customHeight="1">
      <c r="A1010" s="408" t="str">
        <f ca="1">IFERROR(IF(INDIRECT($A$14&amp;ROW())&lt;&gt;"",COUNTIF([1]Summary!$B$30:$B$1029,INDIRECT($A$14&amp;ROW())),""),"")</f>
        <v/>
      </c>
      <c r="B1010" s="34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400"/>
      <c r="AG1010" s="401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16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76"/>
      <c r="CL1010" s="277"/>
      <c r="CN1010" s="15"/>
      <c r="CO1010" s="16"/>
    </row>
    <row r="1011" spans="1:93" ht="24.95" customHeight="1">
      <c r="A1011" s="408" t="str">
        <f ca="1">IFERROR(IF(INDIRECT($A$14&amp;ROW())&lt;&gt;"",COUNTIF([1]Summary!$B$30:$B$1029,INDIRECT($A$14&amp;ROW())),""),"")</f>
        <v/>
      </c>
      <c r="B1011" s="34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400"/>
      <c r="AG1011" s="401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16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76"/>
      <c r="CL1011" s="277"/>
      <c r="CN1011" s="15"/>
      <c r="CO1011" s="16"/>
    </row>
    <row r="1012" spans="1:93" ht="24.95" customHeight="1">
      <c r="A1012" s="408" t="str">
        <f ca="1">IFERROR(IF(INDIRECT($A$14&amp;ROW())&lt;&gt;"",COUNTIF([1]Summary!$B$30:$B$1029,INDIRECT($A$14&amp;ROW())),""),"")</f>
        <v/>
      </c>
      <c r="B1012" s="34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400"/>
      <c r="AG1012" s="401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16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76"/>
      <c r="CL1012" s="277"/>
      <c r="CN1012" s="15"/>
      <c r="CO1012" s="16"/>
    </row>
    <row r="1013" spans="1:93" ht="24.95" customHeight="1">
      <c r="A1013" s="408" t="str">
        <f ca="1">IFERROR(IF(INDIRECT($A$14&amp;ROW())&lt;&gt;"",COUNTIF([1]Summary!$B$30:$B$1029,INDIRECT($A$14&amp;ROW())),""),"")</f>
        <v/>
      </c>
      <c r="B1013" s="34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400"/>
      <c r="AG1013" s="401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16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76"/>
      <c r="CL1013" s="277"/>
      <c r="CN1013" s="15"/>
      <c r="CO1013" s="16"/>
    </row>
    <row r="1014" spans="1:93" ht="24.95" customHeight="1">
      <c r="A1014" s="408" t="str">
        <f ca="1">IFERROR(IF(INDIRECT($A$14&amp;ROW())&lt;&gt;"",COUNTIF([1]Summary!$B$30:$B$1029,INDIRECT($A$14&amp;ROW())),""),"")</f>
        <v/>
      </c>
      <c r="B1014" s="34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400"/>
      <c r="AG1014" s="401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16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76"/>
      <c r="CL1014" s="277"/>
      <c r="CN1014" s="15"/>
      <c r="CO1014" s="16"/>
    </row>
    <row r="1015" spans="1:93" ht="24.95" customHeight="1">
      <c r="A1015" s="408" t="str">
        <f ca="1">IFERROR(IF(INDIRECT($A$14&amp;ROW())&lt;&gt;"",COUNTIF([1]Summary!$B$30:$B$1029,INDIRECT($A$14&amp;ROW())),""),"")</f>
        <v/>
      </c>
      <c r="B1015" s="34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400"/>
      <c r="AG1015" s="401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 t="s">
        <v>168</v>
      </c>
      <c r="AY1015" s="16">
        <v>1</v>
      </c>
      <c r="BA1015" s="15"/>
      <c r="BB1015" s="16"/>
      <c r="BD1015" s="15"/>
      <c r="BE1015" s="16"/>
      <c r="BG1015" s="15"/>
      <c r="BH1015" s="16"/>
      <c r="BJ1015" s="15"/>
      <c r="BK1015" s="16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76"/>
      <c r="CL1015" s="277"/>
      <c r="CN1015" s="15"/>
      <c r="CO1015" s="16"/>
    </row>
    <row r="1016" spans="1:93" ht="24.95" customHeight="1">
      <c r="A1016" s="408" t="str">
        <f ca="1">IFERROR(IF(INDIRECT($A$14&amp;ROW())&lt;&gt;"",COUNTIF([1]Summary!$B$30:$B$1029,INDIRECT($A$14&amp;ROW())),""),"")</f>
        <v/>
      </c>
      <c r="B1016" s="34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400"/>
      <c r="AG1016" s="401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 t="s">
        <v>168</v>
      </c>
      <c r="AY1016" s="16">
        <v>1</v>
      </c>
      <c r="BA1016" s="15"/>
      <c r="BB1016" s="16"/>
      <c r="BD1016" s="15"/>
      <c r="BE1016" s="16"/>
      <c r="BG1016" s="15"/>
      <c r="BH1016" s="16"/>
      <c r="BJ1016" s="15"/>
      <c r="BK1016" s="16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76"/>
      <c r="CL1016" s="277"/>
      <c r="CN1016" s="15"/>
      <c r="CO1016" s="16"/>
    </row>
    <row r="1017" spans="1:93" ht="24.95" customHeight="1">
      <c r="A1017" s="408" t="str">
        <f ca="1">IFERROR(IF(INDIRECT($A$14&amp;ROW())&lt;&gt;"",COUNTIF([1]Summary!$B$30:$B$1029,INDIRECT($A$14&amp;ROW())),""),"")</f>
        <v/>
      </c>
      <c r="B1017" s="35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400"/>
      <c r="AG1017" s="401"/>
      <c r="AI1017" s="15"/>
      <c r="AJ1017" s="16"/>
      <c r="AL1017" s="15"/>
      <c r="AM1017" s="16"/>
      <c r="AO1017" s="15"/>
      <c r="AP1017" s="16"/>
      <c r="AR1017" s="15"/>
      <c r="AS1017" s="16"/>
      <c r="AU1017" s="15"/>
      <c r="AV1017" s="16"/>
      <c r="AX1017" s="17" t="s">
        <v>168</v>
      </c>
      <c r="AY1017" s="18">
        <v>2</v>
      </c>
      <c r="BA1017" s="15"/>
      <c r="BB1017" s="16"/>
      <c r="BD1017" s="15"/>
      <c r="BE1017" s="16"/>
      <c r="BG1017" s="15"/>
      <c r="BH1017" s="16"/>
      <c r="BJ1017" s="15"/>
      <c r="BK1017" s="16"/>
      <c r="BM1017" s="15"/>
      <c r="BN1017" s="16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78"/>
      <c r="CL1017" s="279"/>
      <c r="CN1017" s="17"/>
      <c r="CO1017" s="18"/>
    </row>
    <row r="1018" spans="1:93" ht="24.95" customHeight="1">
      <c r="B1018" s="36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400"/>
      <c r="AG1018" s="401"/>
      <c r="AI1018" s="15"/>
      <c r="AJ1018" s="16"/>
      <c r="AL1018" s="15"/>
      <c r="AM1018" s="16"/>
      <c r="AO1018" s="15"/>
      <c r="AP1018" s="16"/>
      <c r="AR1018" s="15"/>
      <c r="AS1018" s="16"/>
      <c r="AU1018" s="15"/>
      <c r="AV1018" s="16"/>
      <c r="AX1018" s="10" t="s">
        <v>168</v>
      </c>
      <c r="AY1018" s="11">
        <v>1</v>
      </c>
      <c r="BA1018" s="15"/>
      <c r="BB1018" s="16"/>
      <c r="BD1018" s="15"/>
      <c r="BE1018" s="16"/>
      <c r="BG1018" s="15"/>
      <c r="BH1018" s="16"/>
      <c r="BJ1018" s="15"/>
      <c r="BK1018" s="16"/>
      <c r="BM1018" s="15"/>
      <c r="BN1018" s="16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80"/>
      <c r="CL1018" s="281"/>
      <c r="CN1018" s="10"/>
      <c r="CO1018" s="11"/>
    </row>
    <row r="1019" spans="1:93" ht="24.95" customHeight="1">
      <c r="B1019" s="37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400"/>
      <c r="AG1019" s="401"/>
      <c r="AI1019" s="15"/>
      <c r="AJ1019" s="16"/>
      <c r="AL1019" s="15"/>
      <c r="AM1019" s="16"/>
      <c r="AO1019" s="15"/>
      <c r="AP1019" s="16"/>
      <c r="AR1019" s="15"/>
      <c r="AS1019" s="16"/>
      <c r="AU1019" s="15"/>
      <c r="AV1019" s="16"/>
      <c r="AX1019" s="12" t="s">
        <v>168</v>
      </c>
      <c r="AY1019" s="3">
        <v>2</v>
      </c>
      <c r="BA1019" s="15"/>
      <c r="BB1019" s="16"/>
      <c r="BD1019" s="15"/>
      <c r="BE1019" s="16"/>
      <c r="BG1019" s="15"/>
      <c r="BH1019" s="16"/>
      <c r="BJ1019" s="15"/>
      <c r="BK1019" s="16"/>
      <c r="BM1019" s="15"/>
      <c r="BN1019" s="16"/>
      <c r="BP1019" s="12"/>
      <c r="BS1019" s="12"/>
      <c r="BV1019" s="12"/>
      <c r="BY1019" s="12"/>
      <c r="CB1019" s="12"/>
      <c r="CE1019" s="12"/>
      <c r="CH1019" s="12"/>
      <c r="CK1019" s="282"/>
      <c r="CN1019" s="12"/>
    </row>
    <row r="1020" spans="1:93" ht="24.95" customHeight="1">
      <c r="AF1020" s="400"/>
      <c r="AG1020" s="401"/>
      <c r="AI1020" s="15"/>
      <c r="AJ1020" s="16"/>
      <c r="AL1020" s="15"/>
      <c r="AM1020" s="16"/>
      <c r="AO1020" s="15"/>
      <c r="AP1020" s="16"/>
      <c r="AR1020" s="15"/>
      <c r="AS1020" s="16"/>
      <c r="AU1020" s="15"/>
      <c r="AV1020" s="16"/>
      <c r="AX1020" s="3" t="s">
        <v>168</v>
      </c>
      <c r="AY1020" s="3">
        <v>2</v>
      </c>
      <c r="BA1020" s="15"/>
      <c r="BB1020" s="16"/>
      <c r="BD1020" s="15"/>
      <c r="BE1020" s="16"/>
      <c r="BG1020" s="15"/>
      <c r="BH1020" s="16"/>
      <c r="BJ1020" s="15"/>
      <c r="BK1020" s="16"/>
      <c r="BM1020" s="15"/>
      <c r="BN1020" s="16"/>
    </row>
    <row r="1021" spans="1:93" ht="0" hidden="1" customHeight="1">
      <c r="AF1021" s="400"/>
      <c r="AG1021" s="401"/>
      <c r="AI1021" s="15"/>
      <c r="AJ1021" s="16"/>
      <c r="AL1021" s="15"/>
      <c r="AM1021" s="16"/>
      <c r="AO1021" s="15"/>
      <c r="AP1021" s="16"/>
      <c r="AR1021" s="15"/>
      <c r="AS1021" s="16"/>
      <c r="AU1021" s="15"/>
      <c r="AV1021" s="16"/>
      <c r="AX1021" s="3" t="s">
        <v>168</v>
      </c>
      <c r="AY1021" s="3">
        <v>1</v>
      </c>
      <c r="BA1021" s="15"/>
      <c r="BB1021" s="16"/>
      <c r="BD1021" s="15"/>
      <c r="BE1021" s="16"/>
      <c r="BG1021" s="15"/>
      <c r="BH1021" s="16"/>
      <c r="BJ1021" s="15"/>
      <c r="BK1021" s="16"/>
      <c r="BM1021" s="15"/>
      <c r="BN1021" s="16"/>
    </row>
    <row r="1022" spans="1:93" ht="0" hidden="1" customHeight="1">
      <c r="AF1022" s="400"/>
      <c r="AG1022" s="401"/>
      <c r="AI1022" s="15"/>
      <c r="AJ1022" s="16"/>
      <c r="AL1022" s="15"/>
      <c r="AM1022" s="16"/>
      <c r="AO1022" s="15"/>
      <c r="AP1022" s="16"/>
      <c r="AR1022" s="15"/>
      <c r="AS1022" s="16"/>
      <c r="AU1022" s="15"/>
      <c r="AV1022" s="16"/>
      <c r="AX1022" s="3" t="s">
        <v>168</v>
      </c>
      <c r="AY1022" s="3">
        <v>1</v>
      </c>
      <c r="BA1022" s="15"/>
      <c r="BB1022" s="16"/>
      <c r="BD1022" s="15"/>
      <c r="BE1022" s="16"/>
      <c r="BG1022" s="15"/>
      <c r="BH1022" s="16"/>
      <c r="BJ1022" s="15"/>
      <c r="BK1022" s="16"/>
      <c r="BM1022" s="15"/>
      <c r="BN1022" s="16"/>
    </row>
    <row r="1023" spans="1:93" ht="0" hidden="1" customHeight="1">
      <c r="AF1023" s="400"/>
      <c r="AG1023" s="401"/>
      <c r="AI1023" s="15"/>
      <c r="AJ1023" s="16"/>
      <c r="AL1023" s="15"/>
      <c r="AM1023" s="16"/>
      <c r="AO1023" s="15"/>
      <c r="AP1023" s="16"/>
      <c r="AR1023" s="15"/>
      <c r="AS1023" s="16"/>
      <c r="AU1023" s="15"/>
      <c r="AV1023" s="16"/>
      <c r="AX1023" s="3" t="s">
        <v>168</v>
      </c>
      <c r="AY1023" s="3">
        <v>1</v>
      </c>
      <c r="BA1023" s="15"/>
      <c r="BB1023" s="16"/>
      <c r="BD1023" s="15"/>
      <c r="BE1023" s="16"/>
      <c r="BG1023" s="15"/>
      <c r="BH1023" s="16"/>
      <c r="BJ1023" s="15"/>
      <c r="BK1023" s="16"/>
      <c r="BM1023" s="15"/>
      <c r="BN1023" s="16"/>
    </row>
    <row r="1024" spans="1:93" ht="0" hidden="1" customHeight="1">
      <c r="AF1024" s="400"/>
      <c r="AG1024" s="401"/>
      <c r="AI1024" s="15"/>
      <c r="AJ1024" s="16"/>
      <c r="AL1024" s="15"/>
      <c r="AM1024" s="16"/>
      <c r="AO1024" s="15"/>
      <c r="AP1024" s="16"/>
      <c r="AR1024" s="15"/>
      <c r="AS1024" s="16"/>
      <c r="AU1024" s="15"/>
      <c r="AV1024" s="16"/>
      <c r="AX1024" s="3" t="s">
        <v>168</v>
      </c>
      <c r="AY1024" s="3">
        <v>1</v>
      </c>
      <c r="BA1024" s="15"/>
      <c r="BB1024" s="16"/>
      <c r="BD1024" s="15"/>
      <c r="BE1024" s="16"/>
      <c r="BG1024" s="15"/>
      <c r="BH1024" s="16"/>
      <c r="BJ1024" s="15"/>
      <c r="BK1024" s="16"/>
      <c r="BM1024" s="15"/>
      <c r="BN1024" s="16"/>
    </row>
    <row r="1025" spans="32:66" ht="0" hidden="1" customHeight="1">
      <c r="AF1025" s="400"/>
      <c r="AG1025" s="401"/>
      <c r="AI1025" s="15"/>
      <c r="AJ1025" s="16"/>
      <c r="AL1025" s="15"/>
      <c r="AM1025" s="16"/>
      <c r="AO1025" s="15"/>
      <c r="AP1025" s="16"/>
      <c r="AR1025" s="15"/>
      <c r="AS1025" s="16"/>
      <c r="AU1025" s="15"/>
      <c r="AV1025" s="16"/>
      <c r="AX1025" s="3" t="s">
        <v>168</v>
      </c>
      <c r="AY1025" s="3">
        <v>1</v>
      </c>
      <c r="BA1025" s="15"/>
      <c r="BB1025" s="16"/>
      <c r="BD1025" s="15"/>
      <c r="BE1025" s="16"/>
      <c r="BG1025" s="15"/>
      <c r="BH1025" s="16"/>
      <c r="BJ1025" s="15"/>
      <c r="BK1025" s="16"/>
      <c r="BM1025" s="15"/>
      <c r="BN1025" s="16"/>
    </row>
    <row r="1026" spans="32:66" ht="0" hidden="1" customHeight="1">
      <c r="AF1026" s="400"/>
      <c r="AG1026" s="401"/>
      <c r="AI1026" s="15"/>
      <c r="AJ1026" s="16"/>
      <c r="AL1026" s="15"/>
      <c r="AM1026" s="16"/>
      <c r="AO1026" s="15"/>
      <c r="AP1026" s="16"/>
      <c r="AR1026" s="15"/>
      <c r="AS1026" s="16"/>
      <c r="AU1026" s="15"/>
      <c r="AV1026" s="16"/>
      <c r="AX1026" s="3" t="s">
        <v>168</v>
      </c>
      <c r="AY1026" s="3">
        <v>2</v>
      </c>
      <c r="BA1026" s="15"/>
      <c r="BB1026" s="16"/>
      <c r="BD1026" s="15"/>
      <c r="BE1026" s="16"/>
      <c r="BG1026" s="15"/>
      <c r="BH1026" s="16"/>
      <c r="BJ1026" s="15"/>
      <c r="BK1026" s="16"/>
      <c r="BM1026" s="15"/>
      <c r="BN1026" s="16"/>
    </row>
    <row r="1027" spans="32:66" ht="0" hidden="1" customHeight="1">
      <c r="AF1027" s="400"/>
      <c r="AG1027" s="401"/>
      <c r="AI1027" s="15"/>
      <c r="AJ1027" s="16"/>
      <c r="AL1027" s="15"/>
      <c r="AM1027" s="16"/>
      <c r="AO1027" s="15"/>
      <c r="AP1027" s="16"/>
      <c r="AR1027" s="15"/>
      <c r="AS1027" s="16"/>
      <c r="AU1027" s="15"/>
      <c r="AV1027" s="16"/>
      <c r="AX1027" s="3" t="s">
        <v>168</v>
      </c>
      <c r="AY1027" s="3">
        <v>2</v>
      </c>
      <c r="BA1027" s="15"/>
      <c r="BB1027" s="16"/>
      <c r="BD1027" s="15"/>
      <c r="BE1027" s="16"/>
      <c r="BG1027" s="15"/>
      <c r="BH1027" s="16"/>
      <c r="BJ1027" s="15"/>
      <c r="BK1027" s="16"/>
      <c r="BM1027" s="15"/>
      <c r="BN1027" s="16"/>
    </row>
    <row r="1028" spans="32:66" ht="0" hidden="1" customHeight="1">
      <c r="AF1028" s="400"/>
      <c r="AG1028" s="401"/>
      <c r="AI1028" s="15"/>
      <c r="AJ1028" s="16"/>
      <c r="AL1028" s="15"/>
      <c r="AM1028" s="16"/>
      <c r="AO1028" s="15"/>
      <c r="AP1028" s="16"/>
      <c r="AR1028" s="15"/>
      <c r="AS1028" s="16"/>
      <c r="AU1028" s="15"/>
      <c r="AV1028" s="16"/>
      <c r="AX1028" s="3" t="s">
        <v>168</v>
      </c>
      <c r="AY1028" s="3">
        <v>1</v>
      </c>
      <c r="BA1028" s="15"/>
      <c r="BB1028" s="16"/>
      <c r="BD1028" s="15"/>
      <c r="BE1028" s="16"/>
      <c r="BG1028" s="15"/>
      <c r="BH1028" s="16"/>
      <c r="BJ1028" s="15"/>
      <c r="BK1028" s="16"/>
      <c r="BM1028" s="15"/>
      <c r="BN1028" s="16"/>
    </row>
    <row r="1029" spans="32:66" ht="0" hidden="1" customHeight="1">
      <c r="AF1029" s="400"/>
      <c r="AG1029" s="401"/>
      <c r="AI1029" s="15"/>
      <c r="AJ1029" s="16"/>
      <c r="AL1029" s="15"/>
      <c r="AM1029" s="16"/>
      <c r="AO1029" s="15"/>
      <c r="AP1029" s="16"/>
      <c r="AR1029" s="15"/>
      <c r="AS1029" s="16"/>
      <c r="AU1029" s="15"/>
      <c r="AV1029" s="16"/>
      <c r="AX1029" s="3" t="s">
        <v>168</v>
      </c>
      <c r="AY1029" s="3">
        <v>1</v>
      </c>
      <c r="BA1029" s="15"/>
      <c r="BB1029" s="16"/>
      <c r="BD1029" s="15"/>
      <c r="BE1029" s="16"/>
      <c r="BG1029" s="15"/>
      <c r="BH1029" s="16"/>
      <c r="BJ1029" s="15"/>
      <c r="BK1029" s="16"/>
      <c r="BM1029" s="15"/>
      <c r="BN1029" s="16"/>
    </row>
    <row r="1030" spans="32:66" ht="0" hidden="1" customHeight="1">
      <c r="AF1030" s="400"/>
      <c r="AG1030" s="401"/>
      <c r="AI1030" s="15"/>
      <c r="AJ1030" s="16"/>
      <c r="AL1030" s="15"/>
      <c r="AM1030" s="16"/>
      <c r="AO1030" s="15"/>
      <c r="AP1030" s="16"/>
      <c r="AR1030" s="15"/>
      <c r="AS1030" s="16"/>
      <c r="AU1030" s="15"/>
      <c r="AV1030" s="16"/>
      <c r="AX1030" s="3" t="s">
        <v>168</v>
      </c>
      <c r="AY1030" s="3">
        <v>1</v>
      </c>
      <c r="BA1030" s="15"/>
      <c r="BB1030" s="16"/>
      <c r="BD1030" s="15"/>
      <c r="BE1030" s="16"/>
      <c r="BG1030" s="15"/>
      <c r="BH1030" s="16"/>
      <c r="BJ1030" s="15"/>
      <c r="BK1030" s="16"/>
      <c r="BM1030" s="15"/>
      <c r="BN1030" s="16"/>
    </row>
    <row r="1031" spans="32:66" ht="0" hidden="1" customHeight="1">
      <c r="AF1031" s="400"/>
      <c r="AG1031" s="401"/>
      <c r="AI1031" s="15"/>
      <c r="AJ1031" s="16"/>
      <c r="AL1031" s="15"/>
      <c r="AM1031" s="16"/>
      <c r="AO1031" s="15"/>
      <c r="AP1031" s="16"/>
      <c r="AR1031" s="15"/>
      <c r="AS1031" s="16"/>
      <c r="AU1031" s="15"/>
      <c r="AV1031" s="16"/>
      <c r="AX1031" s="3" t="s">
        <v>169</v>
      </c>
      <c r="AY1031" s="3">
        <v>1</v>
      </c>
      <c r="BA1031" s="15"/>
      <c r="BB1031" s="16"/>
      <c r="BD1031" s="15"/>
      <c r="BE1031" s="16"/>
      <c r="BG1031" s="15"/>
      <c r="BH1031" s="16"/>
      <c r="BJ1031" s="15"/>
      <c r="BK1031" s="16"/>
      <c r="BM1031" s="15"/>
      <c r="BN1031" s="16"/>
    </row>
    <row r="1032" spans="32:66" ht="0" hidden="1" customHeight="1">
      <c r="AF1032" s="400"/>
      <c r="AG1032" s="401"/>
      <c r="AI1032" s="15"/>
      <c r="AJ1032" s="16"/>
      <c r="AL1032" s="15"/>
      <c r="AM1032" s="16"/>
      <c r="AO1032" s="15"/>
      <c r="AP1032" s="16"/>
      <c r="AR1032" s="15"/>
      <c r="AS1032" s="16"/>
      <c r="AU1032" s="15"/>
      <c r="AV1032" s="16"/>
      <c r="AX1032" s="3" t="s">
        <v>169</v>
      </c>
      <c r="AY1032" s="3">
        <v>1</v>
      </c>
      <c r="BA1032" s="15"/>
      <c r="BB1032" s="16"/>
      <c r="BD1032" s="15"/>
      <c r="BE1032" s="16"/>
      <c r="BG1032" s="15"/>
      <c r="BH1032" s="16"/>
      <c r="BJ1032" s="15"/>
      <c r="BK1032" s="16"/>
      <c r="BM1032" s="15"/>
      <c r="BN1032" s="16"/>
    </row>
    <row r="1033" spans="32:66" ht="0" hidden="1" customHeight="1">
      <c r="AF1033" s="400"/>
      <c r="AG1033" s="401"/>
      <c r="AI1033" s="15"/>
      <c r="AJ1033" s="16"/>
      <c r="AL1033" s="15"/>
      <c r="AM1033" s="16"/>
      <c r="AO1033" s="15"/>
      <c r="AP1033" s="16"/>
      <c r="AR1033" s="15"/>
      <c r="AS1033" s="16"/>
      <c r="AU1033" s="15"/>
      <c r="AV1033" s="16"/>
      <c r="AX1033" s="3" t="s">
        <v>169</v>
      </c>
      <c r="AY1033" s="3">
        <v>1</v>
      </c>
      <c r="BA1033" s="15"/>
      <c r="BB1033" s="16"/>
      <c r="BD1033" s="15"/>
      <c r="BE1033" s="16"/>
      <c r="BG1033" s="15"/>
      <c r="BH1033" s="16"/>
      <c r="BJ1033" s="15"/>
      <c r="BK1033" s="16"/>
      <c r="BM1033" s="15"/>
      <c r="BN1033" s="16"/>
    </row>
    <row r="1034" spans="32:66" ht="0" hidden="1" customHeight="1">
      <c r="AF1034" s="400"/>
      <c r="AG1034" s="401"/>
      <c r="AI1034" s="15"/>
      <c r="AJ1034" s="16"/>
      <c r="AL1034" s="15"/>
      <c r="AM1034" s="16"/>
      <c r="AO1034" s="15"/>
      <c r="AP1034" s="16"/>
      <c r="AR1034" s="15"/>
      <c r="AS1034" s="16"/>
      <c r="AU1034" s="15"/>
      <c r="AV1034" s="16"/>
      <c r="AX1034" s="3" t="s">
        <v>169</v>
      </c>
      <c r="AY1034" s="3">
        <v>1</v>
      </c>
      <c r="BA1034" s="15"/>
      <c r="BB1034" s="16"/>
      <c r="BD1034" s="15"/>
      <c r="BE1034" s="16"/>
      <c r="BG1034" s="15"/>
      <c r="BH1034" s="16"/>
      <c r="BJ1034" s="15"/>
      <c r="BK1034" s="16"/>
      <c r="BM1034" s="15"/>
      <c r="BN1034" s="16"/>
    </row>
    <row r="1035" spans="32:66" ht="0" hidden="1" customHeight="1">
      <c r="AF1035" s="400"/>
      <c r="AG1035" s="401"/>
      <c r="AI1035" s="15"/>
      <c r="AJ1035" s="16"/>
      <c r="AL1035" s="15"/>
      <c r="AM1035" s="16"/>
      <c r="AO1035" s="15"/>
      <c r="AP1035" s="16"/>
      <c r="AR1035" s="15"/>
      <c r="AS1035" s="16"/>
      <c r="AU1035" s="15"/>
      <c r="AV1035" s="16"/>
      <c r="AX1035" s="3" t="s">
        <v>169</v>
      </c>
      <c r="AY1035" s="3">
        <v>2</v>
      </c>
      <c r="BA1035" s="15"/>
      <c r="BB1035" s="16"/>
      <c r="BD1035" s="15"/>
      <c r="BE1035" s="16"/>
      <c r="BG1035" s="15"/>
      <c r="BH1035" s="16"/>
      <c r="BJ1035" s="15"/>
      <c r="BK1035" s="16"/>
      <c r="BM1035" s="15"/>
      <c r="BN1035" s="16"/>
    </row>
    <row r="1036" spans="32:66" ht="0" hidden="1" customHeight="1">
      <c r="AF1036" s="400"/>
      <c r="AG1036" s="401"/>
      <c r="AI1036" s="15"/>
      <c r="AJ1036" s="16"/>
      <c r="AL1036" s="15"/>
      <c r="AM1036" s="16"/>
      <c r="AO1036" s="15"/>
      <c r="AP1036" s="16"/>
      <c r="AR1036" s="15"/>
      <c r="AS1036" s="16"/>
      <c r="AU1036" s="15"/>
      <c r="AV1036" s="16"/>
      <c r="AX1036" s="3" t="s">
        <v>169</v>
      </c>
      <c r="AY1036" s="3">
        <v>1</v>
      </c>
      <c r="BA1036" s="15"/>
      <c r="BB1036" s="16"/>
      <c r="BD1036" s="15"/>
      <c r="BE1036" s="16"/>
      <c r="BG1036" s="15"/>
      <c r="BH1036" s="16"/>
      <c r="BJ1036" s="15"/>
      <c r="BK1036" s="16"/>
      <c r="BM1036" s="15"/>
      <c r="BN1036" s="16"/>
    </row>
    <row r="1037" spans="32:66" ht="0" hidden="1" customHeight="1">
      <c r="AF1037" s="400"/>
      <c r="AG1037" s="401"/>
      <c r="AI1037" s="15"/>
      <c r="AJ1037" s="16"/>
      <c r="AL1037" s="15"/>
      <c r="AM1037" s="16"/>
      <c r="AO1037" s="15"/>
      <c r="AP1037" s="16"/>
      <c r="AR1037" s="15"/>
      <c r="AS1037" s="16"/>
      <c r="AU1037" s="15"/>
      <c r="AV1037" s="16"/>
      <c r="AX1037" s="3" t="s">
        <v>169</v>
      </c>
      <c r="AY1037" s="3">
        <v>1</v>
      </c>
      <c r="BA1037" s="15"/>
      <c r="BB1037" s="16"/>
      <c r="BD1037" s="15"/>
      <c r="BE1037" s="16"/>
      <c r="BG1037" s="15"/>
      <c r="BH1037" s="16"/>
      <c r="BJ1037" s="15"/>
      <c r="BK1037" s="16"/>
      <c r="BM1037" s="15"/>
      <c r="BN1037" s="16"/>
    </row>
    <row r="1038" spans="32:66" ht="0" hidden="1" customHeight="1">
      <c r="AF1038" s="400"/>
      <c r="AG1038" s="401"/>
      <c r="AI1038" s="15"/>
      <c r="AJ1038" s="16"/>
      <c r="AL1038" s="15"/>
      <c r="AM1038" s="16"/>
      <c r="AO1038" s="15"/>
      <c r="AP1038" s="16"/>
      <c r="AR1038" s="15"/>
      <c r="AS1038" s="16"/>
      <c r="AU1038" s="15"/>
      <c r="AV1038" s="16"/>
      <c r="AX1038" s="3" t="s">
        <v>169</v>
      </c>
      <c r="AY1038" s="3">
        <v>2</v>
      </c>
      <c r="BA1038" s="15"/>
      <c r="BB1038" s="16"/>
      <c r="BD1038" s="15"/>
      <c r="BE1038" s="16"/>
      <c r="BG1038" s="15"/>
      <c r="BH1038" s="16"/>
      <c r="BJ1038" s="15"/>
      <c r="BK1038" s="16"/>
      <c r="BM1038" s="15"/>
      <c r="BN1038" s="16"/>
    </row>
    <row r="1039" spans="32:66" ht="0" hidden="1" customHeight="1">
      <c r="AF1039" s="400"/>
      <c r="AG1039" s="401"/>
      <c r="AI1039" s="15"/>
      <c r="AJ1039" s="16"/>
      <c r="AL1039" s="15"/>
      <c r="AM1039" s="16"/>
      <c r="AO1039" s="15"/>
      <c r="AP1039" s="16"/>
      <c r="AR1039" s="15"/>
      <c r="AS1039" s="16"/>
      <c r="AU1039" s="15"/>
      <c r="AV1039" s="16"/>
      <c r="AX1039" s="3" t="s">
        <v>169</v>
      </c>
      <c r="AY1039" s="3">
        <v>1</v>
      </c>
      <c r="BA1039" s="15"/>
      <c r="BB1039" s="16"/>
      <c r="BD1039" s="15"/>
      <c r="BE1039" s="16"/>
      <c r="BG1039" s="15"/>
      <c r="BH1039" s="16"/>
      <c r="BJ1039" s="15"/>
      <c r="BK1039" s="16"/>
      <c r="BM1039" s="15"/>
      <c r="BN1039" s="16"/>
    </row>
    <row r="1040" spans="32:66" ht="0" hidden="1" customHeight="1">
      <c r="AF1040" s="400"/>
      <c r="AG1040" s="401"/>
      <c r="AI1040" s="15"/>
      <c r="AJ1040" s="16"/>
      <c r="AL1040" s="15"/>
      <c r="AM1040" s="16"/>
      <c r="AO1040" s="15"/>
      <c r="AP1040" s="16"/>
      <c r="AR1040" s="15"/>
      <c r="AS1040" s="16"/>
      <c r="AU1040" s="15"/>
      <c r="AV1040" s="16"/>
      <c r="AX1040" s="3" t="s">
        <v>169</v>
      </c>
      <c r="AY1040" s="3">
        <v>1</v>
      </c>
      <c r="BA1040" s="15"/>
      <c r="BB1040" s="16"/>
      <c r="BD1040" s="15"/>
      <c r="BE1040" s="16"/>
      <c r="BG1040" s="15"/>
      <c r="BH1040" s="16"/>
      <c r="BJ1040" s="15"/>
      <c r="BK1040" s="16"/>
      <c r="BM1040" s="15"/>
      <c r="BN1040" s="16"/>
    </row>
    <row r="1041" spans="32:66" ht="0" hidden="1" customHeight="1">
      <c r="AF1041" s="400"/>
      <c r="AG1041" s="401"/>
      <c r="AI1041" s="15"/>
      <c r="AJ1041" s="16"/>
      <c r="AL1041" s="15"/>
      <c r="AM1041" s="16"/>
      <c r="AO1041" s="15"/>
      <c r="AP1041" s="16"/>
      <c r="AR1041" s="15"/>
      <c r="AS1041" s="16"/>
      <c r="AU1041" s="15"/>
      <c r="AV1041" s="16"/>
      <c r="AX1041" s="3" t="s">
        <v>169</v>
      </c>
      <c r="AY1041" s="3">
        <v>1</v>
      </c>
      <c r="BA1041" s="15"/>
      <c r="BB1041" s="16"/>
      <c r="BD1041" s="15"/>
      <c r="BE1041" s="16"/>
      <c r="BG1041" s="15"/>
      <c r="BH1041" s="16"/>
      <c r="BJ1041" s="15"/>
      <c r="BK1041" s="16"/>
      <c r="BM1041" s="15"/>
      <c r="BN1041" s="16"/>
    </row>
    <row r="1042" spans="32:66" ht="0" hidden="1" customHeight="1">
      <c r="AF1042" s="400"/>
      <c r="AG1042" s="401"/>
      <c r="AI1042" s="15"/>
      <c r="AJ1042" s="16"/>
      <c r="AL1042" s="15"/>
      <c r="AM1042" s="16"/>
      <c r="AO1042" s="15"/>
      <c r="AP1042" s="16"/>
      <c r="AR1042" s="15"/>
      <c r="AS1042" s="16"/>
      <c r="AU1042" s="15"/>
      <c r="AV1042" s="16"/>
      <c r="AX1042" s="3" t="s">
        <v>169</v>
      </c>
      <c r="AY1042" s="3">
        <v>1</v>
      </c>
      <c r="BA1042" s="15"/>
      <c r="BB1042" s="16"/>
      <c r="BD1042" s="15"/>
      <c r="BE1042" s="16"/>
      <c r="BG1042" s="15"/>
      <c r="BH1042" s="16"/>
      <c r="BJ1042" s="15"/>
      <c r="BK1042" s="16"/>
      <c r="BM1042" s="15"/>
      <c r="BN1042" s="16"/>
    </row>
    <row r="1043" spans="32:66" ht="0" hidden="1" customHeight="1">
      <c r="AF1043" s="400"/>
      <c r="AG1043" s="401"/>
      <c r="AI1043" s="15"/>
      <c r="AJ1043" s="16"/>
      <c r="AL1043" s="15"/>
      <c r="AM1043" s="16"/>
      <c r="AO1043" s="15"/>
      <c r="AP1043" s="16"/>
      <c r="AR1043" s="15"/>
      <c r="AS1043" s="16"/>
      <c r="AU1043" s="15"/>
      <c r="AV1043" s="16"/>
      <c r="AX1043" s="3" t="s">
        <v>169</v>
      </c>
      <c r="AY1043" s="3">
        <v>1</v>
      </c>
      <c r="BA1043" s="15"/>
      <c r="BB1043" s="16"/>
      <c r="BD1043" s="15"/>
      <c r="BE1043" s="16"/>
      <c r="BG1043" s="15"/>
      <c r="BH1043" s="16"/>
      <c r="BJ1043" s="15"/>
      <c r="BK1043" s="16"/>
      <c r="BM1043" s="15"/>
      <c r="BN1043" s="16"/>
    </row>
    <row r="1044" spans="32:66" ht="0" hidden="1" customHeight="1">
      <c r="AF1044" s="400"/>
      <c r="AG1044" s="401"/>
      <c r="AI1044" s="15"/>
      <c r="AJ1044" s="16"/>
      <c r="AL1044" s="15"/>
      <c r="AM1044" s="16"/>
      <c r="AO1044" s="15"/>
      <c r="AP1044" s="16"/>
      <c r="AR1044" s="15"/>
      <c r="AS1044" s="16"/>
      <c r="AU1044" s="15"/>
      <c r="AV1044" s="16"/>
      <c r="AX1044" s="3" t="s">
        <v>169</v>
      </c>
      <c r="AY1044" s="3">
        <v>2</v>
      </c>
      <c r="BA1044" s="15"/>
      <c r="BB1044" s="16"/>
      <c r="BD1044" s="15"/>
      <c r="BE1044" s="16"/>
      <c r="BG1044" s="15"/>
      <c r="BH1044" s="16"/>
      <c r="BJ1044" s="15"/>
      <c r="BK1044" s="16"/>
      <c r="BM1044" s="15"/>
      <c r="BN1044" s="16"/>
    </row>
    <row r="1045" spans="32:66" ht="0" hidden="1" customHeight="1">
      <c r="AF1045" s="400"/>
      <c r="AG1045" s="401"/>
      <c r="AI1045" s="15"/>
      <c r="AJ1045" s="16"/>
      <c r="AL1045" s="15"/>
      <c r="AM1045" s="16"/>
      <c r="AO1045" s="15"/>
      <c r="AP1045" s="16"/>
      <c r="AR1045" s="15"/>
      <c r="AS1045" s="16"/>
      <c r="AU1045" s="15"/>
      <c r="AV1045" s="16"/>
      <c r="AX1045" s="3" t="s">
        <v>169</v>
      </c>
      <c r="AY1045" s="3">
        <v>1</v>
      </c>
      <c r="BA1045" s="15"/>
      <c r="BB1045" s="16"/>
      <c r="BD1045" s="15"/>
      <c r="BE1045" s="16"/>
      <c r="BG1045" s="15"/>
      <c r="BH1045" s="16"/>
      <c r="BJ1045" s="15"/>
      <c r="BK1045" s="16"/>
      <c r="BM1045" s="15"/>
      <c r="BN1045" s="16"/>
    </row>
    <row r="1046" spans="32:66" ht="0" hidden="1" customHeight="1">
      <c r="AF1046" s="400"/>
      <c r="AG1046" s="401"/>
      <c r="AI1046" s="15"/>
      <c r="AJ1046" s="16"/>
      <c r="AL1046" s="15"/>
      <c r="AM1046" s="16"/>
      <c r="AO1046" s="15"/>
      <c r="AP1046" s="16"/>
      <c r="AR1046" s="15"/>
      <c r="AS1046" s="16"/>
      <c r="AU1046" s="15"/>
      <c r="AV1046" s="16"/>
      <c r="AX1046" s="3" t="s">
        <v>169</v>
      </c>
      <c r="AY1046" s="3">
        <v>1</v>
      </c>
      <c r="BA1046" s="15"/>
      <c r="BB1046" s="16"/>
      <c r="BD1046" s="15"/>
      <c r="BE1046" s="16"/>
      <c r="BG1046" s="15"/>
      <c r="BH1046" s="16"/>
      <c r="BJ1046" s="15"/>
      <c r="BK1046" s="16"/>
      <c r="BM1046" s="15"/>
      <c r="BN1046" s="16"/>
    </row>
    <row r="1047" spans="32:66" ht="0" hidden="1" customHeight="1">
      <c r="AF1047" s="400"/>
      <c r="AG1047" s="401"/>
      <c r="AI1047" s="15"/>
      <c r="AJ1047" s="16"/>
      <c r="AL1047" s="15"/>
      <c r="AM1047" s="16"/>
      <c r="AO1047" s="15"/>
      <c r="AP1047" s="16"/>
      <c r="AR1047" s="15"/>
      <c r="AS1047" s="16"/>
      <c r="AU1047" s="15"/>
      <c r="AV1047" s="16"/>
      <c r="AX1047" s="3" t="s">
        <v>169</v>
      </c>
      <c r="AY1047" s="3">
        <v>2</v>
      </c>
      <c r="BA1047" s="15"/>
      <c r="BB1047" s="16"/>
      <c r="BD1047" s="15"/>
      <c r="BE1047" s="16"/>
      <c r="BG1047" s="15"/>
      <c r="BH1047" s="16"/>
      <c r="BJ1047" s="15"/>
      <c r="BK1047" s="16"/>
      <c r="BM1047" s="15"/>
      <c r="BN1047" s="16"/>
    </row>
    <row r="1048" spans="32:66" ht="0" hidden="1" customHeight="1">
      <c r="AF1048" s="400"/>
      <c r="AG1048" s="401"/>
      <c r="AI1048" s="15"/>
      <c r="AJ1048" s="16"/>
      <c r="AL1048" s="15"/>
      <c r="AM1048" s="16"/>
      <c r="AO1048" s="15"/>
      <c r="AP1048" s="16"/>
      <c r="AR1048" s="15"/>
      <c r="AS1048" s="16"/>
      <c r="AU1048" s="15"/>
      <c r="AV1048" s="16"/>
      <c r="AX1048" s="3" t="s">
        <v>169</v>
      </c>
      <c r="AY1048" s="3">
        <v>1</v>
      </c>
      <c r="BA1048" s="15"/>
      <c r="BB1048" s="16"/>
      <c r="BD1048" s="15"/>
      <c r="BE1048" s="16"/>
      <c r="BG1048" s="15"/>
      <c r="BH1048" s="16"/>
      <c r="BJ1048" s="15"/>
      <c r="BK1048" s="16"/>
      <c r="BM1048" s="15"/>
      <c r="BN1048" s="16"/>
    </row>
    <row r="1049" spans="32:66" ht="0" hidden="1" customHeight="1">
      <c r="AF1049" s="400"/>
      <c r="AG1049" s="401"/>
      <c r="AI1049" s="15"/>
      <c r="AJ1049" s="16"/>
      <c r="AL1049" s="15"/>
      <c r="AM1049" s="16"/>
      <c r="AO1049" s="15"/>
      <c r="AP1049" s="16"/>
      <c r="AR1049" s="15"/>
      <c r="AS1049" s="16"/>
      <c r="AU1049" s="15"/>
      <c r="AV1049" s="16"/>
      <c r="AX1049" s="3" t="s">
        <v>169</v>
      </c>
      <c r="AY1049" s="3">
        <v>1</v>
      </c>
      <c r="BA1049" s="15"/>
      <c r="BB1049" s="16"/>
      <c r="BD1049" s="15"/>
      <c r="BE1049" s="16"/>
      <c r="BG1049" s="15"/>
      <c r="BH1049" s="16"/>
      <c r="BJ1049" s="15"/>
      <c r="BK1049" s="16"/>
      <c r="BM1049" s="15"/>
      <c r="BN1049" s="16"/>
    </row>
    <row r="1050" spans="32:66" ht="0" hidden="1" customHeight="1">
      <c r="AF1050" s="400"/>
      <c r="AG1050" s="401"/>
      <c r="AI1050" s="15"/>
      <c r="AJ1050" s="16"/>
      <c r="AL1050" s="15"/>
      <c r="AM1050" s="16"/>
      <c r="AO1050" s="15"/>
      <c r="AP1050" s="16"/>
      <c r="AR1050" s="15"/>
      <c r="AS1050" s="16"/>
      <c r="AU1050" s="15"/>
      <c r="AV1050" s="16"/>
      <c r="AX1050" s="3" t="s">
        <v>169</v>
      </c>
      <c r="AY1050" s="3">
        <v>1</v>
      </c>
      <c r="BA1050" s="15"/>
      <c r="BB1050" s="16"/>
      <c r="BD1050" s="15"/>
      <c r="BE1050" s="16"/>
      <c r="BG1050" s="15"/>
      <c r="BH1050" s="16"/>
      <c r="BJ1050" s="15"/>
      <c r="BK1050" s="16"/>
      <c r="BM1050" s="15"/>
      <c r="BN1050" s="16"/>
    </row>
    <row r="1051" spans="32:66" ht="0" hidden="1" customHeight="1">
      <c r="AF1051" s="400"/>
      <c r="AG1051" s="401"/>
      <c r="AI1051" s="15"/>
      <c r="AJ1051" s="16"/>
      <c r="AL1051" s="15"/>
      <c r="AM1051" s="16"/>
      <c r="AO1051" s="15"/>
      <c r="AP1051" s="16"/>
      <c r="AR1051" s="15"/>
      <c r="AS1051" s="16"/>
      <c r="AU1051" s="15"/>
      <c r="AV1051" s="16"/>
      <c r="AX1051" s="3" t="s">
        <v>169</v>
      </c>
      <c r="AY1051" s="3">
        <v>4</v>
      </c>
      <c r="BA1051" s="15"/>
      <c r="BB1051" s="16"/>
      <c r="BD1051" s="15"/>
      <c r="BE1051" s="16"/>
      <c r="BG1051" s="15"/>
      <c r="BH1051" s="16"/>
      <c r="BJ1051" s="15"/>
      <c r="BK1051" s="16"/>
      <c r="BM1051" s="15"/>
      <c r="BN1051" s="16"/>
    </row>
    <row r="1052" spans="32:66" ht="0" hidden="1" customHeight="1">
      <c r="AF1052" s="400"/>
      <c r="AG1052" s="401"/>
      <c r="AI1052" s="15"/>
      <c r="AJ1052" s="16"/>
      <c r="AL1052" s="15"/>
      <c r="AM1052" s="16"/>
      <c r="AO1052" s="15"/>
      <c r="AP1052" s="16"/>
      <c r="AR1052" s="15"/>
      <c r="AS1052" s="16"/>
      <c r="AU1052" s="15"/>
      <c r="AV1052" s="16"/>
      <c r="AX1052" s="3" t="s">
        <v>169</v>
      </c>
      <c r="AY1052" s="3">
        <v>1</v>
      </c>
      <c r="BA1052" s="15"/>
      <c r="BB1052" s="16"/>
      <c r="BD1052" s="15"/>
      <c r="BE1052" s="16"/>
      <c r="BG1052" s="15"/>
      <c r="BH1052" s="16"/>
      <c r="BJ1052" s="15"/>
      <c r="BK1052" s="16"/>
      <c r="BM1052" s="15"/>
      <c r="BN1052" s="16"/>
    </row>
    <row r="1053" spans="32:66" ht="0" hidden="1" customHeight="1">
      <c r="AF1053" s="400"/>
      <c r="AG1053" s="401"/>
      <c r="AI1053" s="15"/>
      <c r="AJ1053" s="16"/>
      <c r="AL1053" s="15"/>
      <c r="AM1053" s="16"/>
      <c r="AO1053" s="15"/>
      <c r="AP1053" s="16"/>
      <c r="AR1053" s="15"/>
      <c r="AS1053" s="16"/>
      <c r="AU1053" s="15"/>
      <c r="AV1053" s="16"/>
      <c r="AX1053" s="3" t="s">
        <v>169</v>
      </c>
      <c r="AY1053" s="3">
        <v>1</v>
      </c>
      <c r="BA1053" s="15"/>
      <c r="BB1053" s="16"/>
      <c r="BD1053" s="15"/>
      <c r="BE1053" s="16"/>
      <c r="BG1053" s="15"/>
      <c r="BH1053" s="16"/>
      <c r="BJ1053" s="15"/>
      <c r="BK1053" s="16"/>
      <c r="BM1053" s="15"/>
      <c r="BN1053" s="16"/>
    </row>
    <row r="1054" spans="32:66" ht="0" hidden="1" customHeight="1">
      <c r="AF1054" s="400"/>
      <c r="AG1054" s="401"/>
      <c r="AI1054" s="15"/>
      <c r="AJ1054" s="16"/>
      <c r="AL1054" s="15"/>
      <c r="AM1054" s="16"/>
      <c r="AO1054" s="15"/>
      <c r="AP1054" s="16"/>
      <c r="AR1054" s="15"/>
      <c r="AS1054" s="16"/>
      <c r="AU1054" s="15"/>
      <c r="AV1054" s="16"/>
      <c r="AX1054" s="3" t="s">
        <v>169</v>
      </c>
      <c r="AY1054" s="3">
        <v>3</v>
      </c>
      <c r="BA1054" s="15"/>
      <c r="BB1054" s="16"/>
      <c r="BD1054" s="15"/>
      <c r="BE1054" s="16"/>
      <c r="BG1054" s="15"/>
      <c r="BH1054" s="16"/>
      <c r="BJ1054" s="15"/>
      <c r="BK1054" s="16"/>
      <c r="BM1054" s="15"/>
      <c r="BN1054" s="16"/>
    </row>
    <row r="1055" spans="32:66" ht="0" hidden="1" customHeight="1">
      <c r="AF1055" s="400"/>
      <c r="AG1055" s="401"/>
      <c r="AI1055" s="15"/>
      <c r="AJ1055" s="16"/>
      <c r="AL1055" s="15"/>
      <c r="AM1055" s="16"/>
      <c r="AO1055" s="15"/>
      <c r="AP1055" s="16"/>
      <c r="AR1055" s="15"/>
      <c r="AS1055" s="16"/>
      <c r="AU1055" s="15"/>
      <c r="AV1055" s="16"/>
      <c r="AX1055" s="3" t="s">
        <v>169</v>
      </c>
      <c r="AY1055" s="3">
        <v>1</v>
      </c>
      <c r="BA1055" s="15"/>
      <c r="BB1055" s="16"/>
      <c r="BD1055" s="15"/>
      <c r="BE1055" s="16"/>
      <c r="BG1055" s="15"/>
      <c r="BH1055" s="16"/>
      <c r="BJ1055" s="15"/>
      <c r="BK1055" s="16"/>
      <c r="BM1055" s="15"/>
      <c r="BN1055" s="16"/>
    </row>
    <row r="1056" spans="32:66" ht="0" hidden="1" customHeight="1">
      <c r="AF1056" s="400"/>
      <c r="AG1056" s="401"/>
      <c r="AI1056" s="15"/>
      <c r="AJ1056" s="16"/>
      <c r="AL1056" s="15"/>
      <c r="AM1056" s="16"/>
      <c r="AO1056" s="15"/>
      <c r="AP1056" s="16"/>
      <c r="AR1056" s="15"/>
      <c r="AS1056" s="16"/>
      <c r="AU1056" s="15"/>
      <c r="AV1056" s="16"/>
      <c r="AX1056" s="3" t="s">
        <v>169</v>
      </c>
      <c r="AY1056" s="3">
        <v>1</v>
      </c>
      <c r="BA1056" s="15"/>
      <c r="BB1056" s="16"/>
      <c r="BD1056" s="15"/>
      <c r="BE1056" s="16"/>
      <c r="BG1056" s="15"/>
      <c r="BH1056" s="16"/>
      <c r="BJ1056" s="15"/>
      <c r="BK1056" s="16"/>
      <c r="BM1056" s="15"/>
      <c r="BN1056" s="16"/>
    </row>
    <row r="1057" spans="32:66" ht="0" hidden="1" customHeight="1">
      <c r="AF1057" s="400"/>
      <c r="AG1057" s="401"/>
      <c r="AI1057" s="15"/>
      <c r="AJ1057" s="16"/>
      <c r="AL1057" s="15"/>
      <c r="AM1057" s="16"/>
      <c r="AO1057" s="15"/>
      <c r="AP1057" s="16"/>
      <c r="AR1057" s="15"/>
      <c r="AS1057" s="16"/>
      <c r="AU1057" s="15"/>
      <c r="AV1057" s="16"/>
      <c r="AX1057" s="3" t="s">
        <v>169</v>
      </c>
      <c r="AY1057" s="3">
        <v>3</v>
      </c>
      <c r="BA1057" s="15"/>
      <c r="BB1057" s="16"/>
      <c r="BD1057" s="15"/>
      <c r="BE1057" s="16"/>
      <c r="BG1057" s="15"/>
      <c r="BH1057" s="16"/>
      <c r="BJ1057" s="15"/>
      <c r="BK1057" s="16"/>
      <c r="BM1057" s="15"/>
      <c r="BN1057" s="16"/>
    </row>
    <row r="1058" spans="32:66" ht="0" hidden="1" customHeight="1">
      <c r="AF1058" s="400"/>
      <c r="AG1058" s="401"/>
      <c r="AI1058" s="15"/>
      <c r="AJ1058" s="16"/>
      <c r="AL1058" s="15"/>
      <c r="AM1058" s="16"/>
      <c r="AO1058" s="15"/>
      <c r="AP1058" s="16"/>
      <c r="AR1058" s="15"/>
      <c r="AS1058" s="16"/>
      <c r="AU1058" s="15"/>
      <c r="AV1058" s="16"/>
      <c r="AX1058" s="3" t="s">
        <v>169</v>
      </c>
      <c r="AY1058" s="3">
        <v>3</v>
      </c>
      <c r="BA1058" s="15"/>
      <c r="BB1058" s="16"/>
      <c r="BD1058" s="15"/>
      <c r="BE1058" s="16"/>
      <c r="BG1058" s="15"/>
      <c r="BH1058" s="16"/>
      <c r="BJ1058" s="15"/>
      <c r="BK1058" s="16"/>
      <c r="BM1058" s="15"/>
      <c r="BN1058" s="16"/>
    </row>
    <row r="1059" spans="32:66" ht="0" hidden="1" customHeight="1">
      <c r="AF1059" s="400"/>
      <c r="AG1059" s="401"/>
      <c r="AI1059" s="15"/>
      <c r="AJ1059" s="16"/>
      <c r="AL1059" s="15"/>
      <c r="AM1059" s="16"/>
      <c r="AO1059" s="15"/>
      <c r="AP1059" s="16"/>
      <c r="AR1059" s="15"/>
      <c r="AS1059" s="16"/>
      <c r="AU1059" s="15"/>
      <c r="AV1059" s="16"/>
      <c r="AX1059" s="3" t="s">
        <v>169</v>
      </c>
      <c r="AY1059" s="3">
        <v>4</v>
      </c>
      <c r="BA1059" s="15"/>
      <c r="BB1059" s="16"/>
      <c r="BD1059" s="15"/>
      <c r="BE1059" s="16"/>
      <c r="BG1059" s="15"/>
      <c r="BH1059" s="16"/>
      <c r="BJ1059" s="15"/>
      <c r="BK1059" s="16"/>
      <c r="BM1059" s="15"/>
      <c r="BN1059" s="16"/>
    </row>
    <row r="1060" spans="32:66" ht="0" hidden="1" customHeight="1">
      <c r="AF1060" s="400"/>
      <c r="AG1060" s="401"/>
      <c r="AI1060" s="15"/>
      <c r="AJ1060" s="16"/>
      <c r="AL1060" s="15"/>
      <c r="AM1060" s="16"/>
      <c r="AO1060" s="15"/>
      <c r="AP1060" s="16"/>
      <c r="AR1060" s="15"/>
      <c r="AS1060" s="16"/>
      <c r="AU1060" s="15"/>
      <c r="AV1060" s="16"/>
      <c r="AX1060" s="3" t="s">
        <v>169</v>
      </c>
      <c r="AY1060" s="3">
        <v>1</v>
      </c>
      <c r="BA1060" s="15"/>
      <c r="BB1060" s="16"/>
      <c r="BD1060" s="15"/>
      <c r="BE1060" s="16"/>
      <c r="BG1060" s="15"/>
      <c r="BH1060" s="16"/>
      <c r="BJ1060" s="15"/>
      <c r="BK1060" s="16"/>
      <c r="BM1060" s="15"/>
      <c r="BN1060" s="16"/>
    </row>
    <row r="1061" spans="32:66" ht="0" hidden="1" customHeight="1">
      <c r="AF1061" s="400"/>
      <c r="AG1061" s="401"/>
      <c r="AI1061" s="15"/>
      <c r="AJ1061" s="16"/>
      <c r="AL1061" s="15"/>
      <c r="AM1061" s="16"/>
      <c r="AO1061" s="15"/>
      <c r="AP1061" s="16"/>
      <c r="AR1061" s="15"/>
      <c r="AS1061" s="16"/>
      <c r="AU1061" s="15"/>
      <c r="AV1061" s="16"/>
      <c r="AX1061" s="3" t="s">
        <v>169</v>
      </c>
      <c r="AY1061" s="3">
        <v>2</v>
      </c>
      <c r="BA1061" s="15"/>
      <c r="BB1061" s="16"/>
      <c r="BD1061" s="15"/>
      <c r="BE1061" s="16"/>
      <c r="BG1061" s="15"/>
      <c r="BH1061" s="16"/>
      <c r="BJ1061" s="15"/>
      <c r="BK1061" s="16"/>
      <c r="BM1061" s="15"/>
      <c r="BN1061" s="16"/>
    </row>
    <row r="1062" spans="32:66" ht="0" hidden="1" customHeight="1">
      <c r="AF1062" s="400"/>
      <c r="AG1062" s="401"/>
      <c r="AI1062" s="15"/>
      <c r="AJ1062" s="16"/>
      <c r="AL1062" s="15"/>
      <c r="AM1062" s="16"/>
      <c r="AO1062" s="15"/>
      <c r="AP1062" s="16"/>
      <c r="AR1062" s="15"/>
      <c r="AS1062" s="16"/>
      <c r="AU1062" s="15"/>
      <c r="AV1062" s="16"/>
      <c r="AX1062" s="3" t="s">
        <v>169</v>
      </c>
      <c r="AY1062" s="3">
        <v>1</v>
      </c>
      <c r="BA1062" s="15"/>
      <c r="BB1062" s="16"/>
      <c r="BD1062" s="15"/>
      <c r="BE1062" s="16"/>
      <c r="BG1062" s="15"/>
      <c r="BH1062" s="16"/>
      <c r="BJ1062" s="15"/>
      <c r="BK1062" s="16"/>
      <c r="BM1062" s="15"/>
      <c r="BN1062" s="16"/>
    </row>
    <row r="1063" spans="32:66" ht="0" hidden="1" customHeight="1">
      <c r="AF1063" s="400"/>
      <c r="AG1063" s="401"/>
      <c r="AI1063" s="15"/>
      <c r="AJ1063" s="16"/>
      <c r="AL1063" s="15"/>
      <c r="AM1063" s="16"/>
      <c r="AO1063" s="15"/>
      <c r="AP1063" s="16"/>
      <c r="AR1063" s="15"/>
      <c r="AS1063" s="16"/>
      <c r="AU1063" s="15"/>
      <c r="AV1063" s="16"/>
      <c r="AX1063" s="3" t="s">
        <v>169</v>
      </c>
      <c r="AY1063" s="3">
        <v>1</v>
      </c>
      <c r="BA1063" s="15"/>
      <c r="BB1063" s="16"/>
      <c r="BD1063" s="15"/>
      <c r="BE1063" s="16"/>
      <c r="BG1063" s="15"/>
      <c r="BH1063" s="16"/>
      <c r="BJ1063" s="15"/>
      <c r="BK1063" s="16"/>
      <c r="BM1063" s="15"/>
      <c r="BN1063" s="16"/>
    </row>
    <row r="1064" spans="32:66" ht="0" hidden="1" customHeight="1">
      <c r="AF1064" s="400"/>
      <c r="AG1064" s="401"/>
      <c r="AI1064" s="15"/>
      <c r="AJ1064" s="16"/>
      <c r="AL1064" s="15"/>
      <c r="AM1064" s="16"/>
      <c r="AO1064" s="15"/>
      <c r="AP1064" s="16"/>
      <c r="AR1064" s="15"/>
      <c r="AS1064" s="16"/>
      <c r="AU1064" s="15"/>
      <c r="AV1064" s="16"/>
      <c r="AX1064" s="3" t="s">
        <v>169</v>
      </c>
      <c r="AY1064" s="3">
        <v>1</v>
      </c>
      <c r="BA1064" s="15"/>
      <c r="BB1064" s="16"/>
      <c r="BD1064" s="15"/>
      <c r="BE1064" s="16"/>
      <c r="BG1064" s="15"/>
      <c r="BH1064" s="16"/>
      <c r="BJ1064" s="15"/>
      <c r="BK1064" s="16"/>
      <c r="BM1064" s="15"/>
      <c r="BN1064" s="16"/>
    </row>
    <row r="1065" spans="32:66" ht="0" hidden="1" customHeight="1">
      <c r="AF1065" s="400"/>
      <c r="AG1065" s="401"/>
      <c r="AI1065" s="15"/>
      <c r="AJ1065" s="16"/>
      <c r="AL1065" s="15"/>
      <c r="AM1065" s="16"/>
      <c r="AO1065" s="15"/>
      <c r="AP1065" s="16"/>
      <c r="AR1065" s="15"/>
      <c r="AS1065" s="16"/>
      <c r="AU1065" s="15"/>
      <c r="AV1065" s="16"/>
      <c r="AX1065" s="3" t="s">
        <v>170</v>
      </c>
      <c r="AY1065" s="3">
        <v>1</v>
      </c>
      <c r="BA1065" s="15"/>
      <c r="BB1065" s="16"/>
      <c r="BD1065" s="15"/>
      <c r="BE1065" s="16"/>
      <c r="BG1065" s="15"/>
      <c r="BH1065" s="16"/>
      <c r="BJ1065" s="15"/>
      <c r="BK1065" s="16"/>
      <c r="BM1065" s="15"/>
      <c r="BN1065" s="16"/>
    </row>
    <row r="1066" spans="32:66" ht="0" hidden="1" customHeight="1">
      <c r="AF1066" s="400"/>
      <c r="AG1066" s="401"/>
      <c r="AI1066" s="15"/>
      <c r="AJ1066" s="16"/>
      <c r="AL1066" s="15"/>
      <c r="AM1066" s="16"/>
      <c r="AO1066" s="15"/>
      <c r="AP1066" s="16"/>
      <c r="AR1066" s="15"/>
      <c r="AS1066" s="16"/>
      <c r="AU1066" s="15"/>
      <c r="AV1066" s="16"/>
      <c r="AX1066" s="3" t="s">
        <v>170</v>
      </c>
      <c r="AY1066" s="3">
        <v>2</v>
      </c>
      <c r="BA1066" s="15"/>
      <c r="BB1066" s="16"/>
      <c r="BD1066" s="15"/>
      <c r="BE1066" s="16"/>
      <c r="BG1066" s="15"/>
      <c r="BH1066" s="16"/>
      <c r="BJ1066" s="15"/>
      <c r="BK1066" s="16"/>
      <c r="BM1066" s="15"/>
      <c r="BN1066" s="16"/>
    </row>
    <row r="1067" spans="32:66" ht="0" hidden="1" customHeight="1">
      <c r="AF1067" s="400"/>
      <c r="AG1067" s="401"/>
      <c r="AI1067" s="15"/>
      <c r="AJ1067" s="16"/>
      <c r="AL1067" s="15"/>
      <c r="AM1067" s="16"/>
      <c r="AO1067" s="15"/>
      <c r="AP1067" s="16"/>
      <c r="AR1067" s="15"/>
      <c r="AS1067" s="16"/>
      <c r="AU1067" s="15"/>
      <c r="AV1067" s="16"/>
      <c r="AX1067" s="3" t="s">
        <v>170</v>
      </c>
      <c r="AY1067" s="3">
        <v>1</v>
      </c>
      <c r="BA1067" s="15"/>
      <c r="BB1067" s="16"/>
      <c r="BD1067" s="15"/>
      <c r="BE1067" s="16"/>
      <c r="BG1067" s="15"/>
      <c r="BH1067" s="16"/>
      <c r="BJ1067" s="15"/>
      <c r="BK1067" s="16"/>
      <c r="BM1067" s="15"/>
      <c r="BN1067" s="16"/>
    </row>
    <row r="1068" spans="32:66" ht="0" hidden="1" customHeight="1">
      <c r="AF1068" s="400"/>
      <c r="AG1068" s="401"/>
      <c r="AI1068" s="15"/>
      <c r="AJ1068" s="16"/>
      <c r="AL1068" s="15"/>
      <c r="AM1068" s="16"/>
      <c r="AO1068" s="15"/>
      <c r="AP1068" s="16"/>
      <c r="AR1068" s="15"/>
      <c r="AS1068" s="16"/>
      <c r="AU1068" s="15"/>
      <c r="AV1068" s="16"/>
      <c r="AX1068" s="3" t="s">
        <v>170</v>
      </c>
      <c r="AY1068" s="3">
        <v>1</v>
      </c>
      <c r="BA1068" s="15"/>
      <c r="BB1068" s="16"/>
      <c r="BD1068" s="15"/>
      <c r="BE1068" s="16"/>
      <c r="BG1068" s="15"/>
      <c r="BH1068" s="16"/>
      <c r="BJ1068" s="15"/>
      <c r="BK1068" s="16"/>
      <c r="BM1068" s="15"/>
      <c r="BN1068" s="16"/>
    </row>
    <row r="1069" spans="32:66" ht="0" hidden="1" customHeight="1">
      <c r="AF1069" s="400"/>
      <c r="AG1069" s="401"/>
      <c r="AI1069" s="15"/>
      <c r="AJ1069" s="16"/>
      <c r="AL1069" s="15"/>
      <c r="AM1069" s="16"/>
      <c r="AO1069" s="15"/>
      <c r="AP1069" s="16"/>
      <c r="AR1069" s="15"/>
      <c r="AS1069" s="16"/>
      <c r="AU1069" s="15"/>
      <c r="AV1069" s="16"/>
      <c r="AX1069" s="3" t="s">
        <v>170</v>
      </c>
      <c r="AY1069" s="3">
        <v>2</v>
      </c>
      <c r="BA1069" s="15"/>
      <c r="BB1069" s="16"/>
      <c r="BD1069" s="15"/>
      <c r="BE1069" s="16"/>
      <c r="BG1069" s="15"/>
      <c r="BH1069" s="16"/>
      <c r="BJ1069" s="15"/>
      <c r="BK1069" s="16"/>
      <c r="BM1069" s="15"/>
      <c r="BN1069" s="16"/>
    </row>
    <row r="1070" spans="32:66" ht="0" hidden="1" customHeight="1">
      <c r="AF1070" s="400"/>
      <c r="AG1070" s="401"/>
      <c r="AI1070" s="15"/>
      <c r="AJ1070" s="16"/>
      <c r="AL1070" s="15"/>
      <c r="AM1070" s="16"/>
      <c r="AO1070" s="15"/>
      <c r="AP1070" s="16"/>
      <c r="AR1070" s="15"/>
      <c r="AS1070" s="16"/>
      <c r="AU1070" s="15"/>
      <c r="AV1070" s="16"/>
      <c r="AX1070" s="3" t="s">
        <v>170</v>
      </c>
      <c r="AY1070" s="3">
        <v>1</v>
      </c>
      <c r="BA1070" s="15"/>
      <c r="BB1070" s="16"/>
      <c r="BD1070" s="15"/>
      <c r="BE1070" s="16"/>
      <c r="BG1070" s="15"/>
      <c r="BH1070" s="16"/>
      <c r="BJ1070" s="15"/>
      <c r="BK1070" s="16"/>
      <c r="BM1070" s="15"/>
      <c r="BN1070" s="16"/>
    </row>
    <row r="1071" spans="32:66" ht="0" hidden="1" customHeight="1">
      <c r="AF1071" s="400"/>
      <c r="AG1071" s="401"/>
      <c r="AI1071" s="15"/>
      <c r="AJ1071" s="16"/>
      <c r="AL1071" s="15"/>
      <c r="AM1071" s="16"/>
      <c r="AO1071" s="15"/>
      <c r="AP1071" s="16"/>
      <c r="AR1071" s="15"/>
      <c r="AS1071" s="16"/>
      <c r="AU1071" s="15"/>
      <c r="AV1071" s="16"/>
      <c r="AX1071" s="3" t="s">
        <v>170</v>
      </c>
      <c r="AY1071" s="3">
        <v>1</v>
      </c>
      <c r="BA1071" s="15"/>
      <c r="BB1071" s="16"/>
      <c r="BD1071" s="15"/>
      <c r="BE1071" s="16"/>
      <c r="BG1071" s="15"/>
      <c r="BH1071" s="16"/>
      <c r="BJ1071" s="15"/>
      <c r="BK1071" s="16"/>
      <c r="BM1071" s="15"/>
      <c r="BN1071" s="16"/>
    </row>
    <row r="1072" spans="32:66" ht="0" hidden="1" customHeight="1">
      <c r="AF1072" s="400"/>
      <c r="AG1072" s="401"/>
      <c r="AI1072" s="15"/>
      <c r="AJ1072" s="16"/>
      <c r="AL1072" s="15"/>
      <c r="AM1072" s="16"/>
      <c r="AO1072" s="15"/>
      <c r="AP1072" s="16"/>
      <c r="AR1072" s="15"/>
      <c r="AS1072" s="16"/>
      <c r="AU1072" s="15"/>
      <c r="AV1072" s="16"/>
      <c r="AX1072" s="3" t="s">
        <v>170</v>
      </c>
      <c r="AY1072" s="3">
        <v>1</v>
      </c>
      <c r="BA1072" s="15"/>
      <c r="BB1072" s="16"/>
      <c r="BD1072" s="15"/>
      <c r="BE1072" s="16"/>
      <c r="BG1072" s="15"/>
      <c r="BH1072" s="16"/>
      <c r="BJ1072" s="15"/>
      <c r="BK1072" s="16"/>
      <c r="BM1072" s="15"/>
      <c r="BN1072" s="16"/>
    </row>
    <row r="1073" spans="32:66" ht="0" hidden="1" customHeight="1">
      <c r="AF1073" s="400"/>
      <c r="AG1073" s="401"/>
      <c r="AI1073" s="15"/>
      <c r="AJ1073" s="16"/>
      <c r="AL1073" s="15"/>
      <c r="AM1073" s="16"/>
      <c r="AO1073" s="15"/>
      <c r="AP1073" s="16"/>
      <c r="AR1073" s="15"/>
      <c r="AS1073" s="16"/>
      <c r="AU1073" s="15"/>
      <c r="AV1073" s="16"/>
      <c r="AX1073" s="3" t="s">
        <v>170</v>
      </c>
      <c r="AY1073" s="3">
        <v>1</v>
      </c>
      <c r="BA1073" s="15"/>
      <c r="BB1073" s="16"/>
      <c r="BD1073" s="15"/>
      <c r="BE1073" s="16"/>
      <c r="BG1073" s="15"/>
      <c r="BH1073" s="16"/>
      <c r="BJ1073" s="15"/>
      <c r="BK1073" s="16"/>
      <c r="BM1073" s="15"/>
      <c r="BN1073" s="16"/>
    </row>
    <row r="1074" spans="32:66" ht="0" hidden="1" customHeight="1">
      <c r="AF1074" s="400"/>
      <c r="AG1074" s="401"/>
      <c r="AI1074" s="15"/>
      <c r="AJ1074" s="16"/>
      <c r="AL1074" s="15"/>
      <c r="AM1074" s="16"/>
      <c r="AO1074" s="15"/>
      <c r="AP1074" s="16"/>
      <c r="AR1074" s="15"/>
      <c r="AS1074" s="16"/>
      <c r="AU1074" s="15"/>
      <c r="AV1074" s="16"/>
      <c r="AX1074" s="3" t="s">
        <v>170</v>
      </c>
      <c r="AY1074" s="3">
        <v>3</v>
      </c>
      <c r="BA1074" s="15"/>
      <c r="BB1074" s="16"/>
      <c r="BD1074" s="15"/>
      <c r="BE1074" s="16"/>
      <c r="BG1074" s="15"/>
      <c r="BH1074" s="16"/>
      <c r="BJ1074" s="15"/>
      <c r="BK1074" s="16"/>
      <c r="BM1074" s="15"/>
      <c r="BN1074" s="16"/>
    </row>
    <row r="1075" spans="32:66" ht="0" hidden="1" customHeight="1">
      <c r="AF1075" s="400"/>
      <c r="AG1075" s="401"/>
      <c r="AI1075" s="15"/>
      <c r="AJ1075" s="16"/>
      <c r="AL1075" s="15"/>
      <c r="AM1075" s="16"/>
      <c r="AO1075" s="15"/>
      <c r="AP1075" s="16"/>
      <c r="AR1075" s="15"/>
      <c r="AS1075" s="16"/>
      <c r="AU1075" s="15"/>
      <c r="AV1075" s="16"/>
      <c r="AX1075" s="3" t="s">
        <v>170</v>
      </c>
      <c r="AY1075" s="3">
        <v>2</v>
      </c>
      <c r="BA1075" s="15"/>
      <c r="BB1075" s="16"/>
      <c r="BD1075" s="15"/>
      <c r="BE1075" s="16"/>
      <c r="BG1075" s="15"/>
      <c r="BH1075" s="16"/>
      <c r="BJ1075" s="15"/>
      <c r="BK1075" s="16"/>
      <c r="BM1075" s="15"/>
      <c r="BN1075" s="16"/>
    </row>
    <row r="1076" spans="32:66" ht="0" hidden="1" customHeight="1">
      <c r="AF1076" s="400"/>
      <c r="AG1076" s="401"/>
      <c r="AI1076" s="15"/>
      <c r="AJ1076" s="16"/>
      <c r="AL1076" s="15"/>
      <c r="AM1076" s="16"/>
      <c r="AO1076" s="15"/>
      <c r="AP1076" s="16"/>
      <c r="AR1076" s="15"/>
      <c r="AS1076" s="16"/>
      <c r="AU1076" s="15"/>
      <c r="AV1076" s="16"/>
      <c r="AX1076" s="3" t="s">
        <v>170</v>
      </c>
      <c r="AY1076" s="3">
        <v>1</v>
      </c>
      <c r="BA1076" s="15"/>
      <c r="BB1076" s="16"/>
      <c r="BD1076" s="15"/>
      <c r="BE1076" s="16"/>
      <c r="BG1076" s="15"/>
      <c r="BH1076" s="16"/>
      <c r="BJ1076" s="15"/>
      <c r="BK1076" s="16"/>
      <c r="BM1076" s="15"/>
      <c r="BN1076" s="16"/>
    </row>
    <row r="1077" spans="32:66" ht="0" hidden="1" customHeight="1">
      <c r="AF1077" s="400"/>
      <c r="AG1077" s="401"/>
      <c r="AI1077" s="15"/>
      <c r="AJ1077" s="16"/>
      <c r="AL1077" s="15"/>
      <c r="AM1077" s="16"/>
      <c r="AO1077" s="15"/>
      <c r="AP1077" s="16"/>
      <c r="AR1077" s="15"/>
      <c r="AS1077" s="16"/>
      <c r="AU1077" s="15"/>
      <c r="AV1077" s="16"/>
      <c r="AX1077" s="3" t="s">
        <v>170</v>
      </c>
      <c r="AY1077" s="3">
        <v>1</v>
      </c>
      <c r="BA1077" s="15"/>
      <c r="BB1077" s="16"/>
      <c r="BD1077" s="15"/>
      <c r="BE1077" s="16"/>
      <c r="BG1077" s="15"/>
      <c r="BH1077" s="16"/>
      <c r="BJ1077" s="15"/>
      <c r="BK1077" s="16"/>
      <c r="BM1077" s="15"/>
      <c r="BN1077" s="16"/>
    </row>
    <row r="1078" spans="32:66" ht="0" hidden="1" customHeight="1">
      <c r="AF1078" s="400"/>
      <c r="AG1078" s="401"/>
      <c r="AI1078" s="15"/>
      <c r="AJ1078" s="16"/>
      <c r="AL1078" s="15"/>
      <c r="AM1078" s="16"/>
      <c r="AO1078" s="15"/>
      <c r="AP1078" s="16"/>
      <c r="AR1078" s="15"/>
      <c r="AS1078" s="16"/>
      <c r="AU1078" s="15"/>
      <c r="AV1078" s="16"/>
      <c r="AX1078" s="3" t="s">
        <v>170</v>
      </c>
      <c r="AY1078" s="3">
        <v>2</v>
      </c>
      <c r="BA1078" s="15"/>
      <c r="BB1078" s="16"/>
      <c r="BD1078" s="15"/>
      <c r="BE1078" s="16"/>
      <c r="BG1078" s="15"/>
      <c r="BH1078" s="16"/>
      <c r="BJ1078" s="15"/>
      <c r="BK1078" s="16"/>
      <c r="BM1078" s="15"/>
      <c r="BN1078" s="16"/>
    </row>
    <row r="1079" spans="32:66" ht="0" hidden="1" customHeight="1">
      <c r="AF1079" s="400"/>
      <c r="AG1079" s="401"/>
      <c r="AI1079" s="15"/>
      <c r="AJ1079" s="16"/>
      <c r="AL1079" s="15"/>
      <c r="AM1079" s="16"/>
      <c r="AO1079" s="15"/>
      <c r="AP1079" s="16"/>
      <c r="AR1079" s="15"/>
      <c r="AS1079" s="16"/>
      <c r="AU1079" s="15"/>
      <c r="AV1079" s="16"/>
      <c r="AX1079" s="3" t="s">
        <v>170</v>
      </c>
      <c r="AY1079" s="3">
        <v>3</v>
      </c>
      <c r="BA1079" s="15"/>
      <c r="BB1079" s="16"/>
      <c r="BD1079" s="15"/>
      <c r="BE1079" s="16"/>
      <c r="BG1079" s="15"/>
      <c r="BH1079" s="16"/>
      <c r="BJ1079" s="15"/>
      <c r="BK1079" s="16"/>
      <c r="BM1079" s="15"/>
      <c r="BN1079" s="16"/>
    </row>
    <row r="1080" spans="32:66" ht="0" hidden="1" customHeight="1">
      <c r="AF1080" s="400"/>
      <c r="AG1080" s="401"/>
      <c r="AI1080" s="15"/>
      <c r="AJ1080" s="16"/>
      <c r="AL1080" s="15"/>
      <c r="AM1080" s="16"/>
      <c r="AO1080" s="15"/>
      <c r="AP1080" s="16"/>
      <c r="AR1080" s="15"/>
      <c r="AS1080" s="16"/>
      <c r="AU1080" s="15"/>
      <c r="AV1080" s="16"/>
      <c r="AX1080" s="3" t="s">
        <v>170</v>
      </c>
      <c r="AY1080" s="3">
        <v>5</v>
      </c>
      <c r="BA1080" s="15"/>
      <c r="BB1080" s="16"/>
      <c r="BD1080" s="15"/>
      <c r="BE1080" s="16"/>
      <c r="BG1080" s="15"/>
      <c r="BH1080" s="16"/>
      <c r="BJ1080" s="15"/>
      <c r="BK1080" s="16"/>
      <c r="BM1080" s="15"/>
      <c r="BN1080" s="16"/>
    </row>
    <row r="1081" spans="32:66" ht="0" hidden="1" customHeight="1">
      <c r="AF1081" s="400"/>
      <c r="AG1081" s="401"/>
      <c r="AI1081" s="15"/>
      <c r="AJ1081" s="16"/>
      <c r="AL1081" s="15"/>
      <c r="AM1081" s="16"/>
      <c r="AO1081" s="15"/>
      <c r="AP1081" s="16"/>
      <c r="AR1081" s="15"/>
      <c r="AS1081" s="16"/>
      <c r="AU1081" s="15"/>
      <c r="AV1081" s="16"/>
      <c r="AX1081" s="3" t="s">
        <v>170</v>
      </c>
      <c r="AY1081" s="3">
        <v>4</v>
      </c>
      <c r="BA1081" s="15"/>
      <c r="BB1081" s="16"/>
      <c r="BD1081" s="15"/>
      <c r="BE1081" s="16"/>
      <c r="BG1081" s="15"/>
      <c r="BH1081" s="16"/>
      <c r="BJ1081" s="15"/>
      <c r="BK1081" s="16"/>
      <c r="BM1081" s="15"/>
      <c r="BN1081" s="16"/>
    </row>
    <row r="1082" spans="32:66" ht="0" hidden="1" customHeight="1">
      <c r="AF1082" s="400"/>
      <c r="AG1082" s="401"/>
      <c r="AI1082" s="15"/>
      <c r="AJ1082" s="16"/>
      <c r="AL1082" s="15"/>
      <c r="AM1082" s="16"/>
      <c r="AO1082" s="15"/>
      <c r="AP1082" s="16"/>
      <c r="AR1082" s="15"/>
      <c r="AS1082" s="16"/>
      <c r="AU1082" s="15"/>
      <c r="AV1082" s="16"/>
      <c r="AX1082" s="3" t="s">
        <v>170</v>
      </c>
      <c r="AY1082" s="3">
        <v>1</v>
      </c>
      <c r="BA1082" s="15"/>
      <c r="BB1082" s="16"/>
      <c r="BD1082" s="15"/>
      <c r="BE1082" s="16"/>
      <c r="BG1082" s="15"/>
      <c r="BH1082" s="16"/>
      <c r="BJ1082" s="15"/>
      <c r="BK1082" s="16"/>
      <c r="BM1082" s="15"/>
      <c r="BN1082" s="16"/>
    </row>
    <row r="1083" spans="32:66" ht="0" hidden="1" customHeight="1">
      <c r="AF1083" s="400"/>
      <c r="AG1083" s="401"/>
      <c r="AI1083" s="15"/>
      <c r="AJ1083" s="16"/>
      <c r="AL1083" s="15"/>
      <c r="AM1083" s="16"/>
      <c r="AO1083" s="15"/>
      <c r="AP1083" s="16"/>
      <c r="AR1083" s="15"/>
      <c r="AS1083" s="16"/>
      <c r="AU1083" s="15"/>
      <c r="AV1083" s="16"/>
      <c r="AX1083" s="3" t="s">
        <v>170</v>
      </c>
      <c r="AY1083" s="3">
        <v>1</v>
      </c>
      <c r="BA1083" s="15"/>
      <c r="BB1083" s="16"/>
      <c r="BD1083" s="15"/>
      <c r="BE1083" s="16"/>
      <c r="BG1083" s="15"/>
      <c r="BH1083" s="16"/>
      <c r="BJ1083" s="15"/>
      <c r="BK1083" s="16"/>
      <c r="BM1083" s="15"/>
      <c r="BN1083" s="16"/>
    </row>
    <row r="1084" spans="32:66" ht="0" hidden="1" customHeight="1">
      <c r="AF1084" s="400"/>
      <c r="AG1084" s="401"/>
      <c r="AI1084" s="15"/>
      <c r="AJ1084" s="16"/>
      <c r="AL1084" s="15"/>
      <c r="AM1084" s="16"/>
      <c r="AO1084" s="15"/>
      <c r="AP1084" s="16"/>
      <c r="AR1084" s="15"/>
      <c r="AS1084" s="16"/>
      <c r="AU1084" s="15"/>
      <c r="AV1084" s="16"/>
      <c r="AX1084" s="3" t="s">
        <v>170</v>
      </c>
      <c r="AY1084" s="3">
        <v>1</v>
      </c>
      <c r="BA1084" s="15"/>
      <c r="BB1084" s="16"/>
      <c r="BD1084" s="15"/>
      <c r="BE1084" s="16"/>
      <c r="BG1084" s="15"/>
      <c r="BH1084" s="16"/>
      <c r="BJ1084" s="15"/>
      <c r="BK1084" s="16"/>
      <c r="BM1084" s="15"/>
      <c r="BN1084" s="16"/>
    </row>
    <row r="1085" spans="32:66" ht="0" hidden="1" customHeight="1">
      <c r="AF1085" s="400"/>
      <c r="AG1085" s="401"/>
      <c r="AI1085" s="15"/>
      <c r="AJ1085" s="16"/>
      <c r="AL1085" s="15"/>
      <c r="AM1085" s="16"/>
      <c r="AO1085" s="15"/>
      <c r="AP1085" s="16"/>
      <c r="AR1085" s="15"/>
      <c r="AS1085" s="16"/>
      <c r="AU1085" s="15"/>
      <c r="AV1085" s="16"/>
      <c r="AX1085" s="3" t="s">
        <v>170</v>
      </c>
      <c r="AY1085" s="3">
        <v>1</v>
      </c>
      <c r="BA1085" s="15"/>
      <c r="BB1085" s="16"/>
      <c r="BD1085" s="15"/>
      <c r="BE1085" s="16"/>
      <c r="BG1085" s="15"/>
      <c r="BH1085" s="16"/>
      <c r="BJ1085" s="15"/>
      <c r="BK1085" s="16"/>
      <c r="BM1085" s="15"/>
      <c r="BN1085" s="16"/>
    </row>
    <row r="1086" spans="32:66" ht="0" hidden="1" customHeight="1">
      <c r="AF1086" s="400"/>
      <c r="AG1086" s="401"/>
      <c r="AI1086" s="15"/>
      <c r="AJ1086" s="16"/>
      <c r="AL1086" s="15"/>
      <c r="AM1086" s="16"/>
      <c r="AO1086" s="15"/>
      <c r="AP1086" s="16"/>
      <c r="AR1086" s="15"/>
      <c r="AS1086" s="16"/>
      <c r="AU1086" s="15"/>
      <c r="AV1086" s="16"/>
      <c r="AX1086" s="3" t="s">
        <v>170</v>
      </c>
      <c r="AY1086" s="3">
        <v>1</v>
      </c>
      <c r="BA1086" s="15"/>
      <c r="BB1086" s="16"/>
      <c r="BD1086" s="15"/>
      <c r="BE1086" s="16"/>
      <c r="BG1086" s="15"/>
      <c r="BH1086" s="16"/>
      <c r="BJ1086" s="15"/>
      <c r="BK1086" s="16"/>
      <c r="BM1086" s="15"/>
      <c r="BN1086" s="16"/>
    </row>
    <row r="1087" spans="32:66" ht="0" hidden="1" customHeight="1">
      <c r="AF1087" s="400"/>
      <c r="AG1087" s="401"/>
      <c r="AI1087" s="15"/>
      <c r="AJ1087" s="16"/>
      <c r="AL1087" s="15"/>
      <c r="AM1087" s="16"/>
      <c r="AO1087" s="15"/>
      <c r="AP1087" s="16"/>
      <c r="AR1087" s="15"/>
      <c r="AS1087" s="16"/>
      <c r="AU1087" s="15"/>
      <c r="AV1087" s="16"/>
      <c r="AX1087" s="3" t="s">
        <v>170</v>
      </c>
      <c r="AY1087" s="3">
        <v>4</v>
      </c>
      <c r="BA1087" s="15"/>
      <c r="BB1087" s="16"/>
      <c r="BD1087" s="15"/>
      <c r="BE1087" s="16"/>
      <c r="BG1087" s="15"/>
      <c r="BH1087" s="16"/>
      <c r="BJ1087" s="15"/>
      <c r="BK1087" s="16"/>
      <c r="BM1087" s="15"/>
      <c r="BN1087" s="16"/>
    </row>
    <row r="1088" spans="32:66" ht="0" hidden="1" customHeight="1">
      <c r="AF1088" s="400"/>
      <c r="AG1088" s="401"/>
      <c r="AI1088" s="15"/>
      <c r="AJ1088" s="16"/>
      <c r="AL1088" s="15"/>
      <c r="AM1088" s="16"/>
      <c r="AO1088" s="15"/>
      <c r="AP1088" s="16"/>
      <c r="AR1088" s="15"/>
      <c r="AS1088" s="16"/>
      <c r="AU1088" s="15"/>
      <c r="AV1088" s="16"/>
      <c r="AX1088" s="3" t="s">
        <v>170</v>
      </c>
      <c r="AY1088" s="3">
        <v>3</v>
      </c>
      <c r="BA1088" s="15"/>
      <c r="BB1088" s="16"/>
      <c r="BD1088" s="15"/>
      <c r="BE1088" s="16"/>
      <c r="BG1088" s="15"/>
      <c r="BH1088" s="16"/>
      <c r="BJ1088" s="15"/>
      <c r="BK1088" s="16"/>
      <c r="BM1088" s="15"/>
      <c r="BN1088" s="16"/>
    </row>
    <row r="1089" spans="32:66" ht="0" hidden="1" customHeight="1">
      <c r="AF1089" s="400"/>
      <c r="AG1089" s="401"/>
      <c r="AI1089" s="15"/>
      <c r="AJ1089" s="16"/>
      <c r="AL1089" s="15"/>
      <c r="AM1089" s="16"/>
      <c r="AO1089" s="15"/>
      <c r="AP1089" s="16"/>
      <c r="AR1089" s="15"/>
      <c r="AS1089" s="16"/>
      <c r="AU1089" s="15"/>
      <c r="AV1089" s="16"/>
      <c r="AX1089" s="3" t="s">
        <v>170</v>
      </c>
      <c r="AY1089" s="3">
        <v>1</v>
      </c>
      <c r="BA1089" s="15"/>
      <c r="BB1089" s="16"/>
      <c r="BD1089" s="15"/>
      <c r="BE1089" s="16"/>
      <c r="BG1089" s="15"/>
      <c r="BH1089" s="16"/>
      <c r="BJ1089" s="15"/>
      <c r="BK1089" s="16"/>
      <c r="BM1089" s="15"/>
      <c r="BN1089" s="16"/>
    </row>
    <row r="1090" spans="32:66" ht="0" hidden="1" customHeight="1">
      <c r="AF1090" s="400"/>
      <c r="AG1090" s="401"/>
      <c r="AI1090" s="400"/>
      <c r="AJ1090" s="401"/>
      <c r="AU1090" s="400" t="s">
        <v>516</v>
      </c>
      <c r="AV1090" s="401">
        <v>1</v>
      </c>
      <c r="AX1090" s="3" t="s">
        <v>170</v>
      </c>
      <c r="AY1090" s="3">
        <v>2</v>
      </c>
      <c r="BA1090" s="400" t="s">
        <v>168</v>
      </c>
      <c r="BB1090" s="401">
        <v>1</v>
      </c>
      <c r="BD1090" s="400" t="s">
        <v>179</v>
      </c>
      <c r="BE1090" s="401">
        <v>2</v>
      </c>
    </row>
    <row r="1091" spans="32:66" ht="0" hidden="1" customHeight="1">
      <c r="AF1091" s="400"/>
      <c r="AG1091" s="401"/>
      <c r="AI1091" s="400"/>
      <c r="AJ1091" s="401"/>
      <c r="AU1091" s="400" t="s">
        <v>516</v>
      </c>
      <c r="AV1091" s="401">
        <v>1</v>
      </c>
      <c r="AX1091" s="3" t="s">
        <v>170</v>
      </c>
      <c r="AY1091" s="3">
        <v>1</v>
      </c>
      <c r="BA1091" s="400" t="s">
        <v>168</v>
      </c>
      <c r="BB1091" s="401">
        <v>1</v>
      </c>
      <c r="BD1091" s="400" t="s">
        <v>180</v>
      </c>
      <c r="BE1091" s="401">
        <v>1</v>
      </c>
    </row>
    <row r="1092" spans="32:66" ht="0" hidden="1" customHeight="1">
      <c r="AF1092" s="400"/>
      <c r="AG1092" s="401"/>
      <c r="AI1092" s="400"/>
      <c r="AJ1092" s="401"/>
      <c r="AU1092" s="400" t="s">
        <v>516</v>
      </c>
      <c r="AV1092" s="401">
        <v>1</v>
      </c>
      <c r="AX1092" s="3" t="s">
        <v>170</v>
      </c>
      <c r="AY1092" s="3">
        <v>3</v>
      </c>
      <c r="BA1092" s="400" t="s">
        <v>168</v>
      </c>
      <c r="BB1092" s="401">
        <v>1</v>
      </c>
      <c r="BD1092" s="400" t="s">
        <v>226</v>
      </c>
      <c r="BE1092" s="401">
        <v>1</v>
      </c>
    </row>
    <row r="1093" spans="32:66" ht="0" hidden="1" customHeight="1">
      <c r="AF1093" s="400"/>
      <c r="AG1093" s="401"/>
      <c r="AI1093" s="400"/>
      <c r="AJ1093" s="401"/>
      <c r="AU1093" s="400" t="s">
        <v>516</v>
      </c>
      <c r="AV1093" s="401">
        <v>1</v>
      </c>
      <c r="AX1093" s="3" t="s">
        <v>170</v>
      </c>
      <c r="AY1093" s="3">
        <v>1</v>
      </c>
      <c r="BA1093" s="400" t="s">
        <v>168</v>
      </c>
      <c r="BB1093" s="401">
        <v>1</v>
      </c>
      <c r="BD1093" s="400" t="s">
        <v>226</v>
      </c>
      <c r="BE1093" s="401">
        <v>1</v>
      </c>
    </row>
    <row r="1094" spans="32:66" ht="0" hidden="1" customHeight="1">
      <c r="AF1094" s="400"/>
      <c r="AG1094" s="401"/>
      <c r="AI1094" s="400"/>
      <c r="AJ1094" s="401"/>
      <c r="AU1094" s="400" t="s">
        <v>516</v>
      </c>
      <c r="AV1094" s="401">
        <v>2</v>
      </c>
      <c r="AX1094" s="3" t="s">
        <v>170</v>
      </c>
      <c r="AY1094" s="3">
        <v>2</v>
      </c>
      <c r="BA1094" s="400" t="s">
        <v>168</v>
      </c>
      <c r="BB1094" s="401">
        <v>3</v>
      </c>
      <c r="BD1094" s="400" t="s">
        <v>226</v>
      </c>
      <c r="BE1094" s="401">
        <v>1</v>
      </c>
    </row>
    <row r="1095" spans="32:66" ht="0" hidden="1" customHeight="1">
      <c r="AF1095" s="400"/>
      <c r="AG1095" s="401"/>
      <c r="AI1095" s="400"/>
      <c r="AJ1095" s="401"/>
      <c r="AU1095" s="400" t="s">
        <v>516</v>
      </c>
      <c r="AV1095" s="401">
        <v>1</v>
      </c>
      <c r="AX1095" s="3" t="s">
        <v>170</v>
      </c>
      <c r="AY1095" s="3">
        <v>2</v>
      </c>
      <c r="BA1095" s="400" t="s">
        <v>169</v>
      </c>
      <c r="BB1095" s="401">
        <v>1</v>
      </c>
      <c r="BD1095" s="400" t="s">
        <v>226</v>
      </c>
      <c r="BE1095" s="401">
        <v>1</v>
      </c>
    </row>
    <row r="1096" spans="32:66" ht="0" hidden="1" customHeight="1">
      <c r="AF1096" s="400"/>
      <c r="AG1096" s="401"/>
      <c r="AI1096" s="400"/>
      <c r="AJ1096" s="401"/>
      <c r="AU1096" s="400" t="s">
        <v>516</v>
      </c>
      <c r="AV1096" s="401">
        <v>1</v>
      </c>
      <c r="AX1096" s="3" t="s">
        <v>170</v>
      </c>
      <c r="AY1096" s="3">
        <v>1</v>
      </c>
      <c r="BA1096" s="400" t="s">
        <v>169</v>
      </c>
      <c r="BB1096" s="401">
        <v>1</v>
      </c>
      <c r="BD1096" s="400" t="s">
        <v>226</v>
      </c>
      <c r="BE1096" s="401">
        <v>1</v>
      </c>
    </row>
    <row r="1097" spans="32:66" ht="0" hidden="1" customHeight="1">
      <c r="AF1097" s="400"/>
      <c r="AG1097" s="401"/>
      <c r="AI1097" s="400"/>
      <c r="AJ1097" s="401"/>
      <c r="AU1097" s="400" t="s">
        <v>516</v>
      </c>
      <c r="AV1097" s="401">
        <v>1</v>
      </c>
      <c r="AX1097" s="3" t="s">
        <v>170</v>
      </c>
      <c r="AY1097" s="3">
        <v>1</v>
      </c>
      <c r="BA1097" s="400" t="s">
        <v>169</v>
      </c>
      <c r="BB1097" s="401">
        <v>1</v>
      </c>
      <c r="BD1097" s="400" t="s">
        <v>226</v>
      </c>
      <c r="BE1097" s="401">
        <v>1</v>
      </c>
    </row>
    <row r="1098" spans="32:66" ht="0" hidden="1" customHeight="1">
      <c r="AF1098" s="400"/>
      <c r="AG1098" s="401"/>
      <c r="AI1098" s="400"/>
      <c r="AJ1098" s="401"/>
      <c r="AU1098" s="400" t="s">
        <v>516</v>
      </c>
      <c r="AV1098" s="401">
        <v>1</v>
      </c>
      <c r="AX1098" s="3" t="s">
        <v>170</v>
      </c>
      <c r="AY1098" s="3">
        <v>1</v>
      </c>
      <c r="BA1098" s="400" t="s">
        <v>169</v>
      </c>
      <c r="BB1098" s="401">
        <v>1</v>
      </c>
      <c r="BD1098" s="400" t="s">
        <v>226</v>
      </c>
      <c r="BE1098" s="401">
        <v>1</v>
      </c>
    </row>
    <row r="1099" spans="32:66" ht="0" hidden="1" customHeight="1">
      <c r="AF1099" s="400"/>
      <c r="AG1099" s="401"/>
      <c r="AI1099" s="400"/>
      <c r="AJ1099" s="401"/>
      <c r="AU1099" s="400" t="s">
        <v>516</v>
      </c>
      <c r="AV1099" s="401">
        <v>2</v>
      </c>
      <c r="AX1099" s="3" t="s">
        <v>170</v>
      </c>
      <c r="AY1099" s="3">
        <v>5</v>
      </c>
      <c r="BA1099" s="400" t="s">
        <v>169</v>
      </c>
      <c r="BB1099" s="401">
        <v>1</v>
      </c>
      <c r="BD1099" s="400" t="s">
        <v>226</v>
      </c>
      <c r="BE1099" s="401">
        <v>1</v>
      </c>
    </row>
    <row r="1100" spans="32:66" ht="0" hidden="1" customHeight="1">
      <c r="AF1100" s="400"/>
      <c r="AG1100" s="401"/>
      <c r="AI1100" s="400"/>
      <c r="AJ1100" s="401"/>
      <c r="AU1100" s="400" t="s">
        <v>516</v>
      </c>
      <c r="AV1100" s="401">
        <v>2</v>
      </c>
      <c r="AX1100" s="3" t="s">
        <v>170</v>
      </c>
      <c r="AY1100" s="3">
        <v>1</v>
      </c>
      <c r="BA1100" s="400" t="s">
        <v>169</v>
      </c>
      <c r="BB1100" s="401">
        <v>1</v>
      </c>
      <c r="BD1100" s="400" t="s">
        <v>226</v>
      </c>
      <c r="BE1100" s="401">
        <v>1</v>
      </c>
    </row>
    <row r="1101" spans="32:66" ht="0" hidden="1" customHeight="1">
      <c r="AF1101" s="400"/>
      <c r="AG1101" s="401"/>
      <c r="AI1101" s="400"/>
      <c r="AJ1101" s="401"/>
      <c r="AU1101" s="400" t="s">
        <v>516</v>
      </c>
      <c r="AV1101" s="401">
        <v>1</v>
      </c>
      <c r="AX1101" s="3" t="s">
        <v>170</v>
      </c>
      <c r="AY1101" s="3">
        <v>5</v>
      </c>
      <c r="BA1101" s="400" t="s">
        <v>169</v>
      </c>
      <c r="BB1101" s="401">
        <v>1</v>
      </c>
      <c r="BD1101" s="400" t="s">
        <v>226</v>
      </c>
      <c r="BE1101" s="401">
        <v>1</v>
      </c>
    </row>
    <row r="1102" spans="32:66" ht="0" hidden="1" customHeight="1">
      <c r="AF1102" s="400"/>
      <c r="AG1102" s="401"/>
      <c r="AI1102" s="400"/>
      <c r="AJ1102" s="401"/>
      <c r="AU1102" s="400" t="s">
        <v>517</v>
      </c>
      <c r="AV1102" s="401">
        <v>1</v>
      </c>
      <c r="AX1102" s="3" t="s">
        <v>170</v>
      </c>
      <c r="AY1102" s="3">
        <v>4</v>
      </c>
      <c r="BA1102" s="400" t="s">
        <v>169</v>
      </c>
      <c r="BB1102" s="401">
        <v>1</v>
      </c>
      <c r="BD1102" s="400" t="s">
        <v>226</v>
      </c>
      <c r="BE1102" s="401">
        <v>1</v>
      </c>
    </row>
    <row r="1103" spans="32:66" ht="0" hidden="1" customHeight="1">
      <c r="AF1103" s="400"/>
      <c r="AG1103" s="401"/>
      <c r="AI1103" s="400"/>
      <c r="AJ1103" s="401"/>
      <c r="AU1103" s="400" t="s">
        <v>517</v>
      </c>
      <c r="AV1103" s="401">
        <v>1</v>
      </c>
      <c r="AX1103" s="3" t="s">
        <v>170</v>
      </c>
      <c r="AY1103" s="3">
        <v>1</v>
      </c>
      <c r="BA1103" s="400" t="s">
        <v>169</v>
      </c>
      <c r="BB1103" s="401">
        <v>1</v>
      </c>
      <c r="BD1103" s="400" t="s">
        <v>227</v>
      </c>
      <c r="BE1103" s="401">
        <v>2</v>
      </c>
    </row>
    <row r="1104" spans="32:66" ht="0" hidden="1" customHeight="1">
      <c r="AF1104" s="400"/>
      <c r="AG1104" s="401"/>
      <c r="AI1104" s="400"/>
      <c r="AJ1104" s="401"/>
      <c r="AU1104" s="400" t="s">
        <v>517</v>
      </c>
      <c r="AV1104" s="401">
        <v>1</v>
      </c>
      <c r="AX1104" s="3" t="s">
        <v>170</v>
      </c>
      <c r="AY1104" s="3">
        <v>2</v>
      </c>
      <c r="BA1104" s="400" t="s">
        <v>169</v>
      </c>
      <c r="BB1104" s="401">
        <v>1</v>
      </c>
      <c r="BD1104" s="400" t="s">
        <v>227</v>
      </c>
      <c r="BE1104" s="401">
        <v>1</v>
      </c>
    </row>
    <row r="1105" spans="32:57" ht="0" hidden="1" customHeight="1">
      <c r="AF1105" s="400"/>
      <c r="AG1105" s="401"/>
      <c r="AI1105" s="400"/>
      <c r="AJ1105" s="401"/>
      <c r="AU1105" s="400" t="s">
        <v>517</v>
      </c>
      <c r="AV1105" s="401">
        <v>1</v>
      </c>
      <c r="AX1105" s="3" t="s">
        <v>170</v>
      </c>
      <c r="AY1105" s="3">
        <v>2</v>
      </c>
      <c r="BA1105" s="400" t="s">
        <v>169</v>
      </c>
      <c r="BB1105" s="401">
        <v>1</v>
      </c>
      <c r="BD1105" s="400" t="s">
        <v>227</v>
      </c>
      <c r="BE1105" s="401">
        <v>1</v>
      </c>
    </row>
    <row r="1106" spans="32:57" ht="0" hidden="1" customHeight="1">
      <c r="AF1106" s="400"/>
      <c r="AG1106" s="401"/>
      <c r="AI1106" s="400"/>
      <c r="AJ1106" s="401"/>
      <c r="AU1106" s="400" t="s">
        <v>517</v>
      </c>
      <c r="AV1106" s="401">
        <v>1</v>
      </c>
      <c r="AX1106" s="3" t="s">
        <v>170</v>
      </c>
      <c r="AY1106" s="3">
        <v>1</v>
      </c>
      <c r="BA1106" s="400" t="s">
        <v>169</v>
      </c>
      <c r="BB1106" s="401">
        <v>1</v>
      </c>
      <c r="BD1106" s="400" t="s">
        <v>227</v>
      </c>
      <c r="BE1106" s="401">
        <v>1</v>
      </c>
    </row>
    <row r="1107" spans="32:57" ht="0" hidden="1" customHeight="1">
      <c r="AF1107" s="400"/>
      <c r="AG1107" s="401"/>
      <c r="AI1107" s="400"/>
      <c r="AJ1107" s="401"/>
      <c r="AU1107" s="400" t="s">
        <v>517</v>
      </c>
      <c r="AV1107" s="401">
        <v>4</v>
      </c>
      <c r="AX1107" s="3" t="s">
        <v>170</v>
      </c>
      <c r="AY1107" s="3">
        <v>2</v>
      </c>
      <c r="BA1107" s="400" t="s">
        <v>169</v>
      </c>
      <c r="BB1107" s="401">
        <v>1</v>
      </c>
      <c r="BD1107" s="400" t="s">
        <v>227</v>
      </c>
      <c r="BE1107" s="401">
        <v>1</v>
      </c>
    </row>
    <row r="1108" spans="32:57" ht="0" hidden="1" customHeight="1">
      <c r="AF1108" s="400"/>
      <c r="AG1108" s="401"/>
      <c r="AI1108" s="400"/>
      <c r="AJ1108" s="401"/>
      <c r="AU1108" s="400" t="s">
        <v>518</v>
      </c>
      <c r="AV1108" s="401">
        <v>1</v>
      </c>
      <c r="AX1108" s="3" t="s">
        <v>170</v>
      </c>
      <c r="AY1108" s="3">
        <v>1</v>
      </c>
      <c r="BA1108" s="400" t="s">
        <v>169</v>
      </c>
      <c r="BB1108" s="401">
        <v>1</v>
      </c>
      <c r="BD1108" s="400" t="s">
        <v>228</v>
      </c>
      <c r="BE1108" s="401">
        <v>1</v>
      </c>
    </row>
    <row r="1109" spans="32:57" ht="0" hidden="1" customHeight="1">
      <c r="AF1109" s="400"/>
      <c r="AG1109" s="401"/>
      <c r="AI1109" s="400"/>
      <c r="AJ1109" s="401"/>
      <c r="AU1109" s="400" t="s">
        <v>518</v>
      </c>
      <c r="AV1109" s="401">
        <v>1</v>
      </c>
      <c r="AX1109" s="3" t="s">
        <v>170</v>
      </c>
      <c r="AY1109" s="3">
        <v>1</v>
      </c>
      <c r="BA1109" s="400" t="s">
        <v>169</v>
      </c>
      <c r="BB1109" s="401">
        <v>1</v>
      </c>
      <c r="BD1109" s="400" t="s">
        <v>228</v>
      </c>
      <c r="BE1109" s="401">
        <v>1</v>
      </c>
    </row>
    <row r="1110" spans="32:57" ht="0" hidden="1" customHeight="1">
      <c r="AF1110" s="400"/>
      <c r="AG1110" s="401"/>
      <c r="AI1110" s="400"/>
      <c r="AJ1110" s="401"/>
      <c r="AU1110" s="400" t="s">
        <v>518</v>
      </c>
      <c r="AV1110" s="401">
        <v>1</v>
      </c>
      <c r="AX1110" s="3" t="s">
        <v>170</v>
      </c>
      <c r="AY1110" s="3">
        <v>2</v>
      </c>
      <c r="BA1110" s="400" t="s">
        <v>169</v>
      </c>
      <c r="BB1110" s="401">
        <v>1</v>
      </c>
      <c r="BD1110" s="400" t="s">
        <v>228</v>
      </c>
      <c r="BE1110" s="401">
        <v>1</v>
      </c>
    </row>
    <row r="1111" spans="32:57" ht="0" hidden="1" customHeight="1">
      <c r="AF1111" s="400"/>
      <c r="AG1111" s="401"/>
      <c r="AI1111" s="400"/>
      <c r="AJ1111" s="401"/>
      <c r="AU1111" s="400" t="s">
        <v>519</v>
      </c>
      <c r="AV1111" s="401">
        <v>1</v>
      </c>
      <c r="AX1111" s="3" t="s">
        <v>170</v>
      </c>
      <c r="AY1111" s="3">
        <v>1</v>
      </c>
      <c r="BA1111" s="400" t="s">
        <v>169</v>
      </c>
      <c r="BB1111" s="401">
        <v>2</v>
      </c>
      <c r="BD1111" s="400" t="s">
        <v>228</v>
      </c>
      <c r="BE1111" s="401">
        <v>1</v>
      </c>
    </row>
    <row r="1112" spans="32:57" ht="0" hidden="1" customHeight="1">
      <c r="AF1112" s="400"/>
      <c r="AG1112" s="401"/>
      <c r="AI1112" s="400"/>
      <c r="AJ1112" s="401"/>
      <c r="AU1112" s="400" t="s">
        <v>520</v>
      </c>
      <c r="AV1112" s="401">
        <v>2</v>
      </c>
      <c r="AX1112" s="3" t="s">
        <v>170</v>
      </c>
      <c r="AY1112" s="3">
        <v>1</v>
      </c>
      <c r="BA1112" s="400" t="s">
        <v>169</v>
      </c>
      <c r="BB1112" s="401">
        <v>1</v>
      </c>
      <c r="BD1112" s="400" t="s">
        <v>228</v>
      </c>
      <c r="BE1112" s="401">
        <v>1</v>
      </c>
    </row>
    <row r="1113" spans="32:57" ht="0" hidden="1" customHeight="1">
      <c r="AF1113" s="400"/>
      <c r="AG1113" s="401"/>
      <c r="AI1113" s="400"/>
      <c r="AJ1113" s="401"/>
      <c r="AU1113" s="400" t="s">
        <v>520</v>
      </c>
      <c r="AV1113" s="401">
        <v>1</v>
      </c>
      <c r="AX1113" s="3" t="s">
        <v>170</v>
      </c>
      <c r="AY1113" s="3">
        <v>1</v>
      </c>
      <c r="BA1113" s="400" t="s">
        <v>170</v>
      </c>
      <c r="BB1113" s="401">
        <v>1</v>
      </c>
      <c r="BD1113" s="400" t="s">
        <v>228</v>
      </c>
      <c r="BE1113" s="401">
        <v>1</v>
      </c>
    </row>
    <row r="1114" spans="32:57" ht="0" hidden="1" customHeight="1">
      <c r="AF1114" s="400"/>
      <c r="AG1114" s="401"/>
      <c r="AI1114" s="400"/>
      <c r="AJ1114" s="401"/>
      <c r="AU1114" s="400" t="s">
        <v>520</v>
      </c>
      <c r="AV1114" s="401">
        <v>1</v>
      </c>
      <c r="AX1114" s="3" t="s">
        <v>170</v>
      </c>
      <c r="AY1114" s="3">
        <v>1</v>
      </c>
      <c r="BA1114" s="400" t="s">
        <v>170</v>
      </c>
      <c r="BB1114" s="401">
        <v>2</v>
      </c>
      <c r="BD1114" s="400" t="s">
        <v>228</v>
      </c>
      <c r="BE1114" s="401">
        <v>1</v>
      </c>
    </row>
    <row r="1115" spans="32:57" ht="0" hidden="1" customHeight="1">
      <c r="AF1115" s="400"/>
      <c r="AG1115" s="401"/>
      <c r="AI1115" s="400"/>
      <c r="AJ1115" s="401"/>
      <c r="AU1115" s="400" t="s">
        <v>521</v>
      </c>
      <c r="AV1115" s="401">
        <v>1</v>
      </c>
      <c r="AX1115" s="3" t="s">
        <v>170</v>
      </c>
      <c r="AY1115" s="3">
        <v>2</v>
      </c>
      <c r="BA1115" s="400" t="s">
        <v>170</v>
      </c>
      <c r="BB1115" s="401">
        <v>1</v>
      </c>
      <c r="BD1115" s="400" t="s">
        <v>228</v>
      </c>
      <c r="BE1115" s="401">
        <v>1</v>
      </c>
    </row>
    <row r="1116" spans="32:57" ht="0" hidden="1" customHeight="1">
      <c r="AF1116" s="400"/>
      <c r="AG1116" s="401"/>
      <c r="AI1116" s="400"/>
      <c r="AJ1116" s="401"/>
      <c r="AU1116" s="400" t="s">
        <v>522</v>
      </c>
      <c r="AV1116" s="401">
        <v>1</v>
      </c>
      <c r="AX1116" s="3" t="s">
        <v>170</v>
      </c>
      <c r="AY1116" s="3">
        <v>4</v>
      </c>
      <c r="BA1116" s="400" t="s">
        <v>170</v>
      </c>
      <c r="BB1116" s="401">
        <v>1</v>
      </c>
      <c r="BD1116" s="400" t="s">
        <v>228</v>
      </c>
      <c r="BE1116" s="401">
        <v>1</v>
      </c>
    </row>
    <row r="1117" spans="32:57" ht="0" hidden="1" customHeight="1">
      <c r="AF1117" s="400"/>
      <c r="AG1117" s="401"/>
      <c r="AI1117" s="400"/>
      <c r="AJ1117" s="401"/>
      <c r="AU1117" s="400" t="s">
        <v>522</v>
      </c>
      <c r="AV1117" s="401">
        <v>1</v>
      </c>
      <c r="AX1117" s="3" t="s">
        <v>170</v>
      </c>
      <c r="AY1117" s="3">
        <v>1</v>
      </c>
      <c r="BA1117" s="400" t="s">
        <v>170</v>
      </c>
      <c r="BB1117" s="401">
        <v>2</v>
      </c>
      <c r="BD1117" s="400" t="s">
        <v>228</v>
      </c>
      <c r="BE1117" s="401">
        <v>2</v>
      </c>
    </row>
    <row r="1118" spans="32:57" ht="0" hidden="1" customHeight="1">
      <c r="AF1118" s="400"/>
      <c r="AG1118" s="401"/>
      <c r="AI1118" s="400"/>
      <c r="AJ1118" s="401"/>
      <c r="AU1118" s="400" t="s">
        <v>522</v>
      </c>
      <c r="AV1118" s="401">
        <v>1</v>
      </c>
      <c r="AX1118" s="3" t="s">
        <v>170</v>
      </c>
      <c r="AY1118" s="3">
        <v>1</v>
      </c>
      <c r="BA1118" s="400" t="s">
        <v>170</v>
      </c>
      <c r="BB1118" s="401">
        <v>1</v>
      </c>
      <c r="BD1118" s="400" t="s">
        <v>228</v>
      </c>
      <c r="BE1118" s="401">
        <v>1</v>
      </c>
    </row>
    <row r="1119" spans="32:57" ht="0" hidden="1" customHeight="1">
      <c r="AF1119" s="400"/>
      <c r="AG1119" s="401"/>
      <c r="AI1119" s="400"/>
      <c r="AJ1119" s="401"/>
      <c r="AU1119" s="400" t="s">
        <v>523</v>
      </c>
      <c r="AV1119" s="401">
        <v>1</v>
      </c>
      <c r="AX1119" s="3" t="s">
        <v>170</v>
      </c>
      <c r="AY1119" s="3">
        <v>2</v>
      </c>
      <c r="BA1119" s="400" t="s">
        <v>170</v>
      </c>
      <c r="BB1119" s="401">
        <v>1</v>
      </c>
      <c r="BD1119" s="400" t="s">
        <v>228</v>
      </c>
      <c r="BE1119" s="401">
        <v>3</v>
      </c>
    </row>
    <row r="1120" spans="32:57" ht="0" hidden="1" customHeight="1">
      <c r="AF1120" s="400"/>
      <c r="AG1120" s="401"/>
      <c r="AI1120" s="400"/>
      <c r="AJ1120" s="401"/>
      <c r="AU1120" s="400" t="s">
        <v>523</v>
      </c>
      <c r="AV1120" s="401">
        <v>1</v>
      </c>
      <c r="AX1120" s="3" t="s">
        <v>170</v>
      </c>
      <c r="AY1120" s="3">
        <v>1</v>
      </c>
      <c r="BA1120" s="400" t="s">
        <v>170</v>
      </c>
      <c r="BB1120" s="401">
        <v>1</v>
      </c>
      <c r="BD1120" s="400" t="s">
        <v>228</v>
      </c>
      <c r="BE1120" s="401">
        <v>1</v>
      </c>
    </row>
    <row r="1121" spans="32:57" ht="0" hidden="1" customHeight="1">
      <c r="AF1121" s="400"/>
      <c r="AG1121" s="401"/>
      <c r="AI1121" s="400"/>
      <c r="AJ1121" s="401"/>
      <c r="AU1121" s="400" t="s">
        <v>523</v>
      </c>
      <c r="AV1121" s="401">
        <v>1</v>
      </c>
      <c r="AX1121" s="3" t="s">
        <v>170</v>
      </c>
      <c r="AY1121" s="3">
        <v>1</v>
      </c>
      <c r="BA1121" s="400" t="s">
        <v>170</v>
      </c>
      <c r="BB1121" s="401">
        <v>1</v>
      </c>
      <c r="BD1121" s="400" t="s">
        <v>228</v>
      </c>
      <c r="BE1121" s="401">
        <v>1</v>
      </c>
    </row>
    <row r="1122" spans="32:57" ht="0" hidden="1" customHeight="1">
      <c r="AF1122" s="400"/>
      <c r="AG1122" s="401"/>
      <c r="AI1122" s="400"/>
      <c r="AJ1122" s="401"/>
      <c r="AU1122" s="400" t="s">
        <v>523</v>
      </c>
      <c r="AV1122" s="401">
        <v>1</v>
      </c>
      <c r="AX1122" s="3" t="s">
        <v>170</v>
      </c>
      <c r="AY1122" s="3">
        <v>2</v>
      </c>
      <c r="BA1122" s="400" t="s">
        <v>170</v>
      </c>
      <c r="BB1122" s="401">
        <v>1</v>
      </c>
      <c r="BD1122" s="400" t="s">
        <v>228</v>
      </c>
      <c r="BE1122" s="401">
        <v>1</v>
      </c>
    </row>
    <row r="1123" spans="32:57" ht="0" hidden="1" customHeight="1">
      <c r="AF1123" s="400"/>
      <c r="AG1123" s="401"/>
      <c r="AI1123" s="400"/>
      <c r="AJ1123" s="401"/>
      <c r="AU1123" s="400" t="s">
        <v>524</v>
      </c>
      <c r="AV1123" s="401">
        <v>1</v>
      </c>
      <c r="AX1123" s="3" t="s">
        <v>170</v>
      </c>
      <c r="AY1123" s="3">
        <v>2</v>
      </c>
      <c r="BA1123" s="400" t="s">
        <v>170</v>
      </c>
      <c r="BB1123" s="401">
        <v>1</v>
      </c>
      <c r="BD1123" s="400" t="s">
        <v>228</v>
      </c>
      <c r="BE1123" s="401">
        <v>1</v>
      </c>
    </row>
    <row r="1124" spans="32:57" ht="0" hidden="1" customHeight="1">
      <c r="AF1124" s="400"/>
      <c r="AG1124" s="401"/>
      <c r="AI1124" s="400"/>
      <c r="AJ1124" s="401"/>
      <c r="AU1124" s="400" t="s">
        <v>524</v>
      </c>
      <c r="AV1124" s="401">
        <v>1</v>
      </c>
      <c r="AX1124" s="3" t="s">
        <v>170</v>
      </c>
      <c r="AY1124" s="3">
        <v>2</v>
      </c>
      <c r="BA1124" s="400" t="s">
        <v>170</v>
      </c>
      <c r="BB1124" s="401">
        <v>1</v>
      </c>
      <c r="BD1124" s="400" t="s">
        <v>229</v>
      </c>
      <c r="BE1124" s="401">
        <v>1</v>
      </c>
    </row>
    <row r="1125" spans="32:57" ht="0" hidden="1" customHeight="1">
      <c r="AF1125" s="400"/>
      <c r="AG1125" s="401"/>
      <c r="AI1125" s="400"/>
      <c r="AJ1125" s="401"/>
      <c r="AU1125" s="400" t="s">
        <v>524</v>
      </c>
      <c r="AV1125" s="401">
        <v>1</v>
      </c>
      <c r="AX1125" s="3" t="s">
        <v>170</v>
      </c>
      <c r="AY1125" s="3">
        <v>1</v>
      </c>
      <c r="BA1125" s="400" t="s">
        <v>170</v>
      </c>
      <c r="BB1125" s="401">
        <v>1</v>
      </c>
      <c r="BD1125" s="400" t="s">
        <v>229</v>
      </c>
      <c r="BE1125" s="401">
        <v>1</v>
      </c>
    </row>
    <row r="1126" spans="32:57" ht="0" hidden="1" customHeight="1">
      <c r="AF1126" s="400"/>
      <c r="AG1126" s="401"/>
      <c r="AI1126" s="400"/>
      <c r="AJ1126" s="401"/>
      <c r="AU1126" s="400" t="s">
        <v>548</v>
      </c>
      <c r="AV1126" s="401">
        <v>1</v>
      </c>
      <c r="AX1126" s="3" t="s">
        <v>170</v>
      </c>
      <c r="AY1126" s="3">
        <v>1</v>
      </c>
      <c r="BA1126" s="400" t="s">
        <v>170</v>
      </c>
      <c r="BB1126" s="401">
        <v>3</v>
      </c>
      <c r="BD1126" s="400" t="s">
        <v>229</v>
      </c>
      <c r="BE1126" s="401">
        <v>1</v>
      </c>
    </row>
    <row r="1127" spans="32:57" ht="0" hidden="1" customHeight="1">
      <c r="AF1127" s="400"/>
      <c r="AG1127" s="401"/>
      <c r="AI1127" s="400"/>
      <c r="AJ1127" s="401"/>
      <c r="AU1127" s="400" t="s">
        <v>548</v>
      </c>
      <c r="AV1127" s="401">
        <v>1</v>
      </c>
      <c r="AX1127" s="3" t="s">
        <v>170</v>
      </c>
      <c r="AY1127" s="3">
        <v>1</v>
      </c>
      <c r="BA1127" s="400" t="s">
        <v>170</v>
      </c>
      <c r="BB1127" s="401">
        <v>1</v>
      </c>
      <c r="BD1127" s="400" t="s">
        <v>229</v>
      </c>
      <c r="BE1127" s="401">
        <v>1</v>
      </c>
    </row>
    <row r="1128" spans="32:57" ht="0" hidden="1" customHeight="1">
      <c r="AF1128" s="400"/>
      <c r="AG1128" s="401"/>
      <c r="AI1128" s="400"/>
      <c r="AJ1128" s="401"/>
      <c r="AU1128" s="400" t="s">
        <v>551</v>
      </c>
      <c r="AV1128" s="401">
        <v>1</v>
      </c>
      <c r="AX1128" s="3" t="s">
        <v>170</v>
      </c>
      <c r="AY1128" s="3">
        <v>1</v>
      </c>
      <c r="BA1128" s="400" t="s">
        <v>170</v>
      </c>
      <c r="BB1128" s="401">
        <v>1</v>
      </c>
      <c r="BD1128" s="400" t="s">
        <v>229</v>
      </c>
      <c r="BE1128" s="401">
        <v>1</v>
      </c>
    </row>
    <row r="1129" spans="32:57" ht="0" hidden="1" customHeight="1">
      <c r="AF1129" s="400"/>
      <c r="AG1129" s="401"/>
      <c r="AI1129" s="400"/>
      <c r="AJ1129" s="401"/>
      <c r="AU1129" s="400" t="s">
        <v>551</v>
      </c>
      <c r="AV1129" s="401">
        <v>1</v>
      </c>
      <c r="AX1129" s="3" t="s">
        <v>170</v>
      </c>
      <c r="AY1129" s="3">
        <v>1</v>
      </c>
      <c r="BA1129" s="400" t="s">
        <v>170</v>
      </c>
      <c r="BB1129" s="401">
        <v>1</v>
      </c>
      <c r="BD1129" s="400" t="s">
        <v>229</v>
      </c>
      <c r="BE1129" s="401">
        <v>1</v>
      </c>
    </row>
    <row r="1130" spans="32:57" ht="0" hidden="1" customHeight="1">
      <c r="AF1130" s="400"/>
      <c r="AG1130" s="401"/>
      <c r="AI1130" s="400"/>
      <c r="AJ1130" s="401"/>
      <c r="AU1130" s="400" t="s">
        <v>552</v>
      </c>
      <c r="AV1130" s="401">
        <v>1</v>
      </c>
      <c r="AX1130" s="3" t="s">
        <v>170</v>
      </c>
      <c r="AY1130" s="3">
        <v>3</v>
      </c>
      <c r="BA1130" s="400" t="s">
        <v>170</v>
      </c>
      <c r="BB1130" s="401">
        <v>1</v>
      </c>
      <c r="BD1130" s="400" t="s">
        <v>229</v>
      </c>
      <c r="BE1130" s="401">
        <v>1</v>
      </c>
    </row>
    <row r="1131" spans="32:57" ht="0" hidden="1" customHeight="1">
      <c r="AF1131" s="400"/>
      <c r="AG1131" s="401"/>
      <c r="AI1131" s="400"/>
      <c r="AJ1131" s="401"/>
      <c r="AU1131" s="400" t="s">
        <v>542</v>
      </c>
      <c r="AV1131" s="401">
        <v>1</v>
      </c>
      <c r="AX1131" s="3" t="s">
        <v>170</v>
      </c>
      <c r="AY1131" s="3">
        <v>1</v>
      </c>
      <c r="BA1131" s="400" t="s">
        <v>170</v>
      </c>
      <c r="BB1131" s="401">
        <v>2</v>
      </c>
      <c r="BD1131" s="400" t="s">
        <v>229</v>
      </c>
      <c r="BE1131" s="401">
        <v>3</v>
      </c>
    </row>
    <row r="1132" spans="32:57" ht="0" hidden="1" customHeight="1">
      <c r="AF1132" s="400"/>
      <c r="AG1132" s="401"/>
      <c r="AI1132" s="400"/>
      <c r="AJ1132" s="401"/>
      <c r="AU1132" s="400" t="s">
        <v>543</v>
      </c>
      <c r="AV1132" s="401">
        <v>1</v>
      </c>
      <c r="AX1132" s="3" t="s">
        <v>170</v>
      </c>
      <c r="AY1132" s="3">
        <v>2</v>
      </c>
      <c r="BA1132" s="400" t="s">
        <v>170</v>
      </c>
      <c r="BB1132" s="401">
        <v>1</v>
      </c>
      <c r="BD1132" s="400" t="s">
        <v>229</v>
      </c>
      <c r="BE1132" s="401">
        <v>1</v>
      </c>
    </row>
    <row r="1133" spans="32:57" ht="0" hidden="1" customHeight="1">
      <c r="AF1133" s="400"/>
      <c r="AG1133" s="401"/>
      <c r="AI1133" s="400"/>
      <c r="AJ1133" s="401"/>
      <c r="AU1133" s="400" t="s">
        <v>543</v>
      </c>
      <c r="AV1133" s="401">
        <v>1</v>
      </c>
      <c r="AX1133" s="3" t="s">
        <v>170</v>
      </c>
      <c r="AY1133" s="3">
        <v>1</v>
      </c>
      <c r="BA1133" s="400" t="s">
        <v>170</v>
      </c>
      <c r="BB1133" s="401">
        <v>1</v>
      </c>
      <c r="BD1133" s="400" t="s">
        <v>229</v>
      </c>
      <c r="BE1133" s="401">
        <v>2</v>
      </c>
    </row>
    <row r="1134" spans="32:57" ht="0" hidden="1" customHeight="1">
      <c r="AF1134" s="400"/>
      <c r="AG1134" s="401"/>
      <c r="AI1134" s="400"/>
      <c r="AJ1134" s="401"/>
      <c r="AU1134" s="400" t="s">
        <v>543</v>
      </c>
      <c r="AV1134" s="401">
        <v>1</v>
      </c>
      <c r="AX1134" s="3" t="s">
        <v>170</v>
      </c>
      <c r="AY1134" s="3">
        <v>2</v>
      </c>
      <c r="BA1134" s="400" t="s">
        <v>170</v>
      </c>
      <c r="BB1134" s="401">
        <v>1</v>
      </c>
      <c r="BD1134" s="400" t="s">
        <v>229</v>
      </c>
      <c r="BE1134" s="401">
        <v>1</v>
      </c>
    </row>
    <row r="1135" spans="32:57" ht="0" hidden="1" customHeight="1">
      <c r="AF1135" s="400"/>
      <c r="AG1135" s="401"/>
      <c r="AI1135" s="400"/>
      <c r="AJ1135" s="401"/>
      <c r="AU1135" s="400" t="s">
        <v>543</v>
      </c>
      <c r="AV1135" s="401">
        <v>-1</v>
      </c>
      <c r="AX1135" s="3" t="s">
        <v>170</v>
      </c>
      <c r="AY1135" s="3">
        <v>2</v>
      </c>
      <c r="BA1135" s="400" t="s">
        <v>170</v>
      </c>
      <c r="BB1135" s="401">
        <v>1</v>
      </c>
      <c r="BD1135" s="400" t="s">
        <v>229</v>
      </c>
      <c r="BE1135" s="401">
        <v>1</v>
      </c>
    </row>
    <row r="1136" spans="32:57" ht="0" hidden="1" customHeight="1">
      <c r="AF1136" s="400"/>
      <c r="AG1136" s="401"/>
      <c r="AI1136" s="400"/>
      <c r="AJ1136" s="401"/>
      <c r="AU1136" s="400" t="s">
        <v>549</v>
      </c>
      <c r="AV1136" s="401">
        <v>1</v>
      </c>
      <c r="AX1136" s="3" t="s">
        <v>170</v>
      </c>
      <c r="AY1136" s="3">
        <v>1</v>
      </c>
      <c r="BA1136" s="400" t="s">
        <v>170</v>
      </c>
      <c r="BB1136" s="401">
        <v>3</v>
      </c>
      <c r="BD1136" s="400" t="s">
        <v>229</v>
      </c>
      <c r="BE1136" s="401">
        <v>1</v>
      </c>
    </row>
    <row r="1137" spans="32:57" ht="0" hidden="1" customHeight="1">
      <c r="AF1137" s="400"/>
      <c r="AG1137" s="401"/>
      <c r="AI1137" s="400"/>
      <c r="AJ1137" s="401"/>
      <c r="AU1137" s="400" t="s">
        <v>525</v>
      </c>
      <c r="AV1137" s="401">
        <v>1</v>
      </c>
      <c r="AX1137" s="3" t="s">
        <v>170</v>
      </c>
      <c r="AY1137" s="3">
        <v>2</v>
      </c>
      <c r="BA1137" s="400" t="s">
        <v>170</v>
      </c>
      <c r="BB1137" s="401">
        <v>2</v>
      </c>
      <c r="BD1137" s="400" t="s">
        <v>230</v>
      </c>
      <c r="BE1137" s="401">
        <v>1</v>
      </c>
    </row>
    <row r="1138" spans="32:57" ht="0" hidden="1" customHeight="1">
      <c r="AF1138" s="400"/>
      <c r="AG1138" s="401"/>
      <c r="AI1138" s="400"/>
      <c r="AJ1138" s="401"/>
      <c r="AU1138" s="400" t="s">
        <v>526</v>
      </c>
      <c r="AV1138" s="401">
        <v>1</v>
      </c>
      <c r="AX1138" s="3" t="s">
        <v>170</v>
      </c>
      <c r="AY1138" s="3">
        <v>1</v>
      </c>
      <c r="BA1138" s="400" t="s">
        <v>170</v>
      </c>
      <c r="BB1138" s="401">
        <v>1</v>
      </c>
      <c r="BD1138" s="400" t="s">
        <v>230</v>
      </c>
      <c r="BE1138" s="401">
        <v>1</v>
      </c>
    </row>
    <row r="1139" spans="32:57" ht="0" hidden="1" customHeight="1">
      <c r="AF1139" s="400"/>
      <c r="AG1139" s="401"/>
      <c r="AI1139" s="400"/>
      <c r="AJ1139" s="401"/>
      <c r="AU1139" s="400" t="s">
        <v>526</v>
      </c>
      <c r="AV1139" s="401">
        <v>1</v>
      </c>
      <c r="AX1139" s="3" t="s">
        <v>170</v>
      </c>
      <c r="AY1139" s="3">
        <v>3</v>
      </c>
      <c r="BA1139" s="400" t="s">
        <v>170</v>
      </c>
      <c r="BB1139" s="401">
        <v>3</v>
      </c>
      <c r="BD1139" s="400" t="s">
        <v>230</v>
      </c>
      <c r="BE1139" s="401">
        <v>1</v>
      </c>
    </row>
    <row r="1140" spans="32:57" ht="0" hidden="1" customHeight="1">
      <c r="AF1140" s="400"/>
      <c r="AG1140" s="401"/>
      <c r="AI1140" s="400"/>
      <c r="AJ1140" s="401"/>
      <c r="AU1140" s="400" t="s">
        <v>526</v>
      </c>
      <c r="AV1140" s="401">
        <v>1</v>
      </c>
      <c r="AX1140" s="3" t="s">
        <v>170</v>
      </c>
      <c r="AY1140" s="3">
        <v>1</v>
      </c>
      <c r="BA1140" s="400" t="s">
        <v>170</v>
      </c>
      <c r="BB1140" s="401">
        <v>1</v>
      </c>
      <c r="BD1140" s="400" t="s">
        <v>230</v>
      </c>
      <c r="BE1140" s="401">
        <v>1</v>
      </c>
    </row>
    <row r="1141" spans="32:57" ht="0" hidden="1" customHeight="1">
      <c r="AF1141" s="400"/>
      <c r="AG1141" s="401"/>
      <c r="AI1141" s="400"/>
      <c r="AJ1141" s="401"/>
      <c r="AU1141" s="400" t="s">
        <v>526</v>
      </c>
      <c r="AV1141" s="401">
        <v>1</v>
      </c>
      <c r="AX1141" s="3" t="s">
        <v>170</v>
      </c>
      <c r="AY1141" s="3">
        <v>1</v>
      </c>
      <c r="BA1141" s="400" t="s">
        <v>170</v>
      </c>
      <c r="BB1141" s="401">
        <v>2</v>
      </c>
      <c r="BD1141" s="400" t="s">
        <v>230</v>
      </c>
      <c r="BE1141" s="401">
        <v>1</v>
      </c>
    </row>
    <row r="1142" spans="32:57" ht="0" hidden="1" customHeight="1">
      <c r="AF1142" s="400"/>
      <c r="AG1142" s="401"/>
      <c r="AI1142" s="400"/>
      <c r="AJ1142" s="401"/>
      <c r="AU1142" s="400" t="s">
        <v>526</v>
      </c>
      <c r="AV1142" s="401">
        <v>1</v>
      </c>
      <c r="AX1142" s="3" t="s">
        <v>170</v>
      </c>
      <c r="AY1142" s="3">
        <v>1</v>
      </c>
      <c r="BA1142" s="400" t="s">
        <v>170</v>
      </c>
      <c r="BB1142" s="401">
        <v>1</v>
      </c>
      <c r="BD1142" s="400" t="s">
        <v>230</v>
      </c>
      <c r="BE1142" s="401">
        <v>1</v>
      </c>
    </row>
    <row r="1143" spans="32:57" ht="0" hidden="1" customHeight="1">
      <c r="AF1143" s="400"/>
      <c r="AG1143" s="401"/>
      <c r="AI1143" s="400"/>
      <c r="AJ1143" s="401"/>
      <c r="AU1143" s="400" t="s">
        <v>526</v>
      </c>
      <c r="AV1143" s="401">
        <v>1</v>
      </c>
      <c r="AX1143" s="3" t="s">
        <v>170</v>
      </c>
      <c r="AY1143" s="3">
        <v>2</v>
      </c>
      <c r="BA1143" s="400" t="s">
        <v>170</v>
      </c>
      <c r="BB1143" s="401">
        <v>2</v>
      </c>
      <c r="BD1143" s="400" t="s">
        <v>230</v>
      </c>
      <c r="BE1143" s="401">
        <v>6</v>
      </c>
    </row>
    <row r="1144" spans="32:57" ht="0" hidden="1" customHeight="1">
      <c r="AF1144" s="400"/>
      <c r="AG1144" s="401"/>
      <c r="AI1144" s="400"/>
      <c r="AJ1144" s="401"/>
      <c r="AU1144" s="400" t="s">
        <v>526</v>
      </c>
      <c r="AV1144" s="401">
        <v>2</v>
      </c>
      <c r="AX1144" s="3" t="s">
        <v>170</v>
      </c>
      <c r="AY1144" s="3">
        <v>3</v>
      </c>
      <c r="BA1144" s="400" t="s">
        <v>170</v>
      </c>
      <c r="BB1144" s="401">
        <v>2</v>
      </c>
      <c r="BD1144" s="400" t="s">
        <v>230</v>
      </c>
      <c r="BE1144" s="401">
        <v>1</v>
      </c>
    </row>
    <row r="1145" spans="32:57" ht="0" hidden="1" customHeight="1">
      <c r="AF1145" s="400"/>
      <c r="AG1145" s="401"/>
      <c r="AI1145" s="400"/>
      <c r="AJ1145" s="401"/>
      <c r="AU1145" s="400" t="s">
        <v>526</v>
      </c>
      <c r="AV1145" s="401">
        <v>1</v>
      </c>
      <c r="AX1145" s="3" t="s">
        <v>170</v>
      </c>
      <c r="AY1145" s="3">
        <v>10</v>
      </c>
      <c r="BA1145" s="400" t="s">
        <v>170</v>
      </c>
      <c r="BB1145" s="401">
        <v>1</v>
      </c>
      <c r="BD1145" s="400" t="s">
        <v>230</v>
      </c>
      <c r="BE1145" s="401">
        <v>3</v>
      </c>
    </row>
    <row r="1146" spans="32:57" ht="0" hidden="1" customHeight="1">
      <c r="AF1146" s="400"/>
      <c r="AG1146" s="401"/>
      <c r="AI1146" s="400"/>
      <c r="AJ1146" s="401"/>
      <c r="AU1146" s="400" t="s">
        <v>526</v>
      </c>
      <c r="AV1146" s="401">
        <v>1</v>
      </c>
      <c r="AX1146" s="3" t="s">
        <v>170</v>
      </c>
      <c r="AY1146" s="3">
        <v>1</v>
      </c>
      <c r="BA1146" s="400" t="s">
        <v>170</v>
      </c>
      <c r="BB1146" s="401">
        <v>1</v>
      </c>
      <c r="BD1146" s="400" t="s">
        <v>230</v>
      </c>
      <c r="BE1146" s="401">
        <v>2</v>
      </c>
    </row>
    <row r="1147" spans="32:57" ht="0" hidden="1" customHeight="1">
      <c r="AF1147" s="400"/>
      <c r="AG1147" s="401"/>
      <c r="AI1147" s="400"/>
      <c r="AJ1147" s="401"/>
      <c r="AU1147" s="400" t="s">
        <v>527</v>
      </c>
      <c r="AV1147" s="401">
        <v>2</v>
      </c>
      <c r="AX1147" s="3" t="s">
        <v>170</v>
      </c>
      <c r="AY1147" s="3">
        <v>1</v>
      </c>
      <c r="BA1147" s="400" t="s">
        <v>170</v>
      </c>
      <c r="BB1147" s="401">
        <v>1</v>
      </c>
      <c r="BD1147" s="400" t="s">
        <v>230</v>
      </c>
      <c r="BE1147" s="401">
        <v>1</v>
      </c>
    </row>
    <row r="1148" spans="32:57" ht="0" hidden="1" customHeight="1">
      <c r="AF1148" s="400"/>
      <c r="AG1148" s="401"/>
      <c r="AI1148" s="400"/>
      <c r="AJ1148" s="401"/>
      <c r="AU1148" s="400" t="s">
        <v>527</v>
      </c>
      <c r="AV1148" s="401">
        <v>1</v>
      </c>
      <c r="AX1148" s="3" t="s">
        <v>170</v>
      </c>
      <c r="AY1148" s="3">
        <v>2</v>
      </c>
      <c r="BA1148" s="400" t="s">
        <v>170</v>
      </c>
      <c r="BB1148" s="401">
        <v>2</v>
      </c>
      <c r="BD1148" s="400" t="s">
        <v>230</v>
      </c>
      <c r="BE1148" s="401">
        <v>1</v>
      </c>
    </row>
    <row r="1149" spans="32:57" ht="0" hidden="1" customHeight="1">
      <c r="AF1149" s="400"/>
      <c r="AG1149" s="401"/>
      <c r="AI1149" s="400"/>
      <c r="AJ1149" s="401"/>
      <c r="AU1149" s="400" t="s">
        <v>527</v>
      </c>
      <c r="AV1149" s="401">
        <v>1</v>
      </c>
      <c r="AX1149" s="3" t="s">
        <v>170</v>
      </c>
      <c r="AY1149" s="3">
        <v>1</v>
      </c>
      <c r="BA1149" s="400" t="s">
        <v>170</v>
      </c>
      <c r="BB1149" s="401">
        <v>1</v>
      </c>
      <c r="BD1149" s="400" t="s">
        <v>230</v>
      </c>
      <c r="BE1149" s="401">
        <v>2</v>
      </c>
    </row>
    <row r="1150" spans="32:57" ht="0" hidden="1" customHeight="1">
      <c r="AF1150" s="400"/>
      <c r="AG1150" s="401"/>
      <c r="AI1150" s="400"/>
      <c r="AJ1150" s="401"/>
      <c r="AU1150" s="400" t="s">
        <v>527</v>
      </c>
      <c r="AV1150" s="401">
        <v>1</v>
      </c>
      <c r="AX1150" s="3" t="s">
        <v>170</v>
      </c>
      <c r="AY1150" s="3">
        <v>2</v>
      </c>
      <c r="BA1150" s="400" t="s">
        <v>170</v>
      </c>
      <c r="BB1150" s="401">
        <v>1</v>
      </c>
      <c r="BD1150" s="400" t="s">
        <v>230</v>
      </c>
      <c r="BE1150" s="401">
        <v>1</v>
      </c>
    </row>
    <row r="1151" spans="32:57" ht="0" hidden="1" customHeight="1">
      <c r="AF1151" s="400"/>
      <c r="AG1151" s="401"/>
      <c r="AI1151" s="400"/>
      <c r="AJ1151" s="401"/>
      <c r="AU1151" s="400" t="s">
        <v>528</v>
      </c>
      <c r="AV1151" s="401">
        <v>1</v>
      </c>
      <c r="AX1151" s="3" t="s">
        <v>170</v>
      </c>
      <c r="AY1151" s="3">
        <v>5</v>
      </c>
      <c r="BA1151" s="400" t="s">
        <v>170</v>
      </c>
      <c r="BB1151" s="401">
        <v>2</v>
      </c>
      <c r="BD1151" s="400" t="s">
        <v>231</v>
      </c>
      <c r="BE1151" s="401">
        <v>1</v>
      </c>
    </row>
    <row r="1152" spans="32:57" ht="0" hidden="1" customHeight="1">
      <c r="AF1152" s="400"/>
      <c r="AG1152" s="401"/>
      <c r="AI1152" s="400"/>
      <c r="AJ1152" s="401"/>
      <c r="AU1152" s="400" t="s">
        <v>528</v>
      </c>
      <c r="AV1152" s="401">
        <v>1</v>
      </c>
      <c r="AX1152" s="3" t="s">
        <v>170</v>
      </c>
      <c r="AY1152" s="3">
        <v>2</v>
      </c>
      <c r="BA1152" s="400" t="s">
        <v>170</v>
      </c>
      <c r="BB1152" s="401">
        <v>2</v>
      </c>
      <c r="BD1152" s="400" t="s">
        <v>231</v>
      </c>
      <c r="BE1152" s="401">
        <v>1</v>
      </c>
    </row>
    <row r="1153" spans="32:57" ht="0" hidden="1" customHeight="1">
      <c r="AF1153" s="400"/>
      <c r="AG1153" s="401"/>
      <c r="AI1153" s="400"/>
      <c r="AJ1153" s="401"/>
      <c r="AU1153" s="400" t="s">
        <v>528</v>
      </c>
      <c r="AV1153" s="401">
        <v>1</v>
      </c>
      <c r="AX1153" s="3" t="s">
        <v>170</v>
      </c>
      <c r="AY1153" s="3">
        <v>4</v>
      </c>
      <c r="BA1153" s="400" t="s">
        <v>170</v>
      </c>
      <c r="BB1153" s="401">
        <v>1</v>
      </c>
      <c r="BD1153" s="400" t="s">
        <v>231</v>
      </c>
      <c r="BE1153" s="401">
        <v>2</v>
      </c>
    </row>
    <row r="1154" spans="32:57" ht="0" hidden="1" customHeight="1">
      <c r="AF1154" s="400"/>
      <c r="AG1154" s="401"/>
      <c r="AI1154" s="400"/>
      <c r="AJ1154" s="401"/>
      <c r="AU1154" s="400" t="s">
        <v>529</v>
      </c>
      <c r="AV1154" s="401">
        <v>1</v>
      </c>
      <c r="AX1154" s="3" t="s">
        <v>170</v>
      </c>
      <c r="AY1154" s="3">
        <v>1</v>
      </c>
      <c r="BA1154" s="400" t="s">
        <v>170</v>
      </c>
      <c r="BB1154" s="401">
        <v>1</v>
      </c>
      <c r="BD1154" s="400" t="s">
        <v>231</v>
      </c>
      <c r="BE1154" s="401">
        <v>1</v>
      </c>
    </row>
    <row r="1155" spans="32:57" ht="0" hidden="1" customHeight="1">
      <c r="AF1155" s="400"/>
      <c r="AG1155" s="401"/>
      <c r="AI1155" s="400"/>
      <c r="AJ1155" s="401"/>
      <c r="AU1155" s="400" t="s">
        <v>529</v>
      </c>
      <c r="AV1155" s="401">
        <v>1</v>
      </c>
      <c r="AX1155" s="3" t="s">
        <v>170</v>
      </c>
      <c r="AY1155" s="3">
        <v>1</v>
      </c>
      <c r="BA1155" s="400" t="s">
        <v>170</v>
      </c>
      <c r="BB1155" s="401">
        <v>1</v>
      </c>
      <c r="BD1155" s="400" t="s">
        <v>231</v>
      </c>
      <c r="BE1155" s="401">
        <v>1</v>
      </c>
    </row>
    <row r="1156" spans="32:57" ht="0" hidden="1" customHeight="1">
      <c r="AF1156" s="400"/>
      <c r="AG1156" s="401"/>
      <c r="AI1156" s="400"/>
      <c r="AJ1156" s="401"/>
      <c r="AU1156" s="400" t="s">
        <v>529</v>
      </c>
      <c r="AV1156" s="401">
        <v>2</v>
      </c>
      <c r="AX1156" s="3" t="s">
        <v>170</v>
      </c>
      <c r="AY1156" s="3">
        <v>2</v>
      </c>
      <c r="BA1156" s="400" t="s">
        <v>170</v>
      </c>
      <c r="BB1156" s="401">
        <v>1</v>
      </c>
      <c r="BD1156" s="400" t="s">
        <v>231</v>
      </c>
      <c r="BE1156" s="401">
        <v>4</v>
      </c>
    </row>
    <row r="1157" spans="32:57" ht="0" hidden="1" customHeight="1">
      <c r="AF1157" s="400"/>
      <c r="AG1157" s="401"/>
      <c r="AI1157" s="400"/>
      <c r="AJ1157" s="401"/>
      <c r="AU1157" s="400" t="s">
        <v>530</v>
      </c>
      <c r="AV1157" s="401">
        <v>1</v>
      </c>
      <c r="AX1157" s="3" t="s">
        <v>170</v>
      </c>
      <c r="AY1157" s="3">
        <v>2</v>
      </c>
      <c r="BA1157" s="400" t="s">
        <v>170</v>
      </c>
      <c r="BB1157" s="401">
        <v>1</v>
      </c>
      <c r="BD1157" s="400" t="s">
        <v>231</v>
      </c>
      <c r="BE1157" s="401">
        <v>1</v>
      </c>
    </row>
    <row r="1158" spans="32:57" ht="0" hidden="1" customHeight="1">
      <c r="AF1158" s="400"/>
      <c r="AG1158" s="401"/>
      <c r="AI1158" s="400"/>
      <c r="AJ1158" s="401"/>
      <c r="AU1158" s="400" t="s">
        <v>530</v>
      </c>
      <c r="AV1158" s="401">
        <v>2</v>
      </c>
      <c r="AX1158" s="3" t="s">
        <v>170</v>
      </c>
      <c r="AY1158" s="3">
        <v>1</v>
      </c>
      <c r="BA1158" s="400" t="s">
        <v>170</v>
      </c>
      <c r="BB1158" s="401">
        <v>1</v>
      </c>
      <c r="BD1158" s="400" t="s">
        <v>231</v>
      </c>
      <c r="BE1158" s="401">
        <v>1</v>
      </c>
    </row>
    <row r="1159" spans="32:57" ht="0" hidden="1" customHeight="1">
      <c r="AF1159" s="400"/>
      <c r="AG1159" s="401"/>
      <c r="AI1159" s="400"/>
      <c r="AJ1159" s="401"/>
      <c r="AU1159" s="400" t="s">
        <v>530</v>
      </c>
      <c r="AV1159" s="401">
        <v>1</v>
      </c>
      <c r="AX1159" s="3" t="s">
        <v>170</v>
      </c>
      <c r="AY1159" s="3">
        <v>3</v>
      </c>
      <c r="BA1159" s="400" t="s">
        <v>170</v>
      </c>
      <c r="BB1159" s="401">
        <v>1</v>
      </c>
      <c r="BD1159" s="400" t="s">
        <v>232</v>
      </c>
      <c r="BE1159" s="401">
        <v>1</v>
      </c>
    </row>
    <row r="1160" spans="32:57" ht="0" hidden="1" customHeight="1">
      <c r="AF1160" s="400"/>
      <c r="AG1160" s="401"/>
      <c r="AI1160" s="400"/>
      <c r="AJ1160" s="401"/>
      <c r="AU1160" s="400" t="s">
        <v>530</v>
      </c>
      <c r="AV1160" s="401">
        <v>1</v>
      </c>
      <c r="AX1160" s="3" t="s">
        <v>170</v>
      </c>
      <c r="AY1160" s="3">
        <v>1</v>
      </c>
      <c r="BA1160" s="400" t="s">
        <v>170</v>
      </c>
      <c r="BB1160" s="401">
        <v>1</v>
      </c>
      <c r="BD1160" s="400" t="s">
        <v>232</v>
      </c>
      <c r="BE1160" s="401">
        <v>1</v>
      </c>
    </row>
    <row r="1161" spans="32:57" ht="0" hidden="1" customHeight="1">
      <c r="AF1161" s="400"/>
      <c r="AG1161" s="401"/>
      <c r="AI1161" s="400"/>
      <c r="AJ1161" s="401"/>
      <c r="AU1161" s="400" t="s">
        <v>530</v>
      </c>
      <c r="AV1161" s="401">
        <v>1</v>
      </c>
      <c r="AX1161" s="3" t="s">
        <v>170</v>
      </c>
      <c r="AY1161" s="3">
        <v>1</v>
      </c>
      <c r="BA1161" s="400" t="s">
        <v>170</v>
      </c>
      <c r="BB1161" s="401">
        <v>1</v>
      </c>
      <c r="BD1161" s="400" t="s">
        <v>232</v>
      </c>
      <c r="BE1161" s="401">
        <v>1</v>
      </c>
    </row>
    <row r="1162" spans="32:57" ht="0" hidden="1" customHeight="1">
      <c r="AF1162" s="400"/>
      <c r="AG1162" s="401"/>
      <c r="AI1162" s="400"/>
      <c r="AJ1162" s="401"/>
      <c r="AU1162" s="400" t="s">
        <v>530</v>
      </c>
      <c r="AV1162" s="401">
        <v>1</v>
      </c>
      <c r="AX1162" s="3" t="s">
        <v>170</v>
      </c>
      <c r="AY1162" s="3">
        <v>4</v>
      </c>
      <c r="BA1162" s="400" t="s">
        <v>170</v>
      </c>
      <c r="BB1162" s="401">
        <v>2</v>
      </c>
      <c r="BD1162" s="400" t="s">
        <v>232</v>
      </c>
      <c r="BE1162" s="401">
        <v>1</v>
      </c>
    </row>
    <row r="1163" spans="32:57" ht="0" hidden="1" customHeight="1">
      <c r="AF1163" s="400"/>
      <c r="AG1163" s="401"/>
      <c r="AI1163" s="400"/>
      <c r="AJ1163" s="401"/>
      <c r="AU1163" s="400" t="s">
        <v>531</v>
      </c>
      <c r="AV1163" s="401">
        <v>1</v>
      </c>
      <c r="AX1163" s="3" t="s">
        <v>170</v>
      </c>
      <c r="AY1163" s="3">
        <v>3</v>
      </c>
      <c r="BA1163" s="400" t="s">
        <v>170</v>
      </c>
      <c r="BB1163" s="401">
        <v>1</v>
      </c>
      <c r="BD1163" s="400" t="s">
        <v>232</v>
      </c>
      <c r="BE1163" s="401">
        <v>1</v>
      </c>
    </row>
    <row r="1164" spans="32:57" ht="0" hidden="1" customHeight="1">
      <c r="AF1164" s="400"/>
      <c r="AG1164" s="401"/>
      <c r="AI1164" s="400"/>
      <c r="AJ1164" s="401"/>
      <c r="AU1164" s="400" t="s">
        <v>531</v>
      </c>
      <c r="AV1164" s="401">
        <v>1</v>
      </c>
      <c r="AX1164" s="3" t="s">
        <v>170</v>
      </c>
      <c r="AY1164" s="3">
        <v>2</v>
      </c>
      <c r="BA1164" s="400" t="s">
        <v>170</v>
      </c>
      <c r="BB1164" s="401">
        <v>1</v>
      </c>
      <c r="BD1164" s="400" t="s">
        <v>182</v>
      </c>
      <c r="BE1164" s="401">
        <v>1</v>
      </c>
    </row>
    <row r="1165" spans="32:57" ht="0" hidden="1" customHeight="1">
      <c r="AF1165" s="400"/>
      <c r="AG1165" s="401"/>
      <c r="AI1165" s="400"/>
      <c r="AJ1165" s="401"/>
      <c r="AU1165" s="400" t="s">
        <v>532</v>
      </c>
      <c r="AV1165" s="401">
        <v>1</v>
      </c>
      <c r="AX1165" s="3" t="s">
        <v>170</v>
      </c>
      <c r="AY1165" s="3">
        <v>1</v>
      </c>
      <c r="BA1165" s="400" t="s">
        <v>170</v>
      </c>
      <c r="BB1165" s="401">
        <v>2</v>
      </c>
      <c r="BD1165" s="400" t="s">
        <v>182</v>
      </c>
      <c r="BE1165" s="401">
        <v>1</v>
      </c>
    </row>
    <row r="1166" spans="32:57" ht="0" hidden="1" customHeight="1">
      <c r="AF1166" s="400"/>
      <c r="AG1166" s="401"/>
      <c r="AI1166" s="400"/>
      <c r="AJ1166" s="401"/>
      <c r="AU1166" s="400" t="s">
        <v>532</v>
      </c>
      <c r="AV1166" s="401">
        <v>1</v>
      </c>
      <c r="AX1166" s="3" t="s">
        <v>170</v>
      </c>
      <c r="AY1166" s="3">
        <v>1</v>
      </c>
      <c r="BA1166" s="400" t="s">
        <v>170</v>
      </c>
      <c r="BB1166" s="401">
        <v>1</v>
      </c>
      <c r="BD1166" s="400" t="s">
        <v>182</v>
      </c>
      <c r="BE1166" s="401">
        <v>1</v>
      </c>
    </row>
    <row r="1167" spans="32:57" ht="0" hidden="1" customHeight="1">
      <c r="AF1167" s="400"/>
      <c r="AG1167" s="401"/>
      <c r="AI1167" s="400"/>
      <c r="AJ1167" s="401"/>
      <c r="AU1167" s="400" t="s">
        <v>532</v>
      </c>
      <c r="AV1167" s="401">
        <v>1</v>
      </c>
      <c r="AX1167" s="3" t="s">
        <v>170</v>
      </c>
      <c r="AY1167" s="3">
        <v>3</v>
      </c>
      <c r="BA1167" s="400" t="s">
        <v>170</v>
      </c>
      <c r="BB1167" s="401">
        <v>2</v>
      </c>
      <c r="BD1167" s="400" t="s">
        <v>182</v>
      </c>
      <c r="BE1167" s="401">
        <v>-1</v>
      </c>
    </row>
    <row r="1168" spans="32:57" ht="0" hidden="1" customHeight="1">
      <c r="AF1168" s="400"/>
      <c r="AG1168" s="401"/>
      <c r="AI1168" s="400"/>
      <c r="AJ1168" s="401"/>
      <c r="AU1168" s="400" t="s">
        <v>532</v>
      </c>
      <c r="AV1168" s="401">
        <v>1</v>
      </c>
      <c r="AX1168" s="3" t="s">
        <v>170</v>
      </c>
      <c r="AY1168" s="3">
        <v>2</v>
      </c>
      <c r="BA1168" s="400" t="s">
        <v>170</v>
      </c>
      <c r="BB1168" s="401">
        <v>3</v>
      </c>
      <c r="BD1168" s="400" t="s">
        <v>182</v>
      </c>
      <c r="BE1168" s="401">
        <v>1</v>
      </c>
    </row>
    <row r="1169" spans="32:57" ht="0" hidden="1" customHeight="1">
      <c r="AF1169" s="400"/>
      <c r="AG1169" s="401"/>
      <c r="AI1169" s="400"/>
      <c r="AJ1169" s="401"/>
      <c r="AU1169" s="400" t="s">
        <v>532</v>
      </c>
      <c r="AV1169" s="401">
        <v>1</v>
      </c>
      <c r="AX1169" s="3" t="s">
        <v>170</v>
      </c>
      <c r="AY1169" s="3">
        <v>1</v>
      </c>
      <c r="BA1169" s="400" t="s">
        <v>170</v>
      </c>
      <c r="BB1169" s="401">
        <v>2</v>
      </c>
      <c r="BD1169" s="400" t="s">
        <v>183</v>
      </c>
      <c r="BE1169" s="401">
        <v>1</v>
      </c>
    </row>
    <row r="1170" spans="32:57" ht="0" hidden="1" customHeight="1">
      <c r="AF1170" s="400"/>
      <c r="AG1170" s="401"/>
      <c r="AI1170" s="400"/>
      <c r="AJ1170" s="401"/>
      <c r="AU1170" s="400" t="s">
        <v>544</v>
      </c>
      <c r="AV1170" s="401">
        <v>1</v>
      </c>
      <c r="AX1170" s="3" t="s">
        <v>170</v>
      </c>
      <c r="AY1170" s="3">
        <v>2</v>
      </c>
      <c r="BA1170" s="400" t="s">
        <v>170</v>
      </c>
      <c r="BB1170" s="401">
        <v>2</v>
      </c>
      <c r="BD1170" s="400" t="s">
        <v>183</v>
      </c>
      <c r="BE1170" s="401">
        <v>1</v>
      </c>
    </row>
    <row r="1171" spans="32:57" ht="0" hidden="1" customHeight="1">
      <c r="AF1171" s="400"/>
      <c r="AG1171" s="401"/>
      <c r="AI1171" s="400"/>
      <c r="AJ1171" s="401"/>
      <c r="AU1171" s="400" t="s">
        <v>533</v>
      </c>
      <c r="AV1171" s="401">
        <v>1</v>
      </c>
      <c r="AX1171" s="3" t="s">
        <v>170</v>
      </c>
      <c r="AY1171" s="3">
        <v>2</v>
      </c>
      <c r="BA1171" s="400" t="s">
        <v>170</v>
      </c>
      <c r="BB1171" s="401">
        <v>1</v>
      </c>
      <c r="BD1171" s="400" t="s">
        <v>183</v>
      </c>
      <c r="BE1171" s="401">
        <v>1</v>
      </c>
    </row>
    <row r="1172" spans="32:57" ht="0" hidden="1" customHeight="1">
      <c r="AF1172" s="400"/>
      <c r="AG1172" s="401"/>
      <c r="AI1172" s="400"/>
      <c r="AJ1172" s="401"/>
      <c r="AU1172" s="400" t="s">
        <v>534</v>
      </c>
      <c r="AV1172" s="401">
        <v>1</v>
      </c>
      <c r="AX1172" s="3" t="s">
        <v>170</v>
      </c>
      <c r="AY1172" s="3">
        <v>3</v>
      </c>
      <c r="BA1172" s="400" t="s">
        <v>170</v>
      </c>
      <c r="BB1172" s="401">
        <v>1</v>
      </c>
      <c r="BD1172" s="400" t="s">
        <v>183</v>
      </c>
      <c r="BE1172" s="401">
        <v>1</v>
      </c>
    </row>
    <row r="1173" spans="32:57" ht="0" hidden="1" customHeight="1">
      <c r="AF1173" s="400"/>
      <c r="AG1173" s="401"/>
      <c r="AI1173" s="400"/>
      <c r="AJ1173" s="401"/>
      <c r="AU1173" s="400" t="s">
        <v>535</v>
      </c>
      <c r="AV1173" s="401">
        <v>1</v>
      </c>
      <c r="AX1173" s="3" t="s">
        <v>170</v>
      </c>
      <c r="AY1173" s="3">
        <v>1</v>
      </c>
      <c r="BA1173" s="400" t="s">
        <v>170</v>
      </c>
      <c r="BB1173" s="401">
        <v>1</v>
      </c>
      <c r="BD1173" s="400" t="s">
        <v>183</v>
      </c>
      <c r="BE1173" s="401">
        <v>1</v>
      </c>
    </row>
    <row r="1174" spans="32:57" ht="0" hidden="1" customHeight="1">
      <c r="AF1174" s="400"/>
      <c r="AG1174" s="401"/>
      <c r="AI1174" s="400"/>
      <c r="AJ1174" s="401"/>
      <c r="AU1174" s="400" t="s">
        <v>536</v>
      </c>
      <c r="AV1174" s="401">
        <v>1</v>
      </c>
      <c r="AX1174" s="3" t="s">
        <v>170</v>
      </c>
      <c r="AY1174" s="3">
        <v>3</v>
      </c>
      <c r="BA1174" s="400" t="s">
        <v>170</v>
      </c>
      <c r="BB1174" s="401">
        <v>1</v>
      </c>
      <c r="BD1174" s="400" t="s">
        <v>184</v>
      </c>
      <c r="BE1174" s="401">
        <v>1</v>
      </c>
    </row>
    <row r="1175" spans="32:57" ht="0" hidden="1" customHeight="1">
      <c r="AF1175" s="400"/>
      <c r="AG1175" s="401"/>
      <c r="AI1175" s="400"/>
      <c r="AJ1175" s="401"/>
      <c r="AU1175" s="400" t="s">
        <v>536</v>
      </c>
      <c r="AV1175" s="401">
        <v>1</v>
      </c>
      <c r="AX1175" s="3" t="s">
        <v>170</v>
      </c>
      <c r="AY1175" s="3">
        <v>2</v>
      </c>
      <c r="BA1175" s="400" t="s">
        <v>170</v>
      </c>
      <c r="BB1175" s="401">
        <v>1</v>
      </c>
      <c r="BD1175" s="400" t="s">
        <v>186</v>
      </c>
      <c r="BE1175" s="401">
        <v>1</v>
      </c>
    </row>
    <row r="1176" spans="32:57" ht="0" hidden="1" customHeight="1">
      <c r="AF1176" s="400"/>
      <c r="AG1176" s="401"/>
      <c r="AI1176" s="400"/>
      <c r="AJ1176" s="401"/>
      <c r="AU1176" s="400" t="s">
        <v>536</v>
      </c>
      <c r="AV1176" s="401">
        <v>1</v>
      </c>
      <c r="AX1176" s="3" t="s">
        <v>170</v>
      </c>
      <c r="AY1176" s="3">
        <v>1</v>
      </c>
      <c r="BA1176" s="400" t="s">
        <v>170</v>
      </c>
      <c r="BB1176" s="401">
        <v>1</v>
      </c>
      <c r="BD1176" s="400" t="s">
        <v>186</v>
      </c>
      <c r="BE1176" s="401">
        <v>1</v>
      </c>
    </row>
    <row r="1177" spans="32:57" ht="0" hidden="1" customHeight="1">
      <c r="AF1177" s="400"/>
      <c r="AG1177" s="401"/>
      <c r="AI1177" s="400"/>
      <c r="AJ1177" s="401"/>
      <c r="AU1177" s="400" t="s">
        <v>536</v>
      </c>
      <c r="AV1177" s="401">
        <v>1</v>
      </c>
      <c r="AX1177" s="3" t="s">
        <v>170</v>
      </c>
      <c r="AY1177" s="3">
        <v>2</v>
      </c>
      <c r="BA1177" s="400" t="s">
        <v>170</v>
      </c>
      <c r="BB1177" s="401">
        <v>3</v>
      </c>
      <c r="BD1177" s="400" t="s">
        <v>186</v>
      </c>
      <c r="BE1177" s="401">
        <v>1</v>
      </c>
    </row>
    <row r="1178" spans="32:57" ht="0" hidden="1" customHeight="1">
      <c r="AF1178" s="400"/>
      <c r="AG1178" s="401"/>
      <c r="AI1178" s="400"/>
      <c r="AJ1178" s="401"/>
      <c r="AU1178" s="400" t="s">
        <v>537</v>
      </c>
      <c r="AV1178" s="401">
        <v>1</v>
      </c>
      <c r="AX1178" s="3" t="s">
        <v>170</v>
      </c>
      <c r="AY1178" s="3">
        <v>1</v>
      </c>
      <c r="BA1178" s="400" t="s">
        <v>170</v>
      </c>
      <c r="BB1178" s="401">
        <v>1</v>
      </c>
      <c r="BD1178" s="400" t="s">
        <v>186</v>
      </c>
      <c r="BE1178" s="401">
        <v>1</v>
      </c>
    </row>
    <row r="1179" spans="32:57" ht="0" hidden="1" customHeight="1">
      <c r="AF1179" s="400"/>
      <c r="AG1179" s="401"/>
      <c r="AI1179" s="400"/>
      <c r="AJ1179" s="401"/>
      <c r="AU1179" s="400" t="s">
        <v>537</v>
      </c>
      <c r="AV1179" s="401">
        <v>2</v>
      </c>
      <c r="AX1179" s="3" t="s">
        <v>170</v>
      </c>
      <c r="AY1179" s="3">
        <v>1</v>
      </c>
      <c r="BA1179" s="400" t="s">
        <v>170</v>
      </c>
      <c r="BB1179" s="401">
        <v>1</v>
      </c>
      <c r="BD1179" s="400" t="s">
        <v>187</v>
      </c>
      <c r="BE1179" s="401">
        <v>1</v>
      </c>
    </row>
    <row r="1180" spans="32:57" ht="0" hidden="1" customHeight="1">
      <c r="AF1180" s="400"/>
      <c r="AG1180" s="401"/>
      <c r="AI1180" s="400"/>
      <c r="AJ1180" s="401"/>
      <c r="AU1180" s="400" t="s">
        <v>537</v>
      </c>
      <c r="AV1180" s="401">
        <v>2</v>
      </c>
      <c r="AX1180" s="3" t="s">
        <v>170</v>
      </c>
      <c r="AY1180" s="3">
        <v>1</v>
      </c>
      <c r="BA1180" s="400" t="s">
        <v>170</v>
      </c>
      <c r="BB1180" s="401">
        <v>2</v>
      </c>
      <c r="BD1180" s="400" t="s">
        <v>293</v>
      </c>
      <c r="BE1180" s="401">
        <v>1</v>
      </c>
    </row>
    <row r="1181" spans="32:57" ht="0" hidden="1" customHeight="1">
      <c r="AF1181" s="400"/>
      <c r="AG1181" s="401"/>
      <c r="AI1181" s="400"/>
      <c r="AJ1181" s="401"/>
      <c r="AU1181" s="400" t="s">
        <v>537</v>
      </c>
      <c r="AV1181" s="401">
        <v>1</v>
      </c>
      <c r="AX1181" s="3" t="s">
        <v>170</v>
      </c>
      <c r="AY1181" s="3">
        <v>2</v>
      </c>
      <c r="BA1181" s="400" t="s">
        <v>170</v>
      </c>
      <c r="BB1181" s="401">
        <v>1</v>
      </c>
      <c r="BD1181" s="400" t="s">
        <v>188</v>
      </c>
      <c r="BE1181" s="401">
        <v>1</v>
      </c>
    </row>
    <row r="1182" spans="32:57" ht="0" hidden="1" customHeight="1">
      <c r="AF1182" s="400"/>
      <c r="AG1182" s="401"/>
      <c r="AI1182" s="400"/>
      <c r="AJ1182" s="401"/>
      <c r="AU1182" s="400" t="s">
        <v>538</v>
      </c>
      <c r="AV1182" s="401">
        <v>1</v>
      </c>
      <c r="AX1182" s="3" t="s">
        <v>170</v>
      </c>
      <c r="AY1182" s="3">
        <v>1</v>
      </c>
      <c r="BA1182" s="400" t="s">
        <v>170</v>
      </c>
      <c r="BB1182" s="401">
        <v>2</v>
      </c>
      <c r="BD1182" s="400" t="s">
        <v>192</v>
      </c>
      <c r="BE1182" s="401">
        <v>1</v>
      </c>
    </row>
    <row r="1183" spans="32:57" ht="0" hidden="1" customHeight="1">
      <c r="AF1183" s="400"/>
      <c r="AG1183" s="401"/>
      <c r="AI1183" s="400"/>
      <c r="AJ1183" s="401"/>
      <c r="AU1183" s="400" t="s">
        <v>538</v>
      </c>
      <c r="AV1183" s="401">
        <v>1</v>
      </c>
      <c r="AX1183" s="3" t="s">
        <v>170</v>
      </c>
      <c r="AY1183" s="3">
        <v>2</v>
      </c>
      <c r="BA1183" s="400" t="s">
        <v>170</v>
      </c>
      <c r="BB1183" s="401">
        <v>1</v>
      </c>
      <c r="BD1183" s="400" t="s">
        <v>192</v>
      </c>
      <c r="BE1183" s="401">
        <v>1</v>
      </c>
    </row>
    <row r="1184" spans="32:57" ht="0" hidden="1" customHeight="1">
      <c r="AF1184" s="400"/>
      <c r="AG1184" s="401"/>
      <c r="AI1184" s="400"/>
      <c r="AJ1184" s="401"/>
      <c r="AU1184" s="400" t="s">
        <v>539</v>
      </c>
      <c r="AV1184" s="401">
        <v>1</v>
      </c>
      <c r="AX1184" s="3" t="s">
        <v>170</v>
      </c>
      <c r="AY1184" s="3">
        <v>3</v>
      </c>
      <c r="BA1184" s="400" t="s">
        <v>170</v>
      </c>
      <c r="BB1184" s="401">
        <v>1</v>
      </c>
      <c r="BD1184" s="400" t="s">
        <v>193</v>
      </c>
      <c r="BE1184" s="401">
        <v>1</v>
      </c>
    </row>
    <row r="1185" spans="32:57" ht="0" hidden="1" customHeight="1">
      <c r="AF1185" s="400"/>
      <c r="AG1185" s="401"/>
      <c r="AI1185" s="400"/>
      <c r="AJ1185" s="401"/>
      <c r="AU1185" s="400" t="s">
        <v>554</v>
      </c>
      <c r="AV1185" s="401">
        <v>1</v>
      </c>
      <c r="AX1185" s="3" t="s">
        <v>170</v>
      </c>
      <c r="AY1185" s="3">
        <v>1</v>
      </c>
      <c r="BA1185" s="400" t="s">
        <v>170</v>
      </c>
      <c r="BB1185" s="401">
        <v>1</v>
      </c>
      <c r="BD1185" s="400" t="s">
        <v>194</v>
      </c>
      <c r="BE1185" s="401">
        <v>1</v>
      </c>
    </row>
    <row r="1186" spans="32:57" ht="0" hidden="1" customHeight="1">
      <c r="AF1186" s="400"/>
      <c r="AG1186" s="401"/>
      <c r="AI1186" s="400"/>
      <c r="AJ1186" s="401"/>
      <c r="AU1186" s="400" t="s">
        <v>554</v>
      </c>
      <c r="AV1186" s="401">
        <v>1</v>
      </c>
      <c r="AX1186" s="3" t="s">
        <v>170</v>
      </c>
      <c r="AY1186" s="3">
        <v>1</v>
      </c>
      <c r="BA1186" s="400" t="s">
        <v>170</v>
      </c>
      <c r="BB1186" s="401">
        <v>1</v>
      </c>
      <c r="BD1186" s="400" t="s">
        <v>195</v>
      </c>
      <c r="BE1186" s="401">
        <v>1</v>
      </c>
    </row>
    <row r="1187" spans="32:57" ht="0" hidden="1" customHeight="1">
      <c r="AF1187" s="400"/>
      <c r="AG1187" s="401"/>
      <c r="AI1187" s="400"/>
      <c r="AJ1187" s="401"/>
      <c r="AU1187" s="400" t="s">
        <v>553</v>
      </c>
      <c r="AV1187" s="401">
        <v>1</v>
      </c>
      <c r="AX1187" s="3" t="s">
        <v>170</v>
      </c>
      <c r="AY1187" s="3">
        <v>2</v>
      </c>
      <c r="BA1187" s="400" t="s">
        <v>170</v>
      </c>
      <c r="BB1187" s="401">
        <v>1</v>
      </c>
      <c r="BD1187" s="400" t="s">
        <v>233</v>
      </c>
      <c r="BE1187" s="401">
        <v>1</v>
      </c>
    </row>
    <row r="1188" spans="32:57" ht="0" hidden="1" customHeight="1">
      <c r="AF1188" s="400"/>
      <c r="AG1188" s="401"/>
      <c r="AI1188" s="400"/>
      <c r="AJ1188" s="401"/>
      <c r="AU1188" s="400" t="s">
        <v>555</v>
      </c>
      <c r="AV1188" s="401">
        <v>1</v>
      </c>
      <c r="AX1188" s="3" t="s">
        <v>170</v>
      </c>
      <c r="AY1188" s="3">
        <v>1</v>
      </c>
      <c r="BA1188" s="400" t="s">
        <v>170</v>
      </c>
      <c r="BB1188" s="401">
        <v>1</v>
      </c>
      <c r="BD1188" s="400" t="s">
        <v>233</v>
      </c>
      <c r="BE1188" s="401">
        <v>1</v>
      </c>
    </row>
    <row r="1189" spans="32:57" ht="0" hidden="1" customHeight="1">
      <c r="AF1189" s="400"/>
      <c r="AG1189" s="401"/>
      <c r="AI1189" s="400"/>
      <c r="AJ1189" s="401"/>
      <c r="AU1189" s="400" t="s">
        <v>550</v>
      </c>
      <c r="AV1189" s="401">
        <v>1</v>
      </c>
      <c r="AX1189" s="3" t="s">
        <v>166</v>
      </c>
      <c r="AY1189" s="3">
        <v>1</v>
      </c>
      <c r="BA1189" s="400" t="s">
        <v>170</v>
      </c>
      <c r="BB1189" s="401">
        <v>1</v>
      </c>
      <c r="BD1189" s="400" t="s">
        <v>233</v>
      </c>
      <c r="BE1189" s="401">
        <v>1</v>
      </c>
    </row>
    <row r="1190" spans="32:57" ht="0" hidden="1" customHeight="1">
      <c r="AF1190" s="400"/>
      <c r="AG1190" s="401"/>
      <c r="AI1190" s="400"/>
      <c r="AJ1190" s="401"/>
      <c r="AU1190" s="400" t="s">
        <v>550</v>
      </c>
      <c r="AV1190" s="401">
        <v>1</v>
      </c>
      <c r="AX1190" s="3" t="s">
        <v>166</v>
      </c>
      <c r="AY1190" s="3">
        <v>1</v>
      </c>
      <c r="BA1190" s="400" t="s">
        <v>170</v>
      </c>
      <c r="BB1190" s="401">
        <v>1</v>
      </c>
      <c r="BD1190" s="400" t="s">
        <v>233</v>
      </c>
      <c r="BE1190" s="401">
        <v>1</v>
      </c>
    </row>
    <row r="1191" spans="32:57" ht="0" hidden="1" customHeight="1">
      <c r="AF1191" s="400"/>
      <c r="AG1191" s="401"/>
      <c r="AI1191" s="400"/>
      <c r="AJ1191" s="401"/>
      <c r="AU1191" s="400" t="s">
        <v>540</v>
      </c>
      <c r="AV1191" s="401">
        <v>1</v>
      </c>
      <c r="AX1191" s="3" t="s">
        <v>166</v>
      </c>
      <c r="AY1191" s="3">
        <v>1</v>
      </c>
      <c r="BA1191" s="400" t="s">
        <v>170</v>
      </c>
      <c r="BB1191" s="401">
        <v>2</v>
      </c>
      <c r="BD1191" s="400" t="s">
        <v>233</v>
      </c>
      <c r="BE1191" s="401">
        <v>1</v>
      </c>
    </row>
    <row r="1192" spans="32:57" ht="0" hidden="1" customHeight="1">
      <c r="AF1192" s="400"/>
      <c r="AG1192" s="401"/>
      <c r="AI1192" s="400"/>
      <c r="AJ1192" s="401"/>
      <c r="AU1192" s="400" t="s">
        <v>545</v>
      </c>
      <c r="AV1192" s="401">
        <v>1</v>
      </c>
      <c r="AX1192" s="3" t="s">
        <v>166</v>
      </c>
      <c r="AY1192" s="3">
        <v>1</v>
      </c>
      <c r="BA1192" s="400" t="s">
        <v>170</v>
      </c>
      <c r="BB1192" s="401">
        <v>1</v>
      </c>
      <c r="BD1192" s="400" t="s">
        <v>234</v>
      </c>
      <c r="BE1192" s="401">
        <v>1</v>
      </c>
    </row>
    <row r="1193" spans="32:57" ht="0" hidden="1" customHeight="1">
      <c r="AF1193" s="400"/>
      <c r="AG1193" s="401"/>
      <c r="AI1193" s="400"/>
      <c r="AJ1193" s="401"/>
      <c r="AU1193" s="400" t="s">
        <v>545</v>
      </c>
      <c r="AV1193" s="401">
        <v>1</v>
      </c>
      <c r="AX1193" s="3" t="s">
        <v>166</v>
      </c>
      <c r="AY1193" s="3">
        <v>1</v>
      </c>
      <c r="BA1193" s="400" t="s">
        <v>170</v>
      </c>
      <c r="BB1193" s="401">
        <v>3</v>
      </c>
      <c r="BD1193" s="400" t="s">
        <v>234</v>
      </c>
      <c r="BE1193" s="401">
        <v>1</v>
      </c>
    </row>
    <row r="1194" spans="32:57" ht="0" hidden="1" customHeight="1">
      <c r="AF1194" s="400"/>
      <c r="AG1194" s="401"/>
      <c r="AI1194" s="400"/>
      <c r="AJ1194" s="401"/>
      <c r="AU1194" s="400" t="s">
        <v>545</v>
      </c>
      <c r="AV1194" s="401">
        <v>1</v>
      </c>
      <c r="AX1194" s="3" t="s">
        <v>166</v>
      </c>
      <c r="AY1194" s="3">
        <v>1</v>
      </c>
      <c r="BA1194" s="400" t="s">
        <v>170</v>
      </c>
      <c r="BB1194" s="401">
        <v>1</v>
      </c>
      <c r="BD1194" s="400" t="s">
        <v>234</v>
      </c>
      <c r="BE1194" s="401">
        <v>2</v>
      </c>
    </row>
    <row r="1195" spans="32:57" ht="0" hidden="1" customHeight="1">
      <c r="AF1195" s="400"/>
      <c r="AG1195" s="401"/>
      <c r="AI1195" s="400"/>
      <c r="AJ1195" s="401"/>
      <c r="AU1195" s="400" t="s">
        <v>545</v>
      </c>
      <c r="AV1195" s="401">
        <v>1</v>
      </c>
      <c r="AX1195" s="3" t="s">
        <v>166</v>
      </c>
      <c r="AY1195" s="3">
        <v>1</v>
      </c>
      <c r="BA1195" s="400" t="s">
        <v>170</v>
      </c>
      <c r="BB1195" s="401">
        <v>3</v>
      </c>
      <c r="BD1195" s="400" t="s">
        <v>234</v>
      </c>
      <c r="BE1195" s="401">
        <v>1</v>
      </c>
    </row>
    <row r="1196" spans="32:57" ht="0" hidden="1" customHeight="1">
      <c r="AF1196" s="400"/>
      <c r="AG1196" s="401"/>
      <c r="AI1196" s="400"/>
      <c r="AJ1196" s="401"/>
      <c r="AU1196" s="400" t="s">
        <v>546</v>
      </c>
      <c r="AV1196" s="401">
        <v>1</v>
      </c>
      <c r="AX1196" s="3" t="s">
        <v>166</v>
      </c>
      <c r="AY1196" s="3">
        <v>1</v>
      </c>
      <c r="BA1196" s="400" t="s">
        <v>170</v>
      </c>
      <c r="BB1196" s="401">
        <v>1</v>
      </c>
      <c r="BD1196" s="400" t="s">
        <v>235</v>
      </c>
      <c r="BE1196" s="401">
        <v>1</v>
      </c>
    </row>
    <row r="1197" spans="32:57" ht="0" hidden="1" customHeight="1">
      <c r="AF1197" s="400"/>
      <c r="AG1197" s="401"/>
      <c r="AI1197" s="400"/>
      <c r="AJ1197" s="401"/>
      <c r="AU1197" s="400" t="s">
        <v>547</v>
      </c>
      <c r="AV1197" s="401">
        <v>1</v>
      </c>
      <c r="AX1197" s="3" t="s">
        <v>166</v>
      </c>
      <c r="AY1197" s="3">
        <v>1</v>
      </c>
      <c r="BA1197" s="400" t="s">
        <v>170</v>
      </c>
      <c r="BB1197" s="401">
        <v>1</v>
      </c>
      <c r="BD1197" s="400" t="s">
        <v>235</v>
      </c>
      <c r="BE1197" s="401">
        <v>1</v>
      </c>
    </row>
    <row r="1198" spans="32:57" ht="0" hidden="1" customHeight="1">
      <c r="AF1198" s="400"/>
      <c r="AG1198" s="401"/>
      <c r="AI1198" s="400"/>
      <c r="AJ1198" s="401"/>
      <c r="AU1198" s="400" t="s">
        <v>547</v>
      </c>
      <c r="AV1198" s="401">
        <v>1</v>
      </c>
      <c r="AX1198" s="3" t="s">
        <v>166</v>
      </c>
      <c r="AY1198" s="3">
        <v>1</v>
      </c>
      <c r="BA1198" s="400" t="s">
        <v>170</v>
      </c>
      <c r="BB1198" s="401">
        <v>3</v>
      </c>
      <c r="BD1198" s="400" t="s">
        <v>236</v>
      </c>
      <c r="BE1198" s="401">
        <v>1</v>
      </c>
    </row>
    <row r="1199" spans="32:57" ht="0" hidden="1" customHeight="1">
      <c r="AF1199" s="400"/>
      <c r="AG1199" s="401"/>
      <c r="AI1199" s="400"/>
      <c r="AJ1199" s="401"/>
      <c r="AU1199" s="400" t="s">
        <v>547</v>
      </c>
      <c r="AV1199" s="401">
        <v>1</v>
      </c>
      <c r="AX1199" s="3" t="s">
        <v>166</v>
      </c>
      <c r="AY1199" s="3">
        <v>1</v>
      </c>
      <c r="BA1199" s="400" t="s">
        <v>170</v>
      </c>
      <c r="BB1199" s="401">
        <v>1</v>
      </c>
      <c r="BD1199" s="400" t="s">
        <v>236</v>
      </c>
      <c r="BE1199" s="401">
        <v>1</v>
      </c>
    </row>
    <row r="1200" spans="32:57" ht="0" hidden="1" customHeight="1">
      <c r="AF1200" s="400"/>
      <c r="AG1200" s="401"/>
      <c r="AI1200" s="400"/>
      <c r="AJ1200" s="401"/>
      <c r="AU1200" s="400" t="s">
        <v>541</v>
      </c>
      <c r="AV1200" s="401">
        <v>1</v>
      </c>
      <c r="AX1200" s="3" t="s">
        <v>166</v>
      </c>
      <c r="AY1200" s="3">
        <v>2</v>
      </c>
      <c r="BA1200" s="400" t="s">
        <v>170</v>
      </c>
      <c r="BB1200" s="401">
        <v>1</v>
      </c>
      <c r="BD1200" s="400" t="s">
        <v>236</v>
      </c>
      <c r="BE1200" s="401">
        <v>3</v>
      </c>
    </row>
    <row r="1201" spans="32:57" ht="0" hidden="1" customHeight="1">
      <c r="AF1201" s="400"/>
      <c r="AG1201" s="401"/>
      <c r="AI1201" s="400"/>
      <c r="AJ1201" s="401"/>
      <c r="AU1201" s="400" t="s">
        <v>541</v>
      </c>
      <c r="AV1201" s="401">
        <v>1</v>
      </c>
      <c r="AX1201" s="3" t="s">
        <v>166</v>
      </c>
      <c r="AY1201" s="3">
        <v>1</v>
      </c>
      <c r="BA1201" s="400" t="s">
        <v>170</v>
      </c>
      <c r="BB1201" s="401">
        <v>1</v>
      </c>
      <c r="BD1201" s="400" t="s">
        <v>236</v>
      </c>
      <c r="BE1201" s="401">
        <v>-1</v>
      </c>
    </row>
    <row r="1202" spans="32:57" ht="0" hidden="1" customHeight="1">
      <c r="AF1202" s="400"/>
      <c r="AG1202" s="401"/>
      <c r="AI1202" s="400"/>
      <c r="AJ1202" s="401"/>
      <c r="AU1202" s="400" t="s">
        <v>507</v>
      </c>
      <c r="AV1202" s="401">
        <v>1</v>
      </c>
      <c r="AX1202" s="3" t="s">
        <v>163</v>
      </c>
      <c r="AY1202" s="3">
        <v>1</v>
      </c>
      <c r="BA1202" s="400" t="s">
        <v>170</v>
      </c>
      <c r="BB1202" s="401">
        <v>1</v>
      </c>
      <c r="BD1202" s="400" t="s">
        <v>237</v>
      </c>
      <c r="BE1202" s="401">
        <v>1</v>
      </c>
    </row>
    <row r="1203" spans="32:57" ht="0" hidden="1" customHeight="1">
      <c r="AF1203" s="400"/>
      <c r="AG1203" s="401"/>
      <c r="AI1203" s="400"/>
      <c r="AJ1203" s="401"/>
      <c r="AU1203" s="400" t="s">
        <v>507</v>
      </c>
      <c r="AV1203" s="401">
        <v>1</v>
      </c>
      <c r="AX1203" s="3" t="s">
        <v>163</v>
      </c>
      <c r="AY1203" s="3">
        <v>1</v>
      </c>
      <c r="BA1203" s="400" t="s">
        <v>170</v>
      </c>
      <c r="BB1203" s="401">
        <v>3</v>
      </c>
      <c r="BD1203" s="400" t="s">
        <v>237</v>
      </c>
      <c r="BE1203" s="401">
        <v>1</v>
      </c>
    </row>
    <row r="1204" spans="32:57" ht="0" hidden="1" customHeight="1">
      <c r="AF1204" s="400"/>
      <c r="AG1204" s="401"/>
      <c r="AI1204" s="400"/>
      <c r="AJ1204" s="401"/>
      <c r="AU1204" s="400" t="s">
        <v>507</v>
      </c>
      <c r="AV1204" s="401">
        <v>1</v>
      </c>
      <c r="AX1204" s="3" t="s">
        <v>163</v>
      </c>
      <c r="AY1204" s="3">
        <v>1</v>
      </c>
      <c r="BA1204" s="400" t="s">
        <v>170</v>
      </c>
      <c r="BB1204" s="401">
        <v>2</v>
      </c>
      <c r="BD1204" s="400" t="s">
        <v>237</v>
      </c>
      <c r="BE1204" s="401">
        <v>1</v>
      </c>
    </row>
    <row r="1205" spans="32:57" ht="0" hidden="1" customHeight="1">
      <c r="AF1205" s="400"/>
      <c r="AG1205" s="401"/>
      <c r="AI1205" s="400"/>
      <c r="AJ1205" s="401"/>
      <c r="AU1205" s="400" t="s">
        <v>346</v>
      </c>
      <c r="AV1205" s="401">
        <v>1</v>
      </c>
      <c r="AX1205" s="3" t="s">
        <v>163</v>
      </c>
      <c r="AY1205" s="3">
        <v>1</v>
      </c>
      <c r="BA1205" s="400" t="s">
        <v>170</v>
      </c>
      <c r="BB1205" s="401">
        <v>2</v>
      </c>
      <c r="BD1205" s="400" t="s">
        <v>237</v>
      </c>
      <c r="BE1205" s="401">
        <v>1</v>
      </c>
    </row>
    <row r="1206" spans="32:57" ht="0" hidden="1" customHeight="1">
      <c r="AF1206" s="400"/>
      <c r="AG1206" s="401"/>
      <c r="AI1206" s="400"/>
      <c r="AJ1206" s="401"/>
      <c r="AU1206" s="400" t="s">
        <v>346</v>
      </c>
      <c r="AV1206" s="401">
        <v>1</v>
      </c>
      <c r="AX1206" s="3" t="s">
        <v>163</v>
      </c>
      <c r="AY1206" s="3">
        <v>1</v>
      </c>
      <c r="BA1206" s="400" t="s">
        <v>170</v>
      </c>
      <c r="BB1206" s="401">
        <v>2</v>
      </c>
      <c r="BD1206" s="400" t="s">
        <v>237</v>
      </c>
      <c r="BE1206" s="401">
        <v>1</v>
      </c>
    </row>
    <row r="1207" spans="32:57" ht="0" hidden="1" customHeight="1">
      <c r="AF1207" s="400"/>
      <c r="AG1207" s="401"/>
      <c r="AI1207" s="400"/>
      <c r="AJ1207" s="401"/>
      <c r="AU1207" s="400" t="s">
        <v>346</v>
      </c>
      <c r="AV1207" s="401">
        <v>1</v>
      </c>
      <c r="AX1207" s="3" t="s">
        <v>163</v>
      </c>
      <c r="AY1207" s="3">
        <v>1</v>
      </c>
      <c r="BA1207" s="400" t="s">
        <v>170</v>
      </c>
      <c r="BB1207" s="401">
        <v>1</v>
      </c>
      <c r="BD1207" s="400" t="s">
        <v>237</v>
      </c>
      <c r="BE1207" s="401">
        <v>1</v>
      </c>
    </row>
    <row r="1208" spans="32:57" ht="0" hidden="1" customHeight="1">
      <c r="AF1208" s="400"/>
      <c r="AG1208" s="401"/>
      <c r="AI1208" s="400"/>
      <c r="AJ1208" s="401"/>
      <c r="AU1208" s="400" t="s">
        <v>346</v>
      </c>
      <c r="AV1208" s="401">
        <v>1</v>
      </c>
      <c r="AX1208" s="3" t="s">
        <v>163</v>
      </c>
      <c r="AY1208" s="3">
        <v>1</v>
      </c>
      <c r="BA1208" s="400" t="s">
        <v>170</v>
      </c>
      <c r="BB1208" s="401">
        <v>2</v>
      </c>
      <c r="BD1208" s="400" t="s">
        <v>237</v>
      </c>
      <c r="BE1208" s="401">
        <v>1</v>
      </c>
    </row>
    <row r="1209" spans="32:57" ht="0" hidden="1" customHeight="1">
      <c r="AF1209" s="400"/>
      <c r="AG1209" s="401"/>
      <c r="AI1209" s="400"/>
      <c r="AJ1209" s="401"/>
      <c r="AU1209" s="400" t="s">
        <v>346</v>
      </c>
      <c r="AV1209" s="401">
        <v>1</v>
      </c>
      <c r="AX1209" s="3" t="s">
        <v>163</v>
      </c>
      <c r="AY1209" s="3">
        <v>1</v>
      </c>
      <c r="BA1209" s="400" t="s">
        <v>170</v>
      </c>
      <c r="BB1209" s="401">
        <v>1</v>
      </c>
      <c r="BD1209" s="400" t="s">
        <v>237</v>
      </c>
      <c r="BE1209" s="401">
        <v>1</v>
      </c>
    </row>
    <row r="1210" spans="32:57" ht="0" hidden="1" customHeight="1">
      <c r="AF1210" s="400"/>
      <c r="AG1210" s="401"/>
      <c r="AI1210" s="400"/>
      <c r="AJ1210" s="401"/>
      <c r="AU1210" s="400" t="s">
        <v>346</v>
      </c>
      <c r="AV1210" s="401">
        <v>1</v>
      </c>
      <c r="AX1210" s="3" t="s">
        <v>163</v>
      </c>
      <c r="AY1210" s="3">
        <v>1</v>
      </c>
      <c r="BA1210" s="400" t="s">
        <v>170</v>
      </c>
      <c r="BB1210" s="401">
        <v>2</v>
      </c>
      <c r="BD1210" s="400" t="s">
        <v>237</v>
      </c>
      <c r="BE1210" s="401">
        <v>1</v>
      </c>
    </row>
    <row r="1211" spans="32:57" ht="0" hidden="1" customHeight="1">
      <c r="AF1211" s="400"/>
      <c r="AG1211" s="401"/>
      <c r="AI1211" s="400"/>
      <c r="AJ1211" s="401"/>
      <c r="AU1211" s="400" t="s">
        <v>218</v>
      </c>
      <c r="AV1211" s="401">
        <v>1</v>
      </c>
      <c r="AX1211" s="3" t="s">
        <v>163</v>
      </c>
      <c r="AY1211" s="3">
        <v>1</v>
      </c>
      <c r="BA1211" s="400" t="s">
        <v>170</v>
      </c>
      <c r="BB1211" s="401">
        <v>2</v>
      </c>
      <c r="BD1211" s="400" t="s">
        <v>237</v>
      </c>
      <c r="BE1211" s="401">
        <v>1</v>
      </c>
    </row>
    <row r="1212" spans="32:57" ht="0" hidden="1" customHeight="1">
      <c r="AF1212" s="400"/>
      <c r="AG1212" s="401"/>
      <c r="AI1212" s="400"/>
      <c r="AJ1212" s="401"/>
      <c r="AU1212" s="400" t="s">
        <v>218</v>
      </c>
      <c r="AV1212" s="401">
        <v>1</v>
      </c>
      <c r="AX1212" s="3" t="s">
        <v>163</v>
      </c>
      <c r="AY1212" s="3">
        <v>4</v>
      </c>
      <c r="BA1212" s="400" t="s">
        <v>170</v>
      </c>
      <c r="BB1212" s="401">
        <v>1</v>
      </c>
      <c r="BD1212" s="400" t="s">
        <v>237</v>
      </c>
      <c r="BE1212" s="401">
        <v>1</v>
      </c>
    </row>
    <row r="1213" spans="32:57" ht="0" hidden="1" customHeight="1">
      <c r="AF1213" s="400"/>
      <c r="AG1213" s="401"/>
      <c r="AI1213" s="400"/>
      <c r="AJ1213" s="401"/>
      <c r="AU1213" s="400" t="s">
        <v>220</v>
      </c>
      <c r="AV1213" s="401">
        <v>1</v>
      </c>
      <c r="AX1213" s="3" t="s">
        <v>163</v>
      </c>
      <c r="AY1213" s="3">
        <v>1</v>
      </c>
      <c r="BA1213" s="400" t="s">
        <v>170</v>
      </c>
      <c r="BB1213" s="401">
        <v>1</v>
      </c>
      <c r="BD1213" s="400" t="s">
        <v>237</v>
      </c>
      <c r="BE1213" s="401">
        <v>1</v>
      </c>
    </row>
    <row r="1214" spans="32:57" ht="0" hidden="1" customHeight="1">
      <c r="AF1214" s="400"/>
      <c r="AG1214" s="401"/>
      <c r="AI1214" s="400"/>
      <c r="AJ1214" s="401"/>
      <c r="AU1214" s="400" t="s">
        <v>222</v>
      </c>
      <c r="AV1214" s="401">
        <v>1</v>
      </c>
      <c r="AX1214" s="3" t="s">
        <v>163</v>
      </c>
      <c r="AY1214" s="3">
        <v>2</v>
      </c>
      <c r="BA1214" s="400" t="s">
        <v>170</v>
      </c>
      <c r="BB1214" s="401">
        <v>3</v>
      </c>
      <c r="BD1214" s="400" t="s">
        <v>238</v>
      </c>
      <c r="BE1214" s="401">
        <v>1</v>
      </c>
    </row>
    <row r="1215" spans="32:57" ht="0" hidden="1" customHeight="1">
      <c r="AF1215" s="400"/>
      <c r="AG1215" s="401"/>
      <c r="AU1215" s="400" t="s">
        <v>224</v>
      </c>
      <c r="AV1215" s="401">
        <v>1</v>
      </c>
      <c r="AX1215" s="3" t="s">
        <v>163</v>
      </c>
      <c r="AY1215" s="3">
        <v>2</v>
      </c>
      <c r="BA1215" s="400" t="s">
        <v>170</v>
      </c>
      <c r="BB1215" s="401">
        <v>2</v>
      </c>
      <c r="BD1215" s="400" t="s">
        <v>238</v>
      </c>
      <c r="BE1215" s="401">
        <v>1</v>
      </c>
    </row>
    <row r="1216" spans="32:57" ht="0" hidden="1" customHeight="1">
      <c r="AF1216" s="400"/>
      <c r="AG1216" s="401"/>
      <c r="AU1216" s="400" t="s">
        <v>224</v>
      </c>
      <c r="AV1216" s="401">
        <v>1</v>
      </c>
      <c r="AX1216" s="3" t="s">
        <v>163</v>
      </c>
      <c r="AY1216" s="3">
        <v>1</v>
      </c>
      <c r="BA1216" s="400" t="s">
        <v>170</v>
      </c>
      <c r="BB1216" s="401">
        <v>2</v>
      </c>
      <c r="BD1216" s="400" t="s">
        <v>238</v>
      </c>
      <c r="BE1216" s="401">
        <v>1</v>
      </c>
    </row>
    <row r="1217" spans="32:57" ht="0" hidden="1" customHeight="1">
      <c r="AF1217" s="400"/>
      <c r="AG1217" s="401"/>
      <c r="AU1217" s="400" t="s">
        <v>417</v>
      </c>
      <c r="AV1217" s="401">
        <v>1</v>
      </c>
      <c r="AX1217" s="3" t="s">
        <v>163</v>
      </c>
      <c r="AY1217" s="3">
        <v>1</v>
      </c>
      <c r="BA1217" s="400" t="s">
        <v>170</v>
      </c>
      <c r="BB1217" s="401">
        <v>2</v>
      </c>
      <c r="BD1217" s="400" t="s">
        <v>238</v>
      </c>
      <c r="BE1217" s="401">
        <v>1</v>
      </c>
    </row>
    <row r="1218" spans="32:57" ht="0" hidden="1" customHeight="1">
      <c r="AF1218" s="400"/>
      <c r="AG1218" s="401"/>
      <c r="AU1218" s="400" t="s">
        <v>417</v>
      </c>
      <c r="AV1218" s="401">
        <v>1</v>
      </c>
      <c r="AX1218" s="3" t="s">
        <v>163</v>
      </c>
      <c r="AY1218" s="3">
        <v>2</v>
      </c>
      <c r="BA1218" s="400" t="s">
        <v>170</v>
      </c>
      <c r="BB1218" s="401">
        <v>3</v>
      </c>
      <c r="BD1218" s="400" t="s">
        <v>239</v>
      </c>
      <c r="BE1218" s="401">
        <v>1</v>
      </c>
    </row>
    <row r="1219" spans="32:57" ht="0" hidden="1" customHeight="1">
      <c r="AF1219" s="400"/>
      <c r="AG1219" s="401"/>
      <c r="AU1219" s="400" t="s">
        <v>417</v>
      </c>
      <c r="AV1219" s="401">
        <v>1</v>
      </c>
      <c r="AX1219" s="3" t="s">
        <v>163</v>
      </c>
      <c r="AY1219" s="3">
        <v>1</v>
      </c>
      <c r="BA1219" s="400" t="s">
        <v>170</v>
      </c>
      <c r="BB1219" s="401">
        <v>2</v>
      </c>
      <c r="BD1219" s="400" t="s">
        <v>239</v>
      </c>
      <c r="BE1219" s="401">
        <v>1</v>
      </c>
    </row>
    <row r="1220" spans="32:57" ht="0" hidden="1" customHeight="1">
      <c r="AF1220" s="400"/>
      <c r="AG1220" s="401"/>
      <c r="AU1220" s="400" t="s">
        <v>417</v>
      </c>
      <c r="AV1220" s="401">
        <v>1</v>
      </c>
      <c r="AX1220" s="3" t="s">
        <v>163</v>
      </c>
      <c r="AY1220" s="3">
        <v>1</v>
      </c>
      <c r="BA1220" s="400" t="s">
        <v>170</v>
      </c>
      <c r="BB1220" s="401">
        <v>1</v>
      </c>
      <c r="BD1220" s="400" t="s">
        <v>239</v>
      </c>
      <c r="BE1220" s="401">
        <v>1</v>
      </c>
    </row>
    <row r="1221" spans="32:57" ht="0" hidden="1" customHeight="1">
      <c r="AF1221" s="400"/>
      <c r="AG1221" s="401"/>
      <c r="AU1221" s="400" t="s">
        <v>508</v>
      </c>
      <c r="AV1221" s="401">
        <v>1</v>
      </c>
      <c r="AX1221" s="3" t="s">
        <v>163</v>
      </c>
      <c r="AY1221" s="3">
        <v>1</v>
      </c>
      <c r="BA1221" s="400" t="s">
        <v>170</v>
      </c>
      <c r="BB1221" s="401">
        <v>2</v>
      </c>
      <c r="BD1221" s="400" t="s">
        <v>239</v>
      </c>
      <c r="BE1221" s="401">
        <v>1</v>
      </c>
    </row>
    <row r="1222" spans="32:57" ht="0" hidden="1" customHeight="1">
      <c r="AF1222" s="400"/>
      <c r="AG1222" s="401"/>
      <c r="AU1222" s="400" t="s">
        <v>510</v>
      </c>
      <c r="AV1222" s="401">
        <v>1</v>
      </c>
      <c r="AX1222" s="3" t="s">
        <v>163</v>
      </c>
      <c r="AY1222" s="3">
        <v>1</v>
      </c>
      <c r="BA1222" s="400" t="s">
        <v>170</v>
      </c>
      <c r="BB1222" s="401">
        <v>2</v>
      </c>
      <c r="BD1222" s="400" t="s">
        <v>240</v>
      </c>
      <c r="BE1222" s="401">
        <v>1</v>
      </c>
    </row>
    <row r="1223" spans="32:57" ht="0" hidden="1" customHeight="1">
      <c r="AF1223" s="400"/>
      <c r="AG1223" s="401"/>
      <c r="AU1223" s="400" t="s">
        <v>510</v>
      </c>
      <c r="AV1223" s="401">
        <v>1</v>
      </c>
      <c r="AX1223" s="3" t="s">
        <v>163</v>
      </c>
      <c r="AY1223" s="3">
        <v>1</v>
      </c>
      <c r="BA1223" s="400" t="s">
        <v>170</v>
      </c>
      <c r="BB1223" s="401">
        <v>4</v>
      </c>
      <c r="BD1223" s="400" t="s">
        <v>240</v>
      </c>
      <c r="BE1223" s="401">
        <v>1</v>
      </c>
    </row>
    <row r="1224" spans="32:57" ht="0" hidden="1" customHeight="1">
      <c r="AF1224" s="400"/>
      <c r="AG1224" s="401"/>
      <c r="AU1224" s="400" t="s">
        <v>511</v>
      </c>
      <c r="AV1224" s="401">
        <v>1</v>
      </c>
      <c r="AX1224" s="3" t="s">
        <v>163</v>
      </c>
      <c r="AY1224" s="3">
        <v>1</v>
      </c>
      <c r="BA1224" s="400" t="s">
        <v>170</v>
      </c>
      <c r="BB1224" s="401">
        <v>2</v>
      </c>
      <c r="BD1224" s="400" t="s">
        <v>240</v>
      </c>
      <c r="BE1224" s="401">
        <v>-1</v>
      </c>
    </row>
    <row r="1225" spans="32:57" ht="0" hidden="1" customHeight="1">
      <c r="AF1225" s="400"/>
      <c r="AG1225" s="401"/>
      <c r="AU1225" s="400" t="s">
        <v>511</v>
      </c>
      <c r="AV1225" s="401">
        <v>1</v>
      </c>
      <c r="AX1225" s="3" t="s">
        <v>163</v>
      </c>
      <c r="AY1225" s="3">
        <v>1</v>
      </c>
      <c r="BA1225" s="400" t="s">
        <v>170</v>
      </c>
      <c r="BB1225" s="401">
        <v>4</v>
      </c>
      <c r="BD1225" s="400" t="s">
        <v>241</v>
      </c>
      <c r="BE1225" s="401">
        <v>1</v>
      </c>
    </row>
    <row r="1226" spans="32:57" ht="0" hidden="1" customHeight="1">
      <c r="AF1226" s="400"/>
      <c r="AG1226" s="401"/>
      <c r="AU1226" s="400" t="s">
        <v>263</v>
      </c>
      <c r="AV1226" s="401">
        <v>1</v>
      </c>
      <c r="AX1226" s="3" t="s">
        <v>163</v>
      </c>
      <c r="AY1226" s="3">
        <v>1</v>
      </c>
      <c r="BA1226" s="400" t="s">
        <v>170</v>
      </c>
      <c r="BB1226" s="401">
        <v>1</v>
      </c>
      <c r="BD1226" s="400" t="s">
        <v>242</v>
      </c>
      <c r="BE1226" s="401">
        <v>1</v>
      </c>
    </row>
    <row r="1227" spans="32:57" ht="0" hidden="1" customHeight="1">
      <c r="AF1227" s="400"/>
      <c r="AG1227" s="401"/>
      <c r="AU1227" s="400" t="s">
        <v>263</v>
      </c>
      <c r="AV1227" s="401">
        <v>1</v>
      </c>
      <c r="AX1227" s="3" t="s">
        <v>163</v>
      </c>
      <c r="AY1227" s="3">
        <v>1</v>
      </c>
      <c r="BA1227" s="400" t="s">
        <v>170</v>
      </c>
      <c r="BB1227" s="401">
        <v>1</v>
      </c>
      <c r="BD1227" s="400" t="s">
        <v>242</v>
      </c>
      <c r="BE1227" s="401">
        <v>1</v>
      </c>
    </row>
    <row r="1228" spans="32:57" ht="0" hidden="1" customHeight="1">
      <c r="AF1228" s="400"/>
      <c r="AG1228" s="401"/>
      <c r="AU1228" s="400" t="s">
        <v>263</v>
      </c>
      <c r="AV1228" s="401">
        <v>1</v>
      </c>
      <c r="AX1228" s="3" t="s">
        <v>163</v>
      </c>
      <c r="AY1228" s="3">
        <v>3</v>
      </c>
      <c r="BA1228" s="400" t="s">
        <v>170</v>
      </c>
      <c r="BB1228" s="401">
        <v>1</v>
      </c>
      <c r="BD1228" s="400" t="s">
        <v>242</v>
      </c>
      <c r="BE1228" s="401">
        <v>1</v>
      </c>
    </row>
    <row r="1229" spans="32:57" ht="0" hidden="1" customHeight="1">
      <c r="AF1229" s="400"/>
      <c r="AG1229" s="401"/>
      <c r="AU1229" s="400" t="s">
        <v>269</v>
      </c>
      <c r="AV1229" s="401">
        <v>1</v>
      </c>
      <c r="AX1229" s="3" t="s">
        <v>163</v>
      </c>
      <c r="AY1229" s="3">
        <v>1</v>
      </c>
      <c r="BA1229" s="400" t="s">
        <v>170</v>
      </c>
      <c r="BB1229" s="401">
        <v>2</v>
      </c>
      <c r="BD1229" s="400" t="s">
        <v>242</v>
      </c>
      <c r="BE1229" s="401">
        <v>1</v>
      </c>
    </row>
    <row r="1230" spans="32:57" ht="0" hidden="1" customHeight="1">
      <c r="AF1230" s="400"/>
      <c r="AG1230" s="401"/>
      <c r="AU1230" s="400" t="s">
        <v>269</v>
      </c>
      <c r="AV1230" s="401">
        <v>1</v>
      </c>
      <c r="AX1230" s="3" t="s">
        <v>163</v>
      </c>
      <c r="AY1230" s="3">
        <v>1</v>
      </c>
      <c r="BA1230" s="400" t="s">
        <v>170</v>
      </c>
      <c r="BB1230" s="401">
        <v>1</v>
      </c>
      <c r="BD1230" s="400" t="s">
        <v>242</v>
      </c>
      <c r="BE1230" s="401">
        <v>1</v>
      </c>
    </row>
    <row r="1231" spans="32:57" ht="0" hidden="1" customHeight="1">
      <c r="AF1231" s="400"/>
      <c r="AG1231" s="401"/>
      <c r="AU1231" s="400" t="s">
        <v>264</v>
      </c>
      <c r="AV1231" s="401">
        <v>1</v>
      </c>
      <c r="AX1231" s="3" t="s">
        <v>163</v>
      </c>
      <c r="AY1231" s="3">
        <v>1</v>
      </c>
      <c r="BA1231" s="400" t="s">
        <v>170</v>
      </c>
      <c r="BB1231" s="401">
        <v>1</v>
      </c>
      <c r="BD1231" s="400" t="s">
        <v>242</v>
      </c>
      <c r="BE1231" s="401">
        <v>1</v>
      </c>
    </row>
    <row r="1232" spans="32:57" ht="0" hidden="1" customHeight="1">
      <c r="AF1232" s="400"/>
      <c r="AG1232" s="401"/>
      <c r="AU1232" s="400" t="s">
        <v>264</v>
      </c>
      <c r="AV1232" s="401">
        <v>2</v>
      </c>
      <c r="AX1232" s="3" t="s">
        <v>163</v>
      </c>
      <c r="AY1232" s="3">
        <v>1</v>
      </c>
      <c r="BA1232" s="400" t="s">
        <v>170</v>
      </c>
      <c r="BB1232" s="401">
        <v>2</v>
      </c>
      <c r="BD1232" s="400" t="s">
        <v>242</v>
      </c>
      <c r="BE1232" s="401">
        <v>1</v>
      </c>
    </row>
    <row r="1233" spans="32:57" ht="0" hidden="1" customHeight="1">
      <c r="AF1233" s="400"/>
      <c r="AG1233" s="401"/>
      <c r="AU1233" s="400" t="s">
        <v>512</v>
      </c>
      <c r="AV1233" s="401">
        <v>3</v>
      </c>
      <c r="AX1233" s="3" t="s">
        <v>163</v>
      </c>
      <c r="AY1233" s="3">
        <v>2</v>
      </c>
      <c r="BA1233" s="400" t="s">
        <v>170</v>
      </c>
      <c r="BB1233" s="401">
        <v>2</v>
      </c>
      <c r="BD1233" s="400" t="s">
        <v>243</v>
      </c>
      <c r="BE1233" s="401">
        <v>1</v>
      </c>
    </row>
    <row r="1234" spans="32:57" ht="0" hidden="1" customHeight="1">
      <c r="AF1234" s="400"/>
      <c r="AG1234" s="401"/>
      <c r="AX1234" s="3" t="s">
        <v>163</v>
      </c>
      <c r="AY1234" s="3">
        <v>1</v>
      </c>
      <c r="BA1234" s="400" t="s">
        <v>170</v>
      </c>
      <c r="BB1234" s="401">
        <v>1</v>
      </c>
      <c r="BD1234" s="400" t="s">
        <v>244</v>
      </c>
      <c r="BE1234" s="401">
        <v>1</v>
      </c>
    </row>
    <row r="1235" spans="32:57" ht="0" hidden="1" customHeight="1">
      <c r="AF1235" s="400"/>
      <c r="AG1235" s="401"/>
      <c r="AX1235" s="3" t="s">
        <v>163</v>
      </c>
      <c r="AY1235" s="3">
        <v>1</v>
      </c>
      <c r="BA1235" s="400" t="s">
        <v>170</v>
      </c>
      <c r="BB1235" s="401">
        <v>2</v>
      </c>
      <c r="BD1235" s="400" t="s">
        <v>244</v>
      </c>
      <c r="BE1235" s="401">
        <v>1</v>
      </c>
    </row>
    <row r="1236" spans="32:57" ht="0" hidden="1" customHeight="1">
      <c r="AF1236" s="400"/>
      <c r="AG1236" s="401"/>
      <c r="AX1236" s="3" t="s">
        <v>163</v>
      </c>
      <c r="AY1236" s="3">
        <v>1</v>
      </c>
      <c r="BA1236" s="400" t="s">
        <v>170</v>
      </c>
      <c r="BB1236" s="401">
        <v>1</v>
      </c>
      <c r="BD1236" s="400" t="s">
        <v>244</v>
      </c>
      <c r="BE1236" s="401">
        <v>1</v>
      </c>
    </row>
    <row r="1237" spans="32:57" ht="0" hidden="1" customHeight="1">
      <c r="AF1237" s="400"/>
      <c r="AG1237" s="401"/>
      <c r="AX1237" s="3" t="s">
        <v>163</v>
      </c>
      <c r="AY1237" s="3">
        <v>1</v>
      </c>
      <c r="BA1237" s="400" t="s">
        <v>170</v>
      </c>
      <c r="BB1237" s="401">
        <v>1</v>
      </c>
      <c r="BD1237" s="400" t="s">
        <v>244</v>
      </c>
      <c r="BE1237" s="401">
        <v>1</v>
      </c>
    </row>
    <row r="1238" spans="32:57" ht="0" hidden="1" customHeight="1">
      <c r="AF1238" s="400"/>
      <c r="AG1238" s="401"/>
      <c r="AX1238" s="3" t="s">
        <v>163</v>
      </c>
      <c r="AY1238" s="3">
        <v>1</v>
      </c>
      <c r="BA1238" s="400" t="s">
        <v>170</v>
      </c>
      <c r="BB1238" s="401">
        <v>1</v>
      </c>
      <c r="BD1238" s="400" t="s">
        <v>244</v>
      </c>
      <c r="BE1238" s="401">
        <v>1</v>
      </c>
    </row>
    <row r="1239" spans="32:57" ht="0" hidden="1" customHeight="1">
      <c r="AF1239" s="400"/>
      <c r="AG1239" s="401"/>
      <c r="AX1239" s="3" t="s">
        <v>163</v>
      </c>
      <c r="AY1239" s="3">
        <v>1</v>
      </c>
      <c r="BA1239" s="400" t="s">
        <v>170</v>
      </c>
      <c r="BB1239" s="401">
        <v>1</v>
      </c>
      <c r="BD1239" s="400" t="s">
        <v>245</v>
      </c>
      <c r="BE1239" s="401">
        <v>1</v>
      </c>
    </row>
    <row r="1240" spans="32:57" ht="0" hidden="1" customHeight="1">
      <c r="AF1240" s="400"/>
      <c r="AG1240" s="401"/>
      <c r="AX1240" s="3" t="s">
        <v>163</v>
      </c>
      <c r="AY1240" s="3">
        <v>1</v>
      </c>
      <c r="BA1240" s="400" t="s">
        <v>166</v>
      </c>
      <c r="BB1240" s="401">
        <v>1</v>
      </c>
      <c r="BD1240" s="400" t="s">
        <v>246</v>
      </c>
      <c r="BE1240" s="401">
        <v>1</v>
      </c>
    </row>
    <row r="1241" spans="32:57" ht="0" hidden="1" customHeight="1">
      <c r="AF1241" s="400"/>
      <c r="AG1241" s="401"/>
      <c r="AX1241" s="3" t="s">
        <v>164</v>
      </c>
      <c r="AY1241" s="3">
        <v>1</v>
      </c>
      <c r="BA1241" s="400" t="s">
        <v>166</v>
      </c>
      <c r="BB1241" s="401">
        <v>1</v>
      </c>
      <c r="BD1241" s="400" t="s">
        <v>247</v>
      </c>
      <c r="BE1241" s="401">
        <v>1</v>
      </c>
    </row>
    <row r="1242" spans="32:57" ht="0" hidden="1" customHeight="1">
      <c r="AF1242" s="400"/>
      <c r="AG1242" s="401"/>
      <c r="AX1242" s="3" t="s">
        <v>164</v>
      </c>
      <c r="AY1242" s="3">
        <v>1</v>
      </c>
      <c r="BA1242" s="400" t="s">
        <v>166</v>
      </c>
      <c r="BB1242" s="401">
        <v>1</v>
      </c>
      <c r="BD1242" s="400" t="s">
        <v>247</v>
      </c>
      <c r="BE1242" s="401">
        <v>1</v>
      </c>
    </row>
    <row r="1243" spans="32:57" ht="0" hidden="1" customHeight="1">
      <c r="AF1243" s="400"/>
      <c r="AG1243" s="401"/>
      <c r="AX1243" s="3" t="s">
        <v>164</v>
      </c>
      <c r="AY1243" s="3">
        <v>1</v>
      </c>
      <c r="BA1243" s="400" t="s">
        <v>166</v>
      </c>
      <c r="BB1243" s="401">
        <v>1</v>
      </c>
      <c r="BD1243" s="400" t="s">
        <v>247</v>
      </c>
      <c r="BE1243" s="401">
        <v>1</v>
      </c>
    </row>
    <row r="1244" spans="32:57" ht="0" hidden="1" customHeight="1">
      <c r="AF1244" s="400"/>
      <c r="AG1244" s="401"/>
      <c r="AX1244" s="3" t="s">
        <v>164</v>
      </c>
      <c r="AY1244" s="3">
        <v>1</v>
      </c>
      <c r="BA1244" s="400" t="s">
        <v>166</v>
      </c>
      <c r="BB1244" s="401">
        <v>1</v>
      </c>
      <c r="BD1244" s="400" t="s">
        <v>197</v>
      </c>
      <c r="BE1244" s="401">
        <v>1</v>
      </c>
    </row>
    <row r="1245" spans="32:57" ht="0" hidden="1" customHeight="1">
      <c r="AF1245" s="400"/>
      <c r="AG1245" s="401"/>
      <c r="AX1245" s="3" t="s">
        <v>164</v>
      </c>
      <c r="AY1245" s="3">
        <v>2</v>
      </c>
      <c r="BA1245" s="400" t="s">
        <v>166</v>
      </c>
      <c r="BB1245" s="401">
        <v>3</v>
      </c>
      <c r="BD1245" s="400" t="s">
        <v>197</v>
      </c>
      <c r="BE1245" s="401">
        <v>1</v>
      </c>
    </row>
    <row r="1246" spans="32:57" ht="0" hidden="1" customHeight="1">
      <c r="AF1246" s="400"/>
      <c r="AG1246" s="401"/>
      <c r="AX1246" s="3" t="s">
        <v>164</v>
      </c>
      <c r="AY1246" s="3">
        <v>1</v>
      </c>
      <c r="BA1246" s="400" t="s">
        <v>166</v>
      </c>
      <c r="BB1246" s="401">
        <v>3</v>
      </c>
      <c r="BD1246" s="400" t="s">
        <v>197</v>
      </c>
      <c r="BE1246" s="401">
        <v>1</v>
      </c>
    </row>
    <row r="1247" spans="32:57" ht="0" hidden="1" customHeight="1">
      <c r="AF1247" s="400"/>
      <c r="AG1247" s="401"/>
      <c r="AX1247" s="3" t="s">
        <v>164</v>
      </c>
      <c r="AY1247" s="3">
        <v>1</v>
      </c>
      <c r="BA1247" s="400" t="s">
        <v>166</v>
      </c>
      <c r="BB1247" s="401">
        <v>2</v>
      </c>
      <c r="BD1247" s="400" t="s">
        <v>197</v>
      </c>
      <c r="BE1247" s="401">
        <v>1</v>
      </c>
    </row>
    <row r="1248" spans="32:57" ht="0" hidden="1" customHeight="1">
      <c r="AF1248" s="400"/>
      <c r="AG1248" s="401"/>
      <c r="AX1248" s="3" t="s">
        <v>164</v>
      </c>
      <c r="AY1248" s="3">
        <v>1</v>
      </c>
      <c r="BA1248" s="400" t="s">
        <v>166</v>
      </c>
      <c r="BB1248" s="401">
        <v>1</v>
      </c>
      <c r="BD1248" s="400" t="s">
        <v>206</v>
      </c>
      <c r="BE1248" s="401">
        <v>1</v>
      </c>
    </row>
    <row r="1249" spans="32:57" ht="0" hidden="1" customHeight="1">
      <c r="AF1249" s="400"/>
      <c r="AG1249" s="401"/>
      <c r="AX1249" s="3" t="s">
        <v>164</v>
      </c>
      <c r="AY1249" s="3">
        <v>1</v>
      </c>
      <c r="BA1249" s="400" t="s">
        <v>166</v>
      </c>
      <c r="BB1249" s="401">
        <v>1</v>
      </c>
      <c r="BD1249" s="400" t="s">
        <v>206</v>
      </c>
      <c r="BE1249" s="401">
        <v>1</v>
      </c>
    </row>
    <row r="1250" spans="32:57" ht="0" hidden="1" customHeight="1">
      <c r="AF1250" s="400"/>
      <c r="AG1250" s="401"/>
      <c r="AX1250" s="3" t="s">
        <v>164</v>
      </c>
      <c r="AY1250" s="3">
        <v>1</v>
      </c>
      <c r="BA1250" s="400" t="s">
        <v>166</v>
      </c>
      <c r="BB1250" s="401">
        <v>1</v>
      </c>
      <c r="BD1250" s="400" t="s">
        <v>206</v>
      </c>
      <c r="BE1250" s="401">
        <v>1</v>
      </c>
    </row>
    <row r="1251" spans="32:57" ht="0" hidden="1" customHeight="1">
      <c r="AF1251" s="400"/>
      <c r="AG1251" s="401"/>
      <c r="AX1251" s="3" t="s">
        <v>165</v>
      </c>
      <c r="AY1251" s="3">
        <v>1</v>
      </c>
      <c r="BA1251" s="400" t="s">
        <v>166</v>
      </c>
      <c r="BB1251" s="401">
        <v>3</v>
      </c>
      <c r="BD1251" s="400" t="s">
        <v>207</v>
      </c>
      <c r="BE1251" s="401">
        <v>1</v>
      </c>
    </row>
    <row r="1252" spans="32:57" ht="0" hidden="1" customHeight="1">
      <c r="AF1252" s="400"/>
      <c r="AG1252" s="401"/>
      <c r="AX1252" s="3" t="s">
        <v>165</v>
      </c>
      <c r="AY1252" s="3">
        <v>1</v>
      </c>
      <c r="BA1252" s="400" t="s">
        <v>166</v>
      </c>
      <c r="BB1252" s="401">
        <v>1</v>
      </c>
      <c r="BD1252" s="400" t="s">
        <v>207</v>
      </c>
      <c r="BE1252" s="401">
        <v>1</v>
      </c>
    </row>
    <row r="1253" spans="32:57" ht="0" hidden="1" customHeight="1">
      <c r="AF1253" s="400"/>
      <c r="AG1253" s="401"/>
      <c r="AX1253" s="3" t="s">
        <v>165</v>
      </c>
      <c r="AY1253" s="3">
        <v>1</v>
      </c>
      <c r="BA1253" s="400" t="s">
        <v>163</v>
      </c>
      <c r="BB1253" s="401">
        <v>1</v>
      </c>
      <c r="BD1253" s="400" t="s">
        <v>207</v>
      </c>
      <c r="BE1253" s="401">
        <v>1</v>
      </c>
    </row>
    <row r="1254" spans="32:57" ht="0" hidden="1" customHeight="1">
      <c r="AF1254" s="400"/>
      <c r="AG1254" s="401"/>
      <c r="AX1254" s="3" t="s">
        <v>165</v>
      </c>
      <c r="AY1254" s="3">
        <v>1</v>
      </c>
      <c r="BA1254" s="400" t="s">
        <v>163</v>
      </c>
      <c r="BB1254" s="401">
        <v>1</v>
      </c>
      <c r="BD1254" s="400" t="s">
        <v>207</v>
      </c>
      <c r="BE1254" s="401">
        <v>1</v>
      </c>
    </row>
    <row r="1255" spans="32:57" ht="0" hidden="1" customHeight="1">
      <c r="AF1255" s="400"/>
      <c r="AG1255" s="401"/>
      <c r="AX1255" s="3" t="s">
        <v>165</v>
      </c>
      <c r="AY1255" s="3">
        <v>1</v>
      </c>
      <c r="BA1255" s="400" t="s">
        <v>163</v>
      </c>
      <c r="BB1255" s="401">
        <v>1</v>
      </c>
      <c r="BD1255" s="400" t="s">
        <v>249</v>
      </c>
      <c r="BE1255" s="401">
        <v>1</v>
      </c>
    </row>
    <row r="1256" spans="32:57" ht="0" hidden="1" customHeight="1">
      <c r="AF1256" s="400"/>
      <c r="AG1256" s="401"/>
      <c r="AX1256" s="3" t="s">
        <v>165</v>
      </c>
      <c r="AY1256" s="3">
        <v>3</v>
      </c>
      <c r="BA1256" s="400" t="s">
        <v>163</v>
      </c>
      <c r="BB1256" s="401">
        <v>1</v>
      </c>
      <c r="BD1256" s="400" t="s">
        <v>250</v>
      </c>
      <c r="BE1256" s="401">
        <v>1</v>
      </c>
    </row>
    <row r="1257" spans="32:57" ht="0" hidden="1" customHeight="1">
      <c r="AF1257" s="400"/>
      <c r="AG1257" s="401"/>
      <c r="AX1257" s="3" t="s">
        <v>165</v>
      </c>
      <c r="AY1257" s="3">
        <v>1</v>
      </c>
      <c r="BA1257" s="400" t="s">
        <v>163</v>
      </c>
      <c r="BB1257" s="401">
        <v>1</v>
      </c>
      <c r="BD1257" s="400" t="s">
        <v>252</v>
      </c>
      <c r="BE1257" s="401">
        <v>1</v>
      </c>
    </row>
    <row r="1258" spans="32:57" ht="0" hidden="1" customHeight="1">
      <c r="AF1258" s="400"/>
      <c r="AG1258" s="401"/>
      <c r="AX1258" s="3" t="s">
        <v>165</v>
      </c>
      <c r="AY1258" s="3">
        <v>1</v>
      </c>
      <c r="BA1258" s="400" t="s">
        <v>163</v>
      </c>
      <c r="BB1258" s="401">
        <v>1</v>
      </c>
      <c r="BD1258" s="400" t="s">
        <v>257</v>
      </c>
      <c r="BE1258" s="401">
        <v>1</v>
      </c>
    </row>
    <row r="1259" spans="32:57" ht="0" hidden="1" customHeight="1">
      <c r="AF1259" s="400"/>
      <c r="AG1259" s="401"/>
      <c r="AX1259" s="3" t="s">
        <v>165</v>
      </c>
      <c r="AY1259" s="3">
        <v>2</v>
      </c>
      <c r="BA1259" s="400" t="s">
        <v>163</v>
      </c>
      <c r="BB1259" s="401">
        <v>1</v>
      </c>
      <c r="BD1259" s="400" t="s">
        <v>258</v>
      </c>
      <c r="BE1259" s="401">
        <v>1</v>
      </c>
    </row>
    <row r="1260" spans="32:57" ht="0" hidden="1" customHeight="1">
      <c r="AF1260" s="400"/>
      <c r="AG1260" s="401"/>
      <c r="AX1260" s="3" t="s">
        <v>506</v>
      </c>
      <c r="AY1260" s="3">
        <v>1</v>
      </c>
      <c r="BA1260" s="400" t="s">
        <v>163</v>
      </c>
      <c r="BB1260" s="401">
        <v>1</v>
      </c>
      <c r="BD1260" s="400" t="s">
        <v>258</v>
      </c>
      <c r="BE1260" s="401">
        <v>1</v>
      </c>
    </row>
    <row r="1261" spans="32:57" ht="0" hidden="1" customHeight="1">
      <c r="AF1261" s="400"/>
      <c r="AG1261" s="401"/>
      <c r="AX1261" s="3" t="s">
        <v>506</v>
      </c>
      <c r="AY1261" s="3">
        <v>1</v>
      </c>
      <c r="BA1261" s="400" t="s">
        <v>163</v>
      </c>
      <c r="BB1261" s="401">
        <v>1</v>
      </c>
      <c r="BD1261" s="400" t="s">
        <v>258</v>
      </c>
      <c r="BE1261" s="401">
        <v>1</v>
      </c>
    </row>
    <row r="1262" spans="32:57" ht="0" hidden="1" customHeight="1">
      <c r="AF1262" s="400"/>
      <c r="AG1262" s="401"/>
      <c r="AX1262" s="3" t="s">
        <v>506</v>
      </c>
      <c r="AY1262" s="3">
        <v>1</v>
      </c>
      <c r="BA1262" s="400" t="s">
        <v>163</v>
      </c>
      <c r="BB1262" s="401">
        <v>1</v>
      </c>
      <c r="BD1262" s="400" t="s">
        <v>259</v>
      </c>
      <c r="BE1262" s="401">
        <v>1</v>
      </c>
    </row>
    <row r="1263" spans="32:57" ht="0" hidden="1" customHeight="1">
      <c r="AF1263" s="400"/>
      <c r="AG1263" s="401"/>
      <c r="AX1263" s="3" t="s">
        <v>506</v>
      </c>
      <c r="AY1263" s="3">
        <v>1</v>
      </c>
      <c r="BA1263" s="400" t="s">
        <v>163</v>
      </c>
      <c r="BB1263" s="401">
        <v>1</v>
      </c>
      <c r="BD1263" s="400" t="s">
        <v>259</v>
      </c>
      <c r="BE1263" s="401">
        <v>1</v>
      </c>
    </row>
    <row r="1264" spans="32:57" ht="0" hidden="1" customHeight="1">
      <c r="AF1264" s="400"/>
      <c r="AG1264" s="401"/>
      <c r="AX1264" s="3" t="s">
        <v>506</v>
      </c>
      <c r="AY1264" s="3">
        <v>2</v>
      </c>
      <c r="BA1264" s="400" t="s">
        <v>163</v>
      </c>
      <c r="BB1264" s="401">
        <v>1</v>
      </c>
      <c r="BD1264" s="400" t="s">
        <v>259</v>
      </c>
      <c r="BE1264" s="401">
        <v>1</v>
      </c>
    </row>
    <row r="1265" spans="32:57" ht="0" hidden="1" customHeight="1">
      <c r="AF1265" s="400"/>
      <c r="AG1265" s="401"/>
      <c r="AX1265" s="3" t="s">
        <v>506</v>
      </c>
      <c r="AY1265" s="3">
        <v>1</v>
      </c>
      <c r="BA1265" s="400" t="s">
        <v>163</v>
      </c>
      <c r="BB1265" s="401">
        <v>2</v>
      </c>
      <c r="BD1265" s="400" t="s">
        <v>261</v>
      </c>
      <c r="BE1265" s="401">
        <v>1</v>
      </c>
    </row>
    <row r="1266" spans="32:57" ht="0" hidden="1" customHeight="1">
      <c r="AF1266" s="400"/>
      <c r="AG1266" s="401"/>
      <c r="AX1266" s="3" t="s">
        <v>506</v>
      </c>
      <c r="AY1266" s="3">
        <v>1</v>
      </c>
      <c r="BA1266" s="400" t="s">
        <v>163</v>
      </c>
      <c r="BB1266" s="401">
        <v>1</v>
      </c>
      <c r="BD1266" s="400" t="s">
        <v>211</v>
      </c>
      <c r="BE1266" s="401">
        <v>1</v>
      </c>
    </row>
    <row r="1267" spans="32:57" ht="0" hidden="1" customHeight="1">
      <c r="AF1267" s="400"/>
      <c r="AG1267" s="401"/>
      <c r="AX1267" s="3" t="s">
        <v>506</v>
      </c>
      <c r="AY1267" s="3">
        <v>1</v>
      </c>
      <c r="BA1267" s="400" t="s">
        <v>163</v>
      </c>
      <c r="BB1267" s="401">
        <v>1</v>
      </c>
      <c r="BD1267" s="400" t="s">
        <v>211</v>
      </c>
      <c r="BE1267" s="401">
        <v>1</v>
      </c>
    </row>
    <row r="1268" spans="32:57" ht="0" hidden="1" customHeight="1">
      <c r="AF1268" s="400"/>
      <c r="AG1268" s="401"/>
      <c r="AX1268" s="3" t="s">
        <v>506</v>
      </c>
      <c r="AY1268" s="3">
        <v>1</v>
      </c>
      <c r="BA1268" s="400" t="s">
        <v>163</v>
      </c>
      <c r="BB1268" s="401">
        <v>1</v>
      </c>
      <c r="BD1268" s="400" t="s">
        <v>211</v>
      </c>
      <c r="BE1268" s="401">
        <v>1</v>
      </c>
    </row>
    <row r="1269" spans="32:57" ht="0" hidden="1" customHeight="1">
      <c r="AF1269" s="400"/>
      <c r="AG1269" s="401"/>
      <c r="AX1269" s="3" t="s">
        <v>506</v>
      </c>
      <c r="AY1269" s="3">
        <v>1</v>
      </c>
      <c r="BA1269" s="400" t="s">
        <v>163</v>
      </c>
      <c r="BB1269" s="401">
        <v>3</v>
      </c>
      <c r="BD1269" s="400" t="s">
        <v>507</v>
      </c>
      <c r="BE1269" s="401">
        <v>1</v>
      </c>
    </row>
    <row r="1270" spans="32:57" ht="0" hidden="1" customHeight="1">
      <c r="AF1270" s="400"/>
      <c r="AG1270" s="401"/>
      <c r="AX1270" s="3" t="s">
        <v>506</v>
      </c>
      <c r="AY1270" s="3">
        <v>2</v>
      </c>
      <c r="BA1270" s="400" t="s">
        <v>163</v>
      </c>
      <c r="BB1270" s="401">
        <v>1</v>
      </c>
      <c r="BD1270" s="400" t="s">
        <v>507</v>
      </c>
      <c r="BE1270" s="401">
        <v>1</v>
      </c>
    </row>
    <row r="1271" spans="32:57" ht="0" hidden="1" customHeight="1">
      <c r="AF1271" s="400"/>
      <c r="AG1271" s="401"/>
      <c r="AX1271" s="3" t="s">
        <v>506</v>
      </c>
      <c r="AY1271" s="3">
        <v>1</v>
      </c>
      <c r="BA1271" s="400" t="s">
        <v>163</v>
      </c>
      <c r="BB1271" s="401">
        <v>1</v>
      </c>
      <c r="BD1271" s="400" t="s">
        <v>507</v>
      </c>
      <c r="BE1271" s="401">
        <v>1</v>
      </c>
    </row>
    <row r="1272" spans="32:57" ht="0" hidden="1" customHeight="1">
      <c r="AF1272" s="400"/>
      <c r="AG1272" s="401"/>
      <c r="AX1272" s="3" t="s">
        <v>506</v>
      </c>
      <c r="AY1272" s="3">
        <v>1</v>
      </c>
      <c r="BA1272" s="400" t="s">
        <v>163</v>
      </c>
      <c r="BB1272" s="401">
        <v>1</v>
      </c>
      <c r="BD1272" s="400" t="s">
        <v>507</v>
      </c>
      <c r="BE1272" s="401">
        <v>1</v>
      </c>
    </row>
    <row r="1273" spans="32:57" ht="0" hidden="1" customHeight="1">
      <c r="AF1273" s="400"/>
      <c r="AG1273" s="401"/>
      <c r="AX1273" s="3" t="s">
        <v>506</v>
      </c>
      <c r="AY1273" s="3">
        <v>2</v>
      </c>
      <c r="BA1273" s="400" t="s">
        <v>163</v>
      </c>
      <c r="BB1273" s="401">
        <v>2</v>
      </c>
      <c r="BD1273" s="400" t="s">
        <v>346</v>
      </c>
      <c r="BE1273" s="401">
        <v>1</v>
      </c>
    </row>
    <row r="1274" spans="32:57" ht="0" hidden="1" customHeight="1">
      <c r="AF1274" s="400"/>
      <c r="AG1274" s="401"/>
      <c r="AX1274" s="3" t="s">
        <v>506</v>
      </c>
      <c r="AY1274" s="3">
        <v>1</v>
      </c>
      <c r="BA1274" s="400" t="s">
        <v>163</v>
      </c>
      <c r="BB1274" s="401">
        <v>1</v>
      </c>
      <c r="BD1274" s="400" t="s">
        <v>346</v>
      </c>
      <c r="BE1274" s="401">
        <v>1</v>
      </c>
    </row>
    <row r="1275" spans="32:57" ht="0" hidden="1" customHeight="1">
      <c r="AF1275" s="400"/>
      <c r="AG1275" s="401"/>
      <c r="AX1275" s="3" t="s">
        <v>506</v>
      </c>
      <c r="AY1275" s="3">
        <v>1</v>
      </c>
      <c r="BA1275" s="400" t="s">
        <v>163</v>
      </c>
      <c r="BB1275" s="401">
        <v>1</v>
      </c>
      <c r="BD1275" s="400" t="s">
        <v>346</v>
      </c>
      <c r="BE1275" s="401">
        <v>1</v>
      </c>
    </row>
    <row r="1276" spans="32:57" ht="0" hidden="1" customHeight="1">
      <c r="AF1276" s="400"/>
      <c r="AG1276" s="401"/>
      <c r="AX1276" s="3" t="s">
        <v>506</v>
      </c>
      <c r="AY1276" s="3">
        <v>1</v>
      </c>
      <c r="BA1276" s="400" t="s">
        <v>163</v>
      </c>
      <c r="BB1276" s="401">
        <v>1</v>
      </c>
      <c r="BD1276" s="400" t="s">
        <v>346</v>
      </c>
      <c r="BE1276" s="401">
        <v>1</v>
      </c>
    </row>
    <row r="1277" spans="32:57" ht="0" hidden="1" customHeight="1">
      <c r="AF1277" s="400"/>
      <c r="AG1277" s="401"/>
      <c r="AX1277" s="3" t="s">
        <v>506</v>
      </c>
      <c r="AY1277" s="3">
        <v>1</v>
      </c>
      <c r="BA1277" s="400" t="s">
        <v>163</v>
      </c>
      <c r="BB1277" s="401">
        <v>1</v>
      </c>
      <c r="BD1277" s="400" t="s">
        <v>346</v>
      </c>
      <c r="BE1277" s="401">
        <v>1</v>
      </c>
    </row>
    <row r="1278" spans="32:57" ht="0" hidden="1" customHeight="1">
      <c r="AF1278" s="400"/>
      <c r="AG1278" s="401"/>
      <c r="AX1278" s="3" t="s">
        <v>506</v>
      </c>
      <c r="AY1278" s="3">
        <v>1</v>
      </c>
      <c r="BA1278" s="400" t="s">
        <v>163</v>
      </c>
      <c r="BB1278" s="401">
        <v>1</v>
      </c>
      <c r="BD1278" s="400" t="s">
        <v>346</v>
      </c>
      <c r="BE1278" s="401">
        <v>1</v>
      </c>
    </row>
    <row r="1279" spans="32:57" ht="0" hidden="1" customHeight="1">
      <c r="AF1279" s="400"/>
      <c r="AG1279" s="401"/>
      <c r="AX1279" s="3" t="s">
        <v>506</v>
      </c>
      <c r="AY1279" s="3">
        <v>1</v>
      </c>
      <c r="BA1279" s="400" t="s">
        <v>163</v>
      </c>
      <c r="BB1279" s="401">
        <v>1</v>
      </c>
      <c r="BD1279" s="400" t="s">
        <v>346</v>
      </c>
      <c r="BE1279" s="401">
        <v>1</v>
      </c>
    </row>
    <row r="1280" spans="32:57" ht="0" hidden="1" customHeight="1">
      <c r="AF1280" s="400"/>
      <c r="AG1280" s="401"/>
      <c r="AX1280" s="3" t="s">
        <v>506</v>
      </c>
      <c r="AY1280" s="3">
        <v>1</v>
      </c>
      <c r="BA1280" s="400" t="s">
        <v>163</v>
      </c>
      <c r="BB1280" s="401">
        <v>1</v>
      </c>
      <c r="BD1280" s="400" t="s">
        <v>346</v>
      </c>
      <c r="BE1280" s="401">
        <v>1</v>
      </c>
    </row>
    <row r="1281" spans="32:57" ht="0" hidden="1" customHeight="1">
      <c r="AF1281" s="400"/>
      <c r="AG1281" s="401"/>
      <c r="AX1281" s="3" t="s">
        <v>506</v>
      </c>
      <c r="AY1281" s="3">
        <v>4</v>
      </c>
      <c r="BA1281" s="400" t="s">
        <v>163</v>
      </c>
      <c r="BB1281" s="401">
        <v>1</v>
      </c>
      <c r="BD1281" s="400" t="s">
        <v>216</v>
      </c>
      <c r="BE1281" s="401">
        <v>1</v>
      </c>
    </row>
    <row r="1282" spans="32:57" ht="0" hidden="1" customHeight="1">
      <c r="AF1282" s="400"/>
      <c r="AG1282" s="401"/>
      <c r="AX1282" s="3" t="s">
        <v>506</v>
      </c>
      <c r="AY1282" s="3">
        <v>2</v>
      </c>
      <c r="BA1282" s="400" t="s">
        <v>163</v>
      </c>
      <c r="BB1282" s="401">
        <v>1</v>
      </c>
      <c r="BD1282" s="400" t="s">
        <v>218</v>
      </c>
      <c r="BE1282" s="401">
        <v>2</v>
      </c>
    </row>
    <row r="1283" spans="32:57" ht="0" hidden="1" customHeight="1">
      <c r="AF1283" s="400"/>
      <c r="AG1283" s="401"/>
      <c r="AX1283" s="3" t="s">
        <v>506</v>
      </c>
      <c r="AY1283" s="3">
        <v>1</v>
      </c>
      <c r="BA1283" s="400" t="s">
        <v>163</v>
      </c>
      <c r="BB1283" s="401">
        <v>1</v>
      </c>
      <c r="BD1283" s="400" t="s">
        <v>218</v>
      </c>
      <c r="BE1283" s="401">
        <v>1</v>
      </c>
    </row>
    <row r="1284" spans="32:57" ht="0" hidden="1" customHeight="1">
      <c r="AF1284" s="400"/>
      <c r="AG1284" s="401"/>
      <c r="AX1284" s="3" t="s">
        <v>506</v>
      </c>
      <c r="AY1284" s="3">
        <v>1</v>
      </c>
      <c r="BA1284" s="400" t="s">
        <v>163</v>
      </c>
      <c r="BB1284" s="401">
        <v>1</v>
      </c>
      <c r="BD1284" s="400" t="s">
        <v>218</v>
      </c>
      <c r="BE1284" s="401">
        <v>1</v>
      </c>
    </row>
    <row r="1285" spans="32:57" ht="0" hidden="1" customHeight="1">
      <c r="AF1285" s="400"/>
      <c r="AG1285" s="401"/>
      <c r="AX1285" s="3" t="s">
        <v>506</v>
      </c>
      <c r="AY1285" s="3">
        <v>1</v>
      </c>
      <c r="BA1285" s="400" t="s">
        <v>163</v>
      </c>
      <c r="BB1285" s="401">
        <v>2</v>
      </c>
      <c r="BD1285" s="400" t="s">
        <v>220</v>
      </c>
      <c r="BE1285" s="401">
        <v>1</v>
      </c>
    </row>
    <row r="1286" spans="32:57" ht="0" hidden="1" customHeight="1">
      <c r="AF1286" s="400"/>
      <c r="AG1286" s="401"/>
      <c r="AX1286" s="3" t="s">
        <v>506</v>
      </c>
      <c r="AY1286" s="3">
        <v>1</v>
      </c>
      <c r="BA1286" s="400" t="s">
        <v>163</v>
      </c>
      <c r="BB1286" s="401">
        <v>1</v>
      </c>
      <c r="BD1286" s="400" t="s">
        <v>220</v>
      </c>
      <c r="BE1286" s="401">
        <v>1</v>
      </c>
    </row>
    <row r="1287" spans="32:57" ht="0" hidden="1" customHeight="1">
      <c r="AF1287" s="400"/>
      <c r="AG1287" s="401"/>
      <c r="AX1287" s="3" t="s">
        <v>506</v>
      </c>
      <c r="AY1287" s="3">
        <v>1</v>
      </c>
      <c r="BA1287" s="400" t="s">
        <v>163</v>
      </c>
      <c r="BB1287" s="401">
        <v>1</v>
      </c>
      <c r="BD1287" s="400" t="s">
        <v>221</v>
      </c>
      <c r="BE1287" s="401">
        <v>1</v>
      </c>
    </row>
    <row r="1288" spans="32:57" ht="0" hidden="1" customHeight="1">
      <c r="AF1288" s="400"/>
      <c r="AG1288" s="401"/>
      <c r="AX1288" s="3" t="s">
        <v>506</v>
      </c>
      <c r="AY1288" s="3">
        <v>1</v>
      </c>
      <c r="BA1288" s="400" t="s">
        <v>164</v>
      </c>
      <c r="BB1288" s="401">
        <v>1</v>
      </c>
      <c r="BD1288" s="400" t="s">
        <v>223</v>
      </c>
      <c r="BE1288" s="401">
        <v>1</v>
      </c>
    </row>
    <row r="1289" spans="32:57" ht="0" hidden="1" customHeight="1">
      <c r="AF1289" s="400"/>
      <c r="AG1289" s="401"/>
      <c r="AX1289" s="3" t="s">
        <v>506</v>
      </c>
      <c r="AY1289" s="3">
        <v>1</v>
      </c>
      <c r="BA1289" s="400" t="s">
        <v>164</v>
      </c>
      <c r="BB1289" s="401">
        <v>1</v>
      </c>
      <c r="BD1289" s="400" t="s">
        <v>225</v>
      </c>
      <c r="BE1289" s="401">
        <v>1</v>
      </c>
    </row>
    <row r="1290" spans="32:57" ht="0" hidden="1" customHeight="1">
      <c r="AF1290" s="400"/>
      <c r="AG1290" s="401"/>
      <c r="AX1290" s="3" t="s">
        <v>506</v>
      </c>
      <c r="AY1290" s="3">
        <v>1</v>
      </c>
      <c r="BA1290" s="400" t="s">
        <v>164</v>
      </c>
      <c r="BB1290" s="401">
        <v>1</v>
      </c>
      <c r="BD1290" s="400" t="s">
        <v>225</v>
      </c>
      <c r="BE1290" s="401">
        <v>1</v>
      </c>
    </row>
    <row r="1291" spans="32:57" ht="0" hidden="1" customHeight="1">
      <c r="AF1291" s="400"/>
      <c r="AG1291" s="401"/>
      <c r="AX1291" s="3" t="s">
        <v>506</v>
      </c>
      <c r="AY1291" s="3">
        <v>1</v>
      </c>
      <c r="BA1291" s="400" t="s">
        <v>164</v>
      </c>
      <c r="BB1291" s="401">
        <v>1</v>
      </c>
      <c r="BD1291" s="400" t="s">
        <v>225</v>
      </c>
      <c r="BE1291" s="401">
        <v>1</v>
      </c>
    </row>
    <row r="1292" spans="32:57" ht="0" hidden="1" customHeight="1">
      <c r="AF1292" s="400"/>
      <c r="AG1292" s="401"/>
      <c r="AX1292" s="3" t="s">
        <v>506</v>
      </c>
      <c r="AY1292" s="3">
        <v>1</v>
      </c>
      <c r="BA1292" s="400" t="s">
        <v>164</v>
      </c>
      <c r="BB1292" s="401">
        <v>1</v>
      </c>
      <c r="BD1292" s="400" t="s">
        <v>225</v>
      </c>
      <c r="BE1292" s="401">
        <v>1</v>
      </c>
    </row>
    <row r="1293" spans="32:57" ht="0" hidden="1" customHeight="1">
      <c r="AF1293" s="400"/>
      <c r="AG1293" s="401"/>
      <c r="AX1293" s="3" t="s">
        <v>506</v>
      </c>
      <c r="AY1293" s="3">
        <v>2</v>
      </c>
      <c r="BA1293" s="400" t="s">
        <v>164</v>
      </c>
      <c r="BB1293" s="401">
        <v>1</v>
      </c>
      <c r="BD1293" s="400" t="s">
        <v>348</v>
      </c>
      <c r="BE1293" s="401">
        <v>1</v>
      </c>
    </row>
    <row r="1294" spans="32:57" ht="0" hidden="1" customHeight="1">
      <c r="AF1294" s="400"/>
      <c r="AG1294" s="401"/>
      <c r="AX1294" s="3" t="s">
        <v>506</v>
      </c>
      <c r="AY1294" s="3">
        <v>1</v>
      </c>
      <c r="BA1294" s="400" t="s">
        <v>164</v>
      </c>
      <c r="BB1294" s="401">
        <v>1</v>
      </c>
      <c r="BD1294" s="400" t="s">
        <v>348</v>
      </c>
      <c r="BE1294" s="401">
        <v>1</v>
      </c>
    </row>
    <row r="1295" spans="32:57" ht="0" hidden="1" customHeight="1">
      <c r="AF1295" s="400"/>
      <c r="AG1295" s="401"/>
      <c r="AX1295" s="3" t="s">
        <v>506</v>
      </c>
      <c r="AY1295" s="3">
        <v>1</v>
      </c>
      <c r="BA1295" s="400" t="s">
        <v>164</v>
      </c>
      <c r="BB1295" s="401">
        <v>1</v>
      </c>
      <c r="BD1295" s="400" t="s">
        <v>349</v>
      </c>
      <c r="BE1295" s="401">
        <v>1</v>
      </c>
    </row>
    <row r="1296" spans="32:57" ht="0" hidden="1" customHeight="1">
      <c r="AF1296" s="400"/>
      <c r="AG1296" s="401"/>
      <c r="AX1296" s="3" t="s">
        <v>506</v>
      </c>
      <c r="AY1296" s="3">
        <v>1</v>
      </c>
      <c r="BA1296" s="400" t="s">
        <v>164</v>
      </c>
      <c r="BB1296" s="401">
        <v>1</v>
      </c>
      <c r="BD1296" s="400" t="s">
        <v>349</v>
      </c>
      <c r="BE1296" s="401">
        <v>1</v>
      </c>
    </row>
    <row r="1297" spans="32:57" ht="0" hidden="1" customHeight="1">
      <c r="AF1297" s="400"/>
      <c r="AG1297" s="401"/>
      <c r="AX1297" s="3" t="s">
        <v>506</v>
      </c>
      <c r="AY1297" s="3">
        <v>1</v>
      </c>
      <c r="BA1297" s="400" t="s">
        <v>164</v>
      </c>
      <c r="BB1297" s="401">
        <v>1</v>
      </c>
      <c r="BD1297" s="400" t="s">
        <v>508</v>
      </c>
      <c r="BE1297" s="401">
        <v>1</v>
      </c>
    </row>
    <row r="1298" spans="32:57" ht="0" hidden="1" customHeight="1">
      <c r="AF1298" s="400"/>
      <c r="AG1298" s="401"/>
      <c r="AX1298" s="3" t="s">
        <v>175</v>
      </c>
      <c r="AY1298" s="3">
        <v>1</v>
      </c>
      <c r="BA1298" s="400" t="s">
        <v>164</v>
      </c>
      <c r="BB1298" s="401">
        <v>1</v>
      </c>
      <c r="BD1298" s="400" t="s">
        <v>509</v>
      </c>
      <c r="BE1298" s="401">
        <v>1</v>
      </c>
    </row>
    <row r="1299" spans="32:57" ht="0" hidden="1" customHeight="1">
      <c r="AF1299" s="400"/>
      <c r="AG1299" s="401"/>
      <c r="AX1299" s="3" t="s">
        <v>175</v>
      </c>
      <c r="AY1299" s="3">
        <v>2</v>
      </c>
      <c r="BA1299" s="400" t="s">
        <v>164</v>
      </c>
      <c r="BB1299" s="401">
        <v>1</v>
      </c>
      <c r="BD1299" s="400" t="s">
        <v>511</v>
      </c>
      <c r="BE1299" s="401">
        <v>1</v>
      </c>
    </row>
    <row r="1300" spans="32:57" ht="0" hidden="1" customHeight="1">
      <c r="AF1300" s="400"/>
      <c r="AG1300" s="401"/>
      <c r="AX1300" s="3" t="s">
        <v>175</v>
      </c>
      <c r="AY1300" s="3">
        <v>1</v>
      </c>
      <c r="BA1300" s="400" t="s">
        <v>164</v>
      </c>
      <c r="BB1300" s="401">
        <v>1</v>
      </c>
      <c r="BD1300" s="400" t="s">
        <v>511</v>
      </c>
      <c r="BE1300" s="401">
        <v>1</v>
      </c>
    </row>
    <row r="1301" spans="32:57" ht="0" hidden="1" customHeight="1">
      <c r="AF1301" s="400"/>
      <c r="AG1301" s="401"/>
      <c r="AX1301" s="3" t="s">
        <v>175</v>
      </c>
      <c r="AY1301" s="3">
        <v>1</v>
      </c>
      <c r="BA1301" s="400" t="s">
        <v>164</v>
      </c>
      <c r="BB1301" s="401">
        <v>1</v>
      </c>
      <c r="BD1301" s="400" t="s">
        <v>263</v>
      </c>
      <c r="BE1301" s="401">
        <v>1</v>
      </c>
    </row>
    <row r="1302" spans="32:57" ht="0" hidden="1" customHeight="1">
      <c r="AF1302" s="400"/>
      <c r="AG1302" s="401"/>
      <c r="AX1302" s="3" t="s">
        <v>175</v>
      </c>
      <c r="AY1302" s="3">
        <v>1</v>
      </c>
      <c r="BA1302" s="400" t="s">
        <v>164</v>
      </c>
      <c r="BB1302" s="401">
        <v>2</v>
      </c>
      <c r="BD1302" s="400" t="s">
        <v>263</v>
      </c>
      <c r="BE1302" s="401">
        <v>1</v>
      </c>
    </row>
    <row r="1303" spans="32:57" ht="0" hidden="1" customHeight="1">
      <c r="AF1303" s="400"/>
      <c r="AG1303" s="401"/>
      <c r="AX1303" s="3" t="s">
        <v>177</v>
      </c>
      <c r="AY1303" s="3">
        <v>1</v>
      </c>
      <c r="BA1303" s="400" t="s">
        <v>164</v>
      </c>
      <c r="BB1303" s="401">
        <v>2</v>
      </c>
      <c r="BD1303" s="400" t="s">
        <v>269</v>
      </c>
      <c r="BE1303" s="401">
        <v>1</v>
      </c>
    </row>
    <row r="1304" spans="32:57" ht="0" hidden="1" customHeight="1">
      <c r="AF1304" s="400"/>
      <c r="AG1304" s="401"/>
      <c r="AX1304" s="3" t="s">
        <v>177</v>
      </c>
      <c r="AY1304" s="3">
        <v>1</v>
      </c>
      <c r="BA1304" s="400" t="s">
        <v>165</v>
      </c>
      <c r="BB1304" s="401">
        <v>1</v>
      </c>
      <c r="BD1304" s="400" t="s">
        <v>264</v>
      </c>
      <c r="BE1304" s="401">
        <v>1</v>
      </c>
    </row>
    <row r="1305" spans="32:57" ht="0" hidden="1" customHeight="1">
      <c r="AF1305" s="400"/>
      <c r="AG1305" s="401"/>
      <c r="AX1305" s="3" t="s">
        <v>177</v>
      </c>
      <c r="AY1305" s="3">
        <v>1</v>
      </c>
      <c r="BA1305" s="400" t="s">
        <v>165</v>
      </c>
      <c r="BB1305" s="401">
        <v>2</v>
      </c>
      <c r="BD1305" s="400" t="s">
        <v>264</v>
      </c>
      <c r="BE1305" s="401">
        <v>-1</v>
      </c>
    </row>
    <row r="1306" spans="32:57" ht="0" hidden="1" customHeight="1">
      <c r="AF1306" s="400"/>
      <c r="AG1306" s="401"/>
      <c r="AX1306" s="3" t="s">
        <v>177</v>
      </c>
      <c r="AY1306" s="3">
        <v>1</v>
      </c>
      <c r="BA1306" s="400" t="s">
        <v>165</v>
      </c>
      <c r="BB1306" s="401">
        <v>1</v>
      </c>
      <c r="BD1306" s="400" t="s">
        <v>264</v>
      </c>
      <c r="BE1306" s="401">
        <v>1</v>
      </c>
    </row>
    <row r="1307" spans="32:57" ht="0" hidden="1" customHeight="1">
      <c r="AF1307" s="400"/>
      <c r="AG1307" s="401"/>
      <c r="AX1307" s="3" t="s">
        <v>178</v>
      </c>
      <c r="AY1307" s="3">
        <v>1</v>
      </c>
      <c r="BA1307" s="400" t="s">
        <v>506</v>
      </c>
      <c r="BB1307" s="401">
        <v>1</v>
      </c>
      <c r="BD1307" s="400" t="s">
        <v>265</v>
      </c>
      <c r="BE1307" s="401">
        <v>1</v>
      </c>
    </row>
    <row r="1308" spans="32:57" ht="0" hidden="1" customHeight="1">
      <c r="AF1308" s="400"/>
      <c r="AG1308" s="401"/>
      <c r="AX1308" s="3" t="s">
        <v>178</v>
      </c>
      <c r="AY1308" s="3">
        <v>1</v>
      </c>
      <c r="BA1308" s="400" t="s">
        <v>506</v>
      </c>
      <c r="BB1308" s="401">
        <v>1</v>
      </c>
      <c r="BD1308" s="400" t="s">
        <v>266</v>
      </c>
      <c r="BE1308" s="401">
        <v>1</v>
      </c>
    </row>
    <row r="1309" spans="32:57" ht="0" hidden="1" customHeight="1">
      <c r="AF1309" s="400"/>
      <c r="AG1309" s="401"/>
      <c r="AX1309" s="3" t="s">
        <v>178</v>
      </c>
      <c r="AY1309" s="3">
        <v>1</v>
      </c>
      <c r="BA1309" s="400" t="s">
        <v>506</v>
      </c>
      <c r="BB1309" s="401">
        <v>1</v>
      </c>
    </row>
    <row r="1310" spans="32:57" ht="0" hidden="1" customHeight="1">
      <c r="AF1310" s="400"/>
      <c r="AG1310" s="401"/>
      <c r="AX1310" s="3" t="s">
        <v>178</v>
      </c>
      <c r="AY1310" s="3">
        <v>1</v>
      </c>
      <c r="BA1310" s="400" t="s">
        <v>506</v>
      </c>
      <c r="BB1310" s="401">
        <v>3</v>
      </c>
    </row>
    <row r="1311" spans="32:57" ht="0" hidden="1" customHeight="1">
      <c r="AF1311" s="400"/>
      <c r="AG1311" s="401"/>
      <c r="AX1311" s="3" t="s">
        <v>178</v>
      </c>
      <c r="AY1311" s="3">
        <v>1</v>
      </c>
      <c r="BA1311" s="400" t="s">
        <v>506</v>
      </c>
      <c r="BB1311" s="401">
        <v>1</v>
      </c>
    </row>
    <row r="1312" spans="32:57" ht="0" hidden="1" customHeight="1">
      <c r="AF1312" s="400"/>
      <c r="AG1312" s="401"/>
      <c r="AX1312" s="3" t="s">
        <v>178</v>
      </c>
      <c r="AY1312" s="3">
        <v>1</v>
      </c>
      <c r="BA1312" s="400" t="s">
        <v>506</v>
      </c>
      <c r="BB1312" s="401">
        <v>1</v>
      </c>
    </row>
    <row r="1313" spans="32:54" ht="0" hidden="1" customHeight="1">
      <c r="AF1313" s="400"/>
      <c r="AG1313" s="401"/>
      <c r="AX1313" s="3" t="s">
        <v>179</v>
      </c>
      <c r="AY1313" s="3">
        <v>1</v>
      </c>
      <c r="BA1313" s="400" t="s">
        <v>506</v>
      </c>
      <c r="BB1313" s="401">
        <v>1</v>
      </c>
    </row>
    <row r="1314" spans="32:54" ht="0" hidden="1" customHeight="1">
      <c r="AF1314" s="400"/>
      <c r="AG1314" s="401"/>
      <c r="AX1314" s="3" t="s">
        <v>179</v>
      </c>
      <c r="AY1314" s="3">
        <v>2</v>
      </c>
      <c r="BA1314" s="400" t="s">
        <v>506</v>
      </c>
      <c r="BB1314" s="401">
        <v>1</v>
      </c>
    </row>
    <row r="1315" spans="32:54" ht="0" hidden="1" customHeight="1">
      <c r="AF1315" s="400"/>
      <c r="AG1315" s="401"/>
      <c r="AX1315" s="3" t="s">
        <v>179</v>
      </c>
      <c r="AY1315" s="3">
        <v>1</v>
      </c>
      <c r="BA1315" s="400" t="s">
        <v>506</v>
      </c>
      <c r="BB1315" s="401">
        <v>1</v>
      </c>
    </row>
    <row r="1316" spans="32:54" ht="0" hidden="1" customHeight="1">
      <c r="AF1316" s="400"/>
      <c r="AG1316" s="401"/>
      <c r="AX1316" s="3" t="s">
        <v>179</v>
      </c>
      <c r="AY1316" s="3">
        <v>1</v>
      </c>
      <c r="BA1316" s="400" t="s">
        <v>506</v>
      </c>
      <c r="BB1316" s="401">
        <v>1</v>
      </c>
    </row>
    <row r="1317" spans="32:54" ht="0" hidden="1" customHeight="1">
      <c r="AF1317" s="400"/>
      <c r="AG1317" s="401"/>
      <c r="AX1317" s="3" t="s">
        <v>180</v>
      </c>
      <c r="AY1317" s="3">
        <v>1</v>
      </c>
      <c r="BA1317" s="400" t="s">
        <v>506</v>
      </c>
      <c r="BB1317" s="401">
        <v>1</v>
      </c>
    </row>
    <row r="1318" spans="32:54" ht="0" hidden="1" customHeight="1">
      <c r="AX1318" s="3" t="s">
        <v>180</v>
      </c>
      <c r="AY1318" s="3">
        <v>1</v>
      </c>
      <c r="BA1318" s="400" t="s">
        <v>506</v>
      </c>
      <c r="BB1318" s="401">
        <v>1</v>
      </c>
    </row>
    <row r="1319" spans="32:54" ht="0" hidden="1" customHeight="1">
      <c r="AX1319" s="3" t="s">
        <v>180</v>
      </c>
      <c r="AY1319" s="3">
        <v>1</v>
      </c>
      <c r="BA1319" s="400" t="s">
        <v>506</v>
      </c>
      <c r="BB1319" s="401">
        <v>1</v>
      </c>
    </row>
    <row r="1320" spans="32:54" ht="0" hidden="1" customHeight="1">
      <c r="AX1320" s="3" t="s">
        <v>180</v>
      </c>
      <c r="AY1320" s="3">
        <v>1</v>
      </c>
      <c r="BA1320" s="400" t="s">
        <v>506</v>
      </c>
      <c r="BB1320" s="401">
        <v>1</v>
      </c>
    </row>
    <row r="1321" spans="32:54" ht="0" hidden="1" customHeight="1">
      <c r="AX1321" s="3" t="s">
        <v>180</v>
      </c>
      <c r="AY1321" s="3">
        <v>1</v>
      </c>
      <c r="BA1321" s="400" t="s">
        <v>506</v>
      </c>
      <c r="BB1321" s="401">
        <v>1</v>
      </c>
    </row>
    <row r="1322" spans="32:54" ht="0" hidden="1" customHeight="1">
      <c r="AX1322" s="3" t="s">
        <v>180</v>
      </c>
      <c r="AY1322" s="3">
        <v>1</v>
      </c>
      <c r="BA1322" s="400" t="s">
        <v>506</v>
      </c>
      <c r="BB1322" s="401">
        <v>1</v>
      </c>
    </row>
    <row r="1323" spans="32:54" ht="0" hidden="1" customHeight="1">
      <c r="AX1323" s="3" t="s">
        <v>181</v>
      </c>
      <c r="AY1323" s="3">
        <v>1</v>
      </c>
      <c r="BA1323" s="400" t="s">
        <v>506</v>
      </c>
      <c r="BB1323" s="401">
        <v>1</v>
      </c>
    </row>
    <row r="1324" spans="32:54" ht="0" hidden="1" customHeight="1">
      <c r="AX1324" s="3" t="s">
        <v>226</v>
      </c>
      <c r="AY1324" s="3">
        <v>2</v>
      </c>
      <c r="BA1324" s="400" t="s">
        <v>506</v>
      </c>
      <c r="BB1324" s="401">
        <v>1</v>
      </c>
    </row>
    <row r="1325" spans="32:54" ht="0" hidden="1" customHeight="1">
      <c r="AX1325" s="3" t="s">
        <v>226</v>
      </c>
      <c r="AY1325" s="3">
        <v>3</v>
      </c>
      <c r="BA1325" s="400" t="s">
        <v>506</v>
      </c>
      <c r="BB1325" s="401">
        <v>2</v>
      </c>
    </row>
    <row r="1326" spans="32:54" ht="0" hidden="1" customHeight="1">
      <c r="AX1326" s="3" t="s">
        <v>226</v>
      </c>
      <c r="AY1326" s="3">
        <v>3</v>
      </c>
      <c r="BA1326" s="400" t="s">
        <v>506</v>
      </c>
      <c r="BB1326" s="401">
        <v>2</v>
      </c>
    </row>
    <row r="1327" spans="32:54" ht="0" hidden="1" customHeight="1">
      <c r="AX1327" s="3" t="s">
        <v>226</v>
      </c>
      <c r="AY1327" s="3">
        <v>-1</v>
      </c>
      <c r="BA1327" s="400" t="s">
        <v>506</v>
      </c>
      <c r="BB1327" s="401">
        <v>1</v>
      </c>
    </row>
    <row r="1328" spans="32:54" ht="0" hidden="1" customHeight="1">
      <c r="AX1328" s="3" t="s">
        <v>226</v>
      </c>
      <c r="AY1328" s="3">
        <v>-1</v>
      </c>
      <c r="BA1328" s="400" t="s">
        <v>506</v>
      </c>
      <c r="BB1328" s="401">
        <v>1</v>
      </c>
    </row>
    <row r="1329" spans="50:54" ht="0" hidden="1" customHeight="1">
      <c r="AX1329" s="3" t="s">
        <v>226</v>
      </c>
      <c r="AY1329" s="3">
        <v>1</v>
      </c>
      <c r="BA1329" s="400" t="s">
        <v>506</v>
      </c>
      <c r="BB1329" s="401">
        <v>2</v>
      </c>
    </row>
    <row r="1330" spans="50:54" ht="0" hidden="1" customHeight="1">
      <c r="AX1330" s="3" t="s">
        <v>226</v>
      </c>
      <c r="AY1330" s="3">
        <v>1</v>
      </c>
      <c r="BA1330" s="400" t="s">
        <v>506</v>
      </c>
      <c r="BB1330" s="401">
        <v>1</v>
      </c>
    </row>
    <row r="1331" spans="50:54" ht="0" hidden="1" customHeight="1">
      <c r="AX1331" s="3" t="s">
        <v>226</v>
      </c>
      <c r="AY1331" s="3">
        <v>1</v>
      </c>
      <c r="BA1331" s="400" t="s">
        <v>506</v>
      </c>
      <c r="BB1331" s="401">
        <v>1</v>
      </c>
    </row>
    <row r="1332" spans="50:54" ht="0" hidden="1" customHeight="1">
      <c r="AX1332" s="3" t="s">
        <v>226</v>
      </c>
      <c r="AY1332" s="3">
        <v>1</v>
      </c>
      <c r="BA1332" s="400" t="s">
        <v>506</v>
      </c>
      <c r="BB1332" s="401">
        <v>1</v>
      </c>
    </row>
    <row r="1333" spans="50:54" ht="0" hidden="1" customHeight="1">
      <c r="AX1333" s="3" t="s">
        <v>226</v>
      </c>
      <c r="AY1333" s="3">
        <v>1</v>
      </c>
      <c r="BA1333" s="400" t="s">
        <v>506</v>
      </c>
      <c r="BB1333" s="401">
        <v>1</v>
      </c>
    </row>
    <row r="1334" spans="50:54" ht="0" hidden="1" customHeight="1">
      <c r="AX1334" s="3" t="s">
        <v>227</v>
      </c>
      <c r="AY1334" s="3">
        <v>2</v>
      </c>
      <c r="BA1334" s="400" t="s">
        <v>506</v>
      </c>
      <c r="BB1334" s="401">
        <v>2</v>
      </c>
    </row>
    <row r="1335" spans="50:54" ht="0" hidden="1" customHeight="1">
      <c r="AX1335" s="3" t="s">
        <v>228</v>
      </c>
      <c r="AY1335" s="3">
        <v>1</v>
      </c>
      <c r="BA1335" s="400" t="s">
        <v>506</v>
      </c>
      <c r="BB1335" s="401">
        <v>1</v>
      </c>
    </row>
    <row r="1336" spans="50:54" ht="0" hidden="1" customHeight="1">
      <c r="AX1336" s="3" t="s">
        <v>228</v>
      </c>
      <c r="AY1336" s="3">
        <v>1</v>
      </c>
      <c r="BA1336" s="400" t="s">
        <v>506</v>
      </c>
      <c r="BB1336" s="401">
        <v>2</v>
      </c>
    </row>
    <row r="1337" spans="50:54" ht="0" hidden="1" customHeight="1">
      <c r="AX1337" s="3" t="s">
        <v>228</v>
      </c>
      <c r="AY1337" s="3">
        <v>1</v>
      </c>
      <c r="BA1337" s="400" t="s">
        <v>506</v>
      </c>
      <c r="BB1337" s="401">
        <v>2</v>
      </c>
    </row>
    <row r="1338" spans="50:54" ht="0" hidden="1" customHeight="1">
      <c r="AX1338" s="3" t="s">
        <v>228</v>
      </c>
      <c r="AY1338" s="3">
        <v>1</v>
      </c>
      <c r="BA1338" s="400" t="s">
        <v>506</v>
      </c>
      <c r="BB1338" s="401">
        <v>2</v>
      </c>
    </row>
    <row r="1339" spans="50:54" ht="0" hidden="1" customHeight="1">
      <c r="AX1339" s="3" t="s">
        <v>228</v>
      </c>
      <c r="AY1339" s="3">
        <v>1</v>
      </c>
      <c r="BA1339" s="400" t="s">
        <v>506</v>
      </c>
      <c r="BB1339" s="401">
        <v>4</v>
      </c>
    </row>
    <row r="1340" spans="50:54" ht="0" hidden="1" customHeight="1">
      <c r="AX1340" s="3" t="s">
        <v>228</v>
      </c>
      <c r="AY1340" s="3">
        <v>1</v>
      </c>
      <c r="BA1340" s="400" t="s">
        <v>506</v>
      </c>
      <c r="BB1340" s="401">
        <v>1</v>
      </c>
    </row>
    <row r="1341" spans="50:54" ht="0" hidden="1" customHeight="1">
      <c r="AX1341" s="3" t="s">
        <v>228</v>
      </c>
      <c r="AY1341" s="3">
        <v>1</v>
      </c>
      <c r="BA1341" s="400" t="s">
        <v>506</v>
      </c>
      <c r="BB1341" s="401">
        <v>1</v>
      </c>
    </row>
    <row r="1342" spans="50:54" ht="0" hidden="1" customHeight="1">
      <c r="AX1342" s="3" t="s">
        <v>228</v>
      </c>
      <c r="AY1342" s="3">
        <v>2</v>
      </c>
      <c r="BA1342" s="400" t="s">
        <v>506</v>
      </c>
      <c r="BB1342" s="401">
        <v>4</v>
      </c>
    </row>
    <row r="1343" spans="50:54" ht="0" hidden="1" customHeight="1">
      <c r="AX1343" s="3" t="s">
        <v>229</v>
      </c>
      <c r="AY1343" s="3">
        <v>1</v>
      </c>
      <c r="BA1343" s="400" t="s">
        <v>506</v>
      </c>
      <c r="BB1343" s="401">
        <v>1</v>
      </c>
    </row>
    <row r="1344" spans="50:54" ht="0" hidden="1" customHeight="1">
      <c r="AX1344" s="3" t="s">
        <v>229</v>
      </c>
      <c r="AY1344" s="3">
        <v>1</v>
      </c>
      <c r="BA1344" s="400" t="s">
        <v>138</v>
      </c>
      <c r="BB1344" s="401">
        <v>4</v>
      </c>
    </row>
    <row r="1345" spans="50:54" ht="0" hidden="1" customHeight="1">
      <c r="AX1345" s="3" t="s">
        <v>229</v>
      </c>
      <c r="AY1345" s="3">
        <v>1</v>
      </c>
      <c r="BA1345" s="400" t="s">
        <v>175</v>
      </c>
      <c r="BB1345" s="401">
        <v>1</v>
      </c>
    </row>
    <row r="1346" spans="50:54" ht="0" hidden="1" customHeight="1">
      <c r="AX1346" s="3" t="s">
        <v>229</v>
      </c>
      <c r="AY1346" s="3">
        <v>4</v>
      </c>
      <c r="BA1346" s="400" t="s">
        <v>175</v>
      </c>
      <c r="BB1346" s="401">
        <v>2</v>
      </c>
    </row>
    <row r="1347" spans="50:54" ht="0" hidden="1" customHeight="1">
      <c r="AX1347" s="3" t="s">
        <v>229</v>
      </c>
      <c r="AY1347" s="3">
        <v>1</v>
      </c>
      <c r="BA1347" s="400" t="s">
        <v>177</v>
      </c>
      <c r="BB1347" s="401">
        <v>1</v>
      </c>
    </row>
    <row r="1348" spans="50:54" ht="0" hidden="1" customHeight="1">
      <c r="AX1348" s="3" t="s">
        <v>229</v>
      </c>
      <c r="AY1348" s="3">
        <v>1</v>
      </c>
      <c r="BA1348" s="400" t="s">
        <v>177</v>
      </c>
      <c r="BB1348" s="401">
        <v>1</v>
      </c>
    </row>
    <row r="1349" spans="50:54" ht="0" hidden="1" customHeight="1">
      <c r="AX1349" s="3" t="s">
        <v>229</v>
      </c>
      <c r="AY1349" s="3">
        <v>1</v>
      </c>
      <c r="BA1349" s="400" t="s">
        <v>178</v>
      </c>
      <c r="BB1349" s="401">
        <v>1</v>
      </c>
    </row>
    <row r="1350" spans="50:54" ht="0" hidden="1" customHeight="1">
      <c r="AX1350" s="3" t="s">
        <v>230</v>
      </c>
      <c r="AY1350" s="3">
        <v>1</v>
      </c>
      <c r="BA1350" s="400" t="s">
        <v>178</v>
      </c>
      <c r="BB1350" s="401">
        <v>1</v>
      </c>
    </row>
    <row r="1351" spans="50:54" ht="0" hidden="1" customHeight="1">
      <c r="AX1351" s="3" t="s">
        <v>230</v>
      </c>
      <c r="AY1351" s="3">
        <v>6</v>
      </c>
      <c r="BA1351" s="400" t="s">
        <v>178</v>
      </c>
      <c r="BB1351" s="401">
        <v>1</v>
      </c>
    </row>
    <row r="1352" spans="50:54" ht="0" hidden="1" customHeight="1">
      <c r="AX1352" s="3" t="s">
        <v>230</v>
      </c>
      <c r="AY1352" s="3">
        <v>7</v>
      </c>
      <c r="BA1352" s="400" t="s">
        <v>179</v>
      </c>
      <c r="BB1352" s="401">
        <v>1</v>
      </c>
    </row>
    <row r="1353" spans="50:54" ht="0" hidden="1" customHeight="1">
      <c r="AX1353" s="3" t="s">
        <v>230</v>
      </c>
      <c r="AY1353" s="3">
        <v>1</v>
      </c>
      <c r="BA1353" s="400" t="s">
        <v>179</v>
      </c>
      <c r="BB1353" s="401">
        <v>1</v>
      </c>
    </row>
    <row r="1354" spans="50:54" ht="0" hidden="1" customHeight="1">
      <c r="AX1354" s="3" t="s">
        <v>230</v>
      </c>
      <c r="AY1354" s="3">
        <v>3</v>
      </c>
      <c r="BA1354" s="400" t="s">
        <v>179</v>
      </c>
      <c r="BB1354" s="401">
        <v>2</v>
      </c>
    </row>
    <row r="1355" spans="50:54" ht="0" hidden="1" customHeight="1">
      <c r="AX1355" s="3" t="s">
        <v>230</v>
      </c>
      <c r="AY1355" s="3">
        <v>1</v>
      </c>
      <c r="BA1355" s="400" t="s">
        <v>179</v>
      </c>
      <c r="BB1355" s="401">
        <v>1</v>
      </c>
    </row>
    <row r="1356" spans="50:54" ht="0" hidden="1" customHeight="1">
      <c r="AX1356" s="3" t="s">
        <v>230</v>
      </c>
      <c r="AY1356" s="3">
        <v>1</v>
      </c>
      <c r="BA1356" s="400" t="s">
        <v>179</v>
      </c>
      <c r="BB1356" s="401">
        <v>1</v>
      </c>
    </row>
    <row r="1357" spans="50:54" ht="0" hidden="1" customHeight="1">
      <c r="AX1357" s="3" t="s">
        <v>230</v>
      </c>
      <c r="AY1357" s="3">
        <v>1</v>
      </c>
      <c r="BA1357" s="400" t="s">
        <v>180</v>
      </c>
      <c r="BB1357" s="401">
        <v>1</v>
      </c>
    </row>
    <row r="1358" spans="50:54" ht="0" hidden="1" customHeight="1">
      <c r="AX1358" s="3" t="s">
        <v>230</v>
      </c>
      <c r="AY1358" s="3">
        <v>1</v>
      </c>
      <c r="BA1358" s="400" t="s">
        <v>180</v>
      </c>
      <c r="BB1358" s="401">
        <v>1</v>
      </c>
    </row>
    <row r="1359" spans="50:54" ht="0" hidden="1" customHeight="1">
      <c r="AX1359" s="3" t="s">
        <v>230</v>
      </c>
      <c r="AY1359" s="3">
        <v>1</v>
      </c>
      <c r="BA1359" s="400" t="s">
        <v>181</v>
      </c>
      <c r="BB1359" s="401">
        <v>1</v>
      </c>
    </row>
    <row r="1360" spans="50:54" ht="0" hidden="1" customHeight="1">
      <c r="AX1360" s="3" t="s">
        <v>230</v>
      </c>
      <c r="AY1360" s="3">
        <v>1</v>
      </c>
      <c r="BA1360" s="400" t="s">
        <v>181</v>
      </c>
      <c r="BB1360" s="401">
        <v>1</v>
      </c>
    </row>
    <row r="1361" spans="50:54" ht="0" hidden="1" customHeight="1">
      <c r="AX1361" s="3" t="s">
        <v>230</v>
      </c>
      <c r="AY1361" s="3">
        <v>1</v>
      </c>
      <c r="BA1361" s="400" t="s">
        <v>226</v>
      </c>
      <c r="BB1361" s="401">
        <v>1</v>
      </c>
    </row>
    <row r="1362" spans="50:54" ht="0" hidden="1" customHeight="1">
      <c r="AX1362" s="3" t="s">
        <v>230</v>
      </c>
      <c r="AY1362" s="3">
        <v>2</v>
      </c>
      <c r="BA1362" s="400" t="s">
        <v>226</v>
      </c>
      <c r="BB1362" s="401">
        <v>1</v>
      </c>
    </row>
    <row r="1363" spans="50:54" ht="0" hidden="1" customHeight="1">
      <c r="AX1363" s="3" t="s">
        <v>230</v>
      </c>
      <c r="AY1363" s="3">
        <v>1</v>
      </c>
      <c r="BA1363" s="400" t="s">
        <v>226</v>
      </c>
      <c r="BB1363" s="401">
        <v>1</v>
      </c>
    </row>
    <row r="1364" spans="50:54" ht="0" hidden="1" customHeight="1">
      <c r="AX1364" s="3" t="s">
        <v>230</v>
      </c>
      <c r="AY1364" s="3">
        <v>1</v>
      </c>
      <c r="BA1364" s="400" t="s">
        <v>226</v>
      </c>
      <c r="BB1364" s="401">
        <v>1</v>
      </c>
    </row>
    <row r="1365" spans="50:54" ht="0" hidden="1" customHeight="1">
      <c r="AX1365" s="3" t="s">
        <v>231</v>
      </c>
      <c r="AY1365" s="3">
        <v>1</v>
      </c>
      <c r="BA1365" s="400" t="s">
        <v>226</v>
      </c>
      <c r="BB1365" s="401">
        <v>1</v>
      </c>
    </row>
    <row r="1366" spans="50:54" ht="0" hidden="1" customHeight="1">
      <c r="AX1366" s="3" t="s">
        <v>231</v>
      </c>
      <c r="AY1366" s="3">
        <v>1</v>
      </c>
      <c r="BA1366" s="400" t="s">
        <v>226</v>
      </c>
      <c r="BB1366" s="401">
        <v>1</v>
      </c>
    </row>
    <row r="1367" spans="50:54" ht="0" hidden="1" customHeight="1">
      <c r="AX1367" s="3" t="s">
        <v>231</v>
      </c>
      <c r="AY1367" s="3">
        <v>1</v>
      </c>
      <c r="BA1367" s="400" t="s">
        <v>226</v>
      </c>
      <c r="BB1367" s="401">
        <v>3</v>
      </c>
    </row>
    <row r="1368" spans="50:54" ht="0" hidden="1" customHeight="1">
      <c r="AX1368" s="3" t="s">
        <v>231</v>
      </c>
      <c r="AY1368" s="3">
        <v>1</v>
      </c>
      <c r="BA1368" s="400" t="s">
        <v>226</v>
      </c>
      <c r="BB1368" s="401">
        <v>1</v>
      </c>
    </row>
    <row r="1369" spans="50:54" ht="0" hidden="1" customHeight="1">
      <c r="AX1369" s="3" t="s">
        <v>231</v>
      </c>
      <c r="AY1369" s="3">
        <v>1</v>
      </c>
      <c r="BA1369" s="400" t="s">
        <v>226</v>
      </c>
      <c r="BB1369" s="401">
        <v>1</v>
      </c>
    </row>
    <row r="1370" spans="50:54" ht="0" hidden="1" customHeight="1">
      <c r="AX1370" s="3" t="s">
        <v>232</v>
      </c>
      <c r="AY1370" s="3">
        <v>1</v>
      </c>
      <c r="BA1370" s="400" t="s">
        <v>226</v>
      </c>
      <c r="BB1370" s="401">
        <v>1</v>
      </c>
    </row>
    <row r="1371" spans="50:54" ht="0" hidden="1" customHeight="1">
      <c r="AX1371" s="3" t="s">
        <v>182</v>
      </c>
      <c r="AY1371" s="3">
        <v>1</v>
      </c>
      <c r="BA1371" s="400" t="s">
        <v>226</v>
      </c>
      <c r="BB1371" s="401">
        <v>2</v>
      </c>
    </row>
    <row r="1372" spans="50:54" ht="0" hidden="1" customHeight="1">
      <c r="AX1372" s="3" t="s">
        <v>182</v>
      </c>
      <c r="AY1372" s="3">
        <v>1</v>
      </c>
      <c r="BA1372" s="400" t="s">
        <v>226</v>
      </c>
      <c r="BB1372" s="401">
        <v>4</v>
      </c>
    </row>
    <row r="1373" spans="50:54" ht="0" hidden="1" customHeight="1">
      <c r="AX1373" s="3" t="s">
        <v>182</v>
      </c>
      <c r="AY1373" s="3">
        <v>1</v>
      </c>
      <c r="BA1373" s="400" t="s">
        <v>226</v>
      </c>
      <c r="BB1373" s="401">
        <v>1</v>
      </c>
    </row>
    <row r="1374" spans="50:54" ht="0" hidden="1" customHeight="1">
      <c r="AX1374" s="3" t="s">
        <v>183</v>
      </c>
      <c r="AY1374" s="3">
        <v>1</v>
      </c>
      <c r="BA1374" s="400" t="s">
        <v>226</v>
      </c>
      <c r="BB1374" s="401">
        <v>1</v>
      </c>
    </row>
    <row r="1375" spans="50:54" ht="0" hidden="1" customHeight="1">
      <c r="AX1375" s="3" t="s">
        <v>183</v>
      </c>
      <c r="AY1375" s="3">
        <v>1</v>
      </c>
      <c r="BA1375" s="400" t="s">
        <v>226</v>
      </c>
      <c r="BB1375" s="401">
        <v>2</v>
      </c>
    </row>
    <row r="1376" spans="50:54" ht="0" hidden="1" customHeight="1">
      <c r="AX1376" s="3" t="s">
        <v>183</v>
      </c>
      <c r="AY1376" s="3">
        <v>1</v>
      </c>
      <c r="BA1376" s="400" t="s">
        <v>227</v>
      </c>
      <c r="BB1376" s="401">
        <v>1</v>
      </c>
    </row>
    <row r="1377" spans="50:54" ht="0" hidden="1" customHeight="1">
      <c r="AX1377" s="3" t="s">
        <v>183</v>
      </c>
      <c r="AY1377" s="3">
        <v>2</v>
      </c>
      <c r="BA1377" s="400" t="s">
        <v>227</v>
      </c>
      <c r="BB1377" s="401">
        <v>1</v>
      </c>
    </row>
    <row r="1378" spans="50:54" ht="0" hidden="1" customHeight="1">
      <c r="AX1378" s="3" t="s">
        <v>183</v>
      </c>
      <c r="AY1378" s="3">
        <v>1</v>
      </c>
      <c r="BA1378" s="400" t="s">
        <v>227</v>
      </c>
      <c r="BB1378" s="401">
        <v>1</v>
      </c>
    </row>
    <row r="1379" spans="50:54" ht="0" hidden="1" customHeight="1">
      <c r="AX1379" s="3" t="s">
        <v>184</v>
      </c>
      <c r="AY1379" s="3">
        <v>1</v>
      </c>
      <c r="BA1379" s="400" t="s">
        <v>228</v>
      </c>
      <c r="BB1379" s="401">
        <v>1</v>
      </c>
    </row>
    <row r="1380" spans="50:54" ht="0" hidden="1" customHeight="1">
      <c r="AX1380" s="3" t="s">
        <v>184</v>
      </c>
      <c r="AY1380" s="3">
        <v>1</v>
      </c>
      <c r="BA1380" s="400" t="s">
        <v>228</v>
      </c>
      <c r="BB1380" s="401">
        <v>1</v>
      </c>
    </row>
    <row r="1381" spans="50:54" ht="0" hidden="1" customHeight="1">
      <c r="AX1381" s="3" t="s">
        <v>184</v>
      </c>
      <c r="AY1381" s="3">
        <v>1</v>
      </c>
      <c r="BA1381" s="400" t="s">
        <v>228</v>
      </c>
      <c r="BB1381" s="401">
        <v>1</v>
      </c>
    </row>
    <row r="1382" spans="50:54" ht="0" hidden="1" customHeight="1">
      <c r="AX1382" s="3" t="s">
        <v>185</v>
      </c>
      <c r="AY1382" s="3">
        <v>1</v>
      </c>
      <c r="BA1382" s="400" t="s">
        <v>228</v>
      </c>
      <c r="BB1382" s="401">
        <v>1</v>
      </c>
    </row>
    <row r="1383" spans="50:54" ht="0" hidden="1" customHeight="1">
      <c r="AX1383" s="3" t="s">
        <v>185</v>
      </c>
      <c r="AY1383" s="3">
        <v>1</v>
      </c>
      <c r="BA1383" s="400" t="s">
        <v>228</v>
      </c>
      <c r="BB1383" s="401">
        <v>1</v>
      </c>
    </row>
    <row r="1384" spans="50:54" ht="0" hidden="1" customHeight="1">
      <c r="AX1384" s="3" t="s">
        <v>185</v>
      </c>
      <c r="AY1384" s="3">
        <v>1</v>
      </c>
      <c r="BA1384" s="400" t="s">
        <v>228</v>
      </c>
      <c r="BB1384" s="401">
        <v>1</v>
      </c>
    </row>
    <row r="1385" spans="50:54" ht="0" hidden="1" customHeight="1">
      <c r="AX1385" s="3" t="s">
        <v>186</v>
      </c>
      <c r="AY1385" s="3">
        <v>1</v>
      </c>
      <c r="BA1385" s="400" t="s">
        <v>228</v>
      </c>
      <c r="BB1385" s="401">
        <v>1</v>
      </c>
    </row>
    <row r="1386" spans="50:54" ht="0" hidden="1" customHeight="1">
      <c r="AX1386" s="3" t="s">
        <v>186</v>
      </c>
      <c r="AY1386" s="3">
        <v>1</v>
      </c>
      <c r="BA1386" s="400" t="s">
        <v>228</v>
      </c>
      <c r="BB1386" s="401">
        <v>2</v>
      </c>
    </row>
    <row r="1387" spans="50:54" ht="0" hidden="1" customHeight="1">
      <c r="AX1387" s="3" t="s">
        <v>186</v>
      </c>
      <c r="AY1387" s="3">
        <v>1</v>
      </c>
      <c r="BA1387" s="400" t="s">
        <v>228</v>
      </c>
      <c r="BB1387" s="401">
        <v>1</v>
      </c>
    </row>
    <row r="1388" spans="50:54" ht="0" hidden="1" customHeight="1">
      <c r="AX1388" s="3" t="s">
        <v>186</v>
      </c>
      <c r="AY1388" s="3">
        <v>2</v>
      </c>
      <c r="BA1388" s="400" t="s">
        <v>228</v>
      </c>
      <c r="BB1388" s="401">
        <v>1</v>
      </c>
    </row>
    <row r="1389" spans="50:54" ht="0" hidden="1" customHeight="1">
      <c r="AX1389" s="3" t="s">
        <v>186</v>
      </c>
      <c r="AY1389" s="3">
        <v>1</v>
      </c>
      <c r="BA1389" s="400" t="s">
        <v>228</v>
      </c>
      <c r="BB1389" s="401">
        <v>1</v>
      </c>
    </row>
    <row r="1390" spans="50:54" ht="0" hidden="1" customHeight="1">
      <c r="AX1390" s="3" t="s">
        <v>186</v>
      </c>
      <c r="AY1390" s="3">
        <v>1</v>
      </c>
      <c r="BA1390" s="400" t="s">
        <v>228</v>
      </c>
      <c r="BB1390" s="401">
        <v>1</v>
      </c>
    </row>
    <row r="1391" spans="50:54" ht="0" hidden="1" customHeight="1">
      <c r="AX1391" s="3" t="s">
        <v>186</v>
      </c>
      <c r="AY1391" s="3">
        <v>2</v>
      </c>
      <c r="BA1391" s="400" t="s">
        <v>228</v>
      </c>
      <c r="BB1391" s="401">
        <v>1</v>
      </c>
    </row>
    <row r="1392" spans="50:54" ht="0" hidden="1" customHeight="1">
      <c r="AX1392" s="3" t="s">
        <v>186</v>
      </c>
      <c r="AY1392" s="3">
        <v>2</v>
      </c>
      <c r="BA1392" s="400" t="s">
        <v>228</v>
      </c>
      <c r="BB1392" s="401">
        <v>1</v>
      </c>
    </row>
    <row r="1393" spans="50:54" ht="0" hidden="1" customHeight="1">
      <c r="AX1393" s="3" t="s">
        <v>186</v>
      </c>
      <c r="AY1393" s="3">
        <v>1</v>
      </c>
      <c r="BA1393" s="400" t="s">
        <v>228</v>
      </c>
      <c r="BB1393" s="401">
        <v>1</v>
      </c>
    </row>
    <row r="1394" spans="50:54" ht="0" hidden="1" customHeight="1">
      <c r="AX1394" s="3" t="s">
        <v>186</v>
      </c>
      <c r="AY1394" s="3">
        <v>3</v>
      </c>
      <c r="BA1394" s="400" t="s">
        <v>228</v>
      </c>
      <c r="BB1394" s="401">
        <v>1</v>
      </c>
    </row>
    <row r="1395" spans="50:54" ht="0" hidden="1" customHeight="1">
      <c r="AX1395" s="3" t="s">
        <v>186</v>
      </c>
      <c r="AY1395" s="3">
        <v>2</v>
      </c>
      <c r="BA1395" s="400" t="s">
        <v>228</v>
      </c>
      <c r="BB1395" s="401">
        <v>1</v>
      </c>
    </row>
    <row r="1396" spans="50:54" ht="0" hidden="1" customHeight="1">
      <c r="AX1396" s="3" t="s">
        <v>186</v>
      </c>
      <c r="AY1396" s="3">
        <v>1</v>
      </c>
      <c r="BA1396" s="400" t="s">
        <v>228</v>
      </c>
      <c r="BB1396" s="401">
        <v>-1</v>
      </c>
    </row>
    <row r="1397" spans="50:54" ht="0" hidden="1" customHeight="1">
      <c r="AX1397" s="3" t="s">
        <v>186</v>
      </c>
      <c r="AY1397" s="3">
        <v>1</v>
      </c>
      <c r="BA1397" s="400" t="s">
        <v>228</v>
      </c>
      <c r="BB1397" s="401">
        <v>1</v>
      </c>
    </row>
    <row r="1398" spans="50:54" ht="0" hidden="1" customHeight="1">
      <c r="AX1398" s="3" t="s">
        <v>187</v>
      </c>
      <c r="AY1398" s="3">
        <v>1</v>
      </c>
      <c r="BA1398" s="400" t="s">
        <v>228</v>
      </c>
      <c r="BB1398" s="401">
        <v>1</v>
      </c>
    </row>
    <row r="1399" spans="50:54" ht="0" hidden="1" customHeight="1">
      <c r="AX1399" s="3" t="s">
        <v>187</v>
      </c>
      <c r="AY1399" s="3">
        <v>1</v>
      </c>
      <c r="BA1399" s="400" t="s">
        <v>228</v>
      </c>
      <c r="BB1399" s="401">
        <v>1</v>
      </c>
    </row>
    <row r="1400" spans="50:54" ht="0" hidden="1" customHeight="1">
      <c r="AX1400" s="3" t="s">
        <v>293</v>
      </c>
      <c r="AY1400" s="3">
        <v>1</v>
      </c>
      <c r="BA1400" s="400" t="s">
        <v>229</v>
      </c>
      <c r="BB1400" s="401">
        <v>2</v>
      </c>
    </row>
    <row r="1401" spans="50:54" ht="0" hidden="1" customHeight="1">
      <c r="AX1401" s="3" t="s">
        <v>293</v>
      </c>
      <c r="AY1401" s="3">
        <v>1</v>
      </c>
      <c r="BA1401" s="400" t="s">
        <v>229</v>
      </c>
      <c r="BB1401" s="401">
        <v>1</v>
      </c>
    </row>
    <row r="1402" spans="50:54" ht="0" hidden="1" customHeight="1">
      <c r="AX1402" s="3" t="s">
        <v>293</v>
      </c>
      <c r="AY1402" s="3">
        <v>1</v>
      </c>
      <c r="BA1402" s="400" t="s">
        <v>229</v>
      </c>
      <c r="BB1402" s="401">
        <v>1</v>
      </c>
    </row>
    <row r="1403" spans="50:54" ht="0" hidden="1" customHeight="1">
      <c r="AX1403" s="3" t="s">
        <v>189</v>
      </c>
      <c r="AY1403" s="3">
        <v>2</v>
      </c>
      <c r="BA1403" s="400" t="s">
        <v>229</v>
      </c>
      <c r="BB1403" s="401">
        <v>1</v>
      </c>
    </row>
    <row r="1404" spans="50:54" ht="0" hidden="1" customHeight="1">
      <c r="AX1404" s="3" t="s">
        <v>189</v>
      </c>
      <c r="AY1404" s="3">
        <v>1</v>
      </c>
      <c r="BA1404" s="400" t="s">
        <v>229</v>
      </c>
      <c r="BB1404" s="401">
        <v>5</v>
      </c>
    </row>
    <row r="1405" spans="50:54" ht="0" hidden="1" customHeight="1">
      <c r="AX1405" s="3" t="s">
        <v>190</v>
      </c>
      <c r="AY1405" s="3">
        <v>1</v>
      </c>
      <c r="BA1405" s="400" t="s">
        <v>229</v>
      </c>
      <c r="BB1405" s="401">
        <v>1</v>
      </c>
    </row>
    <row r="1406" spans="50:54" ht="0" hidden="1" customHeight="1">
      <c r="AX1406" s="3" t="s">
        <v>190</v>
      </c>
      <c r="AY1406" s="3">
        <v>1</v>
      </c>
      <c r="BA1406" s="400" t="s">
        <v>229</v>
      </c>
      <c r="BB1406" s="401">
        <v>2</v>
      </c>
    </row>
    <row r="1407" spans="50:54" ht="0" hidden="1" customHeight="1">
      <c r="AX1407" s="3" t="s">
        <v>190</v>
      </c>
      <c r="AY1407" s="3">
        <v>-1</v>
      </c>
      <c r="BA1407" s="400" t="s">
        <v>229</v>
      </c>
      <c r="BB1407" s="401">
        <v>1</v>
      </c>
    </row>
    <row r="1408" spans="50:54" ht="0" hidden="1" customHeight="1">
      <c r="AX1408" s="3" t="s">
        <v>190</v>
      </c>
      <c r="AY1408" s="3">
        <v>1</v>
      </c>
      <c r="BA1408" s="400" t="s">
        <v>229</v>
      </c>
      <c r="BB1408" s="401">
        <v>1</v>
      </c>
    </row>
    <row r="1409" spans="50:54" ht="0" hidden="1" customHeight="1">
      <c r="AX1409" s="3" t="s">
        <v>191</v>
      </c>
      <c r="AY1409" s="3">
        <v>1</v>
      </c>
      <c r="BA1409" s="400" t="s">
        <v>229</v>
      </c>
      <c r="BB1409" s="401">
        <v>1</v>
      </c>
    </row>
    <row r="1410" spans="50:54" ht="0" hidden="1" customHeight="1">
      <c r="AX1410" s="3" t="s">
        <v>191</v>
      </c>
      <c r="AY1410" s="3">
        <v>1</v>
      </c>
      <c r="BA1410" s="400" t="s">
        <v>229</v>
      </c>
      <c r="BB1410" s="401">
        <v>2</v>
      </c>
    </row>
    <row r="1411" spans="50:54" ht="0" hidden="1" customHeight="1">
      <c r="AX1411" s="3" t="s">
        <v>193</v>
      </c>
      <c r="AY1411" s="3">
        <v>1</v>
      </c>
      <c r="BA1411" s="400" t="s">
        <v>229</v>
      </c>
      <c r="BB1411" s="401">
        <v>1</v>
      </c>
    </row>
    <row r="1412" spans="50:54" ht="0" hidden="1" customHeight="1">
      <c r="AX1412" s="3" t="s">
        <v>193</v>
      </c>
      <c r="AY1412" s="3">
        <v>-1</v>
      </c>
      <c r="BA1412" s="400" t="s">
        <v>229</v>
      </c>
      <c r="BB1412" s="401">
        <v>1</v>
      </c>
    </row>
    <row r="1413" spans="50:54" ht="0" hidden="1" customHeight="1">
      <c r="AX1413" s="3" t="s">
        <v>194</v>
      </c>
      <c r="AY1413" s="3">
        <v>1</v>
      </c>
      <c r="BA1413" s="400" t="s">
        <v>230</v>
      </c>
      <c r="BB1413" s="401">
        <v>1</v>
      </c>
    </row>
    <row r="1414" spans="50:54" ht="0" hidden="1" customHeight="1">
      <c r="AX1414" s="3" t="s">
        <v>194</v>
      </c>
      <c r="AY1414" s="3">
        <v>1</v>
      </c>
      <c r="BA1414" s="400" t="s">
        <v>230</v>
      </c>
      <c r="BB1414" s="401">
        <v>1</v>
      </c>
    </row>
    <row r="1415" spans="50:54" ht="0" hidden="1" customHeight="1">
      <c r="AX1415" s="3" t="s">
        <v>233</v>
      </c>
      <c r="AY1415" s="3">
        <v>1</v>
      </c>
      <c r="BA1415" s="400" t="s">
        <v>230</v>
      </c>
      <c r="BB1415" s="401">
        <v>1</v>
      </c>
    </row>
    <row r="1416" spans="50:54" ht="0" hidden="1" customHeight="1">
      <c r="AX1416" s="3" t="s">
        <v>233</v>
      </c>
      <c r="AY1416" s="3">
        <v>1</v>
      </c>
      <c r="BA1416" s="400" t="s">
        <v>230</v>
      </c>
      <c r="BB1416" s="401">
        <v>1</v>
      </c>
    </row>
    <row r="1417" spans="50:54" ht="0" hidden="1" customHeight="1">
      <c r="AX1417" s="3" t="s">
        <v>233</v>
      </c>
      <c r="AY1417" s="3">
        <v>1</v>
      </c>
      <c r="BA1417" s="400" t="s">
        <v>230</v>
      </c>
      <c r="BB1417" s="401">
        <v>1</v>
      </c>
    </row>
    <row r="1418" spans="50:54" ht="0" hidden="1" customHeight="1">
      <c r="AX1418" s="3" t="s">
        <v>233</v>
      </c>
      <c r="AY1418" s="3">
        <v>1</v>
      </c>
      <c r="BA1418" s="400" t="s">
        <v>230</v>
      </c>
      <c r="BB1418" s="401">
        <v>2</v>
      </c>
    </row>
    <row r="1419" spans="50:54" ht="0" hidden="1" customHeight="1">
      <c r="AX1419" s="3" t="s">
        <v>233</v>
      </c>
      <c r="AY1419" s="3">
        <v>1</v>
      </c>
      <c r="BA1419" s="400" t="s">
        <v>230</v>
      </c>
      <c r="BB1419" s="401">
        <v>1</v>
      </c>
    </row>
    <row r="1420" spans="50:54" ht="0" hidden="1" customHeight="1">
      <c r="AX1420" s="3" t="s">
        <v>234</v>
      </c>
      <c r="AY1420" s="3">
        <v>1</v>
      </c>
      <c r="BA1420" s="400" t="s">
        <v>230</v>
      </c>
      <c r="BB1420" s="401">
        <v>1</v>
      </c>
    </row>
    <row r="1421" spans="50:54" ht="0" hidden="1" customHeight="1">
      <c r="AX1421" s="3" t="s">
        <v>234</v>
      </c>
      <c r="AY1421" s="3">
        <v>4</v>
      </c>
      <c r="BA1421" s="400" t="s">
        <v>230</v>
      </c>
      <c r="BB1421" s="401">
        <v>1</v>
      </c>
    </row>
    <row r="1422" spans="50:54" ht="0" hidden="1" customHeight="1">
      <c r="AX1422" s="3" t="s">
        <v>234</v>
      </c>
      <c r="AY1422" s="3">
        <v>1</v>
      </c>
      <c r="BA1422" s="400" t="s">
        <v>230</v>
      </c>
      <c r="BB1422" s="401">
        <v>1</v>
      </c>
    </row>
    <row r="1423" spans="50:54" ht="0" hidden="1" customHeight="1">
      <c r="AX1423" s="3" t="s">
        <v>234</v>
      </c>
      <c r="AY1423" s="3">
        <v>1</v>
      </c>
      <c r="BA1423" s="400" t="s">
        <v>230</v>
      </c>
      <c r="BB1423" s="401">
        <v>1</v>
      </c>
    </row>
    <row r="1424" spans="50:54" ht="0" hidden="1" customHeight="1">
      <c r="AX1424" s="3" t="s">
        <v>234</v>
      </c>
      <c r="AY1424" s="3">
        <v>1</v>
      </c>
      <c r="BA1424" s="400" t="s">
        <v>230</v>
      </c>
      <c r="BB1424" s="401">
        <v>1</v>
      </c>
    </row>
    <row r="1425" spans="50:54" ht="0" hidden="1" customHeight="1">
      <c r="AX1425" s="3" t="s">
        <v>234</v>
      </c>
      <c r="AY1425" s="3">
        <v>2</v>
      </c>
      <c r="BA1425" s="400" t="s">
        <v>230</v>
      </c>
      <c r="BB1425" s="401">
        <v>1</v>
      </c>
    </row>
    <row r="1426" spans="50:54" ht="0" hidden="1" customHeight="1">
      <c r="AX1426" s="3" t="s">
        <v>235</v>
      </c>
      <c r="AY1426" s="3">
        <v>1</v>
      </c>
      <c r="BA1426" s="400" t="s">
        <v>230</v>
      </c>
      <c r="BB1426" s="401">
        <v>2</v>
      </c>
    </row>
    <row r="1427" spans="50:54" ht="0" hidden="1" customHeight="1">
      <c r="AX1427" s="3" t="s">
        <v>235</v>
      </c>
      <c r="AY1427" s="3">
        <v>1</v>
      </c>
      <c r="BA1427" s="400" t="s">
        <v>230</v>
      </c>
      <c r="BB1427" s="401">
        <v>1</v>
      </c>
    </row>
    <row r="1428" spans="50:54" ht="0" hidden="1" customHeight="1">
      <c r="AX1428" s="3" t="s">
        <v>236</v>
      </c>
      <c r="AY1428" s="3">
        <v>1</v>
      </c>
      <c r="BA1428" s="400" t="s">
        <v>230</v>
      </c>
      <c r="BB1428" s="401">
        <v>1</v>
      </c>
    </row>
    <row r="1429" spans="50:54" ht="0" hidden="1" customHeight="1">
      <c r="AX1429" s="3" t="s">
        <v>237</v>
      </c>
      <c r="AY1429" s="3">
        <v>1</v>
      </c>
      <c r="BA1429" s="400" t="s">
        <v>230</v>
      </c>
      <c r="BB1429" s="401">
        <v>1</v>
      </c>
    </row>
    <row r="1430" spans="50:54" ht="0" hidden="1" customHeight="1">
      <c r="AX1430" s="3" t="s">
        <v>237</v>
      </c>
      <c r="AY1430" s="3">
        <v>2</v>
      </c>
      <c r="BA1430" s="400" t="s">
        <v>230</v>
      </c>
      <c r="BB1430" s="401">
        <v>1</v>
      </c>
    </row>
    <row r="1431" spans="50:54" ht="0" hidden="1" customHeight="1">
      <c r="AX1431" s="3" t="s">
        <v>237</v>
      </c>
      <c r="AY1431" s="3">
        <v>1</v>
      </c>
      <c r="BA1431" s="400" t="s">
        <v>230</v>
      </c>
      <c r="BB1431" s="401">
        <v>1</v>
      </c>
    </row>
    <row r="1432" spans="50:54" ht="0" hidden="1" customHeight="1">
      <c r="AX1432" s="3" t="s">
        <v>237</v>
      </c>
      <c r="AY1432" s="3">
        <v>1</v>
      </c>
      <c r="BA1432" s="400" t="s">
        <v>230</v>
      </c>
      <c r="BB1432" s="401">
        <v>3</v>
      </c>
    </row>
    <row r="1433" spans="50:54" ht="0" hidden="1" customHeight="1">
      <c r="AX1433" s="3" t="s">
        <v>237</v>
      </c>
      <c r="AY1433" s="3">
        <v>1</v>
      </c>
      <c r="BA1433" s="400" t="s">
        <v>230</v>
      </c>
      <c r="BB1433" s="401">
        <v>1</v>
      </c>
    </row>
    <row r="1434" spans="50:54" ht="0" hidden="1" customHeight="1">
      <c r="AX1434" s="3" t="s">
        <v>237</v>
      </c>
      <c r="AY1434" s="3">
        <v>1</v>
      </c>
      <c r="BA1434" s="400" t="s">
        <v>230</v>
      </c>
      <c r="BB1434" s="401">
        <v>1</v>
      </c>
    </row>
    <row r="1435" spans="50:54" ht="0" hidden="1" customHeight="1">
      <c r="AX1435" s="3" t="s">
        <v>237</v>
      </c>
      <c r="AY1435" s="3">
        <v>1</v>
      </c>
      <c r="BA1435" s="400" t="s">
        <v>230</v>
      </c>
      <c r="BB1435" s="401">
        <v>1</v>
      </c>
    </row>
    <row r="1436" spans="50:54" ht="0" hidden="1" customHeight="1">
      <c r="AX1436" s="3" t="s">
        <v>238</v>
      </c>
      <c r="AY1436" s="3">
        <v>1</v>
      </c>
      <c r="BA1436" s="400" t="s">
        <v>230</v>
      </c>
      <c r="BB1436" s="401">
        <v>1</v>
      </c>
    </row>
    <row r="1437" spans="50:54" ht="0" hidden="1" customHeight="1">
      <c r="AX1437" s="3" t="s">
        <v>238</v>
      </c>
      <c r="AY1437" s="3">
        <v>1</v>
      </c>
      <c r="BA1437" s="400" t="s">
        <v>230</v>
      </c>
      <c r="BB1437" s="401">
        <v>2</v>
      </c>
    </row>
    <row r="1438" spans="50:54" ht="0" hidden="1" customHeight="1">
      <c r="AX1438" s="3" t="s">
        <v>238</v>
      </c>
      <c r="AY1438" s="3">
        <v>1</v>
      </c>
      <c r="BA1438" s="400" t="s">
        <v>230</v>
      </c>
      <c r="BB1438" s="401">
        <v>2</v>
      </c>
    </row>
    <row r="1439" spans="50:54" ht="0" hidden="1" customHeight="1">
      <c r="AX1439" s="3" t="s">
        <v>238</v>
      </c>
      <c r="AY1439" s="3">
        <v>1</v>
      </c>
      <c r="BA1439" s="400" t="s">
        <v>231</v>
      </c>
      <c r="BB1439" s="401">
        <v>1</v>
      </c>
    </row>
    <row r="1440" spans="50:54" ht="0" hidden="1" customHeight="1">
      <c r="AX1440" s="3" t="s">
        <v>238</v>
      </c>
      <c r="AY1440" s="3">
        <v>1</v>
      </c>
      <c r="BA1440" s="400" t="s">
        <v>231</v>
      </c>
      <c r="BB1440" s="401">
        <v>1</v>
      </c>
    </row>
    <row r="1441" spans="50:54" ht="0" hidden="1" customHeight="1">
      <c r="AX1441" s="3" t="s">
        <v>239</v>
      </c>
      <c r="AY1441" s="3">
        <v>1</v>
      </c>
      <c r="BA1441" s="400" t="s">
        <v>231</v>
      </c>
      <c r="BB1441" s="401">
        <v>1</v>
      </c>
    </row>
    <row r="1442" spans="50:54" ht="0" hidden="1" customHeight="1">
      <c r="AX1442" s="3" t="s">
        <v>239</v>
      </c>
      <c r="AY1442" s="3">
        <v>1</v>
      </c>
      <c r="BA1442" s="400" t="s">
        <v>231</v>
      </c>
      <c r="BB1442" s="401">
        <v>2</v>
      </c>
    </row>
    <row r="1443" spans="50:54" ht="0" hidden="1" customHeight="1">
      <c r="AX1443" s="3" t="s">
        <v>239</v>
      </c>
      <c r="AY1443" s="3">
        <v>1</v>
      </c>
      <c r="BA1443" s="400" t="s">
        <v>231</v>
      </c>
      <c r="BB1443" s="401">
        <v>1</v>
      </c>
    </row>
    <row r="1444" spans="50:54" ht="0" hidden="1" customHeight="1">
      <c r="AX1444" s="3" t="s">
        <v>239</v>
      </c>
      <c r="AY1444" s="3">
        <v>2</v>
      </c>
      <c r="BA1444" s="400" t="s">
        <v>231</v>
      </c>
      <c r="BB1444" s="401">
        <v>1</v>
      </c>
    </row>
    <row r="1445" spans="50:54" ht="0" hidden="1" customHeight="1">
      <c r="AX1445" s="3" t="s">
        <v>241</v>
      </c>
      <c r="AY1445" s="3">
        <v>1</v>
      </c>
      <c r="BA1445" s="400" t="s">
        <v>231</v>
      </c>
      <c r="BB1445" s="401">
        <v>1</v>
      </c>
    </row>
    <row r="1446" spans="50:54" ht="0" hidden="1" customHeight="1">
      <c r="AX1446" s="3" t="s">
        <v>242</v>
      </c>
      <c r="AY1446" s="3">
        <v>1</v>
      </c>
      <c r="BA1446" s="400" t="s">
        <v>231</v>
      </c>
      <c r="BB1446" s="401">
        <v>1</v>
      </c>
    </row>
    <row r="1447" spans="50:54" ht="0" hidden="1" customHeight="1">
      <c r="AX1447" s="3" t="s">
        <v>242</v>
      </c>
      <c r="AY1447" s="3">
        <v>1</v>
      </c>
      <c r="BA1447" s="400" t="s">
        <v>231</v>
      </c>
      <c r="BB1447" s="401">
        <v>1</v>
      </c>
    </row>
    <row r="1448" spans="50:54" ht="0" hidden="1" customHeight="1">
      <c r="AX1448" s="3" t="s">
        <v>242</v>
      </c>
      <c r="AY1448" s="3">
        <v>1</v>
      </c>
      <c r="BA1448" s="400" t="s">
        <v>231</v>
      </c>
      <c r="BB1448" s="401">
        <v>1</v>
      </c>
    </row>
    <row r="1449" spans="50:54" ht="0" hidden="1" customHeight="1">
      <c r="AX1449" s="3" t="s">
        <v>242</v>
      </c>
      <c r="AY1449" s="3">
        <v>1</v>
      </c>
      <c r="BA1449" s="400" t="s">
        <v>231</v>
      </c>
      <c r="BB1449" s="401">
        <v>1</v>
      </c>
    </row>
    <row r="1450" spans="50:54" ht="0" hidden="1" customHeight="1">
      <c r="AX1450" s="3" t="s">
        <v>243</v>
      </c>
      <c r="AY1450" s="3">
        <v>1</v>
      </c>
      <c r="BA1450" s="400" t="s">
        <v>232</v>
      </c>
      <c r="BB1450" s="401">
        <v>1</v>
      </c>
    </row>
    <row r="1451" spans="50:54" ht="0" hidden="1" customHeight="1">
      <c r="AX1451" s="3" t="s">
        <v>245</v>
      </c>
      <c r="AY1451" s="3">
        <v>1</v>
      </c>
      <c r="BA1451" s="400" t="s">
        <v>232</v>
      </c>
      <c r="BB1451" s="401">
        <v>1</v>
      </c>
    </row>
    <row r="1452" spans="50:54" ht="0" hidden="1" customHeight="1">
      <c r="AX1452" s="3" t="s">
        <v>245</v>
      </c>
      <c r="AY1452" s="3">
        <v>-1</v>
      </c>
      <c r="BA1452" s="400" t="s">
        <v>232</v>
      </c>
      <c r="BB1452" s="401">
        <v>6</v>
      </c>
    </row>
    <row r="1453" spans="50:54" ht="0" hidden="1" customHeight="1">
      <c r="AX1453" s="3" t="s">
        <v>247</v>
      </c>
      <c r="AY1453" s="3">
        <v>1</v>
      </c>
      <c r="BA1453" s="400" t="s">
        <v>232</v>
      </c>
      <c r="BB1453" s="401">
        <v>1</v>
      </c>
    </row>
    <row r="1454" spans="50:54" ht="0" hidden="1" customHeight="1">
      <c r="AX1454" s="3" t="s">
        <v>247</v>
      </c>
      <c r="AY1454" s="3">
        <v>1</v>
      </c>
      <c r="BA1454" s="400" t="s">
        <v>232</v>
      </c>
      <c r="BB1454" s="401">
        <v>1</v>
      </c>
    </row>
    <row r="1455" spans="50:54" ht="0" hidden="1" customHeight="1">
      <c r="AX1455" s="3" t="s">
        <v>247</v>
      </c>
      <c r="AY1455" s="3">
        <v>1</v>
      </c>
      <c r="BA1455" s="400" t="s">
        <v>232</v>
      </c>
      <c r="BB1455" s="401">
        <v>1</v>
      </c>
    </row>
    <row r="1456" spans="50:54" ht="0" hidden="1" customHeight="1">
      <c r="AX1456" s="3" t="s">
        <v>247</v>
      </c>
      <c r="AY1456" s="3">
        <v>1</v>
      </c>
      <c r="BA1456" s="400" t="s">
        <v>232</v>
      </c>
      <c r="BB1456" s="401">
        <v>2</v>
      </c>
    </row>
    <row r="1457" spans="50:54" ht="0" hidden="1" customHeight="1">
      <c r="AX1457" s="3" t="s">
        <v>197</v>
      </c>
      <c r="AY1457" s="3">
        <v>1</v>
      </c>
      <c r="BA1457" s="400" t="s">
        <v>232</v>
      </c>
      <c r="BB1457" s="401">
        <v>1</v>
      </c>
    </row>
    <row r="1458" spans="50:54" ht="0" hidden="1" customHeight="1">
      <c r="AX1458" s="3" t="s">
        <v>197</v>
      </c>
      <c r="AY1458" s="3">
        <v>1</v>
      </c>
      <c r="BA1458" s="400" t="s">
        <v>232</v>
      </c>
      <c r="BB1458" s="401">
        <v>-1</v>
      </c>
    </row>
    <row r="1459" spans="50:54" ht="0" hidden="1" customHeight="1">
      <c r="AX1459" s="3" t="s">
        <v>199</v>
      </c>
      <c r="AY1459" s="3">
        <v>1</v>
      </c>
      <c r="BA1459" s="400" t="s">
        <v>182</v>
      </c>
      <c r="BB1459" s="401">
        <v>1</v>
      </c>
    </row>
    <row r="1460" spans="50:54" ht="0" hidden="1" customHeight="1">
      <c r="AX1460" s="3" t="s">
        <v>202</v>
      </c>
      <c r="AY1460" s="3">
        <v>1</v>
      </c>
      <c r="BA1460" s="400" t="s">
        <v>182</v>
      </c>
      <c r="BB1460" s="401">
        <v>1</v>
      </c>
    </row>
    <row r="1461" spans="50:54" ht="0" hidden="1" customHeight="1">
      <c r="AX1461" s="3" t="s">
        <v>206</v>
      </c>
      <c r="AY1461" s="3">
        <v>1</v>
      </c>
      <c r="BA1461" s="400" t="s">
        <v>182</v>
      </c>
      <c r="BB1461" s="401">
        <v>1</v>
      </c>
    </row>
    <row r="1462" spans="50:54" ht="0" hidden="1" customHeight="1">
      <c r="AX1462" s="3" t="s">
        <v>206</v>
      </c>
      <c r="AY1462" s="3">
        <v>1</v>
      </c>
      <c r="BA1462" s="400" t="s">
        <v>182</v>
      </c>
      <c r="BB1462" s="401">
        <v>1</v>
      </c>
    </row>
    <row r="1463" spans="50:54" ht="0" hidden="1" customHeight="1">
      <c r="AX1463" s="3" t="s">
        <v>207</v>
      </c>
      <c r="AY1463" s="3">
        <v>1</v>
      </c>
      <c r="BA1463" s="400" t="s">
        <v>182</v>
      </c>
      <c r="BB1463" s="401">
        <v>1</v>
      </c>
    </row>
    <row r="1464" spans="50:54" ht="0" hidden="1" customHeight="1">
      <c r="AX1464" s="3" t="s">
        <v>207</v>
      </c>
      <c r="AY1464" s="3">
        <v>1</v>
      </c>
      <c r="BA1464" s="400" t="s">
        <v>182</v>
      </c>
      <c r="BB1464" s="401">
        <v>1</v>
      </c>
    </row>
    <row r="1465" spans="50:54" ht="0" hidden="1" customHeight="1">
      <c r="AX1465" s="3" t="s">
        <v>253</v>
      </c>
      <c r="AY1465" s="3">
        <v>1</v>
      </c>
      <c r="BA1465" s="400" t="s">
        <v>183</v>
      </c>
      <c r="BB1465" s="401">
        <v>1</v>
      </c>
    </row>
    <row r="1466" spans="50:54" ht="0" hidden="1" customHeight="1">
      <c r="AX1466" s="3" t="s">
        <v>257</v>
      </c>
      <c r="AY1466" s="3">
        <v>1</v>
      </c>
      <c r="BA1466" s="400" t="s">
        <v>183</v>
      </c>
      <c r="BB1466" s="401">
        <v>1</v>
      </c>
    </row>
    <row r="1467" spans="50:54" ht="0" hidden="1" customHeight="1">
      <c r="AX1467" s="3" t="s">
        <v>258</v>
      </c>
      <c r="AY1467" s="3">
        <v>1</v>
      </c>
      <c r="BA1467" s="400" t="s">
        <v>186</v>
      </c>
      <c r="BB1467" s="401">
        <v>1</v>
      </c>
    </row>
    <row r="1468" spans="50:54" ht="0" hidden="1" customHeight="1">
      <c r="AX1468" s="3" t="s">
        <v>259</v>
      </c>
      <c r="AY1468" s="3">
        <v>2</v>
      </c>
      <c r="BA1468" s="400" t="s">
        <v>186</v>
      </c>
      <c r="BB1468" s="401">
        <v>1</v>
      </c>
    </row>
    <row r="1469" spans="50:54" ht="0" hidden="1" customHeight="1">
      <c r="AX1469" s="3" t="s">
        <v>259</v>
      </c>
      <c r="AY1469" s="3">
        <v>1</v>
      </c>
      <c r="BA1469" s="400" t="s">
        <v>186</v>
      </c>
      <c r="BB1469" s="401">
        <v>1</v>
      </c>
    </row>
    <row r="1470" spans="50:54" ht="0" hidden="1" customHeight="1">
      <c r="AX1470" s="3" t="s">
        <v>261</v>
      </c>
      <c r="AY1470" s="3">
        <v>1</v>
      </c>
      <c r="BA1470" s="400" t="s">
        <v>186</v>
      </c>
      <c r="BB1470" s="401">
        <v>1</v>
      </c>
    </row>
    <row r="1471" spans="50:54" ht="0" hidden="1" customHeight="1">
      <c r="AX1471" s="3" t="s">
        <v>211</v>
      </c>
      <c r="AY1471" s="3">
        <v>1</v>
      </c>
      <c r="BA1471" s="400" t="s">
        <v>186</v>
      </c>
      <c r="BB1471" s="401">
        <v>1</v>
      </c>
    </row>
    <row r="1472" spans="50:54" ht="0" hidden="1" customHeight="1">
      <c r="AX1472" s="3" t="s">
        <v>211</v>
      </c>
      <c r="AY1472" s="3">
        <v>1</v>
      </c>
      <c r="BA1472" s="400" t="s">
        <v>186</v>
      </c>
      <c r="BB1472" s="401">
        <v>1</v>
      </c>
    </row>
    <row r="1473" spans="50:54" ht="0" hidden="1" customHeight="1">
      <c r="AX1473" s="3" t="s">
        <v>416</v>
      </c>
      <c r="AY1473" s="3">
        <v>2</v>
      </c>
      <c r="BA1473" s="400" t="s">
        <v>186</v>
      </c>
      <c r="BB1473" s="401">
        <v>1</v>
      </c>
    </row>
    <row r="1474" spans="50:54" ht="0" hidden="1" customHeight="1">
      <c r="AX1474" s="3" t="s">
        <v>416</v>
      </c>
      <c r="AY1474" s="3">
        <v>1</v>
      </c>
      <c r="BA1474" s="400" t="s">
        <v>186</v>
      </c>
      <c r="BB1474" s="401">
        <v>1</v>
      </c>
    </row>
    <row r="1475" spans="50:54" ht="0" hidden="1" customHeight="1">
      <c r="AX1475" s="3" t="s">
        <v>507</v>
      </c>
      <c r="AY1475" s="3">
        <v>1</v>
      </c>
      <c r="BA1475" s="400" t="s">
        <v>186</v>
      </c>
      <c r="BB1475" s="401">
        <v>1</v>
      </c>
    </row>
    <row r="1476" spans="50:54" ht="0" hidden="1" customHeight="1">
      <c r="AX1476" s="3" t="s">
        <v>507</v>
      </c>
      <c r="AY1476" s="3">
        <v>2</v>
      </c>
      <c r="BA1476" s="400" t="s">
        <v>187</v>
      </c>
      <c r="BB1476" s="401">
        <v>1</v>
      </c>
    </row>
    <row r="1477" spans="50:54" ht="0" hidden="1" customHeight="1">
      <c r="AX1477" s="3" t="s">
        <v>507</v>
      </c>
      <c r="AY1477" s="3">
        <v>1</v>
      </c>
      <c r="BA1477" s="400" t="s">
        <v>187</v>
      </c>
      <c r="BB1477" s="401">
        <v>1</v>
      </c>
    </row>
    <row r="1478" spans="50:54" ht="0" hidden="1" customHeight="1">
      <c r="AX1478" s="3" t="s">
        <v>507</v>
      </c>
      <c r="AY1478" s="3">
        <v>1</v>
      </c>
      <c r="BA1478" s="400" t="s">
        <v>187</v>
      </c>
      <c r="BB1478" s="401">
        <v>1</v>
      </c>
    </row>
    <row r="1479" spans="50:54" ht="0" hidden="1" customHeight="1">
      <c r="AX1479" s="3" t="s">
        <v>507</v>
      </c>
      <c r="AY1479" s="3">
        <v>1</v>
      </c>
      <c r="BA1479" s="400" t="s">
        <v>187</v>
      </c>
      <c r="BB1479" s="401">
        <v>1</v>
      </c>
    </row>
    <row r="1480" spans="50:54" ht="0" hidden="1" customHeight="1">
      <c r="AX1480" s="3" t="s">
        <v>507</v>
      </c>
      <c r="AY1480" s="3">
        <v>1</v>
      </c>
      <c r="BA1480" s="400" t="s">
        <v>187</v>
      </c>
      <c r="BB1480" s="401">
        <v>1</v>
      </c>
    </row>
    <row r="1481" spans="50:54" ht="0" hidden="1" customHeight="1">
      <c r="AX1481" s="3" t="s">
        <v>507</v>
      </c>
      <c r="AY1481" s="3">
        <v>1</v>
      </c>
      <c r="BA1481" s="400" t="s">
        <v>187</v>
      </c>
      <c r="BB1481" s="401">
        <v>1</v>
      </c>
    </row>
    <row r="1482" spans="50:54" ht="0" hidden="1" customHeight="1">
      <c r="AX1482" s="3" t="s">
        <v>507</v>
      </c>
      <c r="AY1482" s="3">
        <v>1</v>
      </c>
      <c r="BA1482" s="400" t="s">
        <v>293</v>
      </c>
      <c r="BB1482" s="401">
        <v>1</v>
      </c>
    </row>
    <row r="1483" spans="50:54" ht="0" hidden="1" customHeight="1">
      <c r="AX1483" s="3" t="s">
        <v>346</v>
      </c>
      <c r="AY1483" s="3">
        <v>1</v>
      </c>
      <c r="BA1483" s="400" t="s">
        <v>293</v>
      </c>
      <c r="BB1483" s="401">
        <v>1</v>
      </c>
    </row>
    <row r="1484" spans="50:54" ht="0" hidden="1" customHeight="1">
      <c r="AX1484" s="3" t="s">
        <v>346</v>
      </c>
      <c r="AY1484" s="3">
        <v>1</v>
      </c>
      <c r="BA1484" s="400" t="s">
        <v>293</v>
      </c>
      <c r="BB1484" s="401">
        <v>1</v>
      </c>
    </row>
    <row r="1485" spans="50:54" ht="0" hidden="1" customHeight="1">
      <c r="AX1485" s="3" t="s">
        <v>346</v>
      </c>
      <c r="AY1485" s="3">
        <v>1</v>
      </c>
      <c r="BA1485" s="400" t="s">
        <v>293</v>
      </c>
      <c r="BB1485" s="401">
        <v>1</v>
      </c>
    </row>
    <row r="1486" spans="50:54" ht="0" hidden="1" customHeight="1">
      <c r="AX1486" s="3" t="s">
        <v>346</v>
      </c>
      <c r="AY1486" s="3">
        <v>1</v>
      </c>
      <c r="BA1486" s="400" t="s">
        <v>293</v>
      </c>
      <c r="BB1486" s="401">
        <v>1</v>
      </c>
    </row>
    <row r="1487" spans="50:54" ht="0" hidden="1" customHeight="1">
      <c r="AX1487" s="3" t="s">
        <v>346</v>
      </c>
      <c r="AY1487" s="3">
        <v>1</v>
      </c>
      <c r="BA1487" s="400" t="s">
        <v>189</v>
      </c>
      <c r="BB1487" s="401">
        <v>1</v>
      </c>
    </row>
    <row r="1488" spans="50:54" ht="0" hidden="1" customHeight="1">
      <c r="AX1488" s="3" t="s">
        <v>346</v>
      </c>
      <c r="AY1488" s="3">
        <v>1</v>
      </c>
      <c r="BA1488" s="400" t="s">
        <v>190</v>
      </c>
      <c r="BB1488" s="401">
        <v>1</v>
      </c>
    </row>
    <row r="1489" spans="50:54" ht="0" hidden="1" customHeight="1">
      <c r="AX1489" s="3" t="s">
        <v>346</v>
      </c>
      <c r="AY1489" s="3">
        <v>1</v>
      </c>
      <c r="BA1489" s="400" t="s">
        <v>190</v>
      </c>
      <c r="BB1489" s="401">
        <v>1</v>
      </c>
    </row>
    <row r="1490" spans="50:54" ht="0" hidden="1" customHeight="1">
      <c r="AX1490" s="3" t="s">
        <v>346</v>
      </c>
      <c r="AY1490" s="3">
        <v>1</v>
      </c>
      <c r="BA1490" s="400" t="s">
        <v>192</v>
      </c>
      <c r="BB1490" s="401">
        <v>1</v>
      </c>
    </row>
    <row r="1491" spans="50:54" ht="0" hidden="1" customHeight="1">
      <c r="AX1491" s="3" t="s">
        <v>346</v>
      </c>
      <c r="AY1491" s="3">
        <v>1</v>
      </c>
      <c r="BA1491" s="400" t="s">
        <v>195</v>
      </c>
      <c r="BB1491" s="401">
        <v>1</v>
      </c>
    </row>
    <row r="1492" spans="50:54" ht="0" hidden="1" customHeight="1">
      <c r="AX1492" s="3" t="s">
        <v>346</v>
      </c>
      <c r="AY1492" s="3">
        <v>1</v>
      </c>
      <c r="BA1492" s="400" t="s">
        <v>195</v>
      </c>
      <c r="BB1492" s="401">
        <v>1</v>
      </c>
    </row>
    <row r="1493" spans="50:54" ht="0" hidden="1" customHeight="1">
      <c r="AX1493" s="3" t="s">
        <v>346</v>
      </c>
      <c r="AY1493" s="3">
        <v>1</v>
      </c>
      <c r="BA1493" s="400" t="s">
        <v>195</v>
      </c>
      <c r="BB1493" s="401">
        <v>1</v>
      </c>
    </row>
    <row r="1494" spans="50:54" ht="0" hidden="1" customHeight="1">
      <c r="AX1494" s="3" t="s">
        <v>346</v>
      </c>
      <c r="AY1494" s="3">
        <v>1</v>
      </c>
      <c r="BA1494" s="400" t="s">
        <v>233</v>
      </c>
      <c r="BB1494" s="401">
        <v>1</v>
      </c>
    </row>
    <row r="1495" spans="50:54" ht="0" hidden="1" customHeight="1">
      <c r="AX1495" s="3" t="s">
        <v>346</v>
      </c>
      <c r="AY1495" s="3">
        <v>-1</v>
      </c>
      <c r="BA1495" s="400" t="s">
        <v>233</v>
      </c>
      <c r="BB1495" s="401">
        <v>1</v>
      </c>
    </row>
    <row r="1496" spans="50:54" ht="0" hidden="1" customHeight="1">
      <c r="AX1496" s="3" t="s">
        <v>346</v>
      </c>
      <c r="AY1496" s="3">
        <v>1</v>
      </c>
      <c r="BA1496" s="400" t="s">
        <v>233</v>
      </c>
      <c r="BB1496" s="401">
        <v>1</v>
      </c>
    </row>
    <row r="1497" spans="50:54" ht="0" hidden="1" customHeight="1">
      <c r="AX1497" s="3" t="s">
        <v>214</v>
      </c>
      <c r="AY1497" s="3">
        <v>1</v>
      </c>
      <c r="BA1497" s="400" t="s">
        <v>233</v>
      </c>
      <c r="BB1497" s="401">
        <v>2</v>
      </c>
    </row>
    <row r="1498" spans="50:54" ht="0" hidden="1" customHeight="1">
      <c r="AX1498" s="3" t="s">
        <v>216</v>
      </c>
      <c r="AY1498" s="3">
        <v>1</v>
      </c>
      <c r="BA1498" s="400" t="s">
        <v>233</v>
      </c>
      <c r="BB1498" s="401">
        <v>3</v>
      </c>
    </row>
    <row r="1499" spans="50:54" ht="0" hidden="1" customHeight="1">
      <c r="AX1499" s="3" t="s">
        <v>216</v>
      </c>
      <c r="AY1499" s="3">
        <v>1</v>
      </c>
      <c r="BA1499" s="400" t="s">
        <v>233</v>
      </c>
      <c r="BB1499" s="401">
        <v>2</v>
      </c>
    </row>
    <row r="1500" spans="50:54" ht="0" hidden="1" customHeight="1">
      <c r="AX1500" s="3" t="s">
        <v>218</v>
      </c>
      <c r="AY1500" s="3">
        <v>1</v>
      </c>
      <c r="BA1500" s="400" t="s">
        <v>233</v>
      </c>
      <c r="BB1500" s="401">
        <v>1</v>
      </c>
    </row>
    <row r="1501" spans="50:54" ht="0" hidden="1" customHeight="1">
      <c r="AX1501" s="3" t="s">
        <v>218</v>
      </c>
      <c r="AY1501" s="3">
        <v>1</v>
      </c>
      <c r="BA1501" s="400" t="s">
        <v>233</v>
      </c>
      <c r="BB1501" s="401">
        <v>1</v>
      </c>
    </row>
    <row r="1502" spans="50:54" ht="0" hidden="1" customHeight="1">
      <c r="AX1502" s="3" t="s">
        <v>220</v>
      </c>
      <c r="AY1502" s="3">
        <v>1</v>
      </c>
      <c r="BA1502" s="400" t="s">
        <v>233</v>
      </c>
      <c r="BB1502" s="401">
        <v>1</v>
      </c>
    </row>
    <row r="1503" spans="50:54" ht="0" hidden="1" customHeight="1">
      <c r="AX1503" s="3" t="s">
        <v>220</v>
      </c>
      <c r="AY1503" s="3">
        <v>1</v>
      </c>
      <c r="BA1503" s="400" t="s">
        <v>233</v>
      </c>
      <c r="BB1503" s="401">
        <v>1</v>
      </c>
    </row>
    <row r="1504" spans="50:54" ht="0" hidden="1" customHeight="1">
      <c r="AX1504" s="3" t="s">
        <v>220</v>
      </c>
      <c r="AY1504" s="3">
        <v>1</v>
      </c>
      <c r="BA1504" s="400" t="s">
        <v>233</v>
      </c>
      <c r="BB1504" s="401">
        <v>1</v>
      </c>
    </row>
    <row r="1505" spans="50:54" ht="0" hidden="1" customHeight="1">
      <c r="AX1505" s="3" t="s">
        <v>220</v>
      </c>
      <c r="AY1505" s="3">
        <v>2</v>
      </c>
      <c r="BA1505" s="400" t="s">
        <v>234</v>
      </c>
      <c r="BB1505" s="401">
        <v>1</v>
      </c>
    </row>
    <row r="1506" spans="50:54" ht="0" hidden="1" customHeight="1">
      <c r="AX1506" s="3" t="s">
        <v>223</v>
      </c>
      <c r="AY1506" s="3">
        <v>1</v>
      </c>
      <c r="BA1506" s="400" t="s">
        <v>234</v>
      </c>
      <c r="BB1506" s="401">
        <v>1</v>
      </c>
    </row>
    <row r="1507" spans="50:54" ht="0" hidden="1" customHeight="1">
      <c r="AX1507" s="3" t="s">
        <v>417</v>
      </c>
      <c r="AY1507" s="3">
        <v>1</v>
      </c>
      <c r="BA1507" s="400" t="s">
        <v>234</v>
      </c>
      <c r="BB1507" s="401">
        <v>1</v>
      </c>
    </row>
    <row r="1508" spans="50:54" ht="0" hidden="1" customHeight="1">
      <c r="AX1508" s="3" t="s">
        <v>348</v>
      </c>
      <c r="AY1508" s="3">
        <v>1</v>
      </c>
      <c r="BA1508" s="400" t="s">
        <v>234</v>
      </c>
      <c r="BB1508" s="401">
        <v>1</v>
      </c>
    </row>
    <row r="1509" spans="50:54" ht="0" hidden="1" customHeight="1">
      <c r="AX1509" s="3" t="s">
        <v>349</v>
      </c>
      <c r="AY1509" s="3">
        <v>1</v>
      </c>
      <c r="BA1509" s="400" t="s">
        <v>234</v>
      </c>
      <c r="BB1509" s="401">
        <v>1</v>
      </c>
    </row>
    <row r="1510" spans="50:54" ht="0" hidden="1" customHeight="1">
      <c r="AX1510" s="3" t="s">
        <v>508</v>
      </c>
      <c r="AY1510" s="3">
        <v>1</v>
      </c>
      <c r="BA1510" s="400" t="s">
        <v>234</v>
      </c>
      <c r="BB1510" s="401">
        <v>1</v>
      </c>
    </row>
    <row r="1511" spans="50:54" ht="0" hidden="1" customHeight="1">
      <c r="AX1511" s="3" t="s">
        <v>511</v>
      </c>
      <c r="AY1511" s="3">
        <v>1</v>
      </c>
      <c r="BA1511" s="400" t="s">
        <v>234</v>
      </c>
      <c r="BB1511" s="401">
        <v>1</v>
      </c>
    </row>
    <row r="1512" spans="50:54" ht="0" hidden="1" customHeight="1">
      <c r="AX1512" s="3" t="s">
        <v>263</v>
      </c>
      <c r="AY1512" s="3">
        <v>1</v>
      </c>
      <c r="BA1512" s="400" t="s">
        <v>234</v>
      </c>
      <c r="BB1512" s="401">
        <v>1</v>
      </c>
    </row>
    <row r="1513" spans="50:54" ht="0" hidden="1" customHeight="1">
      <c r="AX1513" s="3" t="s">
        <v>263</v>
      </c>
      <c r="AY1513" s="3">
        <v>1</v>
      </c>
      <c r="BA1513" s="400" t="s">
        <v>235</v>
      </c>
      <c r="BB1513" s="401">
        <v>1</v>
      </c>
    </row>
    <row r="1514" spans="50:54" ht="0" hidden="1" customHeight="1">
      <c r="AX1514" s="3" t="s">
        <v>264</v>
      </c>
      <c r="AY1514" s="3">
        <v>1</v>
      </c>
      <c r="BA1514" s="400" t="s">
        <v>235</v>
      </c>
      <c r="BB1514" s="401">
        <v>1</v>
      </c>
    </row>
    <row r="1515" spans="50:54" ht="0" hidden="1" customHeight="1">
      <c r="AX1515" s="3" t="s">
        <v>264</v>
      </c>
      <c r="AY1515" s="3">
        <v>1</v>
      </c>
      <c r="BA1515" s="400" t="s">
        <v>235</v>
      </c>
      <c r="BB1515" s="401">
        <v>1</v>
      </c>
    </row>
    <row r="1516" spans="50:54" ht="0" hidden="1" customHeight="1">
      <c r="AX1516" s="3" t="s">
        <v>265</v>
      </c>
      <c r="AY1516" s="3">
        <v>1</v>
      </c>
      <c r="BA1516" s="400" t="s">
        <v>235</v>
      </c>
      <c r="BB1516" s="401">
        <v>1</v>
      </c>
    </row>
    <row r="1517" spans="50:54" ht="0" hidden="1" customHeight="1">
      <c r="AX1517" s="3" t="s">
        <v>265</v>
      </c>
      <c r="AY1517" s="3">
        <v>2</v>
      </c>
      <c r="BA1517" s="400" t="s">
        <v>236</v>
      </c>
      <c r="BB1517" s="401">
        <v>2</v>
      </c>
    </row>
    <row r="1518" spans="50:54" ht="0" hidden="1" customHeight="1">
      <c r="AX1518" s="3" t="s">
        <v>265</v>
      </c>
      <c r="AY1518" s="3">
        <v>-2</v>
      </c>
      <c r="BA1518" s="400" t="s">
        <v>236</v>
      </c>
      <c r="BB1518" s="401">
        <v>1</v>
      </c>
    </row>
    <row r="1519" spans="50:54" ht="0" hidden="1" customHeight="1">
      <c r="AX1519" s="3" t="s">
        <v>265</v>
      </c>
      <c r="AY1519" s="3">
        <v>1</v>
      </c>
      <c r="BA1519" s="400" t="s">
        <v>236</v>
      </c>
      <c r="BB1519" s="401">
        <v>1</v>
      </c>
    </row>
    <row r="1520" spans="50:54" ht="0" hidden="1" customHeight="1">
      <c r="AX1520" s="3" t="s">
        <v>268</v>
      </c>
      <c r="AY1520" s="3">
        <v>1</v>
      </c>
      <c r="BA1520" s="400" t="s">
        <v>236</v>
      </c>
      <c r="BB1520" s="401">
        <v>2</v>
      </c>
    </row>
    <row r="1521" spans="53:54" ht="0" hidden="1" customHeight="1">
      <c r="BA1521" s="400" t="s">
        <v>236</v>
      </c>
      <c r="BB1521" s="401">
        <v>1</v>
      </c>
    </row>
    <row r="1522" spans="53:54" ht="0" hidden="1" customHeight="1">
      <c r="BA1522" s="400" t="s">
        <v>237</v>
      </c>
      <c r="BB1522" s="401">
        <v>1</v>
      </c>
    </row>
    <row r="1523" spans="53:54" ht="0" hidden="1" customHeight="1">
      <c r="BA1523" s="400" t="s">
        <v>237</v>
      </c>
      <c r="BB1523" s="401">
        <v>1</v>
      </c>
    </row>
    <row r="1524" spans="53:54" ht="0" hidden="1" customHeight="1">
      <c r="BA1524" s="400" t="s">
        <v>237</v>
      </c>
      <c r="BB1524" s="401">
        <v>1</v>
      </c>
    </row>
    <row r="1525" spans="53:54" ht="0" hidden="1" customHeight="1">
      <c r="BA1525" s="400" t="s">
        <v>237</v>
      </c>
      <c r="BB1525" s="401">
        <v>1</v>
      </c>
    </row>
    <row r="1526" spans="53:54" ht="0" hidden="1" customHeight="1">
      <c r="BA1526" s="400" t="s">
        <v>237</v>
      </c>
      <c r="BB1526" s="401">
        <v>1</v>
      </c>
    </row>
    <row r="1527" spans="53:54" ht="0" hidden="1" customHeight="1">
      <c r="BA1527" s="400" t="s">
        <v>237</v>
      </c>
      <c r="BB1527" s="401">
        <v>1</v>
      </c>
    </row>
    <row r="1528" spans="53:54" ht="0" hidden="1" customHeight="1">
      <c r="BA1528" s="400" t="s">
        <v>237</v>
      </c>
      <c r="BB1528" s="401">
        <v>1</v>
      </c>
    </row>
    <row r="1529" spans="53:54" ht="0" hidden="1" customHeight="1">
      <c r="BA1529" s="400" t="s">
        <v>237</v>
      </c>
      <c r="BB1529" s="401">
        <v>1</v>
      </c>
    </row>
    <row r="1530" spans="53:54" ht="0" hidden="1" customHeight="1">
      <c r="BA1530" s="400" t="s">
        <v>238</v>
      </c>
      <c r="BB1530" s="401">
        <v>1</v>
      </c>
    </row>
    <row r="1531" spans="53:54" ht="0" hidden="1" customHeight="1">
      <c r="BA1531" s="400" t="s">
        <v>238</v>
      </c>
      <c r="BB1531" s="401">
        <v>1</v>
      </c>
    </row>
    <row r="1532" spans="53:54" ht="0" hidden="1" customHeight="1">
      <c r="BA1532" s="400" t="s">
        <v>238</v>
      </c>
      <c r="BB1532" s="401">
        <v>1</v>
      </c>
    </row>
    <row r="1533" spans="53:54" ht="0" hidden="1" customHeight="1">
      <c r="BA1533" s="400" t="s">
        <v>238</v>
      </c>
      <c r="BB1533" s="401">
        <v>1</v>
      </c>
    </row>
    <row r="1534" spans="53:54" ht="0" hidden="1" customHeight="1">
      <c r="BA1534" s="400" t="s">
        <v>238</v>
      </c>
      <c r="BB1534" s="401">
        <v>1</v>
      </c>
    </row>
    <row r="1535" spans="53:54" ht="0" hidden="1" customHeight="1">
      <c r="BA1535" s="400" t="s">
        <v>238</v>
      </c>
      <c r="BB1535" s="401">
        <v>1</v>
      </c>
    </row>
    <row r="1536" spans="53:54" ht="0" hidden="1" customHeight="1">
      <c r="BA1536" s="400" t="s">
        <v>238</v>
      </c>
      <c r="BB1536" s="401">
        <v>1</v>
      </c>
    </row>
    <row r="1537" spans="53:54" ht="0" hidden="1" customHeight="1">
      <c r="BA1537" s="400" t="s">
        <v>238</v>
      </c>
      <c r="BB1537" s="401">
        <v>1</v>
      </c>
    </row>
    <row r="1538" spans="53:54" ht="0" hidden="1" customHeight="1">
      <c r="BA1538" s="400" t="s">
        <v>238</v>
      </c>
      <c r="BB1538" s="401">
        <v>1</v>
      </c>
    </row>
    <row r="1539" spans="53:54" ht="0" hidden="1" customHeight="1">
      <c r="BA1539" s="400" t="s">
        <v>239</v>
      </c>
      <c r="BB1539" s="401">
        <v>1</v>
      </c>
    </row>
    <row r="1540" spans="53:54" ht="0" hidden="1" customHeight="1">
      <c r="BA1540" s="400" t="s">
        <v>239</v>
      </c>
      <c r="BB1540" s="401">
        <v>1</v>
      </c>
    </row>
    <row r="1541" spans="53:54" ht="0" hidden="1" customHeight="1">
      <c r="BA1541" s="400" t="s">
        <v>239</v>
      </c>
      <c r="BB1541" s="401">
        <v>1</v>
      </c>
    </row>
    <row r="1542" spans="53:54" ht="0" hidden="1" customHeight="1">
      <c r="BA1542" s="400" t="s">
        <v>239</v>
      </c>
      <c r="BB1542" s="401">
        <v>1</v>
      </c>
    </row>
    <row r="1543" spans="53:54" ht="0" hidden="1" customHeight="1">
      <c r="BA1543" s="400" t="s">
        <v>239</v>
      </c>
      <c r="BB1543" s="401">
        <v>2</v>
      </c>
    </row>
    <row r="1544" spans="53:54" ht="0" hidden="1" customHeight="1">
      <c r="BA1544" s="400" t="s">
        <v>239</v>
      </c>
      <c r="BB1544" s="401">
        <v>1</v>
      </c>
    </row>
    <row r="1545" spans="53:54" ht="0" hidden="1" customHeight="1">
      <c r="BA1545" s="400" t="s">
        <v>241</v>
      </c>
      <c r="BB1545" s="401">
        <v>1</v>
      </c>
    </row>
    <row r="1546" spans="53:54" ht="0" hidden="1" customHeight="1">
      <c r="BA1546" s="400" t="s">
        <v>241</v>
      </c>
      <c r="BB1546" s="401">
        <v>1</v>
      </c>
    </row>
    <row r="1547" spans="53:54" ht="0" hidden="1" customHeight="1">
      <c r="BA1547" s="400" t="s">
        <v>241</v>
      </c>
      <c r="BB1547" s="401">
        <v>2</v>
      </c>
    </row>
    <row r="1548" spans="53:54" ht="0" hidden="1" customHeight="1">
      <c r="BA1548" s="400" t="s">
        <v>241</v>
      </c>
      <c r="BB1548" s="401">
        <v>1</v>
      </c>
    </row>
    <row r="1549" spans="53:54" ht="0" hidden="1" customHeight="1">
      <c r="BA1549" s="400" t="s">
        <v>242</v>
      </c>
      <c r="BB1549" s="401">
        <v>1</v>
      </c>
    </row>
    <row r="1550" spans="53:54" ht="0" hidden="1" customHeight="1">
      <c r="BA1550" s="400" t="s">
        <v>242</v>
      </c>
      <c r="BB1550" s="401">
        <v>1</v>
      </c>
    </row>
    <row r="1551" spans="53:54" ht="0" hidden="1" customHeight="1">
      <c r="BA1551" s="400" t="s">
        <v>242</v>
      </c>
      <c r="BB1551" s="401">
        <v>1</v>
      </c>
    </row>
    <row r="1552" spans="53:54" ht="0" hidden="1" customHeight="1">
      <c r="BA1552" s="400" t="s">
        <v>242</v>
      </c>
      <c r="BB1552" s="401">
        <v>1</v>
      </c>
    </row>
    <row r="1553" spans="53:54" ht="0" hidden="1" customHeight="1">
      <c r="BA1553" s="400" t="s">
        <v>242</v>
      </c>
      <c r="BB1553" s="401">
        <v>1</v>
      </c>
    </row>
    <row r="1554" spans="53:54" ht="0" hidden="1" customHeight="1">
      <c r="BA1554" s="400" t="s">
        <v>243</v>
      </c>
      <c r="BB1554" s="401">
        <v>1</v>
      </c>
    </row>
    <row r="1555" spans="53:54" ht="0" hidden="1" customHeight="1">
      <c r="BA1555" s="400" t="s">
        <v>243</v>
      </c>
      <c r="BB1555" s="401">
        <v>2</v>
      </c>
    </row>
    <row r="1556" spans="53:54" ht="0" hidden="1" customHeight="1">
      <c r="BA1556" s="400" t="s">
        <v>243</v>
      </c>
      <c r="BB1556" s="401">
        <v>1</v>
      </c>
    </row>
    <row r="1557" spans="53:54" ht="0" hidden="1" customHeight="1">
      <c r="BA1557" s="400" t="s">
        <v>244</v>
      </c>
      <c r="BB1557" s="401">
        <v>1</v>
      </c>
    </row>
    <row r="1558" spans="53:54" ht="0" hidden="1" customHeight="1">
      <c r="BA1558" s="400" t="s">
        <v>244</v>
      </c>
      <c r="BB1558" s="401">
        <v>1</v>
      </c>
    </row>
    <row r="1559" spans="53:54" ht="0" hidden="1" customHeight="1">
      <c r="BA1559" s="400" t="s">
        <v>244</v>
      </c>
      <c r="BB1559" s="401">
        <v>2</v>
      </c>
    </row>
    <row r="1560" spans="53:54" ht="0" hidden="1" customHeight="1">
      <c r="BA1560" s="400" t="s">
        <v>244</v>
      </c>
      <c r="BB1560" s="401">
        <v>1</v>
      </c>
    </row>
    <row r="1561" spans="53:54" ht="0" hidden="1" customHeight="1">
      <c r="BA1561" s="400" t="s">
        <v>244</v>
      </c>
      <c r="BB1561" s="401">
        <v>1</v>
      </c>
    </row>
    <row r="1562" spans="53:54" ht="0" hidden="1" customHeight="1">
      <c r="BA1562" s="400" t="s">
        <v>246</v>
      </c>
      <c r="BB1562" s="401">
        <v>1</v>
      </c>
    </row>
    <row r="1563" spans="53:54" ht="0" hidden="1" customHeight="1">
      <c r="BA1563" s="400" t="s">
        <v>247</v>
      </c>
      <c r="BB1563" s="401">
        <v>1</v>
      </c>
    </row>
    <row r="1564" spans="53:54" ht="0" hidden="1" customHeight="1">
      <c r="BA1564" s="400" t="s">
        <v>247</v>
      </c>
      <c r="BB1564" s="401">
        <v>1</v>
      </c>
    </row>
    <row r="1565" spans="53:54" ht="0" hidden="1" customHeight="1">
      <c r="BA1565" s="400" t="s">
        <v>247</v>
      </c>
      <c r="BB1565" s="401">
        <v>1</v>
      </c>
    </row>
    <row r="1566" spans="53:54" ht="0" hidden="1" customHeight="1">
      <c r="BA1566" s="400" t="s">
        <v>197</v>
      </c>
      <c r="BB1566" s="401">
        <v>1</v>
      </c>
    </row>
    <row r="1567" spans="53:54" ht="0" hidden="1" customHeight="1">
      <c r="BA1567" s="400" t="s">
        <v>202</v>
      </c>
      <c r="BB1567" s="401">
        <v>1</v>
      </c>
    </row>
    <row r="1568" spans="53:54" ht="0" hidden="1" customHeight="1">
      <c r="BA1568" s="400" t="s">
        <v>207</v>
      </c>
      <c r="BB1568" s="401">
        <v>1</v>
      </c>
    </row>
    <row r="1569" spans="53:54" ht="0" hidden="1" customHeight="1">
      <c r="BA1569" s="400" t="s">
        <v>249</v>
      </c>
      <c r="BB1569" s="401">
        <v>1</v>
      </c>
    </row>
    <row r="1570" spans="53:54" ht="0" hidden="1" customHeight="1">
      <c r="BA1570" s="400" t="s">
        <v>249</v>
      </c>
      <c r="BB1570" s="401">
        <v>1</v>
      </c>
    </row>
    <row r="1571" spans="53:54" ht="0" hidden="1" customHeight="1">
      <c r="BA1571" s="400" t="s">
        <v>251</v>
      </c>
      <c r="BB1571" s="401">
        <v>1</v>
      </c>
    </row>
    <row r="1572" spans="53:54" ht="0" hidden="1" customHeight="1">
      <c r="BA1572" s="400" t="s">
        <v>253</v>
      </c>
      <c r="BB1572" s="401">
        <v>1</v>
      </c>
    </row>
    <row r="1573" spans="53:54" ht="0" hidden="1" customHeight="1">
      <c r="BA1573" s="400" t="s">
        <v>257</v>
      </c>
      <c r="BB1573" s="401">
        <v>1</v>
      </c>
    </row>
    <row r="1574" spans="53:54" ht="0" hidden="1" customHeight="1">
      <c r="BA1574" s="400" t="s">
        <v>258</v>
      </c>
      <c r="BB1574" s="401">
        <v>1</v>
      </c>
    </row>
    <row r="1575" spans="53:54" ht="0" hidden="1" customHeight="1">
      <c r="BA1575" s="400" t="s">
        <v>258</v>
      </c>
      <c r="BB1575" s="401">
        <v>1</v>
      </c>
    </row>
    <row r="1576" spans="53:54" ht="0" hidden="1" customHeight="1">
      <c r="BA1576" s="400" t="s">
        <v>259</v>
      </c>
      <c r="BB1576" s="401">
        <v>1</v>
      </c>
    </row>
    <row r="1577" spans="53:54" ht="0" hidden="1" customHeight="1">
      <c r="BA1577" s="400" t="s">
        <v>211</v>
      </c>
      <c r="BB1577" s="401">
        <v>1</v>
      </c>
    </row>
    <row r="1578" spans="53:54" ht="0" hidden="1" customHeight="1">
      <c r="BA1578" s="400" t="s">
        <v>211</v>
      </c>
      <c r="BB1578" s="401">
        <v>1</v>
      </c>
    </row>
    <row r="1579" spans="53:54" ht="0" hidden="1" customHeight="1">
      <c r="BA1579" s="400" t="s">
        <v>211</v>
      </c>
      <c r="BB1579" s="401">
        <v>1</v>
      </c>
    </row>
    <row r="1580" spans="53:54" ht="0" hidden="1" customHeight="1">
      <c r="BA1580" s="400" t="s">
        <v>211</v>
      </c>
      <c r="BB1580" s="401">
        <v>1</v>
      </c>
    </row>
    <row r="1581" spans="53:54" ht="0" hidden="1" customHeight="1">
      <c r="BA1581" s="400" t="s">
        <v>211</v>
      </c>
      <c r="BB1581" s="401">
        <v>1</v>
      </c>
    </row>
    <row r="1582" spans="53:54" ht="0" hidden="1" customHeight="1">
      <c r="BA1582" s="400" t="s">
        <v>416</v>
      </c>
      <c r="BB1582" s="401">
        <v>1</v>
      </c>
    </row>
    <row r="1583" spans="53:54" ht="0" hidden="1" customHeight="1">
      <c r="BA1583" s="400" t="s">
        <v>416</v>
      </c>
      <c r="BB1583" s="401">
        <v>1</v>
      </c>
    </row>
    <row r="1584" spans="53:54" ht="0" hidden="1" customHeight="1">
      <c r="BA1584" s="400" t="s">
        <v>507</v>
      </c>
      <c r="BB1584" s="401">
        <v>1</v>
      </c>
    </row>
    <row r="1585" spans="53:54" ht="0" hidden="1" customHeight="1">
      <c r="BA1585" s="400" t="s">
        <v>507</v>
      </c>
      <c r="BB1585" s="401">
        <v>1</v>
      </c>
    </row>
    <row r="1586" spans="53:54" ht="0" hidden="1" customHeight="1">
      <c r="BA1586" s="400" t="s">
        <v>507</v>
      </c>
      <c r="BB1586" s="401">
        <v>1</v>
      </c>
    </row>
    <row r="1587" spans="53:54" ht="0" hidden="1" customHeight="1">
      <c r="BA1587" s="400" t="s">
        <v>507</v>
      </c>
      <c r="BB1587" s="401">
        <v>1</v>
      </c>
    </row>
    <row r="1588" spans="53:54" ht="0" hidden="1" customHeight="1">
      <c r="BA1588" s="400" t="s">
        <v>507</v>
      </c>
      <c r="BB1588" s="401">
        <v>1</v>
      </c>
    </row>
    <row r="1589" spans="53:54" ht="0" hidden="1" customHeight="1">
      <c r="BA1589" s="400" t="s">
        <v>507</v>
      </c>
      <c r="BB1589" s="401">
        <v>1</v>
      </c>
    </row>
    <row r="1590" spans="53:54" ht="0" hidden="1" customHeight="1">
      <c r="BA1590" s="400" t="s">
        <v>507</v>
      </c>
      <c r="BB1590" s="401">
        <v>1</v>
      </c>
    </row>
    <row r="1591" spans="53:54" ht="0" hidden="1" customHeight="1">
      <c r="BA1591" s="400" t="s">
        <v>507</v>
      </c>
      <c r="BB1591" s="401">
        <v>1</v>
      </c>
    </row>
    <row r="1592" spans="53:54" ht="0" hidden="1" customHeight="1">
      <c r="BA1592" s="400" t="s">
        <v>346</v>
      </c>
      <c r="BB1592" s="401">
        <v>1</v>
      </c>
    </row>
    <row r="1593" spans="53:54" ht="0" hidden="1" customHeight="1">
      <c r="BA1593" s="400" t="s">
        <v>346</v>
      </c>
      <c r="BB1593" s="401">
        <v>1</v>
      </c>
    </row>
    <row r="1594" spans="53:54" ht="0" hidden="1" customHeight="1">
      <c r="BA1594" s="400" t="s">
        <v>346</v>
      </c>
      <c r="BB1594" s="401">
        <v>1</v>
      </c>
    </row>
    <row r="1595" spans="53:54" ht="0" hidden="1" customHeight="1">
      <c r="BA1595" s="400" t="s">
        <v>346</v>
      </c>
      <c r="BB1595" s="401">
        <v>1</v>
      </c>
    </row>
    <row r="1596" spans="53:54" ht="0" hidden="1" customHeight="1">
      <c r="BA1596" s="400" t="s">
        <v>346</v>
      </c>
      <c r="BB1596" s="401">
        <v>1</v>
      </c>
    </row>
    <row r="1597" spans="53:54" ht="0" hidden="1" customHeight="1">
      <c r="BA1597" s="400" t="s">
        <v>346</v>
      </c>
      <c r="BB1597" s="401">
        <v>1</v>
      </c>
    </row>
    <row r="1598" spans="53:54" ht="0" hidden="1" customHeight="1">
      <c r="BA1598" s="400" t="s">
        <v>346</v>
      </c>
      <c r="BB1598" s="401">
        <v>1</v>
      </c>
    </row>
    <row r="1599" spans="53:54" ht="0" hidden="1" customHeight="1">
      <c r="BA1599" s="400" t="s">
        <v>346</v>
      </c>
      <c r="BB1599" s="401">
        <v>1</v>
      </c>
    </row>
    <row r="1600" spans="53:54" ht="0" hidden="1" customHeight="1">
      <c r="BA1600" s="400" t="s">
        <v>346</v>
      </c>
      <c r="BB1600" s="401">
        <v>1</v>
      </c>
    </row>
    <row r="1601" spans="53:54" ht="0" hidden="1" customHeight="1">
      <c r="BA1601" s="400" t="s">
        <v>346</v>
      </c>
      <c r="BB1601" s="401">
        <v>1</v>
      </c>
    </row>
    <row r="1602" spans="53:54" ht="0" hidden="1" customHeight="1">
      <c r="BA1602" s="400" t="s">
        <v>346</v>
      </c>
      <c r="BB1602" s="401">
        <v>1</v>
      </c>
    </row>
    <row r="1603" spans="53:54" ht="0" hidden="1" customHeight="1">
      <c r="BA1603" s="400" t="s">
        <v>218</v>
      </c>
      <c r="BB1603" s="401">
        <v>1</v>
      </c>
    </row>
    <row r="1604" spans="53:54" ht="0" hidden="1" customHeight="1">
      <c r="BA1604" s="400" t="s">
        <v>218</v>
      </c>
      <c r="BB1604" s="401">
        <v>1</v>
      </c>
    </row>
    <row r="1605" spans="53:54" ht="0" hidden="1" customHeight="1">
      <c r="BA1605" s="400" t="s">
        <v>220</v>
      </c>
      <c r="BB1605" s="401">
        <v>1</v>
      </c>
    </row>
    <row r="1606" spans="53:54" ht="0" hidden="1" customHeight="1">
      <c r="BA1606" s="400" t="s">
        <v>220</v>
      </c>
      <c r="BB1606" s="401">
        <v>1</v>
      </c>
    </row>
    <row r="1607" spans="53:54" ht="0" hidden="1" customHeight="1">
      <c r="BA1607" s="400" t="s">
        <v>220</v>
      </c>
      <c r="BB1607" s="401">
        <v>1</v>
      </c>
    </row>
    <row r="1608" spans="53:54" ht="0" hidden="1" customHeight="1">
      <c r="BA1608" s="400" t="s">
        <v>224</v>
      </c>
      <c r="BB1608" s="401">
        <v>2</v>
      </c>
    </row>
    <row r="1609" spans="53:54" ht="0" hidden="1" customHeight="1">
      <c r="BA1609" s="400" t="s">
        <v>417</v>
      </c>
      <c r="BB1609" s="401">
        <v>1</v>
      </c>
    </row>
    <row r="1610" spans="53:54" ht="0" hidden="1" customHeight="1">
      <c r="BA1610" s="400" t="s">
        <v>347</v>
      </c>
      <c r="BB1610" s="401">
        <v>4</v>
      </c>
    </row>
    <row r="1611" spans="53:54" ht="0" hidden="1" customHeight="1">
      <c r="BA1611" s="400" t="s">
        <v>347</v>
      </c>
      <c r="BB1611" s="401">
        <v>-4</v>
      </c>
    </row>
    <row r="1612" spans="53:54" ht="0" hidden="1" customHeight="1">
      <c r="BA1612" s="400" t="s">
        <v>348</v>
      </c>
      <c r="BB1612" s="401">
        <v>1</v>
      </c>
    </row>
    <row r="1613" spans="53:54" ht="0" hidden="1" customHeight="1">
      <c r="BA1613" s="400" t="s">
        <v>349</v>
      </c>
      <c r="BB1613" s="401">
        <v>1</v>
      </c>
    </row>
    <row r="1614" spans="53:54" ht="0" hidden="1" customHeight="1">
      <c r="BA1614" s="400" t="s">
        <v>349</v>
      </c>
      <c r="BB1614" s="401">
        <v>1</v>
      </c>
    </row>
    <row r="1615" spans="53:54" ht="0" hidden="1" customHeight="1">
      <c r="BA1615" s="400" t="s">
        <v>349</v>
      </c>
      <c r="BB1615" s="401">
        <v>-1</v>
      </c>
    </row>
    <row r="1616" spans="53:54" ht="0" hidden="1" customHeight="1">
      <c r="BA1616" s="400" t="s">
        <v>349</v>
      </c>
      <c r="BB1616" s="401">
        <v>1</v>
      </c>
    </row>
    <row r="1617" spans="53:54" ht="0" hidden="1" customHeight="1">
      <c r="BA1617" s="400" t="s">
        <v>511</v>
      </c>
      <c r="BB1617" s="401">
        <v>1</v>
      </c>
    </row>
    <row r="1618" spans="53:54" ht="0" hidden="1" customHeight="1">
      <c r="BA1618" s="400" t="s">
        <v>511</v>
      </c>
      <c r="BB1618" s="401">
        <v>1</v>
      </c>
    </row>
    <row r="1619" spans="53:54" ht="0" hidden="1" customHeight="1">
      <c r="BA1619" s="400" t="s">
        <v>511</v>
      </c>
      <c r="BB1619" s="401">
        <v>1</v>
      </c>
    </row>
    <row r="1620" spans="53:54" ht="0" hidden="1" customHeight="1">
      <c r="BA1620" s="400" t="s">
        <v>511</v>
      </c>
      <c r="BB1620" s="401">
        <v>1</v>
      </c>
    </row>
    <row r="1621" spans="53:54" ht="0" hidden="1" customHeight="1">
      <c r="BA1621" s="400" t="s">
        <v>511</v>
      </c>
      <c r="BB1621" s="401">
        <v>1</v>
      </c>
    </row>
    <row r="1622" spans="53:54" ht="0" hidden="1" customHeight="1">
      <c r="BA1622" s="400" t="s">
        <v>511</v>
      </c>
      <c r="BB1622" s="401">
        <v>1</v>
      </c>
    </row>
    <row r="1623" spans="53:54" ht="0" hidden="1" customHeight="1">
      <c r="BA1623" s="400" t="s">
        <v>511</v>
      </c>
      <c r="BB1623" s="401">
        <v>1</v>
      </c>
    </row>
    <row r="1624" spans="53:54" ht="0" hidden="1" customHeight="1">
      <c r="BA1624" s="400" t="s">
        <v>511</v>
      </c>
      <c r="BB1624" s="401">
        <v>1</v>
      </c>
    </row>
    <row r="1625" spans="53:54" ht="0" hidden="1" customHeight="1">
      <c r="BA1625" s="400" t="s">
        <v>511</v>
      </c>
      <c r="BB1625" s="401">
        <v>1</v>
      </c>
    </row>
    <row r="1626" spans="53:54" ht="0" hidden="1" customHeight="1">
      <c r="BA1626" s="400" t="s">
        <v>263</v>
      </c>
      <c r="BB1626" s="401">
        <v>1</v>
      </c>
    </row>
    <row r="1627" spans="53:54" ht="0" hidden="1" customHeight="1">
      <c r="BA1627" s="400" t="s">
        <v>269</v>
      </c>
      <c r="BB1627" s="401">
        <v>2</v>
      </c>
    </row>
  </sheetData>
  <sheetProtection selectLockedCells="1"/>
  <autoFilter ref="A16:A18"/>
  <mergeCells count="3">
    <mergeCell ref="C6:E6"/>
    <mergeCell ref="C8:E8"/>
    <mergeCell ref="C10:E10"/>
  </mergeCells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S86"/>
  <sheetViews>
    <sheetView showGridLines="0" view="pageBreakPreview" topLeftCell="A58" zoomScale="60" workbookViewId="0">
      <selection activeCell="O42" sqref="O42"/>
    </sheetView>
  </sheetViews>
  <sheetFormatPr defaultRowHeight="15"/>
  <cols>
    <col min="1" max="1" width="0.28515625" style="258" customWidth="1"/>
    <col min="2" max="2" width="6.140625" style="463" customWidth="1"/>
    <col min="3" max="3" width="24" style="258" customWidth="1"/>
    <col min="4" max="4" width="11.42578125" style="464" customWidth="1"/>
    <col min="5" max="5" width="5.42578125" style="463" bestFit="1" customWidth="1"/>
    <col min="6" max="7" width="10.85546875" style="463" customWidth="1"/>
    <col min="8" max="8" width="16.140625" style="463" customWidth="1"/>
    <col min="9" max="9" width="13.28515625" style="463" customWidth="1"/>
    <col min="10" max="10" width="9.7109375" style="463" customWidth="1"/>
    <col min="11" max="11" width="11.42578125" style="463" customWidth="1"/>
    <col min="12" max="12" width="9.7109375" style="463" bestFit="1" customWidth="1"/>
    <col min="13" max="13" width="12" style="465" customWidth="1"/>
    <col min="14" max="14" width="11.28515625" style="465" bestFit="1" customWidth="1"/>
    <col min="15" max="15" width="9.28515625" style="465" bestFit="1" customWidth="1"/>
    <col min="16" max="16" width="7.42578125" style="465" bestFit="1" customWidth="1"/>
    <col min="17" max="17" width="9.140625" style="465" bestFit="1" customWidth="1"/>
    <col min="18" max="18" width="11.42578125" style="463" customWidth="1"/>
    <col min="19" max="19" width="12.7109375" style="670" customWidth="1"/>
    <col min="20" max="16384" width="9.140625" style="258"/>
  </cols>
  <sheetData>
    <row r="1" spans="2:19">
      <c r="S1" s="663"/>
    </row>
    <row r="2" spans="2:19">
      <c r="B2" s="443"/>
      <c r="C2" s="444"/>
      <c r="D2" s="445"/>
      <c r="E2" s="446"/>
      <c r="F2" s="446"/>
      <c r="G2" s="446"/>
      <c r="H2" s="446"/>
      <c r="I2" s="446"/>
      <c r="J2" s="446"/>
      <c r="K2" s="446"/>
      <c r="L2" s="446"/>
      <c r="M2" s="447"/>
      <c r="N2" s="447"/>
      <c r="O2" s="447"/>
      <c r="P2" s="447"/>
      <c r="Q2" s="447"/>
      <c r="R2" s="446"/>
      <c r="S2" s="664"/>
    </row>
    <row r="3" spans="2:19" ht="28.5">
      <c r="B3" s="448"/>
      <c r="C3" s="449" t="s">
        <v>585</v>
      </c>
      <c r="D3" s="450"/>
      <c r="E3" s="451"/>
      <c r="F3" s="451"/>
      <c r="G3" s="451"/>
      <c r="H3" s="451"/>
      <c r="I3" s="451"/>
      <c r="J3" s="451"/>
      <c r="K3" s="451"/>
      <c r="L3" s="451"/>
      <c r="M3" s="452"/>
      <c r="N3" s="452"/>
      <c r="O3" s="452"/>
      <c r="P3" s="452"/>
      <c r="Q3" s="452"/>
      <c r="R3" s="451"/>
      <c r="S3" s="664"/>
    </row>
    <row r="4" spans="2:19" ht="28.5">
      <c r="B4" s="448"/>
      <c r="C4" s="449" t="s">
        <v>586</v>
      </c>
      <c r="D4" s="450"/>
      <c r="E4" s="451"/>
      <c r="F4" s="451"/>
      <c r="G4" s="451"/>
      <c r="H4" s="451"/>
      <c r="I4" s="451"/>
      <c r="J4" s="451"/>
      <c r="K4" s="451"/>
      <c r="L4" s="451"/>
      <c r="M4" s="452"/>
      <c r="N4" s="452"/>
      <c r="O4" s="452"/>
      <c r="P4" s="452"/>
      <c r="Q4" s="452"/>
      <c r="R4" s="451"/>
      <c r="S4" s="664"/>
    </row>
    <row r="5" spans="2:19">
      <c r="B5" s="453"/>
      <c r="C5" s="454"/>
      <c r="D5" s="455"/>
      <c r="E5" s="456"/>
      <c r="F5" s="456"/>
      <c r="G5" s="456"/>
      <c r="H5" s="456"/>
      <c r="I5" s="456"/>
      <c r="J5" s="456"/>
      <c r="K5" s="456"/>
      <c r="L5" s="456"/>
      <c r="M5" s="457"/>
      <c r="N5" s="457"/>
      <c r="O5" s="457"/>
      <c r="P5" s="457"/>
      <c r="Q5" s="457"/>
      <c r="R5" s="456"/>
      <c r="S5" s="664"/>
    </row>
    <row r="6" spans="2:19" ht="15.75" thickBot="1">
      <c r="B6" s="443"/>
      <c r="C6" s="444"/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47"/>
      <c r="O6" s="447"/>
      <c r="P6" s="447"/>
      <c r="Q6" s="447"/>
      <c r="R6" s="446"/>
      <c r="S6" s="664"/>
    </row>
    <row r="7" spans="2:19" ht="15.75" thickBot="1">
      <c r="B7" s="458"/>
      <c r="C7" s="459" t="s">
        <v>587</v>
      </c>
      <c r="D7" s="742" t="s">
        <v>636</v>
      </c>
      <c r="E7" s="743"/>
      <c r="F7" s="451"/>
      <c r="G7" s="451"/>
      <c r="H7" s="451"/>
      <c r="I7" s="451"/>
      <c r="J7" s="451"/>
      <c r="K7" s="451"/>
      <c r="L7" s="451"/>
      <c r="M7" s="452"/>
      <c r="N7" s="452"/>
      <c r="O7" s="452"/>
      <c r="P7" s="452"/>
      <c r="Q7" s="452"/>
      <c r="R7" s="451"/>
      <c r="S7" s="664"/>
    </row>
    <row r="8" spans="2:19">
      <c r="B8" s="448"/>
      <c r="C8" s="460" t="s">
        <v>588</v>
      </c>
      <c r="D8" s="461"/>
      <c r="E8" s="462"/>
      <c r="F8" s="451"/>
      <c r="G8" s="451"/>
      <c r="H8" s="451"/>
      <c r="I8" s="451"/>
      <c r="J8" s="451"/>
      <c r="K8" s="451"/>
      <c r="L8" s="451"/>
      <c r="M8" s="452"/>
      <c r="N8" s="452"/>
      <c r="O8" s="452"/>
      <c r="P8" s="452"/>
      <c r="Q8" s="452"/>
      <c r="R8" s="451"/>
      <c r="S8" s="664"/>
    </row>
    <row r="9" spans="2:19" ht="15.75" thickBot="1">
      <c r="B9" s="448"/>
      <c r="C9" s="262"/>
      <c r="D9" s="461"/>
      <c r="E9" s="462"/>
      <c r="F9" s="451"/>
      <c r="G9" s="451"/>
      <c r="H9" s="451"/>
      <c r="I9" s="451"/>
      <c r="J9" s="451"/>
      <c r="K9" s="451"/>
      <c r="L9" s="451"/>
      <c r="M9" s="452"/>
      <c r="N9" s="452"/>
      <c r="O9" s="452"/>
      <c r="P9" s="452"/>
      <c r="Q9" s="452"/>
      <c r="R9" s="451"/>
      <c r="S9" s="664"/>
    </row>
    <row r="10" spans="2:19" ht="36" customHeight="1" thickBot="1">
      <c r="B10" s="448"/>
      <c r="C10" s="262" t="s">
        <v>589</v>
      </c>
      <c r="D10" s="744" t="s">
        <v>666</v>
      </c>
      <c r="E10" s="745"/>
      <c r="F10" s="451"/>
      <c r="G10" s="451"/>
      <c r="H10" s="451"/>
      <c r="I10" s="734" t="s">
        <v>667</v>
      </c>
      <c r="J10" s="734"/>
      <c r="K10" s="734" t="s">
        <v>665</v>
      </c>
      <c r="L10" s="451"/>
      <c r="M10" s="452"/>
      <c r="N10" s="452"/>
      <c r="O10" s="452"/>
      <c r="P10" s="452"/>
      <c r="Q10" s="452"/>
      <c r="R10" s="451"/>
      <c r="S10" s="664"/>
    </row>
    <row r="11" spans="2:19">
      <c r="B11" s="448"/>
      <c r="C11" s="262" t="s">
        <v>590</v>
      </c>
      <c r="D11" s="450"/>
      <c r="E11" s="451"/>
      <c r="F11" s="451"/>
      <c r="G11" s="451"/>
      <c r="H11" s="451"/>
      <c r="I11" s="451"/>
      <c r="J11" s="451"/>
      <c r="K11" s="451"/>
      <c r="L11" s="451"/>
      <c r="M11" s="452"/>
      <c r="N11" s="452"/>
      <c r="O11" s="452"/>
      <c r="P11" s="452"/>
      <c r="Q11" s="452"/>
      <c r="R11" s="451"/>
      <c r="S11" s="664"/>
    </row>
    <row r="12" spans="2:19">
      <c r="B12" s="448"/>
      <c r="C12" s="262"/>
      <c r="D12" s="450"/>
      <c r="E12" s="451"/>
      <c r="F12" s="451"/>
      <c r="G12" s="451"/>
      <c r="H12" s="451"/>
      <c r="I12" s="451"/>
      <c r="J12" s="451"/>
      <c r="K12" s="451"/>
      <c r="L12" s="451"/>
      <c r="M12" s="452"/>
      <c r="N12" s="452"/>
      <c r="O12" s="452"/>
      <c r="P12" s="452"/>
      <c r="Q12" s="452"/>
      <c r="R12" s="451"/>
      <c r="S12" s="664"/>
    </row>
    <row r="13" spans="2:19">
      <c r="B13" s="453"/>
      <c r="C13" s="732"/>
      <c r="D13" s="455"/>
      <c r="E13" s="733"/>
      <c r="F13" s="456"/>
      <c r="G13" s="456"/>
      <c r="H13" s="456"/>
      <c r="I13" s="456"/>
      <c r="J13" s="456"/>
      <c r="K13" s="456"/>
      <c r="L13" s="456"/>
      <c r="M13" s="457"/>
      <c r="N13" s="457"/>
      <c r="O13" s="457"/>
      <c r="P13" s="457"/>
      <c r="Q13" s="457"/>
      <c r="R13" s="456"/>
      <c r="S13" s="664"/>
    </row>
    <row r="14" spans="2:19" ht="15.75" thickBot="1">
      <c r="S14" s="463"/>
    </row>
    <row r="15" spans="2:19" ht="15.75" thickBot="1">
      <c r="B15" s="466" t="s">
        <v>25</v>
      </c>
      <c r="C15" s="467" t="s">
        <v>591</v>
      </c>
      <c r="D15" s="468" t="s">
        <v>592</v>
      </c>
      <c r="E15" s="469" t="s">
        <v>62</v>
      </c>
      <c r="F15" s="470" t="s">
        <v>637</v>
      </c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2"/>
      <c r="S15" s="665"/>
    </row>
    <row r="16" spans="2:19">
      <c r="B16" s="473" t="s">
        <v>593</v>
      </c>
      <c r="C16" s="474" t="s">
        <v>594</v>
      </c>
      <c r="D16" s="475" t="s">
        <v>595</v>
      </c>
      <c r="E16" s="476" t="s">
        <v>596</v>
      </c>
      <c r="F16" s="477" t="s">
        <v>597</v>
      </c>
      <c r="G16" s="478" t="s">
        <v>598</v>
      </c>
      <c r="H16" s="478" t="s">
        <v>599</v>
      </c>
      <c r="I16" s="478" t="s">
        <v>600</v>
      </c>
      <c r="J16" s="478" t="s">
        <v>601</v>
      </c>
      <c r="K16" s="478" t="s">
        <v>602</v>
      </c>
      <c r="L16" s="478" t="s">
        <v>603</v>
      </c>
      <c r="M16" s="479" t="s">
        <v>604</v>
      </c>
      <c r="N16" s="479" t="s">
        <v>605</v>
      </c>
      <c r="O16" s="479" t="s">
        <v>606</v>
      </c>
      <c r="P16" s="480" t="s">
        <v>607</v>
      </c>
      <c r="Q16" s="480" t="s">
        <v>608</v>
      </c>
      <c r="R16" s="481" t="s">
        <v>609</v>
      </c>
      <c r="S16" s="666" t="s">
        <v>650</v>
      </c>
    </row>
    <row r="17" spans="1:19" ht="15.75" thickBot="1">
      <c r="B17" s="473"/>
      <c r="C17" s="482"/>
      <c r="D17" s="483"/>
      <c r="E17" s="484"/>
      <c r="F17" s="485"/>
      <c r="G17" s="486"/>
      <c r="H17" s="486"/>
      <c r="I17" s="486"/>
      <c r="J17" s="486"/>
      <c r="K17" s="486"/>
      <c r="L17" s="486"/>
      <c r="M17" s="487" t="s">
        <v>610</v>
      </c>
      <c r="N17" s="487" t="s">
        <v>611</v>
      </c>
      <c r="O17" s="487"/>
      <c r="P17" s="488" t="s">
        <v>612</v>
      </c>
      <c r="Q17" s="488" t="s">
        <v>613</v>
      </c>
      <c r="R17" s="489" t="s">
        <v>614</v>
      </c>
      <c r="S17" s="667" t="s">
        <v>651</v>
      </c>
    </row>
    <row r="18" spans="1:19" ht="30">
      <c r="B18" s="473"/>
      <c r="C18" s="482"/>
      <c r="D18" s="483"/>
      <c r="E18" s="484"/>
      <c r="F18" s="490" t="s">
        <v>615</v>
      </c>
      <c r="G18" s="491" t="s">
        <v>59</v>
      </c>
      <c r="H18" s="491" t="s">
        <v>616</v>
      </c>
      <c r="I18" s="491" t="s">
        <v>616</v>
      </c>
      <c r="J18" s="492" t="s">
        <v>617</v>
      </c>
      <c r="K18" s="662" t="s">
        <v>647</v>
      </c>
      <c r="L18" s="491" t="s">
        <v>616</v>
      </c>
      <c r="M18" s="493" t="s">
        <v>19</v>
      </c>
      <c r="N18" s="494" t="s">
        <v>618</v>
      </c>
      <c r="O18" s="494" t="s">
        <v>619</v>
      </c>
      <c r="P18" s="495" t="s">
        <v>620</v>
      </c>
      <c r="Q18" s="496" t="s">
        <v>620</v>
      </c>
      <c r="R18" s="731" t="s">
        <v>581</v>
      </c>
      <c r="S18" s="751" t="s">
        <v>652</v>
      </c>
    </row>
    <row r="19" spans="1:19" ht="30">
      <c r="B19" s="473"/>
      <c r="C19" s="482"/>
      <c r="D19" s="483"/>
      <c r="E19" s="484"/>
      <c r="F19" s="498" t="s">
        <v>621</v>
      </c>
      <c r="G19" s="499"/>
      <c r="H19" s="550" t="s">
        <v>638</v>
      </c>
      <c r="I19" s="499" t="s">
        <v>641</v>
      </c>
      <c r="J19" s="500" t="s">
        <v>621</v>
      </c>
      <c r="K19" s="499" t="s">
        <v>648</v>
      </c>
      <c r="L19" s="499" t="s">
        <v>623</v>
      </c>
      <c r="M19" s="501" t="s">
        <v>616</v>
      </c>
      <c r="N19" s="502" t="s">
        <v>624</v>
      </c>
      <c r="O19" s="502" t="s">
        <v>625</v>
      </c>
      <c r="P19" s="503"/>
      <c r="Q19" s="504"/>
      <c r="R19" s="497"/>
      <c r="S19" s="752"/>
    </row>
    <row r="20" spans="1:19" ht="30">
      <c r="B20" s="473"/>
      <c r="C20" s="482"/>
      <c r="D20" s="483"/>
      <c r="E20" s="484"/>
      <c r="F20" s="498" t="s">
        <v>626</v>
      </c>
      <c r="G20" s="499" t="s">
        <v>622</v>
      </c>
      <c r="H20" s="550" t="s">
        <v>639</v>
      </c>
      <c r="I20" s="499" t="s">
        <v>642</v>
      </c>
      <c r="J20" s="500" t="s">
        <v>627</v>
      </c>
      <c r="K20" s="550" t="s">
        <v>649</v>
      </c>
      <c r="L20" s="499" t="s">
        <v>628</v>
      </c>
      <c r="M20" s="501" t="s">
        <v>629</v>
      </c>
      <c r="N20" s="502" t="s">
        <v>630</v>
      </c>
      <c r="O20" s="502" t="s">
        <v>631</v>
      </c>
      <c r="P20" s="503" t="s">
        <v>632</v>
      </c>
      <c r="Q20" s="505" t="s">
        <v>633</v>
      </c>
      <c r="R20" s="731" t="s">
        <v>634</v>
      </c>
      <c r="S20" s="668"/>
    </row>
    <row r="21" spans="1:19" ht="15.75" thickBot="1">
      <c r="B21" s="473"/>
      <c r="C21" s="482"/>
      <c r="D21" s="483"/>
      <c r="E21" s="484"/>
      <c r="F21" s="498"/>
      <c r="G21" s="500"/>
      <c r="H21" s="500"/>
      <c r="I21" s="500"/>
      <c r="J21" s="500"/>
      <c r="K21" s="500"/>
      <c r="L21" s="500"/>
      <c r="M21" s="506"/>
      <c r="N21" s="507"/>
      <c r="O21" s="507"/>
      <c r="P21" s="503"/>
      <c r="Q21" s="504"/>
      <c r="R21" s="497"/>
      <c r="S21" s="668"/>
    </row>
    <row r="22" spans="1:19" ht="15.75" thickBot="1">
      <c r="A22" s="651" t="s">
        <v>645</v>
      </c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73"/>
    </row>
    <row r="23" spans="1:19" s="518" customFormat="1" ht="19.5" customHeight="1">
      <c r="B23" s="532">
        <v>1</v>
      </c>
      <c r="C23" s="533" t="s">
        <v>64</v>
      </c>
      <c r="D23" s="508">
        <v>3.88</v>
      </c>
      <c r="E23" s="509" t="s">
        <v>664</v>
      </c>
      <c r="F23" s="510"/>
      <c r="G23" s="512"/>
      <c r="H23" s="511">
        <f>SUMIF('SAUCE USAGE'!$G$28:$G$62,C23,'SAUCE USAGE'!$I$28:$I$62)/1000</f>
        <v>8.01</v>
      </c>
      <c r="I23" s="511">
        <f>SUMIF('SAUCE USAGE'!$G$65:$G$99,C23,'SAUCE USAGE'!$I$65:$I$99)/1000</f>
        <v>1.26</v>
      </c>
      <c r="J23" s="512"/>
      <c r="K23" s="511">
        <f>SUMIF('SAUCE USAGE'!$G$12:$G$25,C23,'SAUCE USAGE'!$I$12:$I$25)/1000</f>
        <v>0.16</v>
      </c>
      <c r="L23" s="513"/>
      <c r="M23" s="514">
        <f t="shared" ref="M23:M30" si="0">SUM(H23:L23)</f>
        <v>9.43</v>
      </c>
      <c r="N23" s="514">
        <f t="shared" ref="N23:N30" si="1">+F23+G23-M23</f>
        <v>-9.43</v>
      </c>
      <c r="O23" s="514"/>
      <c r="P23" s="515">
        <f t="shared" ref="P23:P30" si="2">+O23-N23</f>
        <v>9.43</v>
      </c>
      <c r="Q23" s="516">
        <f t="shared" ref="Q23:Q30" si="3">IF(N23=0,"",P23/N23)</f>
        <v>-1</v>
      </c>
      <c r="R23" s="517">
        <f t="shared" ref="R23:R30" si="4">+P23*D23</f>
        <v>36.5884</v>
      </c>
      <c r="S23" s="669">
        <f>+P23/M23</f>
        <v>1</v>
      </c>
    </row>
    <row r="24" spans="1:19" s="518" customFormat="1" ht="33.75" customHeight="1">
      <c r="B24" s="537">
        <f>+B23+1</f>
        <v>2</v>
      </c>
      <c r="C24" s="538" t="s">
        <v>566</v>
      </c>
      <c r="D24" s="508">
        <v>3.88</v>
      </c>
      <c r="E24" s="509" t="s">
        <v>664</v>
      </c>
      <c r="F24" s="520"/>
      <c r="G24" s="521"/>
      <c r="H24" s="511">
        <f>SUMIF('SAUCE USAGE'!$G$28:$G$62,C24,'SAUCE USAGE'!$I$28:$I$62)/1000</f>
        <v>0.91</v>
      </c>
      <c r="I24" s="511">
        <f>SUMIF('SAUCE USAGE'!$G$65:$G$99,C24,'SAUCE USAGE'!$I$65:$I$99)/1000</f>
        <v>0.21</v>
      </c>
      <c r="J24" s="521"/>
      <c r="K24" s="511">
        <f>SUMIF('SAUCE USAGE'!$G$12:$G$25,C24,'SAUCE USAGE'!$I$12:$I$25)/1000</f>
        <v>0</v>
      </c>
      <c r="L24" s="522"/>
      <c r="M24" s="523">
        <f t="shared" si="0"/>
        <v>1.1200000000000001</v>
      </c>
      <c r="N24" s="523">
        <f t="shared" si="1"/>
        <v>-1.1200000000000001</v>
      </c>
      <c r="O24" s="523"/>
      <c r="P24" s="524">
        <f t="shared" si="2"/>
        <v>1.1200000000000001</v>
      </c>
      <c r="Q24" s="525">
        <f t="shared" si="3"/>
        <v>-1</v>
      </c>
      <c r="R24" s="517">
        <f t="shared" si="4"/>
        <v>4.3456000000000001</v>
      </c>
      <c r="S24" s="669">
        <f t="shared" ref="S24:S29" si="5">+P24/M24</f>
        <v>1</v>
      </c>
    </row>
    <row r="25" spans="1:19" s="518" customFormat="1" ht="29.25" customHeight="1">
      <c r="B25" s="537">
        <f t="shared" ref="B25:B30" si="6">+B24+1</f>
        <v>3</v>
      </c>
      <c r="C25" s="519" t="s">
        <v>573</v>
      </c>
      <c r="D25" s="508">
        <v>11.35</v>
      </c>
      <c r="E25" s="509" t="s">
        <v>664</v>
      </c>
      <c r="F25" s="520"/>
      <c r="G25" s="521"/>
      <c r="H25" s="511">
        <f>SUMIF('SAUCE USAGE'!$G$28:$G$62,C25,'SAUCE USAGE'!$I$28:$I$62)/1000</f>
        <v>4.95</v>
      </c>
      <c r="I25" s="511">
        <f>SUMIF('SAUCE USAGE'!$G$65:$G$99,C25,'SAUCE USAGE'!$I$65:$I$99)/1000</f>
        <v>1.05</v>
      </c>
      <c r="J25" s="521"/>
      <c r="K25" s="511">
        <f>SUMIF('SAUCE USAGE'!$G$12:$G$25,C25,'SAUCE USAGE'!$I$12:$I$25)/1000</f>
        <v>0</v>
      </c>
      <c r="L25" s="522"/>
      <c r="M25" s="523">
        <f t="shared" si="0"/>
        <v>6</v>
      </c>
      <c r="N25" s="523">
        <f t="shared" si="1"/>
        <v>-6</v>
      </c>
      <c r="O25" s="523"/>
      <c r="P25" s="524">
        <f t="shared" si="2"/>
        <v>6</v>
      </c>
      <c r="Q25" s="525">
        <f t="shared" si="3"/>
        <v>-1</v>
      </c>
      <c r="R25" s="517">
        <f t="shared" si="4"/>
        <v>68.099999999999994</v>
      </c>
      <c r="S25" s="669">
        <f t="shared" si="5"/>
        <v>1</v>
      </c>
    </row>
    <row r="26" spans="1:19" s="518" customFormat="1" ht="25.5" customHeight="1">
      <c r="B26" s="537">
        <f t="shared" si="6"/>
        <v>4</v>
      </c>
      <c r="C26" s="519" t="s">
        <v>569</v>
      </c>
      <c r="D26" s="508">
        <v>3.3</v>
      </c>
      <c r="E26" s="509" t="s">
        <v>664</v>
      </c>
      <c r="F26" s="526"/>
      <c r="G26" s="527"/>
      <c r="H26" s="511">
        <f>SUMIF('SAUCE USAGE'!$G$28:$G$62,C26,'SAUCE USAGE'!$I$28:$I$62)/1000</f>
        <v>1.08</v>
      </c>
      <c r="I26" s="511">
        <f>SUMIF('SAUCE USAGE'!$G$65:$G$99,C26,'SAUCE USAGE'!$I$65:$I$99)/1000</f>
        <v>0.18</v>
      </c>
      <c r="J26" s="527"/>
      <c r="K26" s="511">
        <f>SUMIF('SAUCE USAGE'!$G$12:$G$25,C26,'SAUCE USAGE'!$I$12:$I$25)/1000</f>
        <v>0</v>
      </c>
      <c r="L26" s="528"/>
      <c r="M26" s="523">
        <f t="shared" si="0"/>
        <v>1.26</v>
      </c>
      <c r="N26" s="523">
        <f t="shared" si="1"/>
        <v>-1.26</v>
      </c>
      <c r="O26" s="529"/>
      <c r="P26" s="524">
        <f t="shared" si="2"/>
        <v>1.26</v>
      </c>
      <c r="Q26" s="525">
        <f t="shared" si="3"/>
        <v>-1</v>
      </c>
      <c r="R26" s="517">
        <f t="shared" si="4"/>
        <v>4.1579999999999995</v>
      </c>
      <c r="S26" s="669">
        <f t="shared" si="5"/>
        <v>1</v>
      </c>
    </row>
    <row r="27" spans="1:19" s="518" customFormat="1" ht="30.75" customHeight="1">
      <c r="B27" s="537">
        <f t="shared" si="6"/>
        <v>5</v>
      </c>
      <c r="C27" s="519" t="s">
        <v>561</v>
      </c>
      <c r="D27" s="508">
        <v>2</v>
      </c>
      <c r="E27" s="509" t="s">
        <v>664</v>
      </c>
      <c r="F27" s="526"/>
      <c r="G27" s="527"/>
      <c r="H27" s="511">
        <f>SUMIF('SAUCE USAGE'!$G$28:$G$62,C27,'SAUCE USAGE'!$I$28:$I$62)/1000</f>
        <v>3.36</v>
      </c>
      <c r="I27" s="511">
        <f>SUMIF('SAUCE USAGE'!$G$65:$G$99,C27,'SAUCE USAGE'!$I$65:$I$99)/1000</f>
        <v>1.44</v>
      </c>
      <c r="J27" s="527"/>
      <c r="K27" s="511">
        <f>SUMIF('SAUCE USAGE'!$G$12:$G$25,C27,'SAUCE USAGE'!$I$12:$I$25)/1000</f>
        <v>0</v>
      </c>
      <c r="L27" s="528"/>
      <c r="M27" s="523">
        <f t="shared" si="0"/>
        <v>4.8</v>
      </c>
      <c r="N27" s="523">
        <f t="shared" si="1"/>
        <v>-4.8</v>
      </c>
      <c r="O27" s="529"/>
      <c r="P27" s="524">
        <f t="shared" si="2"/>
        <v>4.8</v>
      </c>
      <c r="Q27" s="525">
        <f t="shared" si="3"/>
        <v>-1</v>
      </c>
      <c r="R27" s="517">
        <f t="shared" si="4"/>
        <v>9.6</v>
      </c>
      <c r="S27" s="669">
        <f t="shared" si="5"/>
        <v>1</v>
      </c>
    </row>
    <row r="28" spans="1:19" s="518" customFormat="1" ht="19.5" customHeight="1">
      <c r="B28" s="537">
        <f t="shared" si="6"/>
        <v>6</v>
      </c>
      <c r="C28" s="519" t="s">
        <v>63</v>
      </c>
      <c r="D28" s="508">
        <v>6.78</v>
      </c>
      <c r="E28" s="509" t="s">
        <v>664</v>
      </c>
      <c r="F28" s="526"/>
      <c r="G28" s="577"/>
      <c r="H28" s="511">
        <f>SUMIF('SAUCE USAGE'!$G$28:$G$62,C28,'SAUCE USAGE'!$I$28:$I$62)/1000</f>
        <v>8.5500000000000007</v>
      </c>
      <c r="I28" s="511">
        <f>SUMIF('SAUCE USAGE'!$G$65:$G$99,C28,'SAUCE USAGE'!$I$65:$I$99)/1000</f>
        <v>1.08</v>
      </c>
      <c r="J28" s="527"/>
      <c r="K28" s="511">
        <f>SUMIF('SAUCE USAGE'!$G$12:$G$25,C28,'SAUCE USAGE'!$I$12:$I$25)/1000</f>
        <v>0.16</v>
      </c>
      <c r="L28" s="528"/>
      <c r="M28" s="523">
        <f t="shared" si="0"/>
        <v>9.7900000000000009</v>
      </c>
      <c r="N28" s="523">
        <f t="shared" si="1"/>
        <v>-9.7900000000000009</v>
      </c>
      <c r="O28" s="529"/>
      <c r="P28" s="524">
        <f t="shared" si="2"/>
        <v>9.7900000000000009</v>
      </c>
      <c r="Q28" s="525">
        <f t="shared" si="3"/>
        <v>-1</v>
      </c>
      <c r="R28" s="517">
        <f t="shared" si="4"/>
        <v>66.376200000000011</v>
      </c>
      <c r="S28" s="669">
        <f t="shared" si="5"/>
        <v>1</v>
      </c>
    </row>
    <row r="29" spans="1:19" s="518" customFormat="1" ht="19.5" customHeight="1">
      <c r="B29" s="537">
        <f t="shared" si="6"/>
        <v>7</v>
      </c>
      <c r="C29" s="538" t="s">
        <v>565</v>
      </c>
      <c r="D29" s="508">
        <v>9.07</v>
      </c>
      <c r="E29" s="509" t="s">
        <v>664</v>
      </c>
      <c r="F29" s="526"/>
      <c r="G29" s="527"/>
      <c r="H29" s="511">
        <f>SUMIF('SAUCE USAGE'!$G$28:$G$62,C29,'SAUCE USAGE'!$I$28:$I$62)/1000</f>
        <v>1.1399999999999999</v>
      </c>
      <c r="I29" s="511">
        <f>SUMIF('SAUCE USAGE'!$G$65:$G$99,C29,'SAUCE USAGE'!$I$65:$I$99)/1000</f>
        <v>1.1100000000000001</v>
      </c>
      <c r="J29" s="527"/>
      <c r="K29" s="511">
        <f>SUMIF('SAUCE USAGE'!$G$12:$G$25,C29,'SAUCE USAGE'!$I$12:$I$25)/1000</f>
        <v>0</v>
      </c>
      <c r="L29" s="528"/>
      <c r="M29" s="523">
        <f t="shared" si="0"/>
        <v>2.25</v>
      </c>
      <c r="N29" s="523">
        <f t="shared" si="1"/>
        <v>-2.25</v>
      </c>
      <c r="O29" s="529"/>
      <c r="P29" s="524">
        <f t="shared" si="2"/>
        <v>2.25</v>
      </c>
      <c r="Q29" s="525">
        <f t="shared" si="3"/>
        <v>-1</v>
      </c>
      <c r="R29" s="517">
        <f t="shared" si="4"/>
        <v>20.407499999999999</v>
      </c>
      <c r="S29" s="669">
        <f t="shared" si="5"/>
        <v>1</v>
      </c>
    </row>
    <row r="30" spans="1:19" s="518" customFormat="1" ht="36" customHeight="1">
      <c r="B30" s="537">
        <f t="shared" si="6"/>
        <v>8</v>
      </c>
      <c r="C30" s="538" t="s">
        <v>563</v>
      </c>
      <c r="D30" s="508">
        <v>1.88</v>
      </c>
      <c r="E30" s="509" t="s">
        <v>664</v>
      </c>
      <c r="F30" s="526"/>
      <c r="G30" s="527"/>
      <c r="H30" s="511">
        <f>SUMIF('SAUCE USAGE'!$G$28:$G$62,C30,'SAUCE USAGE'!$I$28:$I$62)/1000</f>
        <v>2.2000000000000002</v>
      </c>
      <c r="I30" s="511">
        <f>SUMIF('SAUCE USAGE'!$G$65:$G$99,C30,'SAUCE USAGE'!$I$65:$I$99)/1000</f>
        <v>1.4</v>
      </c>
      <c r="J30" s="527"/>
      <c r="K30" s="511">
        <f>SUMIF('SAUCE USAGE'!$G$12:$G$25,C30,'SAUCE USAGE'!$I$12:$I$25)/1000</f>
        <v>0</v>
      </c>
      <c r="L30" s="528"/>
      <c r="M30" s="523">
        <f t="shared" si="0"/>
        <v>3.6</v>
      </c>
      <c r="N30" s="523">
        <f t="shared" si="1"/>
        <v>-3.6</v>
      </c>
      <c r="O30" s="529"/>
      <c r="P30" s="524">
        <f t="shared" si="2"/>
        <v>3.6</v>
      </c>
      <c r="Q30" s="525">
        <f t="shared" si="3"/>
        <v>-1</v>
      </c>
      <c r="R30" s="517">
        <f t="shared" si="4"/>
        <v>6.7679999999999998</v>
      </c>
      <c r="S30" s="669">
        <f t="shared" ref="S30:S61" si="7">+P30/M30</f>
        <v>1</v>
      </c>
    </row>
    <row r="31" spans="1:19" s="518" customFormat="1" ht="36" customHeight="1" thickBot="1">
      <c r="B31" s="653"/>
      <c r="C31" s="654"/>
      <c r="D31" s="508"/>
      <c r="E31" s="509"/>
      <c r="F31" s="526"/>
      <c r="G31" s="527"/>
      <c r="H31" s="483"/>
      <c r="I31" s="483"/>
      <c r="J31" s="527"/>
      <c r="K31" s="483"/>
      <c r="L31" s="528"/>
      <c r="M31" s="529"/>
      <c r="N31" s="529"/>
      <c r="O31" s="529"/>
      <c r="P31" s="530"/>
      <c r="Q31" s="531"/>
      <c r="R31" s="517"/>
      <c r="S31" s="669"/>
    </row>
    <row r="32" spans="1:19" s="518" customFormat="1" ht="36" customHeight="1" thickBot="1">
      <c r="B32" s="749" t="s">
        <v>635</v>
      </c>
      <c r="C32" s="750"/>
      <c r="D32" s="724"/>
      <c r="E32" s="725"/>
      <c r="F32" s="726"/>
      <c r="G32" s="726"/>
      <c r="H32" s="726"/>
      <c r="I32" s="726"/>
      <c r="J32" s="726"/>
      <c r="K32" s="726"/>
      <c r="L32" s="727"/>
      <c r="M32" s="727"/>
      <c r="N32" s="727"/>
      <c r="O32" s="727"/>
      <c r="P32" s="727"/>
      <c r="Q32" s="728"/>
      <c r="R32" s="729">
        <f>SUM(R23:R31)</f>
        <v>216.34370000000001</v>
      </c>
      <c r="S32" s="665"/>
    </row>
    <row r="33" spans="2:19" s="518" customFormat="1" ht="9" customHeight="1">
      <c r="B33" s="653"/>
      <c r="C33" s="654"/>
      <c r="D33" s="508"/>
      <c r="E33" s="509"/>
      <c r="F33" s="526"/>
      <c r="G33" s="527"/>
      <c r="H33" s="483"/>
      <c r="I33" s="483"/>
      <c r="J33" s="527"/>
      <c r="K33" s="483"/>
      <c r="L33" s="528"/>
      <c r="M33" s="529"/>
      <c r="N33" s="529"/>
      <c r="O33" s="529"/>
      <c r="P33" s="530"/>
      <c r="Q33" s="531"/>
      <c r="R33" s="517"/>
      <c r="S33" s="669"/>
    </row>
    <row r="34" spans="2:19" s="518" customFormat="1" ht="19.5" customHeight="1" thickBot="1">
      <c r="B34" s="674"/>
      <c r="C34" s="675"/>
      <c r="D34" s="508"/>
      <c r="E34" s="509"/>
      <c r="F34" s="526"/>
      <c r="G34" s="527"/>
      <c r="H34" s="528"/>
      <c r="I34" s="483"/>
      <c r="J34" s="527"/>
      <c r="K34" s="528"/>
      <c r="L34" s="528"/>
      <c r="M34" s="529"/>
      <c r="N34" s="529"/>
      <c r="O34" s="529"/>
      <c r="P34" s="530"/>
      <c r="Q34" s="531"/>
      <c r="R34" s="517"/>
      <c r="S34" s="669"/>
    </row>
    <row r="35" spans="2:19" s="518" customFormat="1" ht="22.5" customHeight="1" thickBot="1">
      <c r="B35" s="671" t="s">
        <v>644</v>
      </c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6"/>
    </row>
    <row r="36" spans="2:19" s="518" customFormat="1" ht="33.75" customHeight="1">
      <c r="B36" s="532">
        <v>1</v>
      </c>
      <c r="C36" s="533" t="s">
        <v>53</v>
      </c>
      <c r="D36" s="508">
        <v>3.34</v>
      </c>
      <c r="E36" s="534" t="s">
        <v>660</v>
      </c>
      <c r="F36" s="535"/>
      <c r="G36" s="536"/>
      <c r="H36" s="511">
        <f>SUMIF('K-LUNCH &amp; K DINNER'!$H$9:$H$46,C36,'K-LUNCH &amp; K DINNER'!$J$9:$J$46)</f>
        <v>429.1</v>
      </c>
      <c r="I36" s="511">
        <f>SUMIF('SIDE ORDER &amp; FOC'!$Q$11:$Q$78,C36,'SIDE ORDER &amp; FOC'!$S$11:$S$78)</f>
        <v>109.38</v>
      </c>
      <c r="J36" s="536"/>
      <c r="K36" s="513">
        <v>5</v>
      </c>
      <c r="L36" s="513"/>
      <c r="M36" s="514">
        <f>SUM(H36:L36)</f>
        <v>543.48</v>
      </c>
      <c r="N36" s="514">
        <f>+F36+G36-M36</f>
        <v>-543.48</v>
      </c>
      <c r="O36" s="514"/>
      <c r="P36" s="515">
        <f>+O36-N36</f>
        <v>543.48</v>
      </c>
      <c r="Q36" s="516">
        <f t="shared" ref="Q36:Q50" si="8">IF(N36=0,"",P36/N36)</f>
        <v>-1</v>
      </c>
      <c r="R36" s="517">
        <f>+P36*D36</f>
        <v>1815.2231999999999</v>
      </c>
      <c r="S36" s="669">
        <f t="shared" si="7"/>
        <v>1</v>
      </c>
    </row>
    <row r="37" spans="2:19" s="518" customFormat="1" ht="33.75" customHeight="1">
      <c r="B37" s="532"/>
      <c r="C37" s="533"/>
      <c r="D37" s="508"/>
      <c r="E37" s="534"/>
      <c r="F37" s="535"/>
      <c r="G37" s="536"/>
      <c r="H37" s="513"/>
      <c r="I37" s="513"/>
      <c r="J37" s="536"/>
      <c r="K37" s="513"/>
      <c r="L37" s="513"/>
      <c r="M37" s="514"/>
      <c r="N37" s="514"/>
      <c r="O37" s="514"/>
      <c r="P37" s="515"/>
      <c r="Q37" s="525"/>
      <c r="R37" s="517"/>
      <c r="S37" s="669"/>
    </row>
    <row r="38" spans="2:19" s="518" customFormat="1" ht="42" customHeight="1">
      <c r="B38" s="537">
        <f>+B36+1</f>
        <v>2</v>
      </c>
      <c r="C38" s="538" t="s">
        <v>291</v>
      </c>
      <c r="D38" s="508">
        <v>1.17</v>
      </c>
      <c r="E38" s="534" t="s">
        <v>660</v>
      </c>
      <c r="F38" s="539"/>
      <c r="G38" s="540"/>
      <c r="H38" s="522">
        <f>SUMIF('K-LUNCH &amp; K DINNER'!$H$9:$H$46,C38,'K-LUNCH &amp; K DINNER'!$J$9:$J$46)</f>
        <v>63</v>
      </c>
      <c r="I38" s="522">
        <f>SUMIF('SIDE ORDER &amp; FOC'!$Q$11:$Q$78,C38,'SIDE ORDER &amp; FOC'!$S$11:$S$78)</f>
        <v>135</v>
      </c>
      <c r="J38" s="540"/>
      <c r="K38" s="522"/>
      <c r="L38" s="522"/>
      <c r="M38" s="514">
        <f t="shared" ref="M38:M58" si="9">SUM(H38:L38)</f>
        <v>198</v>
      </c>
      <c r="N38" s="523">
        <f>+F38+G38-M38</f>
        <v>-198</v>
      </c>
      <c r="O38" s="523"/>
      <c r="P38" s="524">
        <f t="shared" ref="P38:P39" si="10">+O38-N38</f>
        <v>198</v>
      </c>
      <c r="Q38" s="525">
        <f t="shared" si="8"/>
        <v>-1</v>
      </c>
      <c r="R38" s="517"/>
      <c r="S38" s="669"/>
    </row>
    <row r="39" spans="2:19" s="518" customFormat="1" ht="37.5" customHeight="1">
      <c r="B39" s="653">
        <f>+B38+1</f>
        <v>3</v>
      </c>
      <c r="C39" s="654" t="s">
        <v>284</v>
      </c>
      <c r="D39" s="508">
        <v>1.17</v>
      </c>
      <c r="E39" s="534" t="s">
        <v>660</v>
      </c>
      <c r="F39" s="655"/>
      <c r="G39" s="543"/>
      <c r="H39" s="528">
        <f>SUMIF('K-LUNCH &amp; K DINNER'!$H$9:$H$46,C39,'K-LUNCH &amp; K DINNER'!$J$9:$J$46)</f>
        <v>23</v>
      </c>
      <c r="I39" s="528">
        <f>SUMIF('SIDE ORDER &amp; FOC'!$Q$11:$Q$78,C39,'SIDE ORDER &amp; FOC'!$S$11:$S$78)</f>
        <v>5</v>
      </c>
      <c r="J39" s="543"/>
      <c r="K39" s="528">
        <v>4</v>
      </c>
      <c r="L39" s="528"/>
      <c r="M39" s="503">
        <f t="shared" si="9"/>
        <v>32</v>
      </c>
      <c r="N39" s="529">
        <f>+F39+G39-M39</f>
        <v>-32</v>
      </c>
      <c r="O39" s="529"/>
      <c r="P39" s="530">
        <f t="shared" si="10"/>
        <v>32</v>
      </c>
      <c r="Q39" s="531">
        <f t="shared" si="8"/>
        <v>-1</v>
      </c>
      <c r="R39" s="517"/>
      <c r="S39" s="669"/>
    </row>
    <row r="40" spans="2:19" s="518" customFormat="1" ht="15.75" thickBot="1">
      <c r="B40" s="656"/>
      <c r="C40" s="657" t="s">
        <v>643</v>
      </c>
      <c r="D40" s="658">
        <v>1.17</v>
      </c>
      <c r="E40" s="659" t="s">
        <v>660</v>
      </c>
      <c r="F40" s="660"/>
      <c r="G40" s="660"/>
      <c r="H40" s="660">
        <f t="shared" ref="H40:Q40" si="11">SUM(H38:H39)</f>
        <v>86</v>
      </c>
      <c r="I40" s="660">
        <f t="shared" si="11"/>
        <v>140</v>
      </c>
      <c r="J40" s="660"/>
      <c r="K40" s="660"/>
      <c r="L40" s="660"/>
      <c r="M40" s="660">
        <f t="shared" si="11"/>
        <v>230</v>
      </c>
      <c r="N40" s="660">
        <f t="shared" si="11"/>
        <v>-230</v>
      </c>
      <c r="O40" s="660">
        <f>SUM(O38:O39)</f>
        <v>0</v>
      </c>
      <c r="P40" s="660">
        <f>SUM(P38:P39)</f>
        <v>230</v>
      </c>
      <c r="Q40" s="661">
        <f t="shared" si="11"/>
        <v>-2</v>
      </c>
      <c r="R40" s="517">
        <f>+P40*D40</f>
        <v>269.09999999999997</v>
      </c>
      <c r="S40" s="669">
        <f t="shared" si="7"/>
        <v>1</v>
      </c>
    </row>
    <row r="41" spans="2:19" s="518" customFormat="1" ht="37.5" customHeight="1" thickTop="1">
      <c r="B41" s="532"/>
      <c r="C41" s="533"/>
      <c r="D41" s="508"/>
      <c r="E41" s="534"/>
      <c r="F41" s="535"/>
      <c r="G41" s="536"/>
      <c r="H41" s="513"/>
      <c r="I41" s="513"/>
      <c r="J41" s="536"/>
      <c r="K41" s="513"/>
      <c r="L41" s="513"/>
      <c r="M41" s="514"/>
      <c r="N41" s="514"/>
      <c r="O41" s="514"/>
      <c r="P41" s="515"/>
      <c r="Q41" s="516"/>
      <c r="R41" s="517"/>
      <c r="S41" s="669"/>
    </row>
    <row r="42" spans="2:19" s="518" customFormat="1" ht="23.25" customHeight="1">
      <c r="B42" s="537">
        <v>4</v>
      </c>
      <c r="C42" s="519" t="s">
        <v>285</v>
      </c>
      <c r="D42" s="483">
        <v>2.4500000000000002</v>
      </c>
      <c r="E42" s="534" t="s">
        <v>660</v>
      </c>
      <c r="F42" s="539"/>
      <c r="G42" s="540"/>
      <c r="H42" s="522">
        <f>SUMIF('K-LUNCH &amp; K DINNER'!$H$9:$H$46,C42,'K-LUNCH &amp; K DINNER'!$J$9:$J$46)</f>
        <v>128</v>
      </c>
      <c r="I42" s="522">
        <f>SUMIF('SIDE ORDER &amp; FOC'!$Q$11:$Q$78,C42,'SIDE ORDER &amp; FOC'!$S$11:$S$78)</f>
        <v>10</v>
      </c>
      <c r="J42" s="540"/>
      <c r="K42" s="522"/>
      <c r="L42" s="522"/>
      <c r="M42" s="514">
        <f t="shared" ref="M42" si="12">SUM(H42:L42)</f>
        <v>138</v>
      </c>
      <c r="N42" s="523">
        <f>+F42+G42-M42</f>
        <v>-138</v>
      </c>
      <c r="O42" s="523"/>
      <c r="P42" s="524">
        <f t="shared" ref="P42" si="13">+O42-N42</f>
        <v>138</v>
      </c>
      <c r="Q42" s="525">
        <f t="shared" si="8"/>
        <v>-1</v>
      </c>
      <c r="R42" s="517">
        <f>+P42*D42</f>
        <v>338.1</v>
      </c>
      <c r="S42" s="669">
        <f t="shared" si="7"/>
        <v>1</v>
      </c>
    </row>
    <row r="43" spans="2:19" s="518" customFormat="1" ht="23.25" customHeight="1" thickBot="1">
      <c r="B43" s="653"/>
      <c r="C43" s="675"/>
      <c r="D43" s="483"/>
      <c r="E43" s="484"/>
      <c r="F43" s="655"/>
      <c r="G43" s="543"/>
      <c r="H43" s="528"/>
      <c r="I43" s="528"/>
      <c r="J43" s="543"/>
      <c r="K43" s="528"/>
      <c r="L43" s="528"/>
      <c r="M43" s="503"/>
      <c r="N43" s="529"/>
      <c r="O43" s="529"/>
      <c r="P43" s="530"/>
      <c r="Q43" s="531" t="str">
        <f t="shared" si="8"/>
        <v/>
      </c>
      <c r="R43" s="517"/>
      <c r="S43" s="669"/>
    </row>
    <row r="44" spans="2:19" s="518" customFormat="1" ht="36" customHeight="1" thickBot="1">
      <c r="B44" s="749" t="s">
        <v>635</v>
      </c>
      <c r="C44" s="750"/>
      <c r="D44" s="724"/>
      <c r="E44" s="725"/>
      <c r="F44" s="726"/>
      <c r="G44" s="726"/>
      <c r="H44" s="726"/>
      <c r="I44" s="726"/>
      <c r="J44" s="726"/>
      <c r="K44" s="726"/>
      <c r="L44" s="727"/>
      <c r="M44" s="727"/>
      <c r="N44" s="727"/>
      <c r="O44" s="727"/>
      <c r="P44" s="727"/>
      <c r="Q44" s="728"/>
      <c r="R44" s="729">
        <f>SUM(R36:R43)</f>
        <v>2422.4231999999997</v>
      </c>
      <c r="S44" s="665"/>
    </row>
    <row r="45" spans="2:19" s="518" customFormat="1" ht="37.5" customHeight="1" thickBot="1">
      <c r="B45" s="532"/>
      <c r="C45" s="533"/>
      <c r="D45" s="508"/>
      <c r="E45" s="534"/>
      <c r="F45" s="535"/>
      <c r="G45" s="536"/>
      <c r="H45" s="513"/>
      <c r="I45" s="513"/>
      <c r="J45" s="536"/>
      <c r="K45" s="513"/>
      <c r="L45" s="513"/>
      <c r="M45" s="514"/>
      <c r="N45" s="514"/>
      <c r="O45" s="514"/>
      <c r="P45" s="515"/>
      <c r="Q45" s="516"/>
      <c r="R45" s="517"/>
      <c r="S45" s="669"/>
    </row>
    <row r="46" spans="2:19" s="518" customFormat="1" ht="22.5" customHeight="1" thickBot="1">
      <c r="B46" s="651" t="s">
        <v>646</v>
      </c>
      <c r="C46" s="652"/>
      <c r="D46" s="652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73"/>
    </row>
    <row r="47" spans="2:19" s="518" customFormat="1" ht="23.25" customHeight="1">
      <c r="B47" s="532">
        <v>5</v>
      </c>
      <c r="C47" s="677" t="s">
        <v>582</v>
      </c>
      <c r="D47" s="483">
        <v>0.16</v>
      </c>
      <c r="E47" s="534" t="s">
        <v>660</v>
      </c>
      <c r="F47" s="535"/>
      <c r="G47" s="536"/>
      <c r="H47" s="513">
        <f>SUMIF('K-LUNCH &amp; K DINNER'!$H$9:$H$46,C47,'K-LUNCH &amp; K DINNER'!$J$9:$J$46)</f>
        <v>0</v>
      </c>
      <c r="I47" s="513">
        <f>SUMIF('SIDE ORDER &amp; FOC'!$Q$11:$Q$78,C47,'SIDE ORDER &amp; FOC'!$S$11:$S$78)</f>
        <v>184</v>
      </c>
      <c r="J47" s="536"/>
      <c r="K47" s="513"/>
      <c r="L47" s="513"/>
      <c r="M47" s="514">
        <f t="shared" si="9"/>
        <v>184</v>
      </c>
      <c r="N47" s="514">
        <f>+F47+G47-M47</f>
        <v>-184</v>
      </c>
      <c r="O47" s="514"/>
      <c r="P47" s="515">
        <f t="shared" ref="P47:P50" si="14">+O47-N47</f>
        <v>184</v>
      </c>
      <c r="Q47" s="516">
        <f t="shared" si="8"/>
        <v>-1</v>
      </c>
      <c r="R47" s="517">
        <f>+P47*D47</f>
        <v>29.44</v>
      </c>
      <c r="S47" s="669">
        <f t="shared" si="7"/>
        <v>1</v>
      </c>
    </row>
    <row r="48" spans="2:19" s="518" customFormat="1" ht="23.25" customHeight="1">
      <c r="B48" s="537">
        <f>+B47+1</f>
        <v>6</v>
      </c>
      <c r="C48" s="519" t="s">
        <v>584</v>
      </c>
      <c r="D48" s="483">
        <v>0.12</v>
      </c>
      <c r="E48" s="534" t="s">
        <v>660</v>
      </c>
      <c r="F48" s="539"/>
      <c r="G48" s="540"/>
      <c r="H48" s="522">
        <f>SUMIF('K-LUNCH &amp; K DINNER'!$H$9:$H$46,C48,'K-LUNCH &amp; K DINNER'!$J$9:$J$46)</f>
        <v>0</v>
      </c>
      <c r="I48" s="522">
        <f>SUMIF('SIDE ORDER &amp; FOC'!$Q$11:$Q$78,C48,'SIDE ORDER &amp; FOC'!$S$11:$S$78)</f>
        <v>138</v>
      </c>
      <c r="J48" s="540"/>
      <c r="K48" s="522"/>
      <c r="L48" s="522"/>
      <c r="M48" s="514">
        <f t="shared" si="9"/>
        <v>138</v>
      </c>
      <c r="N48" s="523">
        <f>+F48+G48-M48</f>
        <v>-138</v>
      </c>
      <c r="O48" s="523"/>
      <c r="P48" s="524">
        <f t="shared" si="14"/>
        <v>138</v>
      </c>
      <c r="Q48" s="525">
        <f t="shared" si="8"/>
        <v>-1</v>
      </c>
      <c r="R48" s="517">
        <f>+P48*D48</f>
        <v>16.559999999999999</v>
      </c>
      <c r="S48" s="669">
        <f t="shared" si="7"/>
        <v>1</v>
      </c>
    </row>
    <row r="49" spans="2:19" s="518" customFormat="1" ht="23.25" customHeight="1">
      <c r="B49" s="537">
        <f t="shared" ref="B49:B61" si="15">+B48+1</f>
        <v>7</v>
      </c>
      <c r="C49" s="519" t="s">
        <v>580</v>
      </c>
      <c r="D49" s="483">
        <v>0.06</v>
      </c>
      <c r="E49" s="534" t="s">
        <v>660</v>
      </c>
      <c r="F49" s="539"/>
      <c r="G49" s="540"/>
      <c r="H49" s="522">
        <f>SUMIF('K-LUNCH &amp; K DINNER'!$H$9:$H$46,C49,'K-LUNCH &amp; K DINNER'!$J$9:$J$46)</f>
        <v>0</v>
      </c>
      <c r="I49" s="522">
        <f>SUMIF('SIDE ORDER &amp; FOC'!$Q$11:$Q$78,C49,'SIDE ORDER &amp; FOC'!$S$11:$S$78)</f>
        <v>184</v>
      </c>
      <c r="J49" s="540"/>
      <c r="K49" s="522"/>
      <c r="L49" s="522"/>
      <c r="M49" s="514">
        <f t="shared" si="9"/>
        <v>184</v>
      </c>
      <c r="N49" s="523">
        <f>+F49+G49-M49</f>
        <v>-184</v>
      </c>
      <c r="O49" s="523"/>
      <c r="P49" s="524">
        <f t="shared" si="14"/>
        <v>184</v>
      </c>
      <c r="Q49" s="525">
        <f t="shared" si="8"/>
        <v>-1</v>
      </c>
      <c r="R49" s="517">
        <f>+P49*D49</f>
        <v>11.04</v>
      </c>
      <c r="S49" s="669">
        <f t="shared" si="7"/>
        <v>1</v>
      </c>
    </row>
    <row r="50" spans="2:19" s="518" customFormat="1" ht="23.25" customHeight="1">
      <c r="B50" s="537">
        <f t="shared" si="15"/>
        <v>8</v>
      </c>
      <c r="C50" s="519" t="s">
        <v>583</v>
      </c>
      <c r="D50" s="483">
        <v>7.87</v>
      </c>
      <c r="E50" s="509" t="s">
        <v>663</v>
      </c>
      <c r="F50" s="578"/>
      <c r="G50" s="540"/>
      <c r="H50" s="522">
        <f>SUMIF('K-LUNCH &amp; K DINNER'!$H$9:$H$46,C50,'K-LUNCH &amp; K DINNER'!$J$9:$J$46)</f>
        <v>0</v>
      </c>
      <c r="I50" s="580">
        <f>SUMIF('SIDE ORDER &amp; FOC'!$Q$11:$Q$78,C50,'SIDE ORDER &amp; FOC'!$S$11:$S$78)</f>
        <v>2.76</v>
      </c>
      <c r="J50" s="540"/>
      <c r="K50" s="522"/>
      <c r="L50" s="522"/>
      <c r="M50" s="514">
        <f t="shared" si="9"/>
        <v>2.76</v>
      </c>
      <c r="N50" s="523">
        <f>+F50+G50-M50</f>
        <v>-2.76</v>
      </c>
      <c r="O50" s="523"/>
      <c r="P50" s="524">
        <f t="shared" si="14"/>
        <v>2.76</v>
      </c>
      <c r="Q50" s="525">
        <f t="shared" si="8"/>
        <v>-1</v>
      </c>
      <c r="R50" s="517">
        <f>+P50*D50</f>
        <v>21.7212</v>
      </c>
      <c r="S50" s="669">
        <f t="shared" si="7"/>
        <v>1</v>
      </c>
    </row>
    <row r="51" spans="2:19" s="518" customFormat="1" ht="23.25" customHeight="1">
      <c r="B51" s="537">
        <f t="shared" si="15"/>
        <v>9</v>
      </c>
      <c r="C51" s="519" t="s">
        <v>56</v>
      </c>
      <c r="D51" s="483">
        <v>0.26</v>
      </c>
      <c r="E51" s="534" t="s">
        <v>660</v>
      </c>
      <c r="F51" s="539"/>
      <c r="G51" s="540"/>
      <c r="H51" s="522">
        <f>SUMIF('K-LUNCH &amp; K DINNER'!$H$9:$H$46,C51,'K-LUNCH &amp; K DINNER'!$J$9:$J$46)</f>
        <v>64</v>
      </c>
      <c r="I51" s="522">
        <f>SUMIF('SIDE ORDER &amp; FOC'!$Q$11:$Q$78,C51,'SIDE ORDER &amp; FOC'!$S$11:$S$78)</f>
        <v>136</v>
      </c>
      <c r="J51" s="540"/>
      <c r="K51" s="522"/>
      <c r="L51" s="522"/>
      <c r="M51" s="514">
        <f t="shared" si="9"/>
        <v>200</v>
      </c>
      <c r="N51" s="523">
        <f t="shared" ref="N51:N61" si="16">+F51+G51-M51</f>
        <v>-200</v>
      </c>
      <c r="O51" s="523"/>
      <c r="P51" s="524">
        <f t="shared" ref="P51:P58" si="17">+O51-N51</f>
        <v>200</v>
      </c>
      <c r="Q51" s="525">
        <f t="shared" ref="Q51:Q61" si="18">IF(N51=0,"",P51/N51)</f>
        <v>-1</v>
      </c>
      <c r="R51" s="517">
        <f t="shared" ref="R51:R61" si="19">+P51*D51</f>
        <v>52</v>
      </c>
      <c r="S51" s="669">
        <f t="shared" si="7"/>
        <v>1</v>
      </c>
    </row>
    <row r="52" spans="2:19" s="518" customFormat="1" ht="23.25" customHeight="1">
      <c r="B52" s="537">
        <f t="shared" si="15"/>
        <v>10</v>
      </c>
      <c r="C52" s="519" t="s">
        <v>58</v>
      </c>
      <c r="D52" s="483">
        <v>0.23</v>
      </c>
      <c r="E52" s="534" t="s">
        <v>660</v>
      </c>
      <c r="F52" s="539"/>
      <c r="G52" s="540"/>
      <c r="H52" s="580">
        <f>SUMIF('K-LUNCH &amp; K DINNER'!$H$9:$H$46,C52,'K-LUNCH &amp; K DINNER'!$J$9:$J$46)</f>
        <v>38.5</v>
      </c>
      <c r="I52" s="580">
        <f>SUMIF('SIDE ORDER &amp; FOC'!$Q$11:$Q$78,C52,'SIDE ORDER &amp; FOC'!$S$11:$S$78)</f>
        <v>103.5</v>
      </c>
      <c r="J52" s="540"/>
      <c r="K52" s="522"/>
      <c r="L52" s="522"/>
      <c r="M52" s="514">
        <f t="shared" si="9"/>
        <v>142</v>
      </c>
      <c r="N52" s="523">
        <f t="shared" si="16"/>
        <v>-142</v>
      </c>
      <c r="O52" s="523"/>
      <c r="P52" s="524">
        <f t="shared" si="17"/>
        <v>142</v>
      </c>
      <c r="Q52" s="525">
        <f t="shared" si="18"/>
        <v>-1</v>
      </c>
      <c r="R52" s="517">
        <f t="shared" si="19"/>
        <v>32.660000000000004</v>
      </c>
      <c r="S52" s="669">
        <f t="shared" si="7"/>
        <v>1</v>
      </c>
    </row>
    <row r="53" spans="2:19" s="518" customFormat="1" ht="23.25" customHeight="1">
      <c r="B53" s="537">
        <f t="shared" si="15"/>
        <v>11</v>
      </c>
      <c r="C53" s="541" t="s">
        <v>290</v>
      </c>
      <c r="D53" s="483">
        <v>0.65</v>
      </c>
      <c r="E53" s="534" t="s">
        <v>660</v>
      </c>
      <c r="F53" s="539"/>
      <c r="G53" s="540"/>
      <c r="H53" s="522">
        <f>SUMIF('K-LUNCH &amp; K DINNER'!$H$9:$H$46,C53,'K-LUNCH &amp; K DINNER'!$J$9:$J$46)</f>
        <v>6</v>
      </c>
      <c r="I53" s="522">
        <f>SUMIF('SIDE ORDER &amp; FOC'!$Q$11:$Q$78,C53,'SIDE ORDER &amp; FOC'!$S$11:$S$78)</f>
        <v>36</v>
      </c>
      <c r="J53" s="540"/>
      <c r="K53" s="522"/>
      <c r="L53" s="522"/>
      <c r="M53" s="514">
        <f t="shared" si="9"/>
        <v>42</v>
      </c>
      <c r="N53" s="523">
        <f t="shared" si="16"/>
        <v>-42</v>
      </c>
      <c r="O53" s="523"/>
      <c r="P53" s="524">
        <f t="shared" si="17"/>
        <v>42</v>
      </c>
      <c r="Q53" s="525">
        <f t="shared" si="18"/>
        <v>-1</v>
      </c>
      <c r="R53" s="517">
        <f t="shared" si="19"/>
        <v>27.3</v>
      </c>
      <c r="S53" s="669">
        <f t="shared" si="7"/>
        <v>1</v>
      </c>
    </row>
    <row r="54" spans="2:19" s="518" customFormat="1" ht="23.25" customHeight="1">
      <c r="B54" s="537">
        <f t="shared" si="15"/>
        <v>12</v>
      </c>
      <c r="C54" s="541" t="s">
        <v>288</v>
      </c>
      <c r="D54" s="483">
        <v>0.24</v>
      </c>
      <c r="E54" s="534" t="s">
        <v>660</v>
      </c>
      <c r="F54" s="539"/>
      <c r="G54" s="540"/>
      <c r="H54" s="522">
        <f>SUMIF('K-LUNCH &amp; K DINNER'!$H$9:$H$46,C54,'K-LUNCH &amp; K DINNER'!$J$9:$J$46)</f>
        <v>30</v>
      </c>
      <c r="I54" s="522">
        <f>SUMIF('SIDE ORDER &amp; FOC'!$Q$11:$Q$78,C54,'SIDE ORDER &amp; FOC'!$S$11:$S$78)</f>
        <v>42</v>
      </c>
      <c r="J54" s="540"/>
      <c r="K54" s="522"/>
      <c r="L54" s="522"/>
      <c r="M54" s="514">
        <f t="shared" si="9"/>
        <v>72</v>
      </c>
      <c r="N54" s="523">
        <f t="shared" si="16"/>
        <v>-72</v>
      </c>
      <c r="O54" s="523"/>
      <c r="P54" s="524">
        <f t="shared" si="17"/>
        <v>72</v>
      </c>
      <c r="Q54" s="525">
        <f t="shared" si="18"/>
        <v>-1</v>
      </c>
      <c r="R54" s="517">
        <f t="shared" si="19"/>
        <v>17.28</v>
      </c>
      <c r="S54" s="669">
        <f t="shared" si="7"/>
        <v>1</v>
      </c>
    </row>
    <row r="55" spans="2:19" s="518" customFormat="1" ht="23.25" customHeight="1">
      <c r="B55" s="537">
        <f t="shared" si="15"/>
        <v>13</v>
      </c>
      <c r="C55" s="541" t="s">
        <v>54</v>
      </c>
      <c r="D55" s="483">
        <v>0.1</v>
      </c>
      <c r="E55" s="534" t="s">
        <v>660</v>
      </c>
      <c r="F55" s="539"/>
      <c r="G55" s="540"/>
      <c r="H55" s="522">
        <f>SUMIF('K-LUNCH &amp; K DINNER'!$H$9:$H$46,C55,'K-LUNCH &amp; K DINNER'!$J$9:$J$46)</f>
        <v>15</v>
      </c>
      <c r="I55" s="522">
        <f>SUMIF('SIDE ORDER &amp; FOC'!$Q$11:$Q$78,C55,'SIDE ORDER &amp; FOC'!$S$11:$S$78)</f>
        <v>20</v>
      </c>
      <c r="J55" s="540"/>
      <c r="K55" s="522"/>
      <c r="L55" s="522"/>
      <c r="M55" s="514">
        <f t="shared" si="9"/>
        <v>35</v>
      </c>
      <c r="N55" s="523">
        <f t="shared" si="16"/>
        <v>-35</v>
      </c>
      <c r="O55" s="523"/>
      <c r="P55" s="524">
        <f t="shared" si="17"/>
        <v>35</v>
      </c>
      <c r="Q55" s="525">
        <f t="shared" si="18"/>
        <v>-1</v>
      </c>
      <c r="R55" s="517">
        <f t="shared" si="19"/>
        <v>3.5</v>
      </c>
      <c r="S55" s="669">
        <f t="shared" si="7"/>
        <v>1</v>
      </c>
    </row>
    <row r="56" spans="2:19" s="518" customFormat="1" ht="23.25" customHeight="1">
      <c r="B56" s="537">
        <f t="shared" si="15"/>
        <v>14</v>
      </c>
      <c r="C56" s="541" t="s">
        <v>289</v>
      </c>
      <c r="D56" s="483">
        <v>1.96</v>
      </c>
      <c r="E56" s="534" t="s">
        <v>660</v>
      </c>
      <c r="F56" s="539"/>
      <c r="G56" s="540"/>
      <c r="H56" s="522">
        <f>SUMIF('K-LUNCH &amp; K DINNER'!$H$9:$H$46,C56,'K-LUNCH &amp; K DINNER'!$J$9:$J$46)</f>
        <v>1</v>
      </c>
      <c r="I56" s="522">
        <f>SUMIF('SIDE ORDER &amp; FOC'!$Q$11:$Q$78,C56,'SIDE ORDER &amp; FOC'!$S$11:$S$78)</f>
        <v>4</v>
      </c>
      <c r="J56" s="540"/>
      <c r="K56" s="522"/>
      <c r="L56" s="522"/>
      <c r="M56" s="514">
        <f t="shared" si="9"/>
        <v>5</v>
      </c>
      <c r="N56" s="523">
        <f t="shared" si="16"/>
        <v>-5</v>
      </c>
      <c r="O56" s="523"/>
      <c r="P56" s="524">
        <f t="shared" si="17"/>
        <v>5</v>
      </c>
      <c r="Q56" s="525">
        <f t="shared" si="18"/>
        <v>-1</v>
      </c>
      <c r="R56" s="517">
        <f t="shared" si="19"/>
        <v>9.8000000000000007</v>
      </c>
      <c r="S56" s="669">
        <f t="shared" si="7"/>
        <v>1</v>
      </c>
    </row>
    <row r="57" spans="2:19" s="518" customFormat="1" ht="23.25" customHeight="1">
      <c r="B57" s="537">
        <f t="shared" si="15"/>
        <v>15</v>
      </c>
      <c r="C57" s="542" t="s">
        <v>287</v>
      </c>
      <c r="D57" s="483">
        <v>0.27</v>
      </c>
      <c r="E57" s="534" t="s">
        <v>660</v>
      </c>
      <c r="F57" s="539"/>
      <c r="G57" s="540"/>
      <c r="H57" s="522">
        <f>SUMIF('K-LUNCH &amp; K DINNER'!$H$9:$H$46,C57,'K-LUNCH &amp; K DINNER'!$J$9:$J$46)</f>
        <v>0</v>
      </c>
      <c r="I57" s="522">
        <f>SUMIF('SIDE ORDER &amp; FOC'!$Q$11:$Q$78,C57,'SIDE ORDER &amp; FOC'!$S$11:$S$78)</f>
        <v>8</v>
      </c>
      <c r="J57" s="540"/>
      <c r="K57" s="522"/>
      <c r="L57" s="522"/>
      <c r="M57" s="514">
        <f t="shared" si="9"/>
        <v>8</v>
      </c>
      <c r="N57" s="523">
        <f t="shared" si="16"/>
        <v>-8</v>
      </c>
      <c r="O57" s="523"/>
      <c r="P57" s="524">
        <f t="shared" si="17"/>
        <v>8</v>
      </c>
      <c r="Q57" s="525">
        <f t="shared" si="18"/>
        <v>-1</v>
      </c>
      <c r="R57" s="517">
        <f t="shared" si="19"/>
        <v>2.16</v>
      </c>
      <c r="S57" s="669">
        <f t="shared" si="7"/>
        <v>1</v>
      </c>
    </row>
    <row r="58" spans="2:19" s="518" customFormat="1" ht="23.25" customHeight="1">
      <c r="B58" s="537">
        <f t="shared" si="15"/>
        <v>16</v>
      </c>
      <c r="C58" s="541" t="s">
        <v>57</v>
      </c>
      <c r="D58" s="483">
        <v>0.33</v>
      </c>
      <c r="E58" s="534" t="s">
        <v>660</v>
      </c>
      <c r="F58" s="539"/>
      <c r="G58" s="540"/>
      <c r="H58" s="522">
        <f>SUMIF('K-LUNCH &amp; K DINNER'!$H$9:$H$46,C58,'K-LUNCH &amp; K DINNER'!$J$9:$J$46)</f>
        <v>0</v>
      </c>
      <c r="I58" s="522">
        <f>SUMIF('SIDE ORDER &amp; FOC'!$Q$11:$Q$78,C58,'SIDE ORDER &amp; FOC'!$S$11:$S$78)</f>
        <v>8</v>
      </c>
      <c r="J58" s="540"/>
      <c r="K58" s="522"/>
      <c r="L58" s="522"/>
      <c r="M58" s="514">
        <f t="shared" si="9"/>
        <v>8</v>
      </c>
      <c r="N58" s="523">
        <f t="shared" si="16"/>
        <v>-8</v>
      </c>
      <c r="O58" s="523"/>
      <c r="P58" s="524">
        <f t="shared" si="17"/>
        <v>8</v>
      </c>
      <c r="Q58" s="525">
        <f t="shared" si="18"/>
        <v>-1</v>
      </c>
      <c r="R58" s="517">
        <f t="shared" si="19"/>
        <v>2.64</v>
      </c>
      <c r="S58" s="669">
        <f t="shared" si="7"/>
        <v>1</v>
      </c>
    </row>
    <row r="59" spans="2:19" s="518" customFormat="1" ht="23.25" customHeight="1">
      <c r="B59" s="537">
        <f t="shared" si="15"/>
        <v>17</v>
      </c>
      <c r="C59" s="519" t="s">
        <v>286</v>
      </c>
      <c r="D59" s="483">
        <v>0.17</v>
      </c>
      <c r="E59" s="534" t="s">
        <v>660</v>
      </c>
      <c r="F59" s="539"/>
      <c r="G59" s="540"/>
      <c r="H59" s="522">
        <f>SUMIF('K-LUNCH &amp; K DINNER'!$H$9:$H$46,C59,'K-LUNCH &amp; K DINNER'!$J$9:$J$46)</f>
        <v>0</v>
      </c>
      <c r="I59" s="522">
        <f>SUMIF('SIDE ORDER &amp; FOC'!$Q$11:$Q$78,C59,'SIDE ORDER &amp; FOC'!$S$11:$S$78)</f>
        <v>8</v>
      </c>
      <c r="J59" s="540"/>
      <c r="K59" s="522"/>
      <c r="L59" s="522"/>
      <c r="M59" s="514">
        <f t="shared" ref="M59:M61" si="20">SUM(H59:L59)</f>
        <v>8</v>
      </c>
      <c r="N59" s="523">
        <f t="shared" si="16"/>
        <v>-8</v>
      </c>
      <c r="O59" s="523"/>
      <c r="P59" s="524">
        <f t="shared" ref="P59:P61" si="21">+O59-N59</f>
        <v>8</v>
      </c>
      <c r="Q59" s="579">
        <f t="shared" si="18"/>
        <v>-1</v>
      </c>
      <c r="R59" s="517">
        <f t="shared" si="19"/>
        <v>1.36</v>
      </c>
      <c r="S59" s="669">
        <f t="shared" si="7"/>
        <v>1</v>
      </c>
    </row>
    <row r="60" spans="2:19" s="518" customFormat="1" ht="23.25" customHeight="1">
      <c r="B60" s="537">
        <f t="shared" si="15"/>
        <v>18</v>
      </c>
      <c r="C60" s="541" t="s">
        <v>55</v>
      </c>
      <c r="D60" s="483">
        <v>0.27</v>
      </c>
      <c r="E60" s="534" t="s">
        <v>660</v>
      </c>
      <c r="F60" s="539"/>
      <c r="G60" s="540"/>
      <c r="H60" s="522">
        <f>SUMIF('K-LUNCH &amp; K DINNER'!$H$9:$H$46,C60,'K-LUNCH &amp; K DINNER'!$J$9:$J$46)</f>
        <v>16</v>
      </c>
      <c r="I60" s="522">
        <f>SUMIF('SIDE ORDER &amp; FOC'!$Q$11:$Q$78,C60,'SIDE ORDER &amp; FOC'!$S$11:$S$78)</f>
        <v>120</v>
      </c>
      <c r="J60" s="540"/>
      <c r="K60" s="522"/>
      <c r="L60" s="522"/>
      <c r="M60" s="514">
        <f t="shared" si="20"/>
        <v>136</v>
      </c>
      <c r="N60" s="523">
        <f t="shared" si="16"/>
        <v>-136</v>
      </c>
      <c r="O60" s="523"/>
      <c r="P60" s="524">
        <f t="shared" si="21"/>
        <v>136</v>
      </c>
      <c r="Q60" s="525">
        <f t="shared" si="18"/>
        <v>-1</v>
      </c>
      <c r="R60" s="517">
        <f t="shared" si="19"/>
        <v>36.72</v>
      </c>
      <c r="S60" s="669">
        <f t="shared" si="7"/>
        <v>1</v>
      </c>
    </row>
    <row r="61" spans="2:19" s="518" customFormat="1" ht="23.25" customHeight="1" thickBot="1">
      <c r="B61" s="537">
        <f t="shared" si="15"/>
        <v>19</v>
      </c>
      <c r="C61" s="541" t="s">
        <v>305</v>
      </c>
      <c r="D61" s="483">
        <v>0.45</v>
      </c>
      <c r="E61" s="534" t="s">
        <v>660</v>
      </c>
      <c r="F61" s="522"/>
      <c r="G61" s="540"/>
      <c r="H61" s="522">
        <f>SUMIF('K-LUNCH &amp; K DINNER'!$H$9:$H$46,C61,'K-LUNCH &amp; K DINNER'!$J$9:$J$46)</f>
        <v>21</v>
      </c>
      <c r="I61" s="522">
        <f>SUMIF('SIDE ORDER &amp; FOC'!$Q$11:$Q$78,C61,'SIDE ORDER &amp; FOC'!$S$11:$S$78)</f>
        <v>35</v>
      </c>
      <c r="J61" s="540"/>
      <c r="K61" s="522"/>
      <c r="L61" s="522"/>
      <c r="M61" s="514">
        <f t="shared" si="20"/>
        <v>56</v>
      </c>
      <c r="N61" s="523">
        <f t="shared" si="16"/>
        <v>-56</v>
      </c>
      <c r="O61" s="523"/>
      <c r="P61" s="524">
        <f t="shared" si="21"/>
        <v>56</v>
      </c>
      <c r="Q61" s="525">
        <f t="shared" si="18"/>
        <v>-1</v>
      </c>
      <c r="R61" s="517">
        <f t="shared" si="19"/>
        <v>25.2</v>
      </c>
      <c r="S61" s="669">
        <f t="shared" si="7"/>
        <v>1</v>
      </c>
    </row>
    <row r="62" spans="2:19" s="518" customFormat="1" ht="23.25" customHeight="1" thickBot="1">
      <c r="B62" s="749" t="s">
        <v>635</v>
      </c>
      <c r="C62" s="750"/>
      <c r="D62" s="724"/>
      <c r="E62" s="725"/>
      <c r="F62" s="726"/>
      <c r="G62" s="726"/>
      <c r="H62" s="726"/>
      <c r="I62" s="726"/>
      <c r="J62" s="726"/>
      <c r="K62" s="726"/>
      <c r="L62" s="727"/>
      <c r="M62" s="727"/>
      <c r="N62" s="727"/>
      <c r="O62" s="727"/>
      <c r="P62" s="727"/>
      <c r="Q62" s="728"/>
      <c r="R62" s="729">
        <f>SUM(R47:R61)</f>
        <v>289.38119999999998</v>
      </c>
      <c r="S62" s="665"/>
    </row>
    <row r="63" spans="2:19">
      <c r="B63" s="544"/>
      <c r="C63" s="545"/>
    </row>
    <row r="65" spans="1:17" ht="16.5" thickBot="1">
      <c r="B65" s="753" t="s">
        <v>653</v>
      </c>
      <c r="C65" s="753"/>
      <c r="D65" s="753"/>
      <c r="E65" s="753"/>
      <c r="J65" s="678" t="s">
        <v>654</v>
      </c>
      <c r="K65" s="678"/>
      <c r="L65" s="678"/>
      <c r="M65" s="678"/>
    </row>
    <row r="66" spans="1:17" ht="15.75" thickBot="1">
      <c r="B66" s="679" t="s">
        <v>39</v>
      </c>
      <c r="C66" s="680" t="s">
        <v>655</v>
      </c>
      <c r="D66" s="681"/>
      <c r="E66" s="682"/>
      <c r="F66" s="683" t="s">
        <v>656</v>
      </c>
      <c r="G66" s="684" t="s">
        <v>657</v>
      </c>
      <c r="H66" s="685" t="s">
        <v>658</v>
      </c>
      <c r="J66" s="679" t="s">
        <v>39</v>
      </c>
      <c r="K66" s="680"/>
      <c r="L66" s="681"/>
      <c r="M66" s="682"/>
      <c r="N66" s="686"/>
      <c r="O66" s="687" t="s">
        <v>656</v>
      </c>
      <c r="P66" s="684" t="s">
        <v>657</v>
      </c>
      <c r="Q66" s="688" t="s">
        <v>658</v>
      </c>
    </row>
    <row r="67" spans="1:17" ht="15.75" thickBot="1">
      <c r="B67" s="689"/>
      <c r="C67" s="690"/>
      <c r="D67" s="450"/>
      <c r="E67" s="451"/>
      <c r="F67" s="691" t="s">
        <v>659</v>
      </c>
      <c r="G67" s="691" t="s">
        <v>659</v>
      </c>
      <c r="H67" s="693" t="s">
        <v>358</v>
      </c>
      <c r="J67" s="689"/>
      <c r="K67" s="690"/>
      <c r="L67" s="450"/>
      <c r="M67" s="451"/>
      <c r="N67" s="694"/>
      <c r="O67" s="695" t="s">
        <v>660</v>
      </c>
      <c r="P67" s="692" t="s">
        <v>660</v>
      </c>
      <c r="Q67" s="696" t="s">
        <v>358</v>
      </c>
    </row>
    <row r="68" spans="1:17">
      <c r="B68" s="689">
        <v>1</v>
      </c>
      <c r="C68" s="697" t="s">
        <v>661</v>
      </c>
      <c r="D68" s="450"/>
      <c r="E68" s="451"/>
      <c r="F68" s="698">
        <v>397.9</v>
      </c>
      <c r="G68" s="698">
        <f>+R32</f>
        <v>216.34370000000001</v>
      </c>
      <c r="H68" s="699">
        <f>(+G68-F68)/F68</f>
        <v>-0.45628625282734347</v>
      </c>
      <c r="J68" s="689">
        <v>1</v>
      </c>
      <c r="K68" s="700" t="str">
        <f>+C36</f>
        <v>CHICKEN CHOP (MARINATED)</v>
      </c>
      <c r="L68" s="701"/>
      <c r="M68" s="451"/>
      <c r="N68" s="694"/>
      <c r="O68" s="702">
        <v>2203.48</v>
      </c>
      <c r="P68" s="703">
        <v>219.32000000000016</v>
      </c>
      <c r="Q68" s="699">
        <f>(+P68-O68)/O68</f>
        <v>-0.90046653475411609</v>
      </c>
    </row>
    <row r="69" spans="1:17">
      <c r="B69" s="689">
        <v>2</v>
      </c>
      <c r="C69" s="697" t="s">
        <v>644</v>
      </c>
      <c r="D69" s="450"/>
      <c r="E69" s="451"/>
      <c r="F69" s="698">
        <v>736.09320000000014</v>
      </c>
      <c r="G69" s="698">
        <f>+R44</f>
        <v>2422.4231999999997</v>
      </c>
      <c r="H69" s="699">
        <f t="shared" ref="H69:H70" si="22">(+G69-F69)/F69</f>
        <v>2.2909191390438046</v>
      </c>
      <c r="J69" s="689">
        <v>2</v>
      </c>
      <c r="K69" s="700" t="str">
        <f>+C40</f>
        <v>CHICKEN WINGS -TOTAL</v>
      </c>
      <c r="L69" s="701"/>
      <c r="M69" s="451"/>
      <c r="N69" s="694"/>
      <c r="O69" s="702">
        <v>806</v>
      </c>
      <c r="P69" s="703">
        <v>-216</v>
      </c>
      <c r="Q69" s="699">
        <f t="shared" ref="Q69:Q84" si="23">(+P69-O69)/O69</f>
        <v>-1.2679900744416874</v>
      </c>
    </row>
    <row r="70" spans="1:17">
      <c r="B70" s="689">
        <v>3</v>
      </c>
      <c r="C70" s="697" t="s">
        <v>646</v>
      </c>
      <c r="D70" s="450"/>
      <c r="E70" s="451"/>
      <c r="F70" s="698">
        <v>-11.67</v>
      </c>
      <c r="G70" s="698">
        <f>+R62</f>
        <v>289.38119999999998</v>
      </c>
      <c r="H70" s="699">
        <f t="shared" si="22"/>
        <v>-25.79701799485861</v>
      </c>
      <c r="J70" s="689">
        <v>3</v>
      </c>
      <c r="K70" s="700" t="str">
        <f>+C42</f>
        <v xml:space="preserve">DORY FISH FILLET </v>
      </c>
      <c r="L70" s="701"/>
      <c r="M70" s="451"/>
      <c r="N70" s="694"/>
      <c r="O70" s="702">
        <v>559</v>
      </c>
      <c r="P70" s="703">
        <v>-37</v>
      </c>
      <c r="Q70" s="699">
        <f t="shared" si="23"/>
        <v>-1.0661896243291593</v>
      </c>
    </row>
    <row r="71" spans="1:17">
      <c r="B71" s="689"/>
      <c r="C71" s="697"/>
      <c r="D71" s="450"/>
      <c r="E71" s="451"/>
      <c r="F71" s="704"/>
      <c r="G71" s="694"/>
      <c r="H71" s="705"/>
      <c r="J71" s="689">
        <v>4</v>
      </c>
      <c r="K71" s="700" t="str">
        <f>+C47</f>
        <v>MCCAIN ONION RING</v>
      </c>
      <c r="L71" s="701"/>
      <c r="M71" s="451"/>
      <c r="N71" s="694"/>
      <c r="O71" s="702">
        <v>760</v>
      </c>
      <c r="P71" s="703">
        <v>896</v>
      </c>
      <c r="Q71" s="699">
        <f t="shared" si="23"/>
        <v>0.17894736842105263</v>
      </c>
    </row>
    <row r="72" spans="1:17" ht="15.75" thickBot="1">
      <c r="B72" s="746" t="s">
        <v>635</v>
      </c>
      <c r="C72" s="747"/>
      <c r="D72" s="747"/>
      <c r="E72" s="748"/>
      <c r="F72" s="706">
        <f>SUM(F68:F70)</f>
        <v>1122.3232</v>
      </c>
      <c r="G72" s="706">
        <f>SUM(G68:G70)</f>
        <v>2928.1480999999994</v>
      </c>
      <c r="H72" s="707"/>
      <c r="J72" s="689">
        <v>5</v>
      </c>
      <c r="K72" s="700" t="str">
        <f t="shared" ref="K72:K85" si="24">+C48</f>
        <v>MCCAIN SMILES</v>
      </c>
      <c r="L72" s="701"/>
      <c r="M72" s="451"/>
      <c r="N72" s="694"/>
      <c r="O72" s="451">
        <v>570</v>
      </c>
      <c r="P72" s="703">
        <v>672</v>
      </c>
      <c r="Q72" s="699">
        <f t="shared" si="23"/>
        <v>0.17894736842105263</v>
      </c>
    </row>
    <row r="73" spans="1:17">
      <c r="J73" s="689">
        <v>6</v>
      </c>
      <c r="K73" s="700" t="str">
        <f t="shared" si="24"/>
        <v>MCCAIN VERSITOT</v>
      </c>
      <c r="L73" s="708"/>
      <c r="M73" s="451"/>
      <c r="N73" s="709"/>
      <c r="O73" s="452">
        <v>760</v>
      </c>
      <c r="P73" s="703">
        <v>896</v>
      </c>
      <c r="Q73" s="699">
        <f t="shared" si="23"/>
        <v>0.17894736842105263</v>
      </c>
    </row>
    <row r="74" spans="1:17">
      <c r="J74" s="689">
        <v>7</v>
      </c>
      <c r="K74" s="700" t="str">
        <f t="shared" si="24"/>
        <v>MCCAIN SPIRAL FRIES</v>
      </c>
      <c r="L74" s="708"/>
      <c r="M74" s="451"/>
      <c r="N74" s="709"/>
      <c r="O74" s="452">
        <v>11.4</v>
      </c>
      <c r="P74" s="703">
        <v>15.24</v>
      </c>
      <c r="Q74" s="699">
        <f t="shared" si="23"/>
        <v>0.33684210526315789</v>
      </c>
    </row>
    <row r="75" spans="1:17" ht="16.5" thickBot="1">
      <c r="B75" s="710" t="s">
        <v>662</v>
      </c>
      <c r="C75" s="711"/>
      <c r="J75" s="689">
        <v>8</v>
      </c>
      <c r="K75" s="700" t="str">
        <f t="shared" si="24"/>
        <v>CHICKEN NUGGET</v>
      </c>
      <c r="L75" s="708"/>
      <c r="M75" s="451"/>
      <c r="N75" s="709"/>
      <c r="O75" s="452">
        <v>1216</v>
      </c>
      <c r="P75" s="703">
        <v>1296</v>
      </c>
      <c r="Q75" s="699">
        <f t="shared" si="23"/>
        <v>6.5789473684210523E-2</v>
      </c>
    </row>
    <row r="76" spans="1:17" ht="15.75" thickBot="1">
      <c r="J76" s="689">
        <v>9</v>
      </c>
      <c r="K76" s="700" t="str">
        <f t="shared" si="24"/>
        <v xml:space="preserve">CHICKEN SAUSAGE </v>
      </c>
      <c r="L76" s="708"/>
      <c r="M76" s="451"/>
      <c r="N76" s="709"/>
      <c r="O76" s="452">
        <v>667.5</v>
      </c>
      <c r="P76" s="703">
        <v>687</v>
      </c>
      <c r="Q76" s="699">
        <f t="shared" si="23"/>
        <v>2.9213483146067417E-2</v>
      </c>
    </row>
    <row r="77" spans="1:17" ht="15.75" thickBot="1">
      <c r="A77" s="730"/>
      <c r="B77" s="679" t="s">
        <v>39</v>
      </c>
      <c r="C77" s="680" t="s">
        <v>655</v>
      </c>
      <c r="D77" s="681"/>
      <c r="E77" s="682"/>
      <c r="F77" s="684" t="s">
        <v>656</v>
      </c>
      <c r="G77" s="684" t="s">
        <v>657</v>
      </c>
      <c r="H77" s="685" t="s">
        <v>658</v>
      </c>
      <c r="J77" s="689">
        <v>10</v>
      </c>
      <c r="K77" s="700" t="str">
        <f t="shared" si="24"/>
        <v xml:space="preserve">DUMPLING </v>
      </c>
      <c r="L77" s="708"/>
      <c r="M77" s="451"/>
      <c r="N77" s="709"/>
      <c r="O77" s="452">
        <v>342</v>
      </c>
      <c r="P77" s="703">
        <v>342</v>
      </c>
      <c r="Q77" s="699">
        <f t="shared" si="23"/>
        <v>0</v>
      </c>
    </row>
    <row r="78" spans="1:17" ht="15.75" thickBot="1">
      <c r="A78" s="697"/>
      <c r="B78" s="689"/>
      <c r="C78" s="690"/>
      <c r="D78" s="450"/>
      <c r="E78" s="451"/>
      <c r="F78" s="692" t="s">
        <v>663</v>
      </c>
      <c r="G78" s="691" t="s">
        <v>663</v>
      </c>
      <c r="H78" s="693" t="s">
        <v>358</v>
      </c>
      <c r="J78" s="689">
        <v>11</v>
      </c>
      <c r="K78" s="700" t="str">
        <f t="shared" si="24"/>
        <v>FISH BALL (BIG)</v>
      </c>
      <c r="L78" s="708"/>
      <c r="M78" s="451"/>
      <c r="N78" s="709"/>
      <c r="O78" s="452">
        <v>300</v>
      </c>
      <c r="P78" s="703">
        <v>246</v>
      </c>
      <c r="Q78" s="699">
        <f t="shared" si="23"/>
        <v>-0.18</v>
      </c>
    </row>
    <row r="79" spans="1:17">
      <c r="A79" s="697"/>
      <c r="B79" s="689">
        <v>1</v>
      </c>
      <c r="C79" s="697" t="str">
        <f>+C23</f>
        <v>BLACK PEPPER SAUCE</v>
      </c>
      <c r="D79" s="450"/>
      <c r="E79" s="451"/>
      <c r="F79" s="698">
        <v>38.49</v>
      </c>
      <c r="G79" s="698">
        <f>+M23</f>
        <v>9.43</v>
      </c>
      <c r="H79" s="699">
        <f t="shared" ref="H79:H86" si="25">(+G79-F79)/F79</f>
        <v>-0.75500129903871138</v>
      </c>
      <c r="J79" s="689">
        <f>+J78+1</f>
        <v>12</v>
      </c>
      <c r="K79" s="700" t="str">
        <f t="shared" si="24"/>
        <v>FISH BALL (SMALL)</v>
      </c>
      <c r="L79" s="708"/>
      <c r="M79" s="451"/>
      <c r="N79" s="709"/>
      <c r="O79" s="452">
        <v>220</v>
      </c>
      <c r="P79" s="703">
        <v>330</v>
      </c>
      <c r="Q79" s="699">
        <f t="shared" si="23"/>
        <v>0.5</v>
      </c>
    </row>
    <row r="80" spans="1:17">
      <c r="A80" s="697"/>
      <c r="B80" s="689">
        <v>2</v>
      </c>
      <c r="C80" s="697" t="str">
        <f t="shared" ref="C80:C86" si="26">+C24</f>
        <v>BLACK PEPPER SAUCE (UDON)</v>
      </c>
      <c r="D80" s="450"/>
      <c r="E80" s="451"/>
      <c r="F80" s="698">
        <v>4.6900000000000004</v>
      </c>
      <c r="G80" s="698">
        <f t="shared" ref="G80:G86" si="27">+M24</f>
        <v>1.1200000000000001</v>
      </c>
      <c r="H80" s="699">
        <f t="shared" si="25"/>
        <v>-0.76119402985074625</v>
      </c>
      <c r="J80" s="689">
        <f t="shared" ref="J80:J85" si="28">+J79+1</f>
        <v>13</v>
      </c>
      <c r="K80" s="700" t="str">
        <f t="shared" si="24"/>
        <v>RAINBOW ROLL</v>
      </c>
      <c r="L80" s="708"/>
      <c r="M80" s="451"/>
      <c r="N80" s="709"/>
      <c r="O80" s="452">
        <v>15</v>
      </c>
      <c r="P80" s="703">
        <v>17</v>
      </c>
      <c r="Q80" s="699">
        <f t="shared" si="23"/>
        <v>0.13333333333333333</v>
      </c>
    </row>
    <row r="81" spans="1:17">
      <c r="A81" s="697"/>
      <c r="B81" s="689">
        <v>3</v>
      </c>
      <c r="C81" s="697" t="str">
        <f t="shared" si="26"/>
        <v>BOLOGNESE SAUCE</v>
      </c>
      <c r="D81" s="450"/>
      <c r="E81" s="451"/>
      <c r="F81" s="698">
        <v>35.54</v>
      </c>
      <c r="G81" s="698">
        <f t="shared" si="27"/>
        <v>6</v>
      </c>
      <c r="H81" s="699">
        <f t="shared" si="25"/>
        <v>-0.83117613956105796</v>
      </c>
      <c r="J81" s="689">
        <f t="shared" si="28"/>
        <v>14</v>
      </c>
      <c r="K81" s="700" t="str">
        <f t="shared" si="24"/>
        <v>SALMON BALL</v>
      </c>
      <c r="L81" s="708"/>
      <c r="M81" s="451"/>
      <c r="N81" s="709"/>
      <c r="O81" s="452">
        <v>48</v>
      </c>
      <c r="P81" s="703">
        <v>50</v>
      </c>
      <c r="Q81" s="699">
        <f t="shared" si="23"/>
        <v>4.1666666666666664E-2</v>
      </c>
    </row>
    <row r="82" spans="1:17">
      <c r="A82" s="697"/>
      <c r="B82" s="689">
        <f>+B81+1</f>
        <v>4</v>
      </c>
      <c r="C82" s="697" t="str">
        <f t="shared" si="26"/>
        <v>GRAVY SAUCE</v>
      </c>
      <c r="D82" s="450"/>
      <c r="E82" s="451"/>
      <c r="F82" s="704">
        <v>7.38</v>
      </c>
      <c r="G82" s="698">
        <f t="shared" si="27"/>
        <v>1.26</v>
      </c>
      <c r="H82" s="705">
        <f>(+G82-F82)/F82</f>
        <v>-0.8292682926829269</v>
      </c>
      <c r="J82" s="689">
        <f t="shared" si="28"/>
        <v>15</v>
      </c>
      <c r="K82" s="700" t="str">
        <f t="shared" si="24"/>
        <v xml:space="preserve">SEAFOOD TOFU </v>
      </c>
      <c r="L82" s="708"/>
      <c r="M82" s="451"/>
      <c r="N82" s="709"/>
      <c r="O82" s="452">
        <v>48</v>
      </c>
      <c r="P82" s="703">
        <v>50</v>
      </c>
      <c r="Q82" s="699">
        <f t="shared" si="23"/>
        <v>4.1666666666666664E-2</v>
      </c>
    </row>
    <row r="83" spans="1:17">
      <c r="A83" s="697"/>
      <c r="B83" s="689">
        <f t="shared" ref="B83:B86" si="29">+B82+1</f>
        <v>5</v>
      </c>
      <c r="C83" s="697" t="str">
        <f t="shared" si="26"/>
        <v xml:space="preserve">MARMITE SAUCE </v>
      </c>
      <c r="D83" s="450"/>
      <c r="E83" s="451"/>
      <c r="F83" s="704">
        <v>20.72</v>
      </c>
      <c r="G83" s="698">
        <f t="shared" si="27"/>
        <v>4.8</v>
      </c>
      <c r="H83" s="664">
        <f t="shared" si="25"/>
        <v>-0.76833976833976825</v>
      </c>
      <c r="J83" s="689">
        <f t="shared" si="28"/>
        <v>16</v>
      </c>
      <c r="K83" s="700" t="str">
        <f t="shared" si="24"/>
        <v>SOTONG BALL</v>
      </c>
      <c r="L83" s="708"/>
      <c r="M83" s="451"/>
      <c r="N83" s="709"/>
      <c r="O83" s="452">
        <v>48</v>
      </c>
      <c r="P83" s="703">
        <v>50</v>
      </c>
      <c r="Q83" s="699">
        <f t="shared" si="23"/>
        <v>4.1666666666666664E-2</v>
      </c>
    </row>
    <row r="84" spans="1:17">
      <c r="A84" s="697"/>
      <c r="B84" s="689">
        <f t="shared" si="29"/>
        <v>6</v>
      </c>
      <c r="C84" s="697" t="str">
        <f t="shared" si="26"/>
        <v>MUSHROOM SAUCE</v>
      </c>
      <c r="D84" s="450"/>
      <c r="E84" s="451"/>
      <c r="F84" s="704">
        <v>40.130000000000003</v>
      </c>
      <c r="G84" s="698">
        <f t="shared" si="27"/>
        <v>9.7900000000000009</v>
      </c>
      <c r="H84" s="664">
        <f t="shared" si="25"/>
        <v>-0.7560428607027162</v>
      </c>
      <c r="J84" s="689">
        <f t="shared" si="28"/>
        <v>17</v>
      </c>
      <c r="K84" s="700" t="str">
        <f t="shared" si="24"/>
        <v>SPRING ROLL</v>
      </c>
      <c r="L84" s="708"/>
      <c r="M84" s="451"/>
      <c r="N84" s="709"/>
      <c r="O84" s="452">
        <v>648</v>
      </c>
      <c r="P84" s="703">
        <v>720</v>
      </c>
      <c r="Q84" s="664">
        <f t="shared" si="23"/>
        <v>0.1111111111111111</v>
      </c>
    </row>
    <row r="85" spans="1:17">
      <c r="A85" s="697"/>
      <c r="B85" s="689">
        <f t="shared" si="29"/>
        <v>7</v>
      </c>
      <c r="C85" s="697" t="str">
        <f t="shared" si="26"/>
        <v>SAMBAL (FRIED)SAUCE</v>
      </c>
      <c r="D85" s="450"/>
      <c r="E85" s="451"/>
      <c r="F85" s="704">
        <v>9.3000000000000007</v>
      </c>
      <c r="G85" s="698">
        <f t="shared" si="27"/>
        <v>2.25</v>
      </c>
      <c r="H85" s="664">
        <f t="shared" si="25"/>
        <v>-0.75806451612903225</v>
      </c>
      <c r="J85" s="689">
        <f t="shared" si="28"/>
        <v>18</v>
      </c>
      <c r="K85" s="700" t="str">
        <f t="shared" si="24"/>
        <v xml:space="preserve">THAI ROLL </v>
      </c>
      <c r="L85" s="708"/>
      <c r="M85" s="451"/>
      <c r="N85" s="709"/>
      <c r="O85" s="452">
        <v>203</v>
      </c>
      <c r="P85" s="703">
        <v>224</v>
      </c>
      <c r="Q85" s="664">
        <f>(+P85-O85)/O85</f>
        <v>0.10344827586206896</v>
      </c>
    </row>
    <row r="86" spans="1:17" ht="15.75" thickBot="1">
      <c r="A86" s="713"/>
      <c r="B86" s="712">
        <f t="shared" si="29"/>
        <v>8</v>
      </c>
      <c r="C86" s="713" t="str">
        <f t="shared" si="26"/>
        <v>SWEET &amp; SOUR SAUCE</v>
      </c>
      <c r="D86" s="714"/>
      <c r="E86" s="715"/>
      <c r="F86" s="716">
        <v>18</v>
      </c>
      <c r="G86" s="717">
        <f t="shared" si="27"/>
        <v>3.6</v>
      </c>
      <c r="H86" s="718">
        <f t="shared" si="25"/>
        <v>-0.8</v>
      </c>
      <c r="J86" s="712"/>
      <c r="K86" s="719"/>
      <c r="L86" s="720"/>
      <c r="M86" s="715"/>
      <c r="N86" s="721"/>
      <c r="O86" s="722"/>
      <c r="P86" s="723"/>
      <c r="Q86" s="718"/>
    </row>
  </sheetData>
  <sortState ref="C23:R30">
    <sortCondition ref="C23:C30"/>
  </sortState>
  <mergeCells count="8">
    <mergeCell ref="S18:S19"/>
    <mergeCell ref="B65:E65"/>
    <mergeCell ref="B62:C62"/>
    <mergeCell ref="D7:E7"/>
    <mergeCell ref="D10:E10"/>
    <mergeCell ref="B72:E72"/>
    <mergeCell ref="B32:C32"/>
    <mergeCell ref="B44:C44"/>
  </mergeCells>
  <pageMargins left="0.2" right="0.2" top="0.73" bottom="0.2" header="0.3" footer="0.3"/>
  <pageSetup paperSize="9" scale="48" orientation="portrait" verticalDpi="0" r:id="rId1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 filterMode="1"/>
  <dimension ref="A1:J50"/>
  <sheetViews>
    <sheetView showGridLines="0" workbookViewId="0">
      <selection activeCell="L13" sqref="L13"/>
    </sheetView>
  </sheetViews>
  <sheetFormatPr defaultRowHeight="21" customHeight="1"/>
  <cols>
    <col min="1" max="1" width="10.7109375" style="50" customWidth="1"/>
    <col min="2" max="2" width="34.7109375" style="51" customWidth="1"/>
    <col min="3" max="3" width="8.140625" style="589" customWidth="1"/>
    <col min="4" max="4" width="18.85546875" style="50" customWidth="1"/>
    <col min="5" max="5" width="15.140625" style="53" bestFit="1" customWidth="1"/>
    <col min="6" max="6" width="3.42578125" style="50" customWidth="1"/>
    <col min="7" max="7" width="9.140625" hidden="1" customWidth="1"/>
    <col min="8" max="8" width="35" style="51" customWidth="1"/>
    <col min="9" max="9" width="8.5703125" style="50" customWidth="1"/>
    <col min="10" max="10" width="9.42578125" style="50" bestFit="1" customWidth="1"/>
    <col min="11" max="16384" width="9.140625" style="50"/>
  </cols>
  <sheetData>
    <row r="1" spans="1:10" s="60" customFormat="1" ht="21" customHeight="1" thickBot="1">
      <c r="A1" s="756" t="s">
        <v>28</v>
      </c>
      <c r="B1" s="756"/>
      <c r="C1" s="756"/>
      <c r="D1" s="756"/>
      <c r="E1" s="756"/>
      <c r="H1" s="110"/>
    </row>
    <row r="2" spans="1:10" s="60" customFormat="1" ht="21" hidden="1" customHeight="1">
      <c r="A2" s="61"/>
      <c r="B2" s="62"/>
      <c r="C2" s="584"/>
      <c r="D2" s="61"/>
      <c r="E2" s="63"/>
      <c r="H2" s="110"/>
    </row>
    <row r="3" spans="1:10" s="104" customFormat="1" ht="21" hidden="1" customHeight="1">
      <c r="A3" s="69" t="s">
        <v>40</v>
      </c>
      <c r="B3" s="142" t="s">
        <v>504</v>
      </c>
      <c r="C3" s="585"/>
      <c r="E3" s="105"/>
      <c r="H3" s="111"/>
    </row>
    <row r="4" spans="1:10" s="104" customFormat="1" ht="21" hidden="1" customHeight="1">
      <c r="A4" s="70" t="s">
        <v>29</v>
      </c>
      <c r="B4" s="143">
        <v>41487</v>
      </c>
      <c r="C4" s="585"/>
      <c r="D4" s="106"/>
      <c r="E4" s="105"/>
      <c r="H4" s="111"/>
    </row>
    <row r="5" spans="1:10" s="64" customFormat="1" ht="21" hidden="1" customHeight="1" thickBot="1">
      <c r="A5" s="67"/>
      <c r="B5" s="68"/>
      <c r="C5" s="586"/>
      <c r="D5" s="65"/>
      <c r="E5" s="66"/>
      <c r="H5" s="111"/>
    </row>
    <row r="6" spans="1:10" s="598" customFormat="1" ht="21" hidden="1" customHeight="1" thickBot="1">
      <c r="A6" s="590"/>
      <c r="B6" s="591"/>
      <c r="C6" s="592"/>
      <c r="D6" s="593" t="s">
        <v>279</v>
      </c>
      <c r="E6" s="594" t="s">
        <v>280</v>
      </c>
      <c r="F6" s="595"/>
      <c r="G6" s="596"/>
      <c r="H6" s="597"/>
      <c r="I6" s="757" t="s">
        <v>49</v>
      </c>
      <c r="J6" s="758"/>
    </row>
    <row r="7" spans="1:10" s="598" customFormat="1" ht="21" hidden="1" customHeight="1">
      <c r="A7" s="599" t="s">
        <v>39</v>
      </c>
      <c r="B7" s="600" t="s">
        <v>281</v>
      </c>
      <c r="C7" s="601" t="s">
        <v>32</v>
      </c>
      <c r="D7" s="602" t="s">
        <v>33</v>
      </c>
      <c r="E7" s="594"/>
      <c r="F7" s="603"/>
      <c r="G7" s="596"/>
      <c r="H7" s="604" t="s">
        <v>282</v>
      </c>
      <c r="I7" s="605" t="s">
        <v>283</v>
      </c>
      <c r="J7" s="606" t="s">
        <v>19</v>
      </c>
    </row>
    <row r="8" spans="1:10" s="598" customFormat="1" ht="21" hidden="1" customHeight="1" thickBot="1">
      <c r="A8" s="607"/>
      <c r="B8" s="608"/>
      <c r="C8" s="609" t="s">
        <v>34</v>
      </c>
      <c r="D8" s="610" t="s">
        <v>35</v>
      </c>
      <c r="E8" s="611" t="s">
        <v>34</v>
      </c>
      <c r="F8" s="603"/>
      <c r="G8" s="596"/>
      <c r="H8" s="612" t="s">
        <v>35</v>
      </c>
      <c r="I8" s="613" t="s">
        <v>35</v>
      </c>
      <c r="J8" s="614" t="s">
        <v>35</v>
      </c>
    </row>
    <row r="9" spans="1:10" s="598" customFormat="1" ht="31.5" hidden="1" customHeight="1">
      <c r="A9" s="615"/>
      <c r="B9" s="616"/>
      <c r="C9" s="587"/>
      <c r="D9" s="617"/>
      <c r="E9" s="618"/>
      <c r="F9" s="603"/>
      <c r="G9" s="596"/>
      <c r="H9" s="619"/>
      <c r="I9" s="620"/>
      <c r="J9" s="621"/>
    </row>
    <row r="10" spans="1:10" s="598" customFormat="1" ht="30.75" customHeight="1">
      <c r="A10" s="615">
        <v>1</v>
      </c>
      <c r="B10" s="622" t="s">
        <v>233</v>
      </c>
      <c r="C10" s="623">
        <f ca="1">SUMIF(DATABASE!$B$3:$B$44,'K-LUNCH &amp; K DINNER'!B10,DATABASE!$C$3:$C$36)</f>
        <v>3.29</v>
      </c>
      <c r="D10" s="624">
        <f>VLOOKUP(B10,Summary!$B$30:$AJ$438,5,FALSE)</f>
        <v>40</v>
      </c>
      <c r="E10" s="58">
        <f ca="1">+D10*C10</f>
        <v>131.6</v>
      </c>
      <c r="F10" s="46"/>
      <c r="G10" s="625"/>
      <c r="H10" s="626" t="s">
        <v>53</v>
      </c>
      <c r="I10" s="627">
        <v>0.66</v>
      </c>
      <c r="J10" s="128">
        <f>+I10*D10</f>
        <v>26.400000000000002</v>
      </c>
    </row>
    <row r="11" spans="1:10" s="598" customFormat="1" ht="30.75" customHeight="1">
      <c r="A11" s="615">
        <f>+A10+1</f>
        <v>2</v>
      </c>
      <c r="B11" s="628" t="s">
        <v>234</v>
      </c>
      <c r="C11" s="623">
        <f ca="1">SUMIF(DATABASE!$B$3:$B$44,'K-LUNCH &amp; K DINNER'!B11,DATABASE!$C$3:$C$36)</f>
        <v>3.02</v>
      </c>
      <c r="D11" s="624">
        <f>VLOOKUP(B11,Summary!$B$30:$AJ$438,5,FALSE)</f>
        <v>42</v>
      </c>
      <c r="E11" s="58">
        <f t="shared" ref="E11:E45" ca="1" si="0">+D11*C11</f>
        <v>126.84</v>
      </c>
      <c r="F11" s="46"/>
      <c r="G11" s="625"/>
      <c r="H11" s="626" t="s">
        <v>53</v>
      </c>
      <c r="I11" s="627">
        <v>0.66</v>
      </c>
      <c r="J11" s="128">
        <f t="shared" ref="J11:J15" si="1">+I11*D11</f>
        <v>27.720000000000002</v>
      </c>
    </row>
    <row r="12" spans="1:10" s="598" customFormat="1" ht="30.75" customHeight="1">
      <c r="A12" s="615">
        <f t="shared" ref="A12:A45" si="2">+A11+1</f>
        <v>3</v>
      </c>
      <c r="B12" s="628" t="s">
        <v>235</v>
      </c>
      <c r="C12" s="623">
        <f ca="1">SUMIF(DATABASE!$B$3:$B$44,'K-LUNCH &amp; K DINNER'!B12,DATABASE!$C$3:$C$36)</f>
        <v>3.45</v>
      </c>
      <c r="D12" s="624">
        <f>VLOOKUP(B12,Summary!$B$30:$AJ$438,5,FALSE)</f>
        <v>16</v>
      </c>
      <c r="E12" s="58">
        <f t="shared" ca="1" si="0"/>
        <v>55.2</v>
      </c>
      <c r="F12" s="46"/>
      <c r="G12" s="625"/>
      <c r="H12" s="626" t="s">
        <v>53</v>
      </c>
      <c r="I12" s="627">
        <v>0.66</v>
      </c>
      <c r="J12" s="128">
        <f t="shared" si="1"/>
        <v>10.56</v>
      </c>
    </row>
    <row r="13" spans="1:10" s="598" customFormat="1" ht="30.75" customHeight="1">
      <c r="A13" s="615">
        <f t="shared" si="2"/>
        <v>4</v>
      </c>
      <c r="B13" s="628" t="s">
        <v>236</v>
      </c>
      <c r="C13" s="623">
        <f ca="1">SUMIF(DATABASE!$B$3:$B$44,'K-LUNCH &amp; K DINNER'!B13,DATABASE!$C$3:$C$36)</f>
        <v>3.45</v>
      </c>
      <c r="D13" s="624">
        <f>VLOOKUP(B13,Summary!$B$30:$AJ$438,5,FALSE)</f>
        <v>11</v>
      </c>
      <c r="E13" s="58">
        <f t="shared" ca="1" si="0"/>
        <v>37.950000000000003</v>
      </c>
      <c r="F13" s="46"/>
      <c r="G13" s="625"/>
      <c r="H13" s="626" t="s">
        <v>53</v>
      </c>
      <c r="I13" s="627">
        <v>0.66</v>
      </c>
      <c r="J13" s="128">
        <f t="shared" si="1"/>
        <v>7.2600000000000007</v>
      </c>
    </row>
    <row r="14" spans="1:10" s="598" customFormat="1" ht="30.75" customHeight="1">
      <c r="A14" s="615">
        <f t="shared" si="2"/>
        <v>5</v>
      </c>
      <c r="B14" s="628" t="s">
        <v>237</v>
      </c>
      <c r="C14" s="623">
        <f ca="1">SUMIF(DATABASE!$B$3:$B$44,'K-LUNCH &amp; K DINNER'!B14,DATABASE!$C$3:$C$36)</f>
        <v>3.32</v>
      </c>
      <c r="D14" s="624">
        <f>VLOOKUP(B14,Summary!$B$30:$AJ$438,5,FALSE)</f>
        <v>76</v>
      </c>
      <c r="E14" s="58">
        <f t="shared" ca="1" si="0"/>
        <v>252.32</v>
      </c>
      <c r="F14" s="46"/>
      <c r="G14" s="625"/>
      <c r="H14" s="626" t="s">
        <v>53</v>
      </c>
      <c r="I14" s="627">
        <v>0.66</v>
      </c>
      <c r="J14" s="128">
        <f t="shared" si="1"/>
        <v>50.160000000000004</v>
      </c>
    </row>
    <row r="15" spans="1:10" s="598" customFormat="1" ht="30.75" hidden="1" customHeight="1">
      <c r="A15" s="615">
        <f t="shared" si="2"/>
        <v>6</v>
      </c>
      <c r="B15" s="628" t="s">
        <v>238</v>
      </c>
      <c r="C15" s="623">
        <f ca="1">SUMIF(DATABASE!$B$3:$B$44,'K-LUNCH &amp; K DINNER'!B15,DATABASE!$C$3:$C$36)</f>
        <v>3.16</v>
      </c>
      <c r="D15" s="624">
        <f>VLOOKUP(B15,Summary!$B$30:$AJ$438,5,FALSE)</f>
        <v>34</v>
      </c>
      <c r="E15" s="58">
        <f t="shared" ca="1" si="0"/>
        <v>107.44</v>
      </c>
      <c r="F15" s="46"/>
      <c r="G15" s="625"/>
      <c r="H15" s="626"/>
      <c r="I15" s="627"/>
      <c r="J15" s="128">
        <f t="shared" si="1"/>
        <v>0</v>
      </c>
    </row>
    <row r="16" spans="1:10" s="598" customFormat="1" ht="30.75" hidden="1" customHeight="1">
      <c r="A16" s="615">
        <f t="shared" si="2"/>
        <v>7</v>
      </c>
      <c r="B16" s="628" t="s">
        <v>239</v>
      </c>
      <c r="C16" s="623">
        <f ca="1">SUMIF(DATABASE!$B$3:$B$44,'K-LUNCH &amp; K DINNER'!B16,DATABASE!$C$3:$C$36)</f>
        <v>2.41</v>
      </c>
      <c r="D16" s="624">
        <f>VLOOKUP(B16,Summary!$B$30:$AJ$438,5,FALSE)</f>
        <v>29</v>
      </c>
      <c r="E16" s="58">
        <f t="shared" ca="1" si="0"/>
        <v>69.89</v>
      </c>
      <c r="F16" s="46"/>
      <c r="G16" s="625"/>
      <c r="H16" s="626"/>
      <c r="I16" s="627"/>
      <c r="J16" s="128">
        <f t="shared" ref="J16:J28" si="3">+I16*D16</f>
        <v>0</v>
      </c>
    </row>
    <row r="17" spans="1:10" s="598" customFormat="1" ht="30.75" hidden="1" customHeight="1">
      <c r="A17" s="615">
        <f t="shared" si="2"/>
        <v>8</v>
      </c>
      <c r="B17" s="628" t="s">
        <v>240</v>
      </c>
      <c r="C17" s="623">
        <f ca="1">SUMIF(DATABASE!$B$3:$B$44,'K-LUNCH &amp; K DINNER'!B17,DATABASE!$C$3:$C$36)</f>
        <v>2.8</v>
      </c>
      <c r="D17" s="624">
        <f>VLOOKUP(B17,Summary!$B$30:$AJ$438,5,FALSE)</f>
        <v>3</v>
      </c>
      <c r="E17" s="58">
        <f t="shared" ca="1" si="0"/>
        <v>8.3999999999999986</v>
      </c>
      <c r="F17" s="46"/>
      <c r="G17" s="625"/>
      <c r="H17" s="626"/>
      <c r="I17" s="627"/>
      <c r="J17" s="128">
        <f t="shared" si="3"/>
        <v>0</v>
      </c>
    </row>
    <row r="18" spans="1:10" s="598" customFormat="1" ht="30.75" hidden="1" customHeight="1">
      <c r="A18" s="615">
        <f t="shared" si="2"/>
        <v>9</v>
      </c>
      <c r="B18" s="629" t="s">
        <v>241</v>
      </c>
      <c r="C18" s="623">
        <f ca="1">SUMIF(DATABASE!$B$3:$B$44,'K-LUNCH &amp; K DINNER'!B18,DATABASE!$C$3:$C$36)</f>
        <v>2.08</v>
      </c>
      <c r="D18" s="624">
        <f>VLOOKUP(B18,Summary!$B$30:$AJ$438,5,FALSE)</f>
        <v>13</v>
      </c>
      <c r="E18" s="58">
        <f t="shared" ca="1" si="0"/>
        <v>27.04</v>
      </c>
      <c r="F18" s="46"/>
      <c r="G18" s="625"/>
      <c r="H18" s="626"/>
      <c r="I18" s="627"/>
      <c r="J18" s="128">
        <f t="shared" si="3"/>
        <v>0</v>
      </c>
    </row>
    <row r="19" spans="1:10" s="598" customFormat="1" ht="30.75" hidden="1" customHeight="1">
      <c r="A19" s="615">
        <f t="shared" si="2"/>
        <v>10</v>
      </c>
      <c r="B19" s="628" t="s">
        <v>242</v>
      </c>
      <c r="C19" s="623">
        <f ca="1">SUMIF(DATABASE!$B$3:$B$44,'K-LUNCH &amp; K DINNER'!B19,DATABASE!$C$3:$C$36)</f>
        <v>2.3199999999999998</v>
      </c>
      <c r="D19" s="624">
        <f>VLOOKUP(B19,Summary!$B$30:$AJ$438,5,FALSE)</f>
        <v>15</v>
      </c>
      <c r="E19" s="58">
        <f t="shared" ca="1" si="0"/>
        <v>34.799999999999997</v>
      </c>
      <c r="F19" s="46"/>
      <c r="G19" s="625"/>
      <c r="H19" s="626" t="s">
        <v>58</v>
      </c>
      <c r="I19" s="627">
        <v>1.5</v>
      </c>
      <c r="J19" s="128">
        <f>+I19*D19</f>
        <v>22.5</v>
      </c>
    </row>
    <row r="20" spans="1:10" s="598" customFormat="1" ht="30.75" hidden="1" customHeight="1">
      <c r="A20" s="615">
        <f t="shared" si="2"/>
        <v>11</v>
      </c>
      <c r="B20" s="628" t="s">
        <v>243</v>
      </c>
      <c r="C20" s="623">
        <f ca="1">SUMIF(DATABASE!$B$3:$B$44,'K-LUNCH &amp; K DINNER'!B20,DATABASE!$C$3:$C$36)</f>
        <v>1.6</v>
      </c>
      <c r="D20" s="624">
        <f>VLOOKUP(B20,Summary!$B$30:$AJ$438,5,FALSE)</f>
        <v>11</v>
      </c>
      <c r="E20" s="58">
        <f t="shared" ca="1" si="0"/>
        <v>17.600000000000001</v>
      </c>
      <c r="F20" s="46"/>
      <c r="G20" s="625"/>
      <c r="H20" s="626"/>
      <c r="I20" s="627"/>
      <c r="J20" s="128">
        <f t="shared" si="3"/>
        <v>0</v>
      </c>
    </row>
    <row r="21" spans="1:10" s="598" customFormat="1" ht="30.75" hidden="1" customHeight="1">
      <c r="A21" s="615">
        <f t="shared" si="2"/>
        <v>12</v>
      </c>
      <c r="B21" s="628" t="s">
        <v>244</v>
      </c>
      <c r="C21" s="623">
        <f ca="1">SUMIF(DATABASE!$B$3:$B$44,'K-LUNCH &amp; K DINNER'!B21,DATABASE!$C$3:$C$36)</f>
        <v>3.56</v>
      </c>
      <c r="D21" s="624">
        <f>VLOOKUP(B21,Summary!$B$30:$AJ$438,5,FALSE)</f>
        <v>23</v>
      </c>
      <c r="E21" s="58">
        <f t="shared" ca="1" si="0"/>
        <v>81.88</v>
      </c>
      <c r="F21" s="46"/>
      <c r="G21" s="625"/>
      <c r="H21" s="626" t="s">
        <v>284</v>
      </c>
      <c r="I21" s="627">
        <v>1</v>
      </c>
      <c r="J21" s="128">
        <f>+I21*D21</f>
        <v>23</v>
      </c>
    </row>
    <row r="22" spans="1:10" s="598" customFormat="1" ht="30.75" hidden="1" customHeight="1">
      <c r="A22" s="615">
        <f t="shared" si="2"/>
        <v>13</v>
      </c>
      <c r="B22" s="628" t="s">
        <v>245</v>
      </c>
      <c r="C22" s="623">
        <f ca="1">SUMIF(DATABASE!$B$3:$B$44,'K-LUNCH &amp; K DINNER'!B22,DATABASE!$C$3:$C$36)</f>
        <v>3.16</v>
      </c>
      <c r="D22" s="624">
        <f>VLOOKUP(B22,Summary!$B$30:$AJ$438,5,FALSE)</f>
        <v>6</v>
      </c>
      <c r="E22" s="58">
        <f t="shared" ca="1" si="0"/>
        <v>18.96</v>
      </c>
      <c r="F22" s="46"/>
      <c r="G22" s="625"/>
      <c r="H22" s="626"/>
      <c r="I22" s="627"/>
      <c r="J22" s="128">
        <f>+I22*D22</f>
        <v>0</v>
      </c>
    </row>
    <row r="23" spans="1:10" s="598" customFormat="1" ht="30.75" hidden="1" customHeight="1">
      <c r="A23" s="615">
        <f t="shared" si="2"/>
        <v>14</v>
      </c>
      <c r="B23" s="628" t="s">
        <v>246</v>
      </c>
      <c r="C23" s="623">
        <f ca="1">SUMIF(DATABASE!$B$3:$B$44,'K-LUNCH &amp; K DINNER'!B23,DATABASE!$C$3:$C$36)</f>
        <v>2.59</v>
      </c>
      <c r="D23" s="624">
        <f>VLOOKUP(B23,Summary!$B$30:$AJ$438,5,FALSE)</f>
        <v>3</v>
      </c>
      <c r="E23" s="58">
        <f t="shared" ca="1" si="0"/>
        <v>7.77</v>
      </c>
      <c r="F23" s="46"/>
      <c r="G23" s="625"/>
      <c r="H23" s="626" t="s">
        <v>54</v>
      </c>
      <c r="I23" s="627">
        <v>5</v>
      </c>
      <c r="J23" s="128">
        <f>+I23*D23</f>
        <v>15</v>
      </c>
    </row>
    <row r="24" spans="1:10" s="598" customFormat="1" ht="30.75" customHeight="1">
      <c r="A24" s="615">
        <f t="shared" si="2"/>
        <v>15</v>
      </c>
      <c r="B24" s="628" t="s">
        <v>247</v>
      </c>
      <c r="C24" s="623">
        <f ca="1">SUMIF(DATABASE!$B$3:$B$44,'K-LUNCH &amp; K DINNER'!B24,DATABASE!$C$3:$C$36)</f>
        <v>4.71</v>
      </c>
      <c r="D24" s="624">
        <f>VLOOKUP(B24,Summary!$B$30:$AJ$438,5,FALSE)</f>
        <v>16</v>
      </c>
      <c r="E24" s="58">
        <f t="shared" ca="1" si="0"/>
        <v>75.36</v>
      </c>
      <c r="F24" s="46"/>
      <c r="G24" s="625"/>
      <c r="H24" s="626" t="s">
        <v>53</v>
      </c>
      <c r="I24" s="627">
        <v>1</v>
      </c>
      <c r="J24" s="128">
        <f>+I24*D24</f>
        <v>16</v>
      </c>
    </row>
    <row r="25" spans="1:10" s="598" customFormat="1" ht="30.75" customHeight="1">
      <c r="A25" s="615">
        <v>16</v>
      </c>
      <c r="B25" s="628" t="s">
        <v>226</v>
      </c>
      <c r="C25" s="623">
        <f ca="1">SUMIF(DATABASE!$B$3:$B$44,'K-LUNCH &amp; K DINNER'!B25,DATABASE!$C$3:$C$36)</f>
        <v>4.41</v>
      </c>
      <c r="D25" s="624">
        <f>VLOOKUP(B25,Summary!$B$30:$AJ$438,5,FALSE)</f>
        <v>89</v>
      </c>
      <c r="E25" s="58">
        <f t="shared" ca="1" si="0"/>
        <v>392.49</v>
      </c>
      <c r="F25" s="46"/>
      <c r="G25" s="625"/>
      <c r="H25" s="626" t="s">
        <v>53</v>
      </c>
      <c r="I25" s="627">
        <v>1</v>
      </c>
      <c r="J25" s="128">
        <f t="shared" si="3"/>
        <v>89</v>
      </c>
    </row>
    <row r="26" spans="1:10" s="598" customFormat="1" ht="30.75" customHeight="1">
      <c r="A26" s="615">
        <f t="shared" ref="A26:A32" si="4">+A25+1</f>
        <v>17</v>
      </c>
      <c r="B26" s="628" t="s">
        <v>227</v>
      </c>
      <c r="C26" s="623">
        <f ca="1">SUMIF(DATABASE!$B$3:$B$44,'K-LUNCH &amp; K DINNER'!B26,DATABASE!$C$3:$C$36)</f>
        <v>4.43</v>
      </c>
      <c r="D26" s="624">
        <f>VLOOKUP(B26,Summary!$B$30:$AJ$438,5,FALSE)</f>
        <v>12</v>
      </c>
      <c r="E26" s="58">
        <f t="shared" ca="1" si="0"/>
        <v>53.16</v>
      </c>
      <c r="F26" s="46"/>
      <c r="G26" s="625"/>
      <c r="H26" s="626" t="s">
        <v>53</v>
      </c>
      <c r="I26" s="627">
        <v>1</v>
      </c>
      <c r="J26" s="128">
        <f t="shared" si="3"/>
        <v>12</v>
      </c>
    </row>
    <row r="27" spans="1:10" s="598" customFormat="1" ht="30.75" customHeight="1">
      <c r="A27" s="615">
        <f t="shared" si="4"/>
        <v>18</v>
      </c>
      <c r="B27" s="628" t="s">
        <v>228</v>
      </c>
      <c r="C27" s="623">
        <f ca="1">SUMIF(DATABASE!$B$3:$B$44,'K-LUNCH &amp; K DINNER'!B27,DATABASE!$C$3:$C$36)</f>
        <v>4.75</v>
      </c>
      <c r="D27" s="624">
        <f>VLOOKUP(B27,Summary!$B$30:$AJ$438,5,FALSE)</f>
        <v>95</v>
      </c>
      <c r="E27" s="58">
        <f t="shared" ca="1" si="0"/>
        <v>451.25</v>
      </c>
      <c r="F27" s="46"/>
      <c r="G27" s="625"/>
      <c r="H27" s="626" t="s">
        <v>53</v>
      </c>
      <c r="I27" s="627">
        <v>1</v>
      </c>
      <c r="J27" s="128">
        <f>+I27*D27</f>
        <v>95</v>
      </c>
    </row>
    <row r="28" spans="1:10" s="598" customFormat="1" ht="30.75" customHeight="1">
      <c r="A28" s="615">
        <f t="shared" si="4"/>
        <v>19</v>
      </c>
      <c r="B28" s="628" t="s">
        <v>229</v>
      </c>
      <c r="C28" s="623">
        <f ca="1">SUMIF(DATABASE!$B$3:$B$44,'K-LUNCH &amp; K DINNER'!B28,DATABASE!$C$3:$C$36)</f>
        <v>5.98</v>
      </c>
      <c r="D28" s="624">
        <f>VLOOKUP(B28,Summary!$B$30:$AJ$438,5,FALSE)</f>
        <v>61</v>
      </c>
      <c r="E28" s="58">
        <f t="shared" ca="1" si="0"/>
        <v>364.78000000000003</v>
      </c>
      <c r="F28" s="46"/>
      <c r="G28" s="625"/>
      <c r="H28" s="626" t="s">
        <v>53</v>
      </c>
      <c r="I28" s="627">
        <v>1</v>
      </c>
      <c r="J28" s="128">
        <f t="shared" si="3"/>
        <v>61</v>
      </c>
    </row>
    <row r="29" spans="1:10" s="598" customFormat="1" ht="30.75" hidden="1" customHeight="1">
      <c r="A29" s="615">
        <f t="shared" si="4"/>
        <v>20</v>
      </c>
      <c r="B29" s="628" t="s">
        <v>230</v>
      </c>
      <c r="C29" s="623">
        <f ca="1">SUMIF(DATABASE!$B$3:$B$44,'K-LUNCH &amp; K DINNER'!B29,DATABASE!$C$3:$C$36)</f>
        <v>4.29</v>
      </c>
      <c r="D29" s="624">
        <f>VLOOKUP(B29,Summary!$B$30:$AJ$438,5,FALSE)</f>
        <v>128</v>
      </c>
      <c r="E29" s="58">
        <f t="shared" ca="1" si="0"/>
        <v>549.12</v>
      </c>
      <c r="F29" s="46"/>
      <c r="G29" s="625"/>
      <c r="H29" s="626" t="s">
        <v>285</v>
      </c>
      <c r="I29" s="627">
        <v>1</v>
      </c>
      <c r="J29" s="128">
        <f>+I29*D29</f>
        <v>128</v>
      </c>
    </row>
    <row r="30" spans="1:10" s="598" customFormat="1" ht="30.75" hidden="1" customHeight="1">
      <c r="A30" s="615">
        <f t="shared" si="4"/>
        <v>21</v>
      </c>
      <c r="B30" s="628" t="s">
        <v>231</v>
      </c>
      <c r="C30" s="623">
        <f ca="1">SUMIF(DATABASE!$B$3:$B$44,'K-LUNCH &amp; K DINNER'!B30,DATABASE!$C$3:$C$36)</f>
        <v>2.1</v>
      </c>
      <c r="D30" s="624">
        <f>VLOOKUP(B30,Summary!$B$30:$AJ$438,5,FALSE)</f>
        <v>33</v>
      </c>
      <c r="E30" s="58">
        <f t="shared" ca="1" si="0"/>
        <v>69.3</v>
      </c>
      <c r="F30" s="46"/>
      <c r="G30" s="625"/>
      <c r="H30" s="626"/>
      <c r="I30" s="627"/>
      <c r="J30" s="128"/>
    </row>
    <row r="31" spans="1:10" s="598" customFormat="1" ht="30.75" customHeight="1">
      <c r="A31" s="615">
        <f t="shared" si="4"/>
        <v>22</v>
      </c>
      <c r="B31" s="628" t="s">
        <v>232</v>
      </c>
      <c r="C31" s="623">
        <f ca="1">SUMIF(DATABASE!$B$3:$B$44,'K-LUNCH &amp; K DINNER'!B31,DATABASE!$C$3:$C$36)</f>
        <v>4.9400000000000004</v>
      </c>
      <c r="D31" s="624">
        <f>VLOOKUP(B31,Summary!$B$30:$AJ$438,5,FALSE)</f>
        <v>34</v>
      </c>
      <c r="E31" s="58">
        <f t="shared" ca="1" si="0"/>
        <v>167.96</v>
      </c>
      <c r="F31" s="46"/>
      <c r="G31" s="625"/>
      <c r="H31" s="626" t="s">
        <v>53</v>
      </c>
      <c r="I31" s="627">
        <v>1</v>
      </c>
      <c r="J31" s="128">
        <f>+I31*D31</f>
        <v>34</v>
      </c>
    </row>
    <row r="32" spans="1:10" s="598" customFormat="1" ht="30.75" hidden="1" customHeight="1">
      <c r="A32" s="615">
        <f t="shared" si="4"/>
        <v>23</v>
      </c>
      <c r="B32" s="628" t="s">
        <v>248</v>
      </c>
      <c r="C32" s="623">
        <f ca="1">SUMIF(DATABASE!$B$3:$B$44,'K-LUNCH &amp; K DINNER'!B32,DATABASE!$C$3:$C$36)</f>
        <v>2</v>
      </c>
      <c r="D32" s="624">
        <f>VLOOKUP(B32,Summary!$B$30:$AJ$438,5,FALSE)</f>
        <v>0</v>
      </c>
      <c r="E32" s="58">
        <f t="shared" ca="1" si="0"/>
        <v>0</v>
      </c>
      <c r="F32" s="46"/>
      <c r="G32" s="625"/>
      <c r="H32" s="626" t="s">
        <v>286</v>
      </c>
      <c r="I32" s="627">
        <v>2</v>
      </c>
      <c r="J32" s="128">
        <f>+I32*$D$32</f>
        <v>0</v>
      </c>
    </row>
    <row r="33" spans="1:10" s="598" customFormat="1" ht="30.75" hidden="1" customHeight="1">
      <c r="A33" s="615"/>
      <c r="B33" s="628"/>
      <c r="C33" s="623"/>
      <c r="D33" s="624"/>
      <c r="E33" s="58"/>
      <c r="F33" s="46"/>
      <c r="G33" s="625"/>
      <c r="H33" s="626" t="s">
        <v>287</v>
      </c>
      <c r="I33" s="627">
        <v>2</v>
      </c>
      <c r="J33" s="128">
        <f>+I33*$D$32</f>
        <v>0</v>
      </c>
    </row>
    <row r="34" spans="1:10" s="598" customFormat="1" ht="30.75" hidden="1" customHeight="1">
      <c r="A34" s="615"/>
      <c r="B34" s="628"/>
      <c r="C34" s="623"/>
      <c r="D34" s="624"/>
      <c r="E34" s="58"/>
      <c r="F34" s="46"/>
      <c r="G34" s="625"/>
      <c r="H34" s="626" t="s">
        <v>57</v>
      </c>
      <c r="I34" s="627">
        <v>2</v>
      </c>
      <c r="J34" s="128">
        <f>+I34*$D$32</f>
        <v>0</v>
      </c>
    </row>
    <row r="35" spans="1:10" s="598" customFormat="1" ht="30.75" hidden="1" customHeight="1">
      <c r="A35" s="615">
        <v>24</v>
      </c>
      <c r="B35" s="628" t="s">
        <v>249</v>
      </c>
      <c r="C35" s="623">
        <f ca="1">SUMIF(DATABASE!$B$3:$B$44,'K-LUNCH &amp; K DINNER'!B35,DATABASE!$C$3:$C$36)</f>
        <v>1.76</v>
      </c>
      <c r="D35" s="624">
        <f>VLOOKUP(B35,Summary!$B$30:$AJ$438,5,FALSE)</f>
        <v>7</v>
      </c>
      <c r="E35" s="58">
        <f t="shared" ca="1" si="0"/>
        <v>12.32</v>
      </c>
      <c r="F35" s="46"/>
      <c r="G35" s="625"/>
      <c r="H35" s="626"/>
      <c r="I35" s="627"/>
      <c r="J35" s="128">
        <f>+I35*D35</f>
        <v>0</v>
      </c>
    </row>
    <row r="36" spans="1:10" s="598" customFormat="1" ht="30.75" hidden="1" customHeight="1">
      <c r="A36" s="615">
        <f t="shared" si="2"/>
        <v>25</v>
      </c>
      <c r="B36" s="628" t="s">
        <v>250</v>
      </c>
      <c r="C36" s="623">
        <f ca="1">SUMIF(DATABASE!$B$3:$B$44,'K-LUNCH &amp; K DINNER'!B36,DATABASE!$C$3:$C$36)</f>
        <v>2.15</v>
      </c>
      <c r="D36" s="624">
        <f>VLOOKUP(B36,Summary!$B$30:$AJ$438,5,FALSE)</f>
        <v>3</v>
      </c>
      <c r="E36" s="58">
        <f t="shared" ca="1" si="0"/>
        <v>6.4499999999999993</v>
      </c>
      <c r="F36" s="46"/>
      <c r="G36" s="625"/>
      <c r="H36" s="626"/>
      <c r="I36" s="627"/>
      <c r="J36" s="128">
        <f t="shared" ref="J36:J41" si="5">+I36*D36</f>
        <v>0</v>
      </c>
    </row>
    <row r="37" spans="1:10" s="598" customFormat="1" ht="30.75" hidden="1" customHeight="1">
      <c r="A37" s="615">
        <f t="shared" si="2"/>
        <v>26</v>
      </c>
      <c r="B37" s="628" t="s">
        <v>251</v>
      </c>
      <c r="C37" s="623">
        <f ca="1">SUMIF(DATABASE!$B$3:$B$44,'K-LUNCH &amp; K DINNER'!B37,DATABASE!$C$3:$C$36)</f>
        <v>1.56</v>
      </c>
      <c r="D37" s="624">
        <f>VLOOKUP(B37,Summary!$B$30:$AJ$438,5,FALSE)</f>
        <v>5</v>
      </c>
      <c r="E37" s="58">
        <f t="shared" ca="1" si="0"/>
        <v>7.8000000000000007</v>
      </c>
      <c r="F37" s="46"/>
      <c r="G37" s="625"/>
      <c r="H37" s="626" t="s">
        <v>288</v>
      </c>
      <c r="I37" s="627">
        <v>6</v>
      </c>
      <c r="J37" s="128">
        <f>+I37*D37</f>
        <v>30</v>
      </c>
    </row>
    <row r="38" spans="1:10" s="598" customFormat="1" ht="30.75" hidden="1" customHeight="1">
      <c r="A38" s="615">
        <f t="shared" si="2"/>
        <v>27</v>
      </c>
      <c r="B38" s="628" t="s">
        <v>252</v>
      </c>
      <c r="C38" s="623">
        <f ca="1">SUMIF(DATABASE!$B$3:$B$44,'K-LUNCH &amp; K DINNER'!B38,DATABASE!$C$3:$C$36)</f>
        <v>2.5</v>
      </c>
      <c r="D38" s="624">
        <f>VLOOKUP(B38,Summary!$B$30:$AJ$438,5,FALSE)</f>
        <v>1</v>
      </c>
      <c r="E38" s="58">
        <f t="shared" ca="1" si="0"/>
        <v>2.5</v>
      </c>
      <c r="F38" s="46"/>
      <c r="G38" s="625"/>
      <c r="H38" s="626" t="s">
        <v>289</v>
      </c>
      <c r="I38" s="627">
        <v>1</v>
      </c>
      <c r="J38" s="128">
        <f>+I38*D38</f>
        <v>1</v>
      </c>
    </row>
    <row r="39" spans="1:10" s="598" customFormat="1" ht="30.75" hidden="1" customHeight="1">
      <c r="A39" s="615">
        <f t="shared" si="2"/>
        <v>28</v>
      </c>
      <c r="B39" s="628" t="s">
        <v>253</v>
      </c>
      <c r="C39" s="623">
        <f ca="1">SUMIF(DATABASE!$B$3:$B$44,'K-LUNCH &amp; K DINNER'!B39,DATABASE!$C$3:$C$36)</f>
        <v>2.67</v>
      </c>
      <c r="D39" s="624">
        <f>VLOOKUP(B39,Summary!$B$30:$AJ$438,5,FALSE)</f>
        <v>2</v>
      </c>
      <c r="E39" s="58">
        <f t="shared" ca="1" si="0"/>
        <v>5.34</v>
      </c>
      <c r="F39" s="46"/>
      <c r="G39" s="625"/>
      <c r="H39" s="626" t="s">
        <v>55</v>
      </c>
      <c r="I39" s="627">
        <v>8</v>
      </c>
      <c r="J39" s="128">
        <f t="shared" si="5"/>
        <v>16</v>
      </c>
    </row>
    <row r="40" spans="1:10" s="598" customFormat="1" ht="30.75" hidden="1" customHeight="1">
      <c r="A40" s="615">
        <f t="shared" si="2"/>
        <v>29</v>
      </c>
      <c r="B40" s="628" t="s">
        <v>254</v>
      </c>
      <c r="C40" s="623">
        <f ca="1">SUMIF(DATABASE!$B$3:$B$44,'K-LUNCH &amp; K DINNER'!B40,DATABASE!$C$3:$C$36)</f>
        <v>1.24</v>
      </c>
      <c r="D40" s="624">
        <f>VLOOKUP(B40,Summary!$B$30:$AJ$438,5,FALSE)</f>
        <v>4</v>
      </c>
      <c r="E40" s="58">
        <f t="shared" ca="1" si="0"/>
        <v>4.96</v>
      </c>
      <c r="F40" s="46"/>
      <c r="G40" s="625"/>
      <c r="H40" s="626" t="s">
        <v>58</v>
      </c>
      <c r="I40" s="627">
        <v>4</v>
      </c>
      <c r="J40" s="128">
        <f t="shared" si="5"/>
        <v>16</v>
      </c>
    </row>
    <row r="41" spans="1:10" s="598" customFormat="1" ht="30.75" hidden="1" customHeight="1">
      <c r="A41" s="615">
        <v>30</v>
      </c>
      <c r="B41" s="628" t="s">
        <v>257</v>
      </c>
      <c r="C41" s="623">
        <f ca="1">SUMIF(DATABASE!$B$3:$B$44,'K-LUNCH &amp; K DINNER'!B41,DATABASE!$C$3:$C$36)</f>
        <v>4.5</v>
      </c>
      <c r="D41" s="624">
        <f>VLOOKUP(B41,Summary!$B$30:$AJ$438,5,FALSE)</f>
        <v>1</v>
      </c>
      <c r="E41" s="58">
        <f t="shared" ca="1" si="0"/>
        <v>4.5</v>
      </c>
      <c r="F41" s="46"/>
      <c r="G41" s="625"/>
      <c r="H41" s="626" t="s">
        <v>290</v>
      </c>
      <c r="I41" s="627">
        <v>6</v>
      </c>
      <c r="J41" s="128">
        <f t="shared" si="5"/>
        <v>6</v>
      </c>
    </row>
    <row r="42" spans="1:10" s="598" customFormat="1" ht="30.75" hidden="1" customHeight="1">
      <c r="A42" s="615">
        <f t="shared" si="2"/>
        <v>31</v>
      </c>
      <c r="B42" s="628" t="s">
        <v>258</v>
      </c>
      <c r="C42" s="623">
        <f ca="1">SUMIF(DATABASE!$B$3:$B$44,'K-LUNCH &amp; K DINNER'!B42,DATABASE!$C$3:$C$36)</f>
        <v>2.4300000000000002</v>
      </c>
      <c r="D42" s="624">
        <f>VLOOKUP(B42,Summary!$B$30:$AJ$438,5,FALSE)</f>
        <v>8</v>
      </c>
      <c r="E42" s="58">
        <f t="shared" ca="1" si="0"/>
        <v>19.440000000000001</v>
      </c>
      <c r="F42" s="46"/>
      <c r="G42" s="625"/>
      <c r="H42" s="626" t="s">
        <v>56</v>
      </c>
      <c r="I42" s="627">
        <v>8</v>
      </c>
      <c r="J42" s="128">
        <f>+I42*D42</f>
        <v>64</v>
      </c>
    </row>
    <row r="43" spans="1:10" s="598" customFormat="1" ht="30.75" hidden="1" customHeight="1">
      <c r="A43" s="615">
        <f t="shared" si="2"/>
        <v>32</v>
      </c>
      <c r="B43" s="628" t="s">
        <v>259</v>
      </c>
      <c r="C43" s="623">
        <f ca="1">SUMIF(DATABASE!$B$3:$B$44,'K-LUNCH &amp; K DINNER'!B43,DATABASE!$C$3:$C$36)</f>
        <v>3.97</v>
      </c>
      <c r="D43" s="624">
        <f>VLOOKUP(B43,Summary!$B$30:$AJ$438,5,FALSE)</f>
        <v>21</v>
      </c>
      <c r="E43" s="58">
        <f t="shared" ca="1" si="0"/>
        <v>83.37</v>
      </c>
      <c r="F43" s="46"/>
      <c r="G43" s="625"/>
      <c r="H43" s="626" t="s">
        <v>291</v>
      </c>
      <c r="I43" s="627">
        <v>3</v>
      </c>
      <c r="J43" s="128">
        <f>+I43*D43</f>
        <v>63</v>
      </c>
    </row>
    <row r="44" spans="1:10" s="598" customFormat="1" ht="34.5" hidden="1" customHeight="1">
      <c r="A44" s="615">
        <f t="shared" si="2"/>
        <v>33</v>
      </c>
      <c r="B44" s="628" t="s">
        <v>260</v>
      </c>
      <c r="C44" s="623">
        <f ca="1">SUMIF(DATABASE!$B$3:$B$44,'K-LUNCH &amp; K DINNER'!B44,DATABASE!$C$3:$C$36)</f>
        <v>2.1800000000000002</v>
      </c>
      <c r="D44" s="624">
        <f>VLOOKUP(B44,Summary!$B$30:$AJ$438,5,FALSE)</f>
        <v>0</v>
      </c>
      <c r="E44" s="58">
        <f t="shared" ca="1" si="0"/>
        <v>0</v>
      </c>
      <c r="F44" s="46"/>
      <c r="G44" s="625"/>
      <c r="H44" s="626"/>
      <c r="I44" s="627"/>
      <c r="J44" s="128">
        <f>+I44*D44</f>
        <v>0</v>
      </c>
    </row>
    <row r="45" spans="1:10" s="598" customFormat="1" ht="30.75" hidden="1" customHeight="1">
      <c r="A45" s="615">
        <f t="shared" si="2"/>
        <v>34</v>
      </c>
      <c r="B45" s="628" t="s">
        <v>261</v>
      </c>
      <c r="C45" s="623">
        <f ca="1">SUMIF(DATABASE!$B$3:$B$44,'K-LUNCH &amp; K DINNER'!B45,DATABASE!$C$3:$C$36)</f>
        <v>3.61</v>
      </c>
      <c r="D45" s="624">
        <f>VLOOKUP(B45,Summary!$B$30:$AJ$438,5,FALSE)</f>
        <v>3</v>
      </c>
      <c r="E45" s="58">
        <f t="shared" ca="1" si="0"/>
        <v>10.83</v>
      </c>
      <c r="F45" s="46"/>
      <c r="G45" s="625"/>
      <c r="H45" s="626" t="s">
        <v>305</v>
      </c>
      <c r="I45" s="627">
        <v>7</v>
      </c>
      <c r="J45" s="128">
        <f>+I45*D45</f>
        <v>21</v>
      </c>
    </row>
    <row r="46" spans="1:10" s="598" customFormat="1" ht="30.75" hidden="1" customHeight="1" thickBot="1">
      <c r="A46" s="615"/>
      <c r="B46" s="630"/>
      <c r="C46" s="588"/>
      <c r="D46" s="624"/>
      <c r="E46" s="58"/>
      <c r="F46" s="46"/>
      <c r="G46" s="625"/>
      <c r="H46" s="626"/>
      <c r="I46" s="627"/>
      <c r="J46" s="128"/>
    </row>
    <row r="47" spans="1:10" s="598" customFormat="1" ht="30.75" hidden="1" customHeight="1" thickBot="1">
      <c r="A47" s="754" t="s">
        <v>36</v>
      </c>
      <c r="B47" s="755"/>
      <c r="C47" s="755"/>
      <c r="D47" s="631">
        <f>SUM(D10:D45)</f>
        <v>845</v>
      </c>
      <c r="E47" s="145">
        <f ca="1">SUM(E10:E46)</f>
        <v>3258.6200000000003</v>
      </c>
      <c r="F47" s="632"/>
      <c r="G47" s="596"/>
      <c r="H47" s="633"/>
      <c r="I47" s="634"/>
      <c r="J47" s="439"/>
    </row>
    <row r="48" spans="1:10" s="598" customFormat="1" ht="26.25" hidden="1" customHeight="1">
      <c r="B48" s="635"/>
      <c r="C48" s="636"/>
      <c r="G48" s="596"/>
      <c r="H48" s="635"/>
    </row>
    <row r="49" spans="2:10" s="598" customFormat="1" ht="21" customHeight="1">
      <c r="B49" s="635"/>
      <c r="C49" s="637"/>
      <c r="E49" s="638"/>
      <c r="G49" s="596"/>
      <c r="H49" s="635"/>
    </row>
    <row r="50" spans="2:10" s="598" customFormat="1" ht="21" customHeight="1">
      <c r="B50" s="635"/>
      <c r="C50" s="637"/>
      <c r="E50" s="638"/>
      <c r="G50" s="596"/>
      <c r="H50" s="635"/>
      <c r="J50" s="598">
        <f>SUBTOTAL(9,J10:J40)</f>
        <v>429.1</v>
      </c>
    </row>
  </sheetData>
  <autoFilter ref="H1:J48">
    <filterColumn colId="0">
      <filters>
        <filter val="CHICKEN CHOP (MARINATED)"/>
      </filters>
    </filterColumn>
  </autoFilter>
  <mergeCells count="3">
    <mergeCell ref="A47:C47"/>
    <mergeCell ref="A1:E1"/>
    <mergeCell ref="I6:J6"/>
  </mergeCells>
  <pageMargins left="0.7" right="0.7" top="0.75" bottom="0.2" header="0.3" footer="0.3"/>
  <pageSetup paperSize="9" scale="5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 filterMode="1"/>
  <dimension ref="A1:T160"/>
  <sheetViews>
    <sheetView showGridLines="0" zoomScaleSheetLayoutView="75" workbookViewId="0">
      <selection activeCell="I30" sqref="I30"/>
    </sheetView>
  </sheetViews>
  <sheetFormatPr defaultRowHeight="25.5" customHeight="1"/>
  <cols>
    <col min="1" max="1" width="9.140625" style="50" customWidth="1"/>
    <col min="2" max="2" width="23.5703125" style="51" customWidth="1"/>
    <col min="3" max="3" width="6.7109375" style="256" customWidth="1"/>
    <col min="4" max="4" width="9.5703125" style="50" customWidth="1"/>
    <col min="5" max="5" width="11" style="55" customWidth="1"/>
    <col min="6" max="6" width="1.140625" style="50" customWidth="1"/>
    <col min="7" max="7" width="7.5703125" style="52" customWidth="1"/>
    <col min="8" max="8" width="11.28515625" style="55" customWidth="1"/>
    <col min="9" max="9" width="8.140625" style="52" customWidth="1"/>
    <col min="10" max="10" width="10.7109375" style="52" customWidth="1"/>
    <col min="11" max="11" width="1" style="52" customWidth="1"/>
    <col min="12" max="12" width="7.5703125" style="77" customWidth="1"/>
    <col min="13" max="13" width="10.140625" style="257" customWidth="1"/>
    <col min="14" max="14" width="8.42578125" style="77" customWidth="1"/>
    <col min="15" max="15" width="9.7109375" style="77" customWidth="1"/>
    <col min="16" max="16" width="3" style="50" customWidth="1"/>
    <col min="17" max="17" width="26.28515625" style="50" customWidth="1"/>
    <col min="18" max="18" width="11.42578125" style="50" customWidth="1"/>
    <col min="19" max="19" width="9.140625" style="113" customWidth="1"/>
    <col min="20" max="23" width="9.140625" style="50" customWidth="1"/>
    <col min="24" max="16384" width="9.140625" style="50"/>
  </cols>
  <sheetData>
    <row r="1" spans="1:19" s="49" customFormat="1" ht="21" customHeight="1" thickBot="1">
      <c r="A1" s="774" t="s">
        <v>44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147"/>
      <c r="O1" s="148"/>
      <c r="S1" s="112"/>
    </row>
    <row r="2" spans="1:19" ht="25.5" hidden="1" customHeight="1">
      <c r="A2" s="149"/>
      <c r="B2" s="80"/>
      <c r="C2" s="101"/>
      <c r="D2" s="79"/>
      <c r="E2" s="81"/>
      <c r="F2" s="79"/>
      <c r="G2" s="79"/>
      <c r="H2" s="81"/>
      <c r="I2" s="79"/>
      <c r="J2" s="79"/>
      <c r="K2" s="79"/>
      <c r="L2" s="79"/>
      <c r="M2" s="79"/>
      <c r="N2" s="79"/>
      <c r="O2" s="150"/>
    </row>
    <row r="3" spans="1:19" s="97" customFormat="1" ht="25.5" hidden="1" customHeight="1">
      <c r="A3" s="151" t="str">
        <f>+'[2]K-LUNCH &amp; K DINNER'!A3</f>
        <v>Outlet :</v>
      </c>
      <c r="B3" s="94" t="str">
        <f>+'K-LUNCH &amp; K DINNER'!B3</f>
        <v>SBA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152"/>
      <c r="S3" s="114"/>
    </row>
    <row r="4" spans="1:19" s="97" customFormat="1" ht="25.5" hidden="1" customHeight="1">
      <c r="A4" s="151" t="str">
        <f>+'[2]K-LUNCH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152"/>
      <c r="S4" s="114"/>
    </row>
    <row r="5" spans="1:19" s="103" customFormat="1" ht="12" hidden="1" customHeight="1">
      <c r="A5" s="153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154"/>
      <c r="S5" s="115"/>
    </row>
    <row r="6" spans="1:19" s="49" customFormat="1" ht="25.5" hidden="1" customHeight="1">
      <c r="A6" s="155" t="s">
        <v>515</v>
      </c>
      <c r="B6" s="86"/>
      <c r="C6" s="156"/>
      <c r="E6" s="82"/>
      <c r="G6" s="157"/>
      <c r="H6" s="82"/>
      <c r="I6" s="157"/>
      <c r="J6" s="157"/>
      <c r="K6" s="157"/>
      <c r="L6" s="84"/>
      <c r="M6" s="158"/>
      <c r="N6" s="84"/>
      <c r="O6" s="159"/>
      <c r="S6" s="112"/>
    </row>
    <row r="7" spans="1:19" s="49" customFormat="1" ht="25.5" hidden="1" customHeight="1" thickBot="1">
      <c r="A7" s="160"/>
      <c r="B7" s="161"/>
      <c r="C7" s="162"/>
      <c r="D7" s="778" t="s">
        <v>60</v>
      </c>
      <c r="E7" s="778"/>
      <c r="F7" s="163"/>
      <c r="G7" s="778" t="s">
        <v>61</v>
      </c>
      <c r="H7" s="778"/>
      <c r="I7" s="778" t="s">
        <v>292</v>
      </c>
      <c r="J7" s="778"/>
      <c r="K7" s="164"/>
      <c r="L7" s="165"/>
      <c r="M7" s="166"/>
      <c r="N7" s="165"/>
      <c r="O7" s="167"/>
      <c r="S7" s="112"/>
    </row>
    <row r="8" spans="1:19" ht="34.5" hidden="1" customHeight="1" thickBot="1">
      <c r="A8" s="168"/>
      <c r="B8" s="169"/>
      <c r="C8" s="170"/>
      <c r="D8" s="772" t="s">
        <v>45</v>
      </c>
      <c r="E8" s="773"/>
      <c r="F8" s="171"/>
      <c r="G8" s="772" t="s">
        <v>41</v>
      </c>
      <c r="H8" s="773"/>
      <c r="I8" s="772" t="s">
        <v>46</v>
      </c>
      <c r="J8" s="773"/>
      <c r="K8" s="172"/>
      <c r="L8" s="776" t="s">
        <v>47</v>
      </c>
      <c r="M8" s="777"/>
      <c r="N8" s="770" t="s">
        <v>48</v>
      </c>
      <c r="O8" s="771"/>
      <c r="Q8" s="767" t="s">
        <v>49</v>
      </c>
      <c r="R8" s="768"/>
      <c r="S8" s="769"/>
    </row>
    <row r="9" spans="1:19" ht="25.5" hidden="1" customHeight="1">
      <c r="A9" s="173" t="s">
        <v>39</v>
      </c>
      <c r="B9" s="174" t="s">
        <v>281</v>
      </c>
      <c r="C9" s="175" t="s">
        <v>42</v>
      </c>
      <c r="D9" s="176" t="s">
        <v>33</v>
      </c>
      <c r="E9" s="177" t="s">
        <v>19</v>
      </c>
      <c r="F9" s="178"/>
      <c r="G9" s="176" t="s">
        <v>33</v>
      </c>
      <c r="H9" s="177" t="s">
        <v>19</v>
      </c>
      <c r="I9" s="176" t="s">
        <v>33</v>
      </c>
      <c r="J9" s="179" t="s">
        <v>19</v>
      </c>
      <c r="K9" s="180"/>
      <c r="L9" s="181" t="s">
        <v>43</v>
      </c>
      <c r="M9" s="182" t="s">
        <v>19</v>
      </c>
      <c r="N9" s="183" t="s">
        <v>43</v>
      </c>
      <c r="O9" s="184" t="s">
        <v>19</v>
      </c>
      <c r="Q9" s="129" t="s">
        <v>52</v>
      </c>
      <c r="R9" s="130" t="s">
        <v>51</v>
      </c>
      <c r="S9" s="131" t="s">
        <v>19</v>
      </c>
    </row>
    <row r="10" spans="1:19" ht="25.5" hidden="1" customHeight="1" thickBot="1">
      <c r="A10" s="185"/>
      <c r="B10" s="186"/>
      <c r="C10" s="187" t="s">
        <v>34</v>
      </c>
      <c r="D10" s="188" t="s">
        <v>35</v>
      </c>
      <c r="E10" s="189" t="s">
        <v>34</v>
      </c>
      <c r="F10" s="190"/>
      <c r="G10" s="188" t="s">
        <v>35</v>
      </c>
      <c r="H10" s="189" t="s">
        <v>34</v>
      </c>
      <c r="I10" s="188" t="s">
        <v>35</v>
      </c>
      <c r="J10" s="187" t="s">
        <v>34</v>
      </c>
      <c r="K10" s="180"/>
      <c r="L10" s="191" t="s">
        <v>34</v>
      </c>
      <c r="M10" s="192" t="s">
        <v>34</v>
      </c>
      <c r="N10" s="193" t="s">
        <v>34</v>
      </c>
      <c r="O10" s="194" t="s">
        <v>34</v>
      </c>
      <c r="Q10" s="132" t="s">
        <v>35</v>
      </c>
      <c r="R10" s="125" t="s">
        <v>35</v>
      </c>
      <c r="S10" s="133" t="s">
        <v>35</v>
      </c>
    </row>
    <row r="11" spans="1:19" s="117" customFormat="1" ht="33.75" hidden="1" customHeight="1">
      <c r="A11" s="57">
        <v>1</v>
      </c>
      <c r="B11" s="118" t="s">
        <v>212</v>
      </c>
      <c r="C11" s="195">
        <v>1</v>
      </c>
      <c r="D11" s="59">
        <f>VLOOKUP(B11,Summary!$B$30:$AK$409,5,FALSE)</f>
        <v>1</v>
      </c>
      <c r="E11" s="56">
        <f>D11*C11</f>
        <v>1</v>
      </c>
      <c r="F11" s="90"/>
      <c r="G11" s="196">
        <f>+'DAILY FOC'!BO9</f>
        <v>0</v>
      </c>
      <c r="H11" s="56">
        <f t="shared" ref="H11:H35" si="0">G11*C11</f>
        <v>0</v>
      </c>
      <c r="I11" s="89">
        <f t="shared" ref="I11:I34" si="1">+D11-G11</f>
        <v>1</v>
      </c>
      <c r="J11" s="195">
        <f t="shared" ref="J11:J34" si="2">+I11*C11</f>
        <v>1</v>
      </c>
      <c r="K11" s="146"/>
      <c r="L11" s="197">
        <f ca="1">SUMIF(DATABASE!$E$3:$E$65,'SIDE ORDER &amp; FOC'!B11,DATABASE!$F$3:$F$49)</f>
        <v>0.5</v>
      </c>
      <c r="M11" s="198">
        <f t="shared" ref="M11:M49" ca="1" si="3">+L11*I11</f>
        <v>0.5</v>
      </c>
      <c r="N11" s="107">
        <f ca="1">+L11</f>
        <v>0.5</v>
      </c>
      <c r="O11" s="199">
        <f t="shared" ref="O11:O49" ca="1" si="4">+N11*G11</f>
        <v>0</v>
      </c>
      <c r="Q11" s="129"/>
      <c r="R11" s="130"/>
      <c r="S11" s="131"/>
    </row>
    <row r="12" spans="1:19" s="117" customFormat="1" ht="33.75" hidden="1" customHeight="1">
      <c r="A12" s="57">
        <f>+A11+1</f>
        <v>2</v>
      </c>
      <c r="B12" s="118" t="s">
        <v>213</v>
      </c>
      <c r="C12" s="195">
        <v>1.5</v>
      </c>
      <c r="D12" s="59">
        <f>VLOOKUP(B12,Summary!$B$30:$AK$409,5,FALSE)</f>
        <v>0</v>
      </c>
      <c r="E12" s="56">
        <f t="shared" ref="E12:E34" si="5">D12*C12</f>
        <v>0</v>
      </c>
      <c r="F12" s="90"/>
      <c r="G12" s="196">
        <f>+'DAILY FOC'!BO10</f>
        <v>0</v>
      </c>
      <c r="H12" s="56">
        <f t="shared" si="0"/>
        <v>0</v>
      </c>
      <c r="I12" s="89">
        <f t="shared" si="1"/>
        <v>0</v>
      </c>
      <c r="J12" s="195">
        <f t="shared" si="2"/>
        <v>0</v>
      </c>
      <c r="K12" s="146"/>
      <c r="L12" s="197">
        <f ca="1">SUMIF(DATABASE!$E$3:$E$65,'SIDE ORDER &amp; FOC'!B12,DATABASE!$F$3:$F$49)</f>
        <v>0.34</v>
      </c>
      <c r="M12" s="198">
        <f t="shared" ca="1" si="3"/>
        <v>0</v>
      </c>
      <c r="N12" s="107">
        <f ca="1">+L12</f>
        <v>0.34</v>
      </c>
      <c r="O12" s="199">
        <f t="shared" ca="1" si="4"/>
        <v>0</v>
      </c>
      <c r="Q12" s="129"/>
      <c r="R12" s="130"/>
      <c r="S12" s="131"/>
    </row>
    <row r="13" spans="1:19" s="117" customFormat="1" ht="33.75" customHeight="1">
      <c r="A13" s="57">
        <f t="shared" ref="A13:A35" si="6">+A12+1</f>
        <v>3</v>
      </c>
      <c r="B13" s="118" t="s">
        <v>182</v>
      </c>
      <c r="C13" s="195">
        <v>9.9</v>
      </c>
      <c r="D13" s="59">
        <f>VLOOKUP(B13,Summary!$B$30:$AK$409,5,FALSE)</f>
        <v>24</v>
      </c>
      <c r="E13" s="56">
        <f t="shared" si="5"/>
        <v>237.60000000000002</v>
      </c>
      <c r="F13" s="90"/>
      <c r="G13" s="196">
        <f>+'DAILY FOC'!BO11</f>
        <v>0</v>
      </c>
      <c r="H13" s="56">
        <f t="shared" si="0"/>
        <v>0</v>
      </c>
      <c r="I13" s="89">
        <f t="shared" si="1"/>
        <v>24</v>
      </c>
      <c r="J13" s="195">
        <f t="shared" si="2"/>
        <v>237.60000000000002</v>
      </c>
      <c r="K13" s="146"/>
      <c r="L13" s="197">
        <f ca="1">SUMIF(DATABASE!$E$3:$E$65,'SIDE ORDER &amp; FOC'!B13,DATABASE!$F$3:$F$49)</f>
        <v>3.29</v>
      </c>
      <c r="M13" s="198">
        <f t="shared" ca="1" si="3"/>
        <v>78.960000000000008</v>
      </c>
      <c r="N13" s="107">
        <f ca="1">+L13</f>
        <v>3.29</v>
      </c>
      <c r="O13" s="199">
        <f t="shared" ca="1" si="4"/>
        <v>0</v>
      </c>
      <c r="Q13" s="126" t="s">
        <v>53</v>
      </c>
      <c r="R13" s="127">
        <v>0.66</v>
      </c>
      <c r="S13" s="128">
        <f>+R13*D13</f>
        <v>15.84</v>
      </c>
    </row>
    <row r="14" spans="1:19" s="117" customFormat="1" ht="33.75" customHeight="1">
      <c r="A14" s="57">
        <f t="shared" si="6"/>
        <v>4</v>
      </c>
      <c r="B14" s="118" t="s">
        <v>183</v>
      </c>
      <c r="C14" s="195">
        <v>9.9</v>
      </c>
      <c r="D14" s="59">
        <f>VLOOKUP(B14,Summary!$B$30:$AK$409,5,FALSE)</f>
        <v>18</v>
      </c>
      <c r="E14" s="56">
        <f t="shared" si="5"/>
        <v>178.20000000000002</v>
      </c>
      <c r="F14" s="90"/>
      <c r="G14" s="196">
        <f>+'DAILY FOC'!BO12</f>
        <v>0</v>
      </c>
      <c r="H14" s="56">
        <f t="shared" si="0"/>
        <v>0</v>
      </c>
      <c r="I14" s="89">
        <f t="shared" si="1"/>
        <v>18</v>
      </c>
      <c r="J14" s="195">
        <f t="shared" si="2"/>
        <v>178.20000000000002</v>
      </c>
      <c r="K14" s="146"/>
      <c r="L14" s="197">
        <f ca="1">SUMIF(DATABASE!$E$3:$E$65,'SIDE ORDER &amp; FOC'!B14,DATABASE!$F$3:$F$49)</f>
        <v>3.02</v>
      </c>
      <c r="M14" s="198">
        <f t="shared" ca="1" si="3"/>
        <v>54.36</v>
      </c>
      <c r="N14" s="107">
        <f t="shared" ref="N14:N35" ca="1" si="7">+L14</f>
        <v>3.02</v>
      </c>
      <c r="O14" s="199">
        <f t="shared" ca="1" si="4"/>
        <v>0</v>
      </c>
      <c r="Q14" s="126" t="s">
        <v>53</v>
      </c>
      <c r="R14" s="127">
        <v>0.66</v>
      </c>
      <c r="S14" s="128">
        <f>+R14*D14</f>
        <v>11.88</v>
      </c>
    </row>
    <row r="15" spans="1:19" s="117" customFormat="1" ht="33.75" customHeight="1">
      <c r="A15" s="640">
        <f t="shared" si="6"/>
        <v>5</v>
      </c>
      <c r="B15" s="118" t="s">
        <v>184</v>
      </c>
      <c r="C15" s="641">
        <v>9.9</v>
      </c>
      <c r="D15" s="59">
        <f>VLOOKUP(B15,Summary!$B$30:$AK$409,5,FALSE)</f>
        <v>14</v>
      </c>
      <c r="E15" s="642">
        <f t="shared" si="5"/>
        <v>138.6</v>
      </c>
      <c r="F15" s="90"/>
      <c r="G15" s="196">
        <f>+'DAILY FOC'!BO13</f>
        <v>0</v>
      </c>
      <c r="H15" s="642">
        <f t="shared" si="0"/>
        <v>0</v>
      </c>
      <c r="I15" s="643">
        <v>0</v>
      </c>
      <c r="J15" s="641">
        <f t="shared" si="2"/>
        <v>0</v>
      </c>
      <c r="K15" s="146"/>
      <c r="L15" s="197">
        <f ca="1">SUMIF(DATABASE!$E$3:$E$65,'SIDE ORDER &amp; FOC'!B15,DATABASE!$F$3:$F$49)</f>
        <v>3.45</v>
      </c>
      <c r="M15" s="198">
        <f t="shared" ca="1" si="3"/>
        <v>0</v>
      </c>
      <c r="N15" s="107">
        <f t="shared" ca="1" si="7"/>
        <v>3.45</v>
      </c>
      <c r="O15" s="199">
        <f t="shared" ca="1" si="4"/>
        <v>0</v>
      </c>
      <c r="Q15" s="126" t="s">
        <v>53</v>
      </c>
      <c r="R15" s="127">
        <v>0.66</v>
      </c>
      <c r="S15" s="128">
        <f>+R15*D15</f>
        <v>9.24</v>
      </c>
    </row>
    <row r="16" spans="1:19" s="117" customFormat="1" ht="33.75" customHeight="1">
      <c r="A16" s="57">
        <f t="shared" si="6"/>
        <v>6</v>
      </c>
      <c r="B16" s="118" t="s">
        <v>185</v>
      </c>
      <c r="C16" s="195">
        <v>9.9</v>
      </c>
      <c r="D16" s="59">
        <f>VLOOKUP(B16,Summary!$B$30:$AK$409,5,FALSE)</f>
        <v>7</v>
      </c>
      <c r="E16" s="56">
        <f t="shared" si="5"/>
        <v>69.3</v>
      </c>
      <c r="F16" s="90"/>
      <c r="G16" s="196">
        <f>+'DAILY FOC'!BO14</f>
        <v>0</v>
      </c>
      <c r="H16" s="56">
        <f t="shared" si="0"/>
        <v>0</v>
      </c>
      <c r="I16" s="89">
        <f t="shared" si="1"/>
        <v>7</v>
      </c>
      <c r="J16" s="195">
        <f t="shared" si="2"/>
        <v>69.3</v>
      </c>
      <c r="K16" s="146"/>
      <c r="L16" s="197">
        <f ca="1">SUMIF(DATABASE!$E$3:$E$65,'SIDE ORDER &amp; FOC'!B16,DATABASE!$F$3:$F$49)</f>
        <v>3.45</v>
      </c>
      <c r="M16" s="198">
        <f t="shared" ca="1" si="3"/>
        <v>24.150000000000002</v>
      </c>
      <c r="N16" s="107">
        <f t="shared" ca="1" si="7"/>
        <v>3.45</v>
      </c>
      <c r="O16" s="199">
        <f t="shared" ca="1" si="4"/>
        <v>0</v>
      </c>
      <c r="Q16" s="126" t="s">
        <v>53</v>
      </c>
      <c r="R16" s="127">
        <v>0.66</v>
      </c>
      <c r="S16" s="128">
        <f>+R16*D16</f>
        <v>4.62</v>
      </c>
    </row>
    <row r="17" spans="1:19" s="117" customFormat="1" ht="33.75" customHeight="1">
      <c r="A17" s="57">
        <f t="shared" si="6"/>
        <v>7</v>
      </c>
      <c r="B17" s="118" t="s">
        <v>186</v>
      </c>
      <c r="C17" s="195">
        <v>9.9</v>
      </c>
      <c r="D17" s="59">
        <f>VLOOKUP(B17,Summary!$B$30:$AK$409,5,FALSE)</f>
        <v>30</v>
      </c>
      <c r="E17" s="56">
        <f t="shared" si="5"/>
        <v>297</v>
      </c>
      <c r="F17" s="90"/>
      <c r="G17" s="196">
        <f>+'DAILY FOC'!BO15</f>
        <v>0</v>
      </c>
      <c r="H17" s="56">
        <f t="shared" si="0"/>
        <v>0</v>
      </c>
      <c r="I17" s="89">
        <f t="shared" si="1"/>
        <v>30</v>
      </c>
      <c r="J17" s="195">
        <f t="shared" si="2"/>
        <v>297</v>
      </c>
      <c r="K17" s="146"/>
      <c r="L17" s="197">
        <f ca="1">SUMIF(DATABASE!$E$3:$E$65,'SIDE ORDER &amp; FOC'!B17,DATABASE!$F$3:$F$49)</f>
        <v>3.32</v>
      </c>
      <c r="M17" s="198">
        <f t="shared" ca="1" si="3"/>
        <v>99.6</v>
      </c>
      <c r="N17" s="107">
        <f t="shared" ca="1" si="7"/>
        <v>3.32</v>
      </c>
      <c r="O17" s="199">
        <f t="shared" ca="1" si="4"/>
        <v>0</v>
      </c>
      <c r="Q17" s="126" t="s">
        <v>53</v>
      </c>
      <c r="R17" s="127">
        <v>0.66</v>
      </c>
      <c r="S17" s="128">
        <f>+R17*D17</f>
        <v>19.8</v>
      </c>
    </row>
    <row r="18" spans="1:19" s="117" customFormat="1" ht="33.75" hidden="1" customHeight="1">
      <c r="A18" s="57">
        <f t="shared" si="6"/>
        <v>8</v>
      </c>
      <c r="B18" s="118" t="s">
        <v>187</v>
      </c>
      <c r="C18" s="195">
        <v>9.9</v>
      </c>
      <c r="D18" s="59">
        <f>VLOOKUP(B18,Summary!$B$30:$AK$409,5,FALSE)</f>
        <v>25</v>
      </c>
      <c r="E18" s="56">
        <f t="shared" si="5"/>
        <v>247.5</v>
      </c>
      <c r="F18" s="90"/>
      <c r="G18" s="196">
        <f>+'DAILY FOC'!BO16</f>
        <v>0</v>
      </c>
      <c r="H18" s="56">
        <f t="shared" si="0"/>
        <v>0</v>
      </c>
      <c r="I18" s="89">
        <f t="shared" si="1"/>
        <v>25</v>
      </c>
      <c r="J18" s="195">
        <f t="shared" si="2"/>
        <v>247.5</v>
      </c>
      <c r="K18" s="146"/>
      <c r="L18" s="197">
        <f ca="1">SUMIF(DATABASE!$E$3:$E$65,'SIDE ORDER &amp; FOC'!B18,DATABASE!$F$3:$F$49)</f>
        <v>3.16</v>
      </c>
      <c r="M18" s="198">
        <f t="shared" ca="1" si="3"/>
        <v>79</v>
      </c>
      <c r="N18" s="107">
        <f t="shared" ca="1" si="7"/>
        <v>3.16</v>
      </c>
      <c r="O18" s="199">
        <f t="shared" ca="1" si="4"/>
        <v>0</v>
      </c>
      <c r="Q18" s="129"/>
      <c r="R18" s="130"/>
      <c r="S18" s="131"/>
    </row>
    <row r="19" spans="1:19" s="117" customFormat="1" ht="33.75" hidden="1" customHeight="1">
      <c r="A19" s="57">
        <f t="shared" si="6"/>
        <v>9</v>
      </c>
      <c r="B19" s="118" t="s">
        <v>293</v>
      </c>
      <c r="C19" s="195">
        <v>9.9</v>
      </c>
      <c r="D19" s="59">
        <f>VLOOKUP(B19,Summary!$B$30:$AK$409,5,FALSE)</f>
        <v>17</v>
      </c>
      <c r="E19" s="56">
        <f t="shared" si="5"/>
        <v>168.3</v>
      </c>
      <c r="F19" s="90"/>
      <c r="G19" s="196">
        <f>+'DAILY FOC'!BO17</f>
        <v>0</v>
      </c>
      <c r="H19" s="56">
        <f t="shared" si="0"/>
        <v>0</v>
      </c>
      <c r="I19" s="89">
        <f t="shared" si="1"/>
        <v>17</v>
      </c>
      <c r="J19" s="195">
        <f t="shared" si="2"/>
        <v>168.3</v>
      </c>
      <c r="K19" s="146"/>
      <c r="L19" s="197">
        <f ca="1">SUMIF(DATABASE!$E$3:$E$65,'SIDE ORDER &amp; FOC'!B19,DATABASE!$F$3:$F$49)</f>
        <v>2.41</v>
      </c>
      <c r="M19" s="198">
        <f t="shared" ca="1" si="3"/>
        <v>40.97</v>
      </c>
      <c r="N19" s="107">
        <f t="shared" ca="1" si="7"/>
        <v>2.41</v>
      </c>
      <c r="O19" s="199">
        <f t="shared" ca="1" si="4"/>
        <v>0</v>
      </c>
      <c r="Q19" s="129"/>
      <c r="R19" s="130"/>
      <c r="S19" s="131"/>
    </row>
    <row r="20" spans="1:19" s="117" customFormat="1" ht="33.75" hidden="1" customHeight="1">
      <c r="A20" s="640">
        <f t="shared" si="6"/>
        <v>10</v>
      </c>
      <c r="B20" s="118" t="s">
        <v>188</v>
      </c>
      <c r="C20" s="641">
        <v>9.9</v>
      </c>
      <c r="D20" s="59">
        <f>VLOOKUP(B20,Summary!$B$30:$AK$409,5,FALSE)</f>
        <v>6</v>
      </c>
      <c r="E20" s="642">
        <f t="shared" si="5"/>
        <v>59.400000000000006</v>
      </c>
      <c r="F20" s="90"/>
      <c r="G20" s="196">
        <f>+'DAILY FOC'!BO18</f>
        <v>0</v>
      </c>
      <c r="H20" s="642">
        <f t="shared" si="0"/>
        <v>0</v>
      </c>
      <c r="I20" s="643">
        <v>0</v>
      </c>
      <c r="J20" s="641">
        <f t="shared" si="2"/>
        <v>0</v>
      </c>
      <c r="K20" s="146"/>
      <c r="L20" s="197">
        <f ca="1">SUMIF(DATABASE!$E$3:$E$65,'SIDE ORDER &amp; FOC'!B20,DATABASE!$F$3:$F$49)</f>
        <v>2.8</v>
      </c>
      <c r="M20" s="198">
        <f t="shared" ca="1" si="3"/>
        <v>0</v>
      </c>
      <c r="N20" s="107">
        <f t="shared" ca="1" si="7"/>
        <v>2.8</v>
      </c>
      <c r="O20" s="199">
        <f t="shared" ca="1" si="4"/>
        <v>0</v>
      </c>
      <c r="Q20" s="129"/>
      <c r="R20" s="130"/>
      <c r="S20" s="131"/>
    </row>
    <row r="21" spans="1:19" s="117" customFormat="1" ht="33.75" hidden="1" customHeight="1">
      <c r="A21" s="640">
        <f t="shared" si="6"/>
        <v>11</v>
      </c>
      <c r="B21" s="118" t="s">
        <v>189</v>
      </c>
      <c r="C21" s="641">
        <v>9.9</v>
      </c>
      <c r="D21" s="59">
        <f>VLOOKUP(B21,Summary!$B$30:$AK$409,5,FALSE)</f>
        <v>3</v>
      </c>
      <c r="E21" s="642">
        <f t="shared" si="5"/>
        <v>29.700000000000003</v>
      </c>
      <c r="F21" s="90"/>
      <c r="G21" s="196">
        <f>+'DAILY FOC'!BO19</f>
        <v>0</v>
      </c>
      <c r="H21" s="642">
        <f t="shared" si="0"/>
        <v>0</v>
      </c>
      <c r="I21" s="643">
        <v>0</v>
      </c>
      <c r="J21" s="641">
        <f t="shared" si="2"/>
        <v>0</v>
      </c>
      <c r="K21" s="146"/>
      <c r="L21" s="197">
        <f ca="1">SUMIF(DATABASE!$E$3:$E$65,'SIDE ORDER &amp; FOC'!B21,DATABASE!$F$3:$F$49)</f>
        <v>2.08</v>
      </c>
      <c r="M21" s="198">
        <f t="shared" ca="1" si="3"/>
        <v>0</v>
      </c>
      <c r="N21" s="107">
        <f t="shared" ca="1" si="7"/>
        <v>2.08</v>
      </c>
      <c r="O21" s="199">
        <f t="shared" ca="1" si="4"/>
        <v>0</v>
      </c>
      <c r="Q21" s="129"/>
      <c r="R21" s="130"/>
      <c r="S21" s="131"/>
    </row>
    <row r="22" spans="1:19" s="117" customFormat="1" ht="33.75" hidden="1" customHeight="1">
      <c r="A22" s="57">
        <f t="shared" si="6"/>
        <v>12</v>
      </c>
      <c r="B22" s="118" t="s">
        <v>190</v>
      </c>
      <c r="C22" s="195">
        <v>9.9</v>
      </c>
      <c r="D22" s="59">
        <f>VLOOKUP(B22,Summary!$B$30:$AK$409,5,FALSE)</f>
        <v>5</v>
      </c>
      <c r="E22" s="56">
        <f t="shared" si="5"/>
        <v>49.5</v>
      </c>
      <c r="F22" s="90"/>
      <c r="G22" s="196">
        <f>+'DAILY FOC'!BO20</f>
        <v>0</v>
      </c>
      <c r="H22" s="56">
        <f t="shared" si="0"/>
        <v>0</v>
      </c>
      <c r="I22" s="89">
        <f t="shared" si="1"/>
        <v>5</v>
      </c>
      <c r="J22" s="195">
        <f t="shared" si="2"/>
        <v>49.5</v>
      </c>
      <c r="K22" s="146"/>
      <c r="L22" s="197">
        <f ca="1">SUMIF(DATABASE!$E$3:$E$65,'SIDE ORDER &amp; FOC'!B22,DATABASE!$F$3:$F$49)</f>
        <v>2.3199999999999998</v>
      </c>
      <c r="M22" s="198">
        <f t="shared" ca="1" si="3"/>
        <v>11.6</v>
      </c>
      <c r="N22" s="107">
        <f t="shared" ca="1" si="7"/>
        <v>2.3199999999999998</v>
      </c>
      <c r="O22" s="199">
        <f t="shared" ca="1" si="4"/>
        <v>0</v>
      </c>
      <c r="Q22" s="126" t="s">
        <v>58</v>
      </c>
      <c r="R22" s="127">
        <v>1.5</v>
      </c>
      <c r="S22" s="128">
        <f t="shared" ref="S22:S34" si="8">+R22*D22</f>
        <v>7.5</v>
      </c>
    </row>
    <row r="23" spans="1:19" s="117" customFormat="1" ht="33.75" hidden="1" customHeight="1">
      <c r="A23" s="640">
        <f t="shared" si="6"/>
        <v>13</v>
      </c>
      <c r="B23" s="118" t="s">
        <v>191</v>
      </c>
      <c r="C23" s="641">
        <v>9.9</v>
      </c>
      <c r="D23" s="59">
        <f>VLOOKUP(B23,Summary!$B$30:$AK$409,5,FALSE)</f>
        <v>0</v>
      </c>
      <c r="E23" s="642">
        <f t="shared" si="5"/>
        <v>0</v>
      </c>
      <c r="F23" s="90"/>
      <c r="G23" s="196">
        <f>+'DAILY FOC'!BO21</f>
        <v>0</v>
      </c>
      <c r="H23" s="642">
        <f t="shared" si="0"/>
        <v>0</v>
      </c>
      <c r="I23" s="643">
        <v>0</v>
      </c>
      <c r="J23" s="641">
        <f t="shared" si="2"/>
        <v>0</v>
      </c>
      <c r="K23" s="146"/>
      <c r="L23" s="197">
        <f ca="1">SUMIF(DATABASE!$E$3:$E$65,'SIDE ORDER &amp; FOC'!B23,DATABASE!$F$3:$F$49)</f>
        <v>1.6</v>
      </c>
      <c r="M23" s="198">
        <f t="shared" ca="1" si="3"/>
        <v>0</v>
      </c>
      <c r="N23" s="107">
        <f t="shared" ca="1" si="7"/>
        <v>1.6</v>
      </c>
      <c r="O23" s="199">
        <f t="shared" ca="1" si="4"/>
        <v>0</v>
      </c>
      <c r="Q23" s="126"/>
      <c r="R23" s="127"/>
      <c r="S23" s="128"/>
    </row>
    <row r="24" spans="1:19" s="117" customFormat="1" ht="33.75" hidden="1" customHeight="1">
      <c r="A24" s="640">
        <f t="shared" si="6"/>
        <v>14</v>
      </c>
      <c r="B24" s="118" t="s">
        <v>192</v>
      </c>
      <c r="C24" s="641">
        <v>9.9</v>
      </c>
      <c r="D24" s="59">
        <f>VLOOKUP(B24,Summary!$B$30:$AK$409,5,FALSE)</f>
        <v>5</v>
      </c>
      <c r="E24" s="642">
        <f t="shared" si="5"/>
        <v>49.5</v>
      </c>
      <c r="F24" s="90"/>
      <c r="G24" s="196">
        <f>+'DAILY FOC'!BO22</f>
        <v>0</v>
      </c>
      <c r="H24" s="642">
        <f t="shared" si="0"/>
        <v>0</v>
      </c>
      <c r="I24" s="643">
        <v>0</v>
      </c>
      <c r="J24" s="641">
        <f t="shared" si="2"/>
        <v>0</v>
      </c>
      <c r="K24" s="146"/>
      <c r="L24" s="197">
        <f ca="1">SUMIF(DATABASE!$E$3:$E$65,'SIDE ORDER &amp; FOC'!B24,DATABASE!$F$3:$F$49)</f>
        <v>3.56</v>
      </c>
      <c r="M24" s="198">
        <f t="shared" ca="1" si="3"/>
        <v>0</v>
      </c>
      <c r="N24" s="107">
        <f t="shared" ca="1" si="7"/>
        <v>3.56</v>
      </c>
      <c r="O24" s="199">
        <f t="shared" ca="1" si="4"/>
        <v>0</v>
      </c>
      <c r="Q24" s="126" t="s">
        <v>284</v>
      </c>
      <c r="R24" s="127">
        <v>1</v>
      </c>
      <c r="S24" s="128">
        <f t="shared" si="8"/>
        <v>5</v>
      </c>
    </row>
    <row r="25" spans="1:19" s="117" customFormat="1" ht="33.75" hidden="1" customHeight="1">
      <c r="A25" s="57">
        <f t="shared" si="6"/>
        <v>15</v>
      </c>
      <c r="B25" s="118" t="s">
        <v>193</v>
      </c>
      <c r="C25" s="195">
        <v>9.9</v>
      </c>
      <c r="D25" s="59">
        <f>VLOOKUP(B25,Summary!$B$30:$AK$409,5,FALSE)</f>
        <v>12</v>
      </c>
      <c r="E25" s="56">
        <f t="shared" si="5"/>
        <v>118.80000000000001</v>
      </c>
      <c r="F25" s="90"/>
      <c r="G25" s="196">
        <f>+'DAILY FOC'!BO23</f>
        <v>0</v>
      </c>
      <c r="H25" s="56">
        <f t="shared" si="0"/>
        <v>0</v>
      </c>
      <c r="I25" s="89">
        <f t="shared" si="1"/>
        <v>12</v>
      </c>
      <c r="J25" s="195">
        <f t="shared" si="2"/>
        <v>118.80000000000001</v>
      </c>
      <c r="K25" s="146"/>
      <c r="L25" s="197">
        <f ca="1">SUMIF(DATABASE!$E$3:$E$65,'SIDE ORDER &amp; FOC'!B25,DATABASE!$F$3:$F$49)</f>
        <v>3.16</v>
      </c>
      <c r="M25" s="198">
        <f t="shared" ca="1" si="3"/>
        <v>37.92</v>
      </c>
      <c r="N25" s="107">
        <f t="shared" ca="1" si="7"/>
        <v>3.16</v>
      </c>
      <c r="O25" s="199">
        <f t="shared" ca="1" si="4"/>
        <v>0</v>
      </c>
      <c r="Q25" s="129"/>
      <c r="R25" s="130"/>
      <c r="S25" s="131"/>
    </row>
    <row r="26" spans="1:19" s="117" customFormat="1" ht="33.75" hidden="1" customHeight="1">
      <c r="A26" s="57">
        <f t="shared" si="6"/>
        <v>16</v>
      </c>
      <c r="B26" s="118" t="s">
        <v>194</v>
      </c>
      <c r="C26" s="195">
        <v>9.9</v>
      </c>
      <c r="D26" s="59">
        <f>VLOOKUP(B26,Summary!$B$30:$AK$409,5,FALSE)</f>
        <v>4</v>
      </c>
      <c r="E26" s="56">
        <f t="shared" si="5"/>
        <v>39.6</v>
      </c>
      <c r="F26" s="90"/>
      <c r="G26" s="196">
        <f>+'DAILY FOC'!BO24</f>
        <v>0</v>
      </c>
      <c r="H26" s="56">
        <f t="shared" si="0"/>
        <v>0</v>
      </c>
      <c r="I26" s="89">
        <f t="shared" si="1"/>
        <v>4</v>
      </c>
      <c r="J26" s="195">
        <f t="shared" si="2"/>
        <v>39.6</v>
      </c>
      <c r="K26" s="146"/>
      <c r="L26" s="197">
        <f ca="1">SUMIF(DATABASE!$E$3:$E$65,'SIDE ORDER &amp; FOC'!B26,DATABASE!$F$3:$F$49)</f>
        <v>2.59</v>
      </c>
      <c r="M26" s="198">
        <f t="shared" ca="1" si="3"/>
        <v>10.36</v>
      </c>
      <c r="N26" s="107">
        <f t="shared" ca="1" si="7"/>
        <v>2.59</v>
      </c>
      <c r="O26" s="199">
        <f t="shared" ca="1" si="4"/>
        <v>0</v>
      </c>
      <c r="Q26" s="126" t="s">
        <v>54</v>
      </c>
      <c r="R26" s="127">
        <v>5</v>
      </c>
      <c r="S26" s="128">
        <f t="shared" si="8"/>
        <v>20</v>
      </c>
    </row>
    <row r="27" spans="1:19" s="117" customFormat="1" ht="33.75" customHeight="1">
      <c r="A27" s="57">
        <f t="shared" si="6"/>
        <v>17</v>
      </c>
      <c r="B27" s="118" t="s">
        <v>195</v>
      </c>
      <c r="C27" s="195">
        <v>9.9</v>
      </c>
      <c r="D27" s="59">
        <f>VLOOKUP(B27,Summary!$B$30:$AK$409,5,FALSE)</f>
        <v>9</v>
      </c>
      <c r="E27" s="56">
        <f t="shared" si="5"/>
        <v>89.100000000000009</v>
      </c>
      <c r="F27" s="90"/>
      <c r="G27" s="196">
        <f>+'DAILY FOC'!BO25</f>
        <v>0</v>
      </c>
      <c r="H27" s="56">
        <f t="shared" si="0"/>
        <v>0</v>
      </c>
      <c r="I27" s="89">
        <f t="shared" si="1"/>
        <v>9</v>
      </c>
      <c r="J27" s="195">
        <f t="shared" si="2"/>
        <v>89.100000000000009</v>
      </c>
      <c r="K27" s="146"/>
      <c r="L27" s="197">
        <f ca="1">SUMIF(DATABASE!$E$3:$E$65,'SIDE ORDER &amp; FOC'!B27,DATABASE!$F$3:$F$49)</f>
        <v>4.71</v>
      </c>
      <c r="M27" s="198">
        <f t="shared" ca="1" si="3"/>
        <v>42.39</v>
      </c>
      <c r="N27" s="107">
        <f t="shared" ca="1" si="7"/>
        <v>4.71</v>
      </c>
      <c r="O27" s="199">
        <f t="shared" ca="1" si="4"/>
        <v>0</v>
      </c>
      <c r="Q27" s="126" t="s">
        <v>53</v>
      </c>
      <c r="R27" s="127">
        <v>1</v>
      </c>
      <c r="S27" s="128">
        <f t="shared" si="8"/>
        <v>9</v>
      </c>
    </row>
    <row r="28" spans="1:19" s="646" customFormat="1" ht="33.75" customHeight="1">
      <c r="A28" s="57">
        <f t="shared" si="6"/>
        <v>18</v>
      </c>
      <c r="B28" s="426" t="s">
        <v>175</v>
      </c>
      <c r="C28" s="195">
        <v>12.9</v>
      </c>
      <c r="D28" s="59">
        <f>VLOOKUP(B28,Summary!$B$30:$AK$409,5,FALSE)</f>
        <v>14</v>
      </c>
      <c r="E28" s="644">
        <f t="shared" si="5"/>
        <v>180.6</v>
      </c>
      <c r="F28" s="645"/>
      <c r="G28" s="196">
        <f>+'DAILY FOC'!BO26</f>
        <v>0</v>
      </c>
      <c r="H28" s="56">
        <f t="shared" si="0"/>
        <v>0</v>
      </c>
      <c r="I28" s="89">
        <f t="shared" si="1"/>
        <v>14</v>
      </c>
      <c r="J28" s="195">
        <f t="shared" si="2"/>
        <v>180.6</v>
      </c>
      <c r="K28" s="146"/>
      <c r="L28" s="197">
        <f ca="1">SUMIF(DATABASE!$E$3:$E$65,'SIDE ORDER &amp; FOC'!B28,DATABASE!$F$3:$F$49)</f>
        <v>4.41</v>
      </c>
      <c r="M28" s="198">
        <f t="shared" ca="1" si="3"/>
        <v>61.74</v>
      </c>
      <c r="N28" s="107">
        <f t="shared" ca="1" si="7"/>
        <v>4.41</v>
      </c>
      <c r="O28" s="199">
        <f t="shared" ca="1" si="4"/>
        <v>0</v>
      </c>
      <c r="Q28" s="126" t="s">
        <v>53</v>
      </c>
      <c r="R28" s="127">
        <v>1</v>
      </c>
      <c r="S28" s="128">
        <f t="shared" si="8"/>
        <v>14</v>
      </c>
    </row>
    <row r="29" spans="1:19" s="646" customFormat="1" ht="33.75" customHeight="1">
      <c r="A29" s="57">
        <f t="shared" si="6"/>
        <v>19</v>
      </c>
      <c r="B29" s="426" t="s">
        <v>176</v>
      </c>
      <c r="C29" s="195">
        <v>12.9</v>
      </c>
      <c r="D29" s="59">
        <f>VLOOKUP(B29,Summary!$B$30:$AK$409,5,FALSE)</f>
        <v>2</v>
      </c>
      <c r="E29" s="644">
        <f t="shared" si="5"/>
        <v>25.8</v>
      </c>
      <c r="F29" s="645"/>
      <c r="G29" s="196">
        <f>+'DAILY FOC'!BO27</f>
        <v>0</v>
      </c>
      <c r="H29" s="56">
        <f t="shared" si="0"/>
        <v>0</v>
      </c>
      <c r="I29" s="89">
        <f t="shared" si="1"/>
        <v>2</v>
      </c>
      <c r="J29" s="195">
        <f t="shared" si="2"/>
        <v>25.8</v>
      </c>
      <c r="K29" s="146"/>
      <c r="L29" s="197">
        <f ca="1">SUMIF(DATABASE!$E$3:$E$65,'SIDE ORDER &amp; FOC'!B29,DATABASE!$F$3:$F$49)</f>
        <v>4.43</v>
      </c>
      <c r="M29" s="198">
        <f t="shared" ca="1" si="3"/>
        <v>8.86</v>
      </c>
      <c r="N29" s="107">
        <f t="shared" ca="1" si="7"/>
        <v>4.43</v>
      </c>
      <c r="O29" s="199">
        <f t="shared" ca="1" si="4"/>
        <v>0</v>
      </c>
      <c r="Q29" s="126" t="s">
        <v>53</v>
      </c>
      <c r="R29" s="127">
        <v>1</v>
      </c>
      <c r="S29" s="128">
        <f t="shared" si="8"/>
        <v>2</v>
      </c>
    </row>
    <row r="30" spans="1:19" s="646" customFormat="1" ht="33.75" customHeight="1">
      <c r="A30" s="57">
        <f t="shared" si="6"/>
        <v>20</v>
      </c>
      <c r="B30" s="426" t="s">
        <v>177</v>
      </c>
      <c r="C30" s="647">
        <v>12.9</v>
      </c>
      <c r="D30" s="59">
        <f>VLOOKUP(B30,Summary!$B$30:$AK$409,5,FALSE)</f>
        <v>12</v>
      </c>
      <c r="E30" s="644">
        <f t="shared" si="5"/>
        <v>154.80000000000001</v>
      </c>
      <c r="F30" s="645"/>
      <c r="G30" s="196">
        <f>+'DAILY FOC'!BO28</f>
        <v>0</v>
      </c>
      <c r="H30" s="56">
        <f t="shared" si="0"/>
        <v>0</v>
      </c>
      <c r="I30" s="89">
        <f t="shared" si="1"/>
        <v>12</v>
      </c>
      <c r="J30" s="195">
        <f t="shared" si="2"/>
        <v>154.80000000000001</v>
      </c>
      <c r="K30" s="146"/>
      <c r="L30" s="197">
        <f ca="1">SUMIF(DATABASE!$E$3:$E$65,'SIDE ORDER &amp; FOC'!B30,DATABASE!$F$3:$F$49)</f>
        <v>4.75</v>
      </c>
      <c r="M30" s="198">
        <f t="shared" ca="1" si="3"/>
        <v>57</v>
      </c>
      <c r="N30" s="107">
        <f t="shared" ca="1" si="7"/>
        <v>4.75</v>
      </c>
      <c r="O30" s="199">
        <f t="shared" ca="1" si="4"/>
        <v>0</v>
      </c>
      <c r="Q30" s="126" t="s">
        <v>53</v>
      </c>
      <c r="R30" s="127">
        <v>1</v>
      </c>
      <c r="S30" s="128">
        <f t="shared" si="8"/>
        <v>12</v>
      </c>
    </row>
    <row r="31" spans="1:19" s="646" customFormat="1" ht="33.75" customHeight="1">
      <c r="A31" s="57">
        <f t="shared" si="6"/>
        <v>21</v>
      </c>
      <c r="B31" s="118" t="s">
        <v>178</v>
      </c>
      <c r="C31" s="195">
        <v>12.9</v>
      </c>
      <c r="D31" s="59">
        <f>VLOOKUP(B31,Summary!$B$30:$AK$409,5,FALSE)</f>
        <v>8</v>
      </c>
      <c r="E31" s="56">
        <f t="shared" si="5"/>
        <v>103.2</v>
      </c>
      <c r="F31" s="645"/>
      <c r="G31" s="196">
        <f>+'DAILY FOC'!BO29</f>
        <v>2</v>
      </c>
      <c r="H31" s="56">
        <f t="shared" si="0"/>
        <v>25.8</v>
      </c>
      <c r="I31" s="89">
        <f t="shared" si="1"/>
        <v>6</v>
      </c>
      <c r="J31" s="195">
        <f t="shared" si="2"/>
        <v>77.400000000000006</v>
      </c>
      <c r="K31" s="146"/>
      <c r="L31" s="197">
        <f ca="1">SUMIF(DATABASE!$E$3:$E$65,'SIDE ORDER &amp; FOC'!B31,DATABASE!$F$3:$F$49)</f>
        <v>5.98</v>
      </c>
      <c r="M31" s="198">
        <f t="shared" ca="1" si="3"/>
        <v>35.880000000000003</v>
      </c>
      <c r="N31" s="107">
        <f t="shared" ca="1" si="7"/>
        <v>5.98</v>
      </c>
      <c r="O31" s="199">
        <f t="shared" ca="1" si="4"/>
        <v>11.96</v>
      </c>
      <c r="Q31" s="126" t="s">
        <v>53</v>
      </c>
      <c r="R31" s="127">
        <v>1</v>
      </c>
      <c r="S31" s="128">
        <f t="shared" si="8"/>
        <v>8</v>
      </c>
    </row>
    <row r="32" spans="1:19" s="117" customFormat="1" ht="33.75" hidden="1" customHeight="1">
      <c r="A32" s="57">
        <f t="shared" si="6"/>
        <v>22</v>
      </c>
      <c r="B32" s="118" t="s">
        <v>179</v>
      </c>
      <c r="C32" s="195">
        <v>12.9</v>
      </c>
      <c r="D32" s="59">
        <f>VLOOKUP(B32,Summary!$B$30:$AK$409,5,FALSE)</f>
        <v>10</v>
      </c>
      <c r="E32" s="56">
        <f t="shared" si="5"/>
        <v>129</v>
      </c>
      <c r="F32" s="90"/>
      <c r="G32" s="196">
        <f>+'DAILY FOC'!BO30</f>
        <v>1</v>
      </c>
      <c r="H32" s="56">
        <f t="shared" si="0"/>
        <v>12.9</v>
      </c>
      <c r="I32" s="89">
        <f t="shared" si="1"/>
        <v>9</v>
      </c>
      <c r="J32" s="195">
        <f t="shared" si="2"/>
        <v>116.10000000000001</v>
      </c>
      <c r="K32" s="146"/>
      <c r="L32" s="197">
        <f ca="1">SUMIF(DATABASE!$E$3:$E$65,'SIDE ORDER &amp; FOC'!B32,DATABASE!$F$3:$F$49)</f>
        <v>4.29</v>
      </c>
      <c r="M32" s="198">
        <f t="shared" ca="1" si="3"/>
        <v>38.61</v>
      </c>
      <c r="N32" s="107">
        <f t="shared" ca="1" si="7"/>
        <v>4.29</v>
      </c>
      <c r="O32" s="199">
        <f t="shared" ca="1" si="4"/>
        <v>4.29</v>
      </c>
      <c r="Q32" s="126" t="s">
        <v>285</v>
      </c>
      <c r="R32" s="127">
        <v>1</v>
      </c>
      <c r="S32" s="128">
        <f>+R32*D32</f>
        <v>10</v>
      </c>
    </row>
    <row r="33" spans="1:19" s="117" customFormat="1" ht="33.75" hidden="1" customHeight="1">
      <c r="A33" s="57">
        <f t="shared" si="6"/>
        <v>23</v>
      </c>
      <c r="B33" s="118" t="s">
        <v>180</v>
      </c>
      <c r="C33" s="195">
        <v>12.9</v>
      </c>
      <c r="D33" s="59">
        <f>VLOOKUP(B33,Summary!$B$30:$AK$409,5,FALSE)</f>
        <v>7</v>
      </c>
      <c r="E33" s="56">
        <f t="shared" si="5"/>
        <v>90.3</v>
      </c>
      <c r="F33" s="90"/>
      <c r="G33" s="196">
        <f>+'DAILY FOC'!BO31</f>
        <v>0</v>
      </c>
      <c r="H33" s="56">
        <f t="shared" si="0"/>
        <v>0</v>
      </c>
      <c r="I33" s="89">
        <f t="shared" si="1"/>
        <v>7</v>
      </c>
      <c r="J33" s="195">
        <f t="shared" si="2"/>
        <v>90.3</v>
      </c>
      <c r="K33" s="146"/>
      <c r="L33" s="197">
        <f ca="1">SUMIF(DATABASE!$E$3:$E$65,'SIDE ORDER &amp; FOC'!B33,DATABASE!$F$3:$F$49)</f>
        <v>2.1</v>
      </c>
      <c r="M33" s="198">
        <f t="shared" ca="1" si="3"/>
        <v>14.700000000000001</v>
      </c>
      <c r="N33" s="107">
        <f t="shared" ca="1" si="7"/>
        <v>2.1</v>
      </c>
      <c r="O33" s="199">
        <f t="shared" ca="1" si="4"/>
        <v>0</v>
      </c>
      <c r="Q33" s="129"/>
      <c r="R33" s="130"/>
      <c r="S33" s="131"/>
    </row>
    <row r="34" spans="1:19" s="117" customFormat="1" ht="33.75" customHeight="1">
      <c r="A34" s="57">
        <f t="shared" si="6"/>
        <v>24</v>
      </c>
      <c r="B34" s="118" t="s">
        <v>181</v>
      </c>
      <c r="C34" s="195">
        <v>12.9</v>
      </c>
      <c r="D34" s="59">
        <f>VLOOKUP(B34,Summary!$B$30:$AK$409,5,FALSE)</f>
        <v>3</v>
      </c>
      <c r="E34" s="56">
        <f t="shared" si="5"/>
        <v>38.700000000000003</v>
      </c>
      <c r="F34" s="90"/>
      <c r="G34" s="196">
        <f>+'DAILY FOC'!BO32</f>
        <v>0</v>
      </c>
      <c r="H34" s="56">
        <f t="shared" si="0"/>
        <v>0</v>
      </c>
      <c r="I34" s="89">
        <f t="shared" si="1"/>
        <v>3</v>
      </c>
      <c r="J34" s="195">
        <f t="shared" si="2"/>
        <v>38.700000000000003</v>
      </c>
      <c r="K34" s="146"/>
      <c r="L34" s="197">
        <f ca="1">SUMIF(DATABASE!$E$3:$E$65,'SIDE ORDER &amp; FOC'!B34,DATABASE!$F$3:$F$49)</f>
        <v>4.9400000000000004</v>
      </c>
      <c r="M34" s="198">
        <f t="shared" ca="1" si="3"/>
        <v>14.82</v>
      </c>
      <c r="N34" s="107">
        <f t="shared" ca="1" si="7"/>
        <v>4.9400000000000004</v>
      </c>
      <c r="O34" s="199">
        <f t="shared" ca="1" si="4"/>
        <v>0</v>
      </c>
      <c r="Q34" s="126" t="s">
        <v>53</v>
      </c>
      <c r="R34" s="127">
        <v>1</v>
      </c>
      <c r="S34" s="128">
        <f t="shared" si="8"/>
        <v>3</v>
      </c>
    </row>
    <row r="35" spans="1:19" s="117" customFormat="1" ht="33.75" hidden="1" customHeight="1">
      <c r="A35" s="57">
        <f t="shared" si="6"/>
        <v>25</v>
      </c>
      <c r="B35" s="118" t="s">
        <v>196</v>
      </c>
      <c r="C35" s="195">
        <v>5.9</v>
      </c>
      <c r="D35" s="59">
        <f>VLOOKUP(B35,Summary!$B$30:$AK$409,5,FALSE)</f>
        <v>0</v>
      </c>
      <c r="E35" s="56">
        <f>D35*C35</f>
        <v>0</v>
      </c>
      <c r="F35" s="90"/>
      <c r="G35" s="196">
        <f>+'DAILY FOC'!BO33</f>
        <v>0</v>
      </c>
      <c r="H35" s="56">
        <f t="shared" si="0"/>
        <v>0</v>
      </c>
      <c r="I35" s="89">
        <v>1</v>
      </c>
      <c r="J35" s="195">
        <f>+I35*C35</f>
        <v>5.9</v>
      </c>
      <c r="K35" s="146"/>
      <c r="L35" s="197">
        <f ca="1">SUMIF(DATABASE!$E$3:$E$65,'SIDE ORDER &amp; FOC'!B35,DATABASE!$F$3:$F$49)</f>
        <v>2</v>
      </c>
      <c r="M35" s="198">
        <f t="shared" ca="1" si="3"/>
        <v>2</v>
      </c>
      <c r="N35" s="107">
        <f t="shared" ca="1" si="7"/>
        <v>2</v>
      </c>
      <c r="O35" s="199">
        <f t="shared" ca="1" si="4"/>
        <v>0</v>
      </c>
      <c r="Q35" s="126" t="s">
        <v>286</v>
      </c>
      <c r="R35" s="127">
        <v>2</v>
      </c>
      <c r="S35" s="128">
        <f>+R35*$D$35</f>
        <v>0</v>
      </c>
    </row>
    <row r="36" spans="1:19" s="117" customFormat="1" ht="33.75" hidden="1" customHeight="1">
      <c r="A36" s="57"/>
      <c r="B36" s="118"/>
      <c r="C36" s="195"/>
      <c r="D36" s="59"/>
      <c r="E36" s="56"/>
      <c r="F36" s="90"/>
      <c r="G36" s="196"/>
      <c r="H36" s="56"/>
      <c r="I36" s="89"/>
      <c r="J36" s="195"/>
      <c r="K36" s="146"/>
      <c r="L36" s="197"/>
      <c r="M36" s="198"/>
      <c r="N36" s="107"/>
      <c r="O36" s="199"/>
      <c r="Q36" s="126" t="s">
        <v>287</v>
      </c>
      <c r="R36" s="127">
        <v>2</v>
      </c>
      <c r="S36" s="128">
        <f>+R36*$D$35</f>
        <v>0</v>
      </c>
    </row>
    <row r="37" spans="1:19" s="117" customFormat="1" ht="33.75" hidden="1" customHeight="1">
      <c r="A37" s="57"/>
      <c r="B37" s="118"/>
      <c r="C37" s="195"/>
      <c r="D37" s="59"/>
      <c r="E37" s="56"/>
      <c r="F37" s="90"/>
      <c r="G37" s="196"/>
      <c r="H37" s="56"/>
      <c r="I37" s="89"/>
      <c r="J37" s="195"/>
      <c r="K37" s="146"/>
      <c r="L37" s="197"/>
      <c r="M37" s="198"/>
      <c r="N37" s="107"/>
      <c r="O37" s="199"/>
      <c r="Q37" s="126" t="s">
        <v>57</v>
      </c>
      <c r="R37" s="127">
        <v>2</v>
      </c>
      <c r="S37" s="128">
        <f>+R37*$D$35</f>
        <v>0</v>
      </c>
    </row>
    <row r="38" spans="1:19" s="117" customFormat="1" ht="33.75" hidden="1" customHeight="1">
      <c r="A38" s="57">
        <f>+A35+1</f>
        <v>26</v>
      </c>
      <c r="B38" s="118" t="s">
        <v>197</v>
      </c>
      <c r="C38" s="195">
        <v>5.9</v>
      </c>
      <c r="D38" s="59">
        <f>VLOOKUP(B38,Summary!$B$30:$AK$409,5,FALSE)</f>
        <v>10</v>
      </c>
      <c r="E38" s="56">
        <f t="shared" ref="E38:E49" si="9">D38*C38</f>
        <v>59</v>
      </c>
      <c r="F38" s="90"/>
      <c r="G38" s="196">
        <f>+'DAILY FOC'!BO36</f>
        <v>0</v>
      </c>
      <c r="H38" s="56">
        <f t="shared" ref="H38:H49" si="10">G38*C38</f>
        <v>0</v>
      </c>
      <c r="I38" s="89">
        <f t="shared" ref="I38:I49" si="11">+D38-G38</f>
        <v>10</v>
      </c>
      <c r="J38" s="195">
        <f t="shared" ref="J38:J49" si="12">+I38*C38</f>
        <v>59</v>
      </c>
      <c r="K38" s="146"/>
      <c r="L38" s="197">
        <f ca="1">SUMIF(DATABASE!$E$3:$E$65,'SIDE ORDER &amp; FOC'!B38,DATABASE!$F$3:$F$49)</f>
        <v>1.76</v>
      </c>
      <c r="M38" s="198">
        <f t="shared" ca="1" si="3"/>
        <v>17.600000000000001</v>
      </c>
      <c r="N38" s="107">
        <f t="shared" ref="N38:N49" ca="1" si="13">+L38</f>
        <v>1.76</v>
      </c>
      <c r="O38" s="199">
        <f t="shared" ca="1" si="4"/>
        <v>0</v>
      </c>
      <c r="Q38" s="425"/>
      <c r="R38" s="648"/>
      <c r="S38" s="649"/>
    </row>
    <row r="39" spans="1:19" s="117" customFormat="1" ht="33.75" hidden="1" customHeight="1">
      <c r="A39" s="57">
        <f t="shared" ref="A39:A49" si="14">+A38+1</f>
        <v>27</v>
      </c>
      <c r="B39" s="118" t="s">
        <v>198</v>
      </c>
      <c r="C39" s="195">
        <v>5.9</v>
      </c>
      <c r="D39" s="59">
        <f>VLOOKUP(B39,Summary!$B$30:$AK$409,5,FALSE)</f>
        <v>1</v>
      </c>
      <c r="E39" s="56">
        <f t="shared" si="9"/>
        <v>5.9</v>
      </c>
      <c r="F39" s="90"/>
      <c r="G39" s="196">
        <f>+'DAILY FOC'!BO37</f>
        <v>0</v>
      </c>
      <c r="H39" s="56">
        <f t="shared" si="10"/>
        <v>0</v>
      </c>
      <c r="I39" s="89">
        <f t="shared" si="11"/>
        <v>1</v>
      </c>
      <c r="J39" s="195">
        <f>+I39*C39</f>
        <v>5.9</v>
      </c>
      <c r="K39" s="146"/>
      <c r="L39" s="197">
        <f ca="1">SUMIF(DATABASE!$E$3:$E$65,'SIDE ORDER &amp; FOC'!B39,DATABASE!$F$3:$F$49)</f>
        <v>2.15</v>
      </c>
      <c r="M39" s="198">
        <f t="shared" ca="1" si="3"/>
        <v>2.15</v>
      </c>
      <c r="N39" s="107">
        <f t="shared" ca="1" si="13"/>
        <v>2.15</v>
      </c>
      <c r="O39" s="199">
        <f t="shared" ca="1" si="4"/>
        <v>0</v>
      </c>
      <c r="Q39" s="135"/>
      <c r="R39" s="127"/>
      <c r="S39" s="134">
        <f>+R39*D39</f>
        <v>0</v>
      </c>
    </row>
    <row r="40" spans="1:19" s="117" customFormat="1" ht="33.75" hidden="1" customHeight="1">
      <c r="A40" s="57">
        <f t="shared" si="14"/>
        <v>28</v>
      </c>
      <c r="B40" s="118" t="s">
        <v>199</v>
      </c>
      <c r="C40" s="195">
        <v>5.9</v>
      </c>
      <c r="D40" s="59">
        <f>VLOOKUP(B40,Summary!$B$30:$AK$409,5,FALSE)</f>
        <v>0</v>
      </c>
      <c r="E40" s="56">
        <f t="shared" si="9"/>
        <v>0</v>
      </c>
      <c r="F40" s="90"/>
      <c r="G40" s="196">
        <f>+'DAILY FOC'!BO38</f>
        <v>0</v>
      </c>
      <c r="H40" s="56">
        <f t="shared" si="10"/>
        <v>0</v>
      </c>
      <c r="I40" s="89">
        <f t="shared" si="11"/>
        <v>0</v>
      </c>
      <c r="J40" s="195">
        <f t="shared" si="12"/>
        <v>0</v>
      </c>
      <c r="K40" s="146"/>
      <c r="L40" s="197">
        <f ca="1">SUMIF(DATABASE!$E$3:$E$65,'SIDE ORDER &amp; FOC'!B40,DATABASE!$F$3:$F$49)</f>
        <v>1.56</v>
      </c>
      <c r="M40" s="198">
        <f t="shared" ca="1" si="3"/>
        <v>0</v>
      </c>
      <c r="N40" s="107">
        <f t="shared" ca="1" si="13"/>
        <v>1.56</v>
      </c>
      <c r="O40" s="199">
        <f t="shared" ca="1" si="4"/>
        <v>0</v>
      </c>
      <c r="Q40" s="126" t="s">
        <v>288</v>
      </c>
      <c r="R40" s="127">
        <v>6</v>
      </c>
      <c r="S40" s="128">
        <f t="shared" ref="S40:S47" si="15">+R40*D40</f>
        <v>0</v>
      </c>
    </row>
    <row r="41" spans="1:19" s="117" customFormat="1" ht="33.75" hidden="1" customHeight="1">
      <c r="A41" s="640">
        <f t="shared" si="14"/>
        <v>29</v>
      </c>
      <c r="B41" s="118" t="s">
        <v>200</v>
      </c>
      <c r="C41" s="641">
        <v>5.9</v>
      </c>
      <c r="D41" s="59">
        <f>VLOOKUP(B41,Summary!$B$30:$AK$409,5,FALSE)</f>
        <v>1</v>
      </c>
      <c r="E41" s="642">
        <f t="shared" si="9"/>
        <v>5.9</v>
      </c>
      <c r="F41" s="90"/>
      <c r="G41" s="196">
        <f>+'DAILY FOC'!BO39</f>
        <v>0</v>
      </c>
      <c r="H41" s="642">
        <f t="shared" si="10"/>
        <v>0</v>
      </c>
      <c r="I41" s="643">
        <v>0</v>
      </c>
      <c r="J41" s="641">
        <f t="shared" si="12"/>
        <v>0</v>
      </c>
      <c r="K41" s="146"/>
      <c r="L41" s="197">
        <f ca="1">SUMIF(DATABASE!$E$3:$E$65,'SIDE ORDER &amp; FOC'!B41,DATABASE!$F$3:$F$49)</f>
        <v>2.5</v>
      </c>
      <c r="M41" s="198">
        <f t="shared" ca="1" si="3"/>
        <v>0</v>
      </c>
      <c r="N41" s="107">
        <f t="shared" ca="1" si="13"/>
        <v>2.5</v>
      </c>
      <c r="O41" s="199">
        <f t="shared" ca="1" si="4"/>
        <v>0</v>
      </c>
      <c r="Q41" s="126" t="s">
        <v>289</v>
      </c>
      <c r="R41" s="127">
        <v>1</v>
      </c>
      <c r="S41" s="128">
        <f t="shared" si="15"/>
        <v>1</v>
      </c>
    </row>
    <row r="42" spans="1:19" s="117" customFormat="1" ht="33.75" hidden="1" customHeight="1">
      <c r="A42" s="57">
        <f t="shared" si="14"/>
        <v>30</v>
      </c>
      <c r="B42" s="118" t="s">
        <v>201</v>
      </c>
      <c r="C42" s="195">
        <v>5.9</v>
      </c>
      <c r="D42" s="59">
        <f>VLOOKUP(B42,Summary!$B$30:$AK$409,5,FALSE)</f>
        <v>2</v>
      </c>
      <c r="E42" s="56">
        <f t="shared" si="9"/>
        <v>11.8</v>
      </c>
      <c r="F42" s="90"/>
      <c r="G42" s="196">
        <f>+'DAILY FOC'!BO40</f>
        <v>0</v>
      </c>
      <c r="H42" s="56">
        <f>G42*C42</f>
        <v>0</v>
      </c>
      <c r="I42" s="89">
        <f t="shared" si="11"/>
        <v>2</v>
      </c>
      <c r="J42" s="195">
        <f>+I42*C42</f>
        <v>11.8</v>
      </c>
      <c r="K42" s="146"/>
      <c r="L42" s="197">
        <f ca="1">SUMIF(DATABASE!$E$3:$E$65,'SIDE ORDER &amp; FOC'!B42,DATABASE!$F$3:$F$49)</f>
        <v>2.67</v>
      </c>
      <c r="M42" s="198">
        <f t="shared" ca="1" si="3"/>
        <v>5.34</v>
      </c>
      <c r="N42" s="107">
        <f t="shared" ca="1" si="13"/>
        <v>2.67</v>
      </c>
      <c r="O42" s="199">
        <f t="shared" ca="1" si="4"/>
        <v>0</v>
      </c>
      <c r="Q42" s="126" t="s">
        <v>55</v>
      </c>
      <c r="R42" s="127">
        <v>8</v>
      </c>
      <c r="S42" s="128">
        <f t="shared" si="15"/>
        <v>16</v>
      </c>
    </row>
    <row r="43" spans="1:19" s="117" customFormat="1" ht="33.75" hidden="1" customHeight="1">
      <c r="A43" s="57">
        <f t="shared" si="14"/>
        <v>31</v>
      </c>
      <c r="B43" s="118" t="s">
        <v>202</v>
      </c>
      <c r="C43" s="195">
        <v>5.9</v>
      </c>
      <c r="D43" s="59">
        <f>VLOOKUP(B43,Summary!$B$30:$AK$409,5,FALSE)</f>
        <v>6</v>
      </c>
      <c r="E43" s="56">
        <f t="shared" si="9"/>
        <v>35.400000000000006</v>
      </c>
      <c r="F43" s="90"/>
      <c r="G43" s="196">
        <f>+'DAILY FOC'!BO41</f>
        <v>0</v>
      </c>
      <c r="H43" s="56">
        <f t="shared" si="10"/>
        <v>0</v>
      </c>
      <c r="I43" s="89">
        <f t="shared" si="11"/>
        <v>6</v>
      </c>
      <c r="J43" s="195">
        <f t="shared" si="12"/>
        <v>35.400000000000006</v>
      </c>
      <c r="K43" s="146"/>
      <c r="L43" s="197">
        <f ca="1">SUMIF(DATABASE!$E$3:$E$65,'SIDE ORDER &amp; FOC'!B43,DATABASE!$F$3:$F$49)</f>
        <v>1.24</v>
      </c>
      <c r="M43" s="198">
        <f t="shared" ca="1" si="3"/>
        <v>7.4399999999999995</v>
      </c>
      <c r="N43" s="107">
        <f t="shared" ca="1" si="13"/>
        <v>1.24</v>
      </c>
      <c r="O43" s="199">
        <f t="shared" ca="1" si="4"/>
        <v>0</v>
      </c>
      <c r="Q43" s="126" t="s">
        <v>58</v>
      </c>
      <c r="R43" s="127">
        <v>4</v>
      </c>
      <c r="S43" s="128">
        <f t="shared" si="15"/>
        <v>24</v>
      </c>
    </row>
    <row r="44" spans="1:19" s="117" customFormat="1" ht="33.75" hidden="1" customHeight="1">
      <c r="A44" s="57">
        <f t="shared" si="14"/>
        <v>32</v>
      </c>
      <c r="B44" s="118" t="s">
        <v>205</v>
      </c>
      <c r="C44" s="641">
        <v>5.9</v>
      </c>
      <c r="D44" s="59">
        <f>VLOOKUP(B44,Summary!$B$30:$AK$409,5,FALSE)</f>
        <v>0</v>
      </c>
      <c r="E44" s="642">
        <f t="shared" si="9"/>
        <v>0</v>
      </c>
      <c r="F44" s="90"/>
      <c r="G44" s="196">
        <f>+'DAILY FOC'!BO42</f>
        <v>0</v>
      </c>
      <c r="H44" s="642">
        <f t="shared" si="10"/>
        <v>0</v>
      </c>
      <c r="I44" s="643">
        <v>0</v>
      </c>
      <c r="J44" s="641">
        <f t="shared" si="12"/>
        <v>0</v>
      </c>
      <c r="K44" s="146"/>
      <c r="L44" s="197">
        <f ca="1">SUMIF(DATABASE!$E$3:$E$65,'SIDE ORDER &amp; FOC'!B44,DATABASE!$F$3:$F$49)</f>
        <v>4.5</v>
      </c>
      <c r="M44" s="198">
        <f t="shared" ca="1" si="3"/>
        <v>0</v>
      </c>
      <c r="N44" s="107">
        <f t="shared" ca="1" si="13"/>
        <v>4.5</v>
      </c>
      <c r="O44" s="199">
        <f t="shared" ca="1" si="4"/>
        <v>0</v>
      </c>
      <c r="Q44" s="126" t="s">
        <v>290</v>
      </c>
      <c r="R44" s="127">
        <v>6</v>
      </c>
      <c r="S44" s="128">
        <f t="shared" si="15"/>
        <v>0</v>
      </c>
    </row>
    <row r="45" spans="1:19" s="117" customFormat="1" ht="33.75" hidden="1" customHeight="1">
      <c r="A45" s="57">
        <f t="shared" si="14"/>
        <v>33</v>
      </c>
      <c r="B45" s="118" t="s">
        <v>206</v>
      </c>
      <c r="C45" s="195">
        <v>7.9</v>
      </c>
      <c r="D45" s="59">
        <f>VLOOKUP(B45,Summary!$B$30:$AK$409,5,FALSE)</f>
        <v>6</v>
      </c>
      <c r="E45" s="56">
        <f t="shared" si="9"/>
        <v>47.400000000000006</v>
      </c>
      <c r="F45" s="90"/>
      <c r="G45" s="196">
        <f>+'DAILY FOC'!BO43</f>
        <v>0</v>
      </c>
      <c r="H45" s="56">
        <f t="shared" si="10"/>
        <v>0</v>
      </c>
      <c r="I45" s="89">
        <f t="shared" si="11"/>
        <v>6</v>
      </c>
      <c r="J45" s="195">
        <f t="shared" si="12"/>
        <v>47.400000000000006</v>
      </c>
      <c r="K45" s="146"/>
      <c r="L45" s="197">
        <f ca="1">SUMIF(DATABASE!$E$3:$E$65,'SIDE ORDER &amp; FOC'!B45,DATABASE!$F$3:$F$49)</f>
        <v>2.4300000000000002</v>
      </c>
      <c r="M45" s="198">
        <f t="shared" ca="1" si="3"/>
        <v>14.580000000000002</v>
      </c>
      <c r="N45" s="107">
        <f t="shared" ca="1" si="13"/>
        <v>2.4300000000000002</v>
      </c>
      <c r="O45" s="199">
        <f t="shared" ca="1" si="4"/>
        <v>0</v>
      </c>
      <c r="Q45" s="126" t="s">
        <v>56</v>
      </c>
      <c r="R45" s="127">
        <v>8</v>
      </c>
      <c r="S45" s="128">
        <f t="shared" si="15"/>
        <v>48</v>
      </c>
    </row>
    <row r="46" spans="1:19" s="117" customFormat="1" ht="33.75" hidden="1" customHeight="1">
      <c r="A46" s="57">
        <f t="shared" si="14"/>
        <v>34</v>
      </c>
      <c r="B46" s="118" t="s">
        <v>207</v>
      </c>
      <c r="C46" s="195">
        <v>7.9</v>
      </c>
      <c r="D46" s="59">
        <f>VLOOKUP(B46,Summary!$B$30:$AK$409,5,FALSE)</f>
        <v>14</v>
      </c>
      <c r="E46" s="56">
        <f t="shared" si="9"/>
        <v>110.60000000000001</v>
      </c>
      <c r="F46" s="90"/>
      <c r="G46" s="196">
        <f>+'DAILY FOC'!BO44</f>
        <v>0</v>
      </c>
      <c r="H46" s="56">
        <f t="shared" si="10"/>
        <v>0</v>
      </c>
      <c r="I46" s="89">
        <f t="shared" si="11"/>
        <v>14</v>
      </c>
      <c r="J46" s="195">
        <f t="shared" si="12"/>
        <v>110.60000000000001</v>
      </c>
      <c r="K46" s="146"/>
      <c r="L46" s="197">
        <f ca="1">SUMIF(DATABASE!$E$3:$E$65,'SIDE ORDER &amp; FOC'!B46,DATABASE!$F$3:$F$49)</f>
        <v>3.97</v>
      </c>
      <c r="M46" s="198">
        <f t="shared" ca="1" si="3"/>
        <v>55.580000000000005</v>
      </c>
      <c r="N46" s="107">
        <f t="shared" ca="1" si="13"/>
        <v>3.97</v>
      </c>
      <c r="O46" s="199">
        <f t="shared" ca="1" si="4"/>
        <v>0</v>
      </c>
      <c r="Q46" s="126" t="s">
        <v>291</v>
      </c>
      <c r="R46" s="127">
        <v>3</v>
      </c>
      <c r="S46" s="128">
        <f t="shared" si="15"/>
        <v>42</v>
      </c>
    </row>
    <row r="47" spans="1:19" s="117" customFormat="1" ht="33.75" hidden="1" customHeight="1">
      <c r="A47" s="57">
        <f t="shared" si="14"/>
        <v>35</v>
      </c>
      <c r="B47" s="118" t="s">
        <v>208</v>
      </c>
      <c r="C47" s="195">
        <v>7.9</v>
      </c>
      <c r="D47" s="59">
        <f>VLOOKUP(B47,Summary!$B$30:$AK$409,5,FALSE)</f>
        <v>2</v>
      </c>
      <c r="E47" s="56">
        <f t="shared" si="9"/>
        <v>15.8</v>
      </c>
      <c r="F47" s="90"/>
      <c r="G47" s="196">
        <f>+'DAILY FOC'!BO45</f>
        <v>0</v>
      </c>
      <c r="H47" s="56">
        <f t="shared" si="10"/>
        <v>0</v>
      </c>
      <c r="I47" s="89">
        <f t="shared" si="11"/>
        <v>2</v>
      </c>
      <c r="J47" s="195">
        <f t="shared" si="12"/>
        <v>15.8</v>
      </c>
      <c r="K47" s="146"/>
      <c r="L47" s="197">
        <f ca="1">SUMIF(DATABASE!$E$3:$E$65,'SIDE ORDER &amp; FOC'!B47,DATABASE!$F$3:$F$49)</f>
        <v>2.1800000000000002</v>
      </c>
      <c r="M47" s="198">
        <f t="shared" ca="1" si="3"/>
        <v>4.3600000000000003</v>
      </c>
      <c r="N47" s="107">
        <f t="shared" ca="1" si="13"/>
        <v>2.1800000000000002</v>
      </c>
      <c r="O47" s="199">
        <f t="shared" ca="1" si="4"/>
        <v>0</v>
      </c>
      <c r="Q47" s="135"/>
      <c r="R47" s="127"/>
      <c r="S47" s="128">
        <f t="shared" si="15"/>
        <v>0</v>
      </c>
    </row>
    <row r="48" spans="1:19" s="117" customFormat="1" ht="33.75" hidden="1" customHeight="1">
      <c r="A48" s="57">
        <f t="shared" si="14"/>
        <v>36</v>
      </c>
      <c r="B48" s="118" t="s">
        <v>209</v>
      </c>
      <c r="C48" s="195">
        <v>7.9</v>
      </c>
      <c r="D48" s="59">
        <f>VLOOKUP(B48,Summary!$B$30:$AK$409,5,FALSE)</f>
        <v>0</v>
      </c>
      <c r="E48" s="56">
        <f t="shared" si="9"/>
        <v>0</v>
      </c>
      <c r="F48" s="90"/>
      <c r="G48" s="196">
        <f>+'DAILY FOC'!BO46</f>
        <v>0</v>
      </c>
      <c r="H48" s="56">
        <f t="shared" si="10"/>
        <v>0</v>
      </c>
      <c r="I48" s="89">
        <f t="shared" si="11"/>
        <v>0</v>
      </c>
      <c r="J48" s="195">
        <f t="shared" si="12"/>
        <v>0</v>
      </c>
      <c r="K48" s="146"/>
      <c r="L48" s="197">
        <f ca="1">SUMIF(DATABASE!$E$3:$E$65,'SIDE ORDER &amp; FOC'!B48,DATABASE!$F$3:$F$49)</f>
        <v>3.61</v>
      </c>
      <c r="M48" s="198">
        <f t="shared" ca="1" si="3"/>
        <v>0</v>
      </c>
      <c r="N48" s="107">
        <f t="shared" ca="1" si="13"/>
        <v>3.61</v>
      </c>
      <c r="O48" s="199">
        <f t="shared" ca="1" si="4"/>
        <v>0</v>
      </c>
      <c r="Q48" s="135" t="s">
        <v>305</v>
      </c>
      <c r="R48" s="127">
        <v>7</v>
      </c>
      <c r="S48" s="128">
        <f>+R48*D48</f>
        <v>0</v>
      </c>
    </row>
    <row r="49" spans="1:20" s="117" customFormat="1" ht="33.75" hidden="1" customHeight="1">
      <c r="A49" s="57">
        <f t="shared" si="14"/>
        <v>37</v>
      </c>
      <c r="B49" s="118" t="s">
        <v>210</v>
      </c>
      <c r="C49" s="195">
        <v>7.9</v>
      </c>
      <c r="D49" s="59">
        <f>VLOOKUP(B49,Summary!$B$30:$AK$409,5,FALSE)</f>
        <v>0</v>
      </c>
      <c r="E49" s="56">
        <f t="shared" si="9"/>
        <v>0</v>
      </c>
      <c r="F49" s="90"/>
      <c r="G49" s="196">
        <f>+'DAILY FOC'!BO47</f>
        <v>0</v>
      </c>
      <c r="H49" s="56">
        <f t="shared" si="10"/>
        <v>0</v>
      </c>
      <c r="I49" s="89">
        <f t="shared" si="11"/>
        <v>0</v>
      </c>
      <c r="J49" s="195">
        <f t="shared" si="12"/>
        <v>0</v>
      </c>
      <c r="K49" s="146"/>
      <c r="L49" s="197">
        <f ca="1">SUMIF(DATABASE!$E$3:$E$65,'SIDE ORDER &amp; FOC'!B49,DATABASE!$F$3:$F$49)</f>
        <v>0</v>
      </c>
      <c r="M49" s="198">
        <f t="shared" ca="1" si="3"/>
        <v>0</v>
      </c>
      <c r="N49" s="107">
        <f t="shared" ca="1" si="13"/>
        <v>0</v>
      </c>
      <c r="O49" s="199">
        <f t="shared" ca="1" si="4"/>
        <v>0</v>
      </c>
      <c r="Q49" s="126"/>
      <c r="R49" s="127"/>
      <c r="S49" s="134">
        <f>+R49*D49</f>
        <v>0</v>
      </c>
    </row>
    <row r="50" spans="1:20" s="117" customFormat="1" ht="33.75" hidden="1" customHeight="1" thickBot="1">
      <c r="A50" s="57"/>
      <c r="B50" s="200" t="s">
        <v>294</v>
      </c>
      <c r="C50" s="195"/>
      <c r="D50" s="59"/>
      <c r="E50" s="56"/>
      <c r="F50" s="90"/>
      <c r="G50" s="196"/>
      <c r="H50" s="56"/>
      <c r="I50" s="89"/>
      <c r="J50" s="195"/>
      <c r="K50" s="146"/>
      <c r="L50" s="197"/>
      <c r="M50" s="198"/>
      <c r="N50" s="107"/>
      <c r="O50" s="199"/>
      <c r="Q50" s="135"/>
      <c r="R50" s="127"/>
      <c r="S50" s="134"/>
    </row>
    <row r="51" spans="1:20" s="117" customFormat="1" ht="33.75" hidden="1" customHeight="1">
      <c r="A51" s="57">
        <v>1</v>
      </c>
      <c r="B51" s="118" t="s">
        <v>295</v>
      </c>
      <c r="C51" s="195">
        <v>4.95</v>
      </c>
      <c r="D51" s="59">
        <f>VLOOKUP(B51,Summary!$B$30:$AK$409,5,FALSE)</f>
        <v>4</v>
      </c>
      <c r="E51" s="56">
        <f>D51*C51</f>
        <v>19.8</v>
      </c>
      <c r="F51" s="90"/>
      <c r="G51" s="196"/>
      <c r="H51" s="56"/>
      <c r="I51" s="89">
        <f>+D51-G51</f>
        <v>4</v>
      </c>
      <c r="J51" s="195">
        <f>+I51*C51</f>
        <v>19.8</v>
      </c>
      <c r="K51" s="146"/>
      <c r="L51" s="197">
        <f ca="1">SUMIF(DATABASE!$E$3:$E$65,'SIDE ORDER &amp; FOC'!B51,DATABASE!$F$3:$F$49)</f>
        <v>2</v>
      </c>
      <c r="M51" s="198">
        <f ca="1">+L51*I51</f>
        <v>8</v>
      </c>
      <c r="N51" s="107">
        <f ca="1">+L51</f>
        <v>2</v>
      </c>
      <c r="O51" s="199">
        <f ca="1">+N51*G51</f>
        <v>0</v>
      </c>
      <c r="Q51" s="126" t="s">
        <v>286</v>
      </c>
      <c r="R51" s="127">
        <v>2</v>
      </c>
      <c r="S51" s="128">
        <f>+R51*$D$51</f>
        <v>8</v>
      </c>
    </row>
    <row r="52" spans="1:20" s="117" customFormat="1" ht="33.75" hidden="1" customHeight="1">
      <c r="A52" s="57"/>
      <c r="B52" s="118"/>
      <c r="C52" s="195"/>
      <c r="D52" s="59"/>
      <c r="E52" s="56"/>
      <c r="F52" s="90"/>
      <c r="G52" s="196"/>
      <c r="H52" s="56"/>
      <c r="I52" s="89"/>
      <c r="J52" s="195"/>
      <c r="K52" s="146"/>
      <c r="L52" s="197"/>
      <c r="M52" s="198"/>
      <c r="N52" s="107"/>
      <c r="O52" s="199"/>
      <c r="Q52" s="126" t="s">
        <v>287</v>
      </c>
      <c r="R52" s="127">
        <v>2</v>
      </c>
      <c r="S52" s="128">
        <f>+R52*$D$51</f>
        <v>8</v>
      </c>
    </row>
    <row r="53" spans="1:20" s="117" customFormat="1" ht="33.75" hidden="1" customHeight="1">
      <c r="A53" s="57"/>
      <c r="B53" s="118"/>
      <c r="C53" s="195"/>
      <c r="D53" s="59"/>
      <c r="E53" s="56"/>
      <c r="F53" s="90"/>
      <c r="G53" s="196"/>
      <c r="H53" s="56"/>
      <c r="I53" s="89"/>
      <c r="J53" s="195"/>
      <c r="K53" s="146"/>
      <c r="L53" s="197"/>
      <c r="M53" s="198"/>
      <c r="N53" s="107"/>
      <c r="O53" s="199"/>
      <c r="Q53" s="126" t="s">
        <v>57</v>
      </c>
      <c r="R53" s="127">
        <v>2</v>
      </c>
      <c r="S53" s="128">
        <f>+R53*$D$51</f>
        <v>8</v>
      </c>
    </row>
    <row r="54" spans="1:20" s="117" customFormat="1" ht="33.75" hidden="1" customHeight="1">
      <c r="A54" s="57">
        <f>+A51+1</f>
        <v>2</v>
      </c>
      <c r="B54" s="118" t="s">
        <v>296</v>
      </c>
      <c r="C54" s="195">
        <v>4.95</v>
      </c>
      <c r="D54" s="59">
        <f>VLOOKUP(B54,Summary!$B$30:$AK$409,5,FALSE)</f>
        <v>37</v>
      </c>
      <c r="E54" s="56">
        <f t="shared" ref="E54:E64" si="16">D54*C54</f>
        <v>183.15</v>
      </c>
      <c r="F54" s="90"/>
      <c r="G54" s="196"/>
      <c r="H54" s="56"/>
      <c r="I54" s="89">
        <f t="shared" ref="I54:I64" si="17">+D54-G54</f>
        <v>37</v>
      </c>
      <c r="J54" s="195">
        <f t="shared" ref="J54:J64" si="18">+I54*C54</f>
        <v>183.15</v>
      </c>
      <c r="K54" s="146"/>
      <c r="L54" s="197">
        <f ca="1">SUMIF(DATABASE!$E$3:$E$65,'SIDE ORDER &amp; FOC'!B54,DATABASE!$F$3:$F$49)</f>
        <v>1.76</v>
      </c>
      <c r="M54" s="198">
        <f t="shared" ref="M54:M64" ca="1" si="19">+L54*I54</f>
        <v>65.12</v>
      </c>
      <c r="N54" s="107">
        <f t="shared" ref="N54:N64" ca="1" si="20">+L54</f>
        <v>1.76</v>
      </c>
      <c r="O54" s="199">
        <f t="shared" ref="O54:O64" ca="1" si="21">+N54*G54</f>
        <v>0</v>
      </c>
      <c r="Q54" s="135"/>
      <c r="R54" s="127"/>
      <c r="S54" s="134">
        <f t="shared" ref="S54:S62" si="22">+R54*D54</f>
        <v>0</v>
      </c>
    </row>
    <row r="55" spans="1:20" s="117" customFormat="1" ht="33.75" hidden="1" customHeight="1">
      <c r="A55" s="57">
        <f>+A54+1</f>
        <v>3</v>
      </c>
      <c r="B55" s="118" t="s">
        <v>297</v>
      </c>
      <c r="C55" s="195">
        <v>4.95</v>
      </c>
      <c r="D55" s="59">
        <f>VLOOKUP(B55,Summary!$B$30:$AK$409,5,FALSE)</f>
        <v>10</v>
      </c>
      <c r="E55" s="56">
        <f t="shared" si="16"/>
        <v>49.5</v>
      </c>
      <c r="F55" s="90"/>
      <c r="G55" s="196"/>
      <c r="H55" s="56"/>
      <c r="I55" s="89">
        <f t="shared" si="17"/>
        <v>10</v>
      </c>
      <c r="J55" s="195">
        <f t="shared" si="18"/>
        <v>49.5</v>
      </c>
      <c r="K55" s="146"/>
      <c r="L55" s="197">
        <f ca="1">SUMIF(DATABASE!$E$3:$E$65,'SIDE ORDER &amp; FOC'!B55,DATABASE!$F$3:$F$49)</f>
        <v>2.15</v>
      </c>
      <c r="M55" s="198">
        <f t="shared" ca="1" si="19"/>
        <v>21.5</v>
      </c>
      <c r="N55" s="107">
        <f t="shared" ca="1" si="20"/>
        <v>2.15</v>
      </c>
      <c r="O55" s="199">
        <f t="shared" ca="1" si="21"/>
        <v>0</v>
      </c>
      <c r="Q55" s="135"/>
      <c r="R55" s="127"/>
      <c r="S55" s="134">
        <f t="shared" si="22"/>
        <v>0</v>
      </c>
    </row>
    <row r="56" spans="1:20" s="117" customFormat="1" ht="33.75" hidden="1" customHeight="1">
      <c r="A56" s="57">
        <f t="shared" ref="A56:A64" si="23">+A55+1</f>
        <v>4</v>
      </c>
      <c r="B56" s="118" t="s">
        <v>298</v>
      </c>
      <c r="C56" s="195">
        <v>4.95</v>
      </c>
      <c r="D56" s="59">
        <f>VLOOKUP(B56,Summary!$B$30:$AK$409,5,FALSE)</f>
        <v>7</v>
      </c>
      <c r="E56" s="56">
        <f t="shared" si="16"/>
        <v>34.65</v>
      </c>
      <c r="F56" s="90"/>
      <c r="G56" s="196"/>
      <c r="H56" s="56"/>
      <c r="I56" s="89">
        <f t="shared" si="17"/>
        <v>7</v>
      </c>
      <c r="J56" s="195">
        <f t="shared" si="18"/>
        <v>34.65</v>
      </c>
      <c r="K56" s="146"/>
      <c r="L56" s="197">
        <f ca="1">SUMIF(DATABASE!$E$3:$E$65,'SIDE ORDER &amp; FOC'!B56,DATABASE!$F$3:$F$49)</f>
        <v>1.56</v>
      </c>
      <c r="M56" s="198">
        <f t="shared" ca="1" si="19"/>
        <v>10.92</v>
      </c>
      <c r="N56" s="107">
        <f t="shared" ca="1" si="20"/>
        <v>1.56</v>
      </c>
      <c r="O56" s="199">
        <f t="shared" ca="1" si="21"/>
        <v>0</v>
      </c>
      <c r="Q56" s="126" t="s">
        <v>288</v>
      </c>
      <c r="R56" s="127">
        <v>6</v>
      </c>
      <c r="S56" s="134">
        <f t="shared" si="22"/>
        <v>42</v>
      </c>
    </row>
    <row r="57" spans="1:20" s="117" customFormat="1" ht="33.75" hidden="1" customHeight="1">
      <c r="A57" s="57">
        <f t="shared" si="23"/>
        <v>5</v>
      </c>
      <c r="B57" s="118" t="s">
        <v>350</v>
      </c>
      <c r="C57" s="195">
        <v>4.95</v>
      </c>
      <c r="D57" s="59">
        <f>VLOOKUP(B57,Summary!$B$30:$AK$409,5,FALSE)</f>
        <v>3</v>
      </c>
      <c r="E57" s="56">
        <f>D57*C57</f>
        <v>14.850000000000001</v>
      </c>
      <c r="F57" s="90"/>
      <c r="G57" s="196"/>
      <c r="H57" s="56"/>
      <c r="I57" s="89">
        <f>+D57-G57</f>
        <v>3</v>
      </c>
      <c r="J57" s="195">
        <f>+I57*C57</f>
        <v>14.850000000000001</v>
      </c>
      <c r="K57" s="146"/>
      <c r="L57" s="197">
        <f ca="1">SUMIF(DATABASE!$E$3:$E$65,'SIDE ORDER &amp; FOC'!B57,DATABASE!$F$3:$F$49)</f>
        <v>2.5</v>
      </c>
      <c r="M57" s="198">
        <f ca="1">+L57*I57</f>
        <v>7.5</v>
      </c>
      <c r="N57" s="107">
        <f ca="1">+L57</f>
        <v>2.5</v>
      </c>
      <c r="O57" s="199">
        <f ca="1">+N57*G57</f>
        <v>0</v>
      </c>
      <c r="Q57" s="126" t="s">
        <v>289</v>
      </c>
      <c r="R57" s="127">
        <v>1</v>
      </c>
      <c r="S57" s="134">
        <f t="shared" si="22"/>
        <v>3</v>
      </c>
    </row>
    <row r="58" spans="1:20" s="117" customFormat="1" ht="33.75" hidden="1" customHeight="1">
      <c r="A58" s="57">
        <f t="shared" si="23"/>
        <v>6</v>
      </c>
      <c r="B58" s="118" t="s">
        <v>299</v>
      </c>
      <c r="C58" s="195">
        <v>4.95</v>
      </c>
      <c r="D58" s="59">
        <f>VLOOKUP(B58,Summary!$B$30:$AK$409,5,FALSE)</f>
        <v>13</v>
      </c>
      <c r="E58" s="56">
        <f t="shared" si="16"/>
        <v>64.350000000000009</v>
      </c>
      <c r="F58" s="90"/>
      <c r="G58" s="196"/>
      <c r="H58" s="56"/>
      <c r="I58" s="89">
        <f t="shared" si="17"/>
        <v>13</v>
      </c>
      <c r="J58" s="195">
        <f t="shared" si="18"/>
        <v>64.350000000000009</v>
      </c>
      <c r="K58" s="146"/>
      <c r="L58" s="197">
        <f ca="1">SUMIF(DATABASE!$E$3:$E$65,'SIDE ORDER &amp; FOC'!B58,DATABASE!$F$3:$F$49)</f>
        <v>2.5</v>
      </c>
      <c r="M58" s="198">
        <f t="shared" ca="1" si="19"/>
        <v>32.5</v>
      </c>
      <c r="N58" s="107">
        <f t="shared" ca="1" si="20"/>
        <v>2.5</v>
      </c>
      <c r="O58" s="199">
        <f t="shared" ca="1" si="21"/>
        <v>0</v>
      </c>
      <c r="Q58" s="126" t="s">
        <v>55</v>
      </c>
      <c r="R58" s="127">
        <v>8</v>
      </c>
      <c r="S58" s="134">
        <f t="shared" si="22"/>
        <v>104</v>
      </c>
    </row>
    <row r="59" spans="1:20" s="117" customFormat="1" ht="33.75" hidden="1" customHeight="1">
      <c r="A59" s="57">
        <f t="shared" si="23"/>
        <v>7</v>
      </c>
      <c r="B59" s="118" t="s">
        <v>300</v>
      </c>
      <c r="C59" s="195">
        <v>4.95</v>
      </c>
      <c r="D59" s="59">
        <f>VLOOKUP(B59,Summary!$B$30:$AK$409,5,FALSE)</f>
        <v>18</v>
      </c>
      <c r="E59" s="56">
        <f t="shared" si="16"/>
        <v>89.100000000000009</v>
      </c>
      <c r="F59" s="90"/>
      <c r="G59" s="196"/>
      <c r="H59" s="56"/>
      <c r="I59" s="89">
        <f t="shared" si="17"/>
        <v>18</v>
      </c>
      <c r="J59" s="195">
        <f t="shared" si="18"/>
        <v>89.100000000000009</v>
      </c>
      <c r="K59" s="146"/>
      <c r="L59" s="197">
        <f ca="1">SUMIF(DATABASE!$E$3:$E$65,'SIDE ORDER &amp; FOC'!B59,DATABASE!$F$3:$F$49)</f>
        <v>2.67</v>
      </c>
      <c r="M59" s="198">
        <f t="shared" ca="1" si="19"/>
        <v>48.06</v>
      </c>
      <c r="N59" s="107">
        <f t="shared" ca="1" si="20"/>
        <v>2.67</v>
      </c>
      <c r="O59" s="199">
        <f t="shared" ca="1" si="21"/>
        <v>0</v>
      </c>
      <c r="Q59" s="126" t="s">
        <v>58</v>
      </c>
      <c r="R59" s="127">
        <v>4</v>
      </c>
      <c r="S59" s="134">
        <f t="shared" si="22"/>
        <v>72</v>
      </c>
    </row>
    <row r="60" spans="1:20" s="117" customFormat="1" ht="33.75" hidden="1" customHeight="1">
      <c r="A60" s="57">
        <f t="shared" si="23"/>
        <v>8</v>
      </c>
      <c r="B60" s="118" t="s">
        <v>351</v>
      </c>
      <c r="C60" s="195">
        <v>6.95</v>
      </c>
      <c r="D60" s="59">
        <f>VLOOKUP(B60,Summary!$B$30:$AK$409,5,FALSE)</f>
        <v>6</v>
      </c>
      <c r="E60" s="56">
        <f>D60*C60</f>
        <v>41.7</v>
      </c>
      <c r="F60" s="90"/>
      <c r="G60" s="196"/>
      <c r="H60" s="56"/>
      <c r="I60" s="89">
        <f>+D60-G60</f>
        <v>6</v>
      </c>
      <c r="J60" s="195">
        <f>+I60*C60</f>
        <v>41.7</v>
      </c>
      <c r="K60" s="146"/>
      <c r="L60" s="197">
        <f ca="1">SUMIF(DATABASE!$E$3:$E$65,'SIDE ORDER &amp; FOC'!B60,DATABASE!$F$3:$F$49)</f>
        <v>1.24</v>
      </c>
      <c r="M60" s="198">
        <f ca="1">+L60*I60</f>
        <v>7.4399999999999995</v>
      </c>
      <c r="N60" s="107">
        <f ca="1">+L60</f>
        <v>1.24</v>
      </c>
      <c r="O60" s="199">
        <f ca="1">+N60*G60</f>
        <v>0</v>
      </c>
      <c r="Q60" s="126" t="s">
        <v>290</v>
      </c>
      <c r="R60" s="127">
        <v>6</v>
      </c>
      <c r="S60" s="134">
        <f t="shared" si="22"/>
        <v>36</v>
      </c>
    </row>
    <row r="61" spans="1:20" s="117" customFormat="1" ht="33.75" hidden="1" customHeight="1">
      <c r="A61" s="57">
        <f t="shared" si="23"/>
        <v>9</v>
      </c>
      <c r="B61" s="118" t="s">
        <v>301</v>
      </c>
      <c r="C61" s="195">
        <v>6.95</v>
      </c>
      <c r="D61" s="59">
        <f>VLOOKUP(B61,Summary!$B$30:$AK$409,5,FALSE)</f>
        <v>11</v>
      </c>
      <c r="E61" s="56">
        <f t="shared" si="16"/>
        <v>76.45</v>
      </c>
      <c r="F61" s="90"/>
      <c r="G61" s="196"/>
      <c r="H61" s="56"/>
      <c r="I61" s="89">
        <f t="shared" si="17"/>
        <v>11</v>
      </c>
      <c r="J61" s="195">
        <f t="shared" si="18"/>
        <v>76.45</v>
      </c>
      <c r="K61" s="146"/>
      <c r="L61" s="197">
        <f ca="1">SUMIF(DATABASE!$E$3:$E$65,'SIDE ORDER &amp; FOC'!B61,DATABASE!$F$3:$F$49)</f>
        <v>1.24</v>
      </c>
      <c r="M61" s="198">
        <f t="shared" ca="1" si="19"/>
        <v>13.64</v>
      </c>
      <c r="N61" s="107">
        <f t="shared" ca="1" si="20"/>
        <v>1.24</v>
      </c>
      <c r="O61" s="199">
        <f t="shared" ca="1" si="21"/>
        <v>0</v>
      </c>
      <c r="Q61" s="126" t="s">
        <v>56</v>
      </c>
      <c r="R61" s="127">
        <v>8</v>
      </c>
      <c r="S61" s="134">
        <f t="shared" si="22"/>
        <v>88</v>
      </c>
      <c r="T61" s="141"/>
    </row>
    <row r="62" spans="1:20" s="117" customFormat="1" ht="33.75" hidden="1" customHeight="1">
      <c r="A62" s="57">
        <f t="shared" si="23"/>
        <v>10</v>
      </c>
      <c r="B62" s="118" t="s">
        <v>302</v>
      </c>
      <c r="C62" s="195">
        <v>6.95</v>
      </c>
      <c r="D62" s="59">
        <f>VLOOKUP(B62,Summary!$B$30:$AK$409,5,FALSE)</f>
        <v>31</v>
      </c>
      <c r="E62" s="56">
        <f t="shared" si="16"/>
        <v>215.45000000000002</v>
      </c>
      <c r="F62" s="90"/>
      <c r="G62" s="196"/>
      <c r="H62" s="56"/>
      <c r="I62" s="89">
        <f t="shared" si="17"/>
        <v>31</v>
      </c>
      <c r="J62" s="195">
        <f t="shared" si="18"/>
        <v>215.45000000000002</v>
      </c>
      <c r="K62" s="146"/>
      <c r="L62" s="197">
        <f ca="1">SUMIF(DATABASE!$E$3:$E$65,'SIDE ORDER &amp; FOC'!B62,DATABASE!$F$3:$F$49)</f>
        <v>3.97</v>
      </c>
      <c r="M62" s="198">
        <f t="shared" ca="1" si="19"/>
        <v>123.07000000000001</v>
      </c>
      <c r="N62" s="107">
        <f t="shared" ca="1" si="20"/>
        <v>3.97</v>
      </c>
      <c r="O62" s="199">
        <f t="shared" ca="1" si="21"/>
        <v>0</v>
      </c>
      <c r="Q62" s="126" t="s">
        <v>291</v>
      </c>
      <c r="R62" s="127">
        <v>3</v>
      </c>
      <c r="S62" s="134">
        <f t="shared" si="22"/>
        <v>93</v>
      </c>
    </row>
    <row r="63" spans="1:20" s="117" customFormat="1" ht="33.75" hidden="1" customHeight="1">
      <c r="A63" s="57">
        <f t="shared" si="23"/>
        <v>11</v>
      </c>
      <c r="B63" s="118" t="s">
        <v>303</v>
      </c>
      <c r="C63" s="195">
        <v>6.95</v>
      </c>
      <c r="D63" s="59">
        <f>VLOOKUP(B63,Summary!$B$30:$AK$409,5,FALSE)</f>
        <v>7</v>
      </c>
      <c r="E63" s="56">
        <f t="shared" si="16"/>
        <v>48.65</v>
      </c>
      <c r="F63" s="90"/>
      <c r="G63" s="196"/>
      <c r="H63" s="56"/>
      <c r="I63" s="89">
        <f t="shared" si="17"/>
        <v>7</v>
      </c>
      <c r="J63" s="195">
        <f t="shared" si="18"/>
        <v>48.65</v>
      </c>
      <c r="K63" s="146"/>
      <c r="L63" s="197">
        <f ca="1">SUMIF(DATABASE!$E$3:$E$65,'SIDE ORDER &amp; FOC'!B63,DATABASE!$F$3:$F$49)</f>
        <v>2.1800000000000002</v>
      </c>
      <c r="M63" s="198">
        <f t="shared" ca="1" si="19"/>
        <v>15.260000000000002</v>
      </c>
      <c r="N63" s="107">
        <f t="shared" ca="1" si="20"/>
        <v>2.1800000000000002</v>
      </c>
      <c r="O63" s="199">
        <f t="shared" ca="1" si="21"/>
        <v>0</v>
      </c>
      <c r="Q63" s="135"/>
      <c r="R63" s="127"/>
      <c r="S63" s="134"/>
    </row>
    <row r="64" spans="1:20" s="117" customFormat="1" ht="33.75" hidden="1" customHeight="1">
      <c r="A64" s="57">
        <f t="shared" si="23"/>
        <v>12</v>
      </c>
      <c r="B64" s="118" t="s">
        <v>304</v>
      </c>
      <c r="C64" s="195">
        <v>6.95</v>
      </c>
      <c r="D64" s="59">
        <f>VLOOKUP(B64,Summary!$B$30:$AK$409,5,FALSE)</f>
        <v>5</v>
      </c>
      <c r="E64" s="56">
        <f t="shared" si="16"/>
        <v>34.75</v>
      </c>
      <c r="F64" s="90"/>
      <c r="G64" s="196"/>
      <c r="H64" s="56"/>
      <c r="I64" s="89">
        <f t="shared" si="17"/>
        <v>5</v>
      </c>
      <c r="J64" s="195">
        <f t="shared" si="18"/>
        <v>34.75</v>
      </c>
      <c r="K64" s="146"/>
      <c r="L64" s="197">
        <f ca="1">SUMIF(DATABASE!$E$3:$E$65,'SIDE ORDER &amp; FOC'!B64,DATABASE!$F$3:$F$49)</f>
        <v>3.61</v>
      </c>
      <c r="M64" s="198">
        <f t="shared" ca="1" si="19"/>
        <v>18.05</v>
      </c>
      <c r="N64" s="107">
        <f t="shared" ca="1" si="20"/>
        <v>3.61</v>
      </c>
      <c r="O64" s="199">
        <f t="shared" ca="1" si="21"/>
        <v>0</v>
      </c>
      <c r="Q64" s="135" t="s">
        <v>305</v>
      </c>
      <c r="R64" s="127">
        <v>7</v>
      </c>
      <c r="S64" s="134">
        <f>+R64*D64</f>
        <v>35</v>
      </c>
    </row>
    <row r="65" spans="1:19" s="117" customFormat="1" ht="33.75" hidden="1" customHeight="1">
      <c r="A65" s="57"/>
      <c r="B65" s="118"/>
      <c r="C65" s="195"/>
      <c r="D65" s="59"/>
      <c r="E65" s="56"/>
      <c r="F65" s="90"/>
      <c r="G65" s="196"/>
      <c r="H65" s="56"/>
      <c r="I65" s="89"/>
      <c r="J65" s="195"/>
      <c r="K65" s="146"/>
      <c r="L65" s="197"/>
      <c r="M65" s="198"/>
      <c r="N65" s="107"/>
      <c r="O65" s="199"/>
      <c r="Q65" s="135"/>
      <c r="R65" s="127"/>
      <c r="S65" s="134"/>
    </row>
    <row r="66" spans="1:19" s="117" customFormat="1" ht="33.75" hidden="1" customHeight="1" thickBot="1">
      <c r="A66" s="57"/>
      <c r="B66" s="200" t="s">
        <v>27</v>
      </c>
      <c r="C66" s="195"/>
      <c r="D66" s="202"/>
      <c r="E66" s="56"/>
      <c r="F66" s="90"/>
      <c r="G66" s="203"/>
      <c r="H66" s="56"/>
      <c r="I66" s="201"/>
      <c r="J66" s="195"/>
      <c r="K66" s="146"/>
      <c r="L66" s="197"/>
      <c r="M66" s="198"/>
      <c r="N66" s="107"/>
      <c r="O66" s="199"/>
      <c r="Q66" s="135"/>
      <c r="R66" s="127"/>
      <c r="S66" s="134"/>
    </row>
    <row r="67" spans="1:19" s="117" customFormat="1" ht="33.75" hidden="1" customHeight="1">
      <c r="A67" s="57">
        <v>1</v>
      </c>
      <c r="B67" s="204" t="s">
        <v>414</v>
      </c>
      <c r="C67" s="195">
        <v>19.899999999999999</v>
      </c>
      <c r="D67" s="59">
        <f>VLOOKUP(B67,Summary!$B$30:$AK$409,5,FALSE)</f>
        <v>0</v>
      </c>
      <c r="E67" s="56">
        <f>D67*C67</f>
        <v>0</v>
      </c>
      <c r="F67" s="90"/>
      <c r="G67" s="203"/>
      <c r="H67" s="56"/>
      <c r="I67" s="201">
        <f>+D67-G67</f>
        <v>0</v>
      </c>
      <c r="J67" s="195">
        <f>+I67*C67</f>
        <v>0</v>
      </c>
      <c r="K67" s="146"/>
      <c r="L67" s="197">
        <f ca="1">SUMIF(DATABASE!$E$3:$E$65,'SIDE ORDER &amp; FOC'!B67,DATABASE!$F$3:$F$49)</f>
        <v>9.81</v>
      </c>
      <c r="M67" s="198">
        <f ca="1">+L67*I67</f>
        <v>0</v>
      </c>
      <c r="N67" s="107">
        <f ca="1">+L67</f>
        <v>9.81</v>
      </c>
      <c r="O67" s="199">
        <f t="shared" ref="O67:O75" ca="1" si="24">+N67*G67</f>
        <v>0</v>
      </c>
      <c r="Q67" s="126" t="s">
        <v>284</v>
      </c>
      <c r="R67" s="127">
        <v>4</v>
      </c>
      <c r="S67" s="134">
        <f>+R67*$D$67</f>
        <v>0</v>
      </c>
    </row>
    <row r="68" spans="1:19" s="117" customFormat="1" ht="33.75" hidden="1" customHeight="1">
      <c r="A68" s="57"/>
      <c r="B68" s="204"/>
      <c r="C68" s="195"/>
      <c r="D68" s="59"/>
      <c r="E68" s="56"/>
      <c r="F68" s="90"/>
      <c r="G68" s="203"/>
      <c r="H68" s="56"/>
      <c r="I68" s="201"/>
      <c r="J68" s="195"/>
      <c r="K68" s="146"/>
      <c r="L68" s="197"/>
      <c r="M68" s="198"/>
      <c r="N68" s="107"/>
      <c r="O68" s="199"/>
      <c r="Q68" s="440" t="s">
        <v>582</v>
      </c>
      <c r="R68" s="138">
        <v>8</v>
      </c>
      <c r="S68" s="134">
        <f>+R68*$D$67</f>
        <v>0</v>
      </c>
    </row>
    <row r="69" spans="1:19" s="117" customFormat="1" ht="33.75" hidden="1" customHeight="1">
      <c r="A69" s="57">
        <v>2</v>
      </c>
      <c r="B69" s="204" t="s">
        <v>505</v>
      </c>
      <c r="C69" s="195">
        <v>23.9</v>
      </c>
      <c r="D69" s="59">
        <f>VLOOKUP(B69,Summary!$B$30:$AK$409,5,FALSE)</f>
        <v>0</v>
      </c>
      <c r="E69" s="56">
        <f>D69*C69</f>
        <v>0</v>
      </c>
      <c r="F69" s="90"/>
      <c r="G69" s="203"/>
      <c r="H69" s="56"/>
      <c r="I69" s="201">
        <f>+D69-G69</f>
        <v>0</v>
      </c>
      <c r="J69" s="195">
        <f>+I69*C69</f>
        <v>0</v>
      </c>
      <c r="K69" s="146"/>
      <c r="L69" s="197">
        <f ca="1">SUMIF(DATABASE!$E$3:$E$65,'SIDE ORDER &amp; FOC'!B69,DATABASE!$F$3:$F$49)</f>
        <v>9.81</v>
      </c>
      <c r="M69" s="198">
        <f ca="1">+L69*I69</f>
        <v>0</v>
      </c>
      <c r="N69" s="107">
        <f ca="1">+L69</f>
        <v>9.81</v>
      </c>
      <c r="O69" s="199">
        <f t="shared" ca="1" si="24"/>
        <v>0</v>
      </c>
      <c r="Q69" s="126" t="s">
        <v>284</v>
      </c>
      <c r="R69" s="127">
        <v>4</v>
      </c>
      <c r="S69" s="134">
        <f>+R69*$D$69</f>
        <v>0</v>
      </c>
    </row>
    <row r="70" spans="1:19" s="117" customFormat="1" ht="33.75" hidden="1" customHeight="1">
      <c r="A70" s="57"/>
      <c r="B70" s="204"/>
      <c r="C70" s="195"/>
      <c r="D70" s="59"/>
      <c r="E70" s="56"/>
      <c r="F70" s="90"/>
      <c r="G70" s="203"/>
      <c r="H70" s="56"/>
      <c r="I70" s="201"/>
      <c r="J70" s="195"/>
      <c r="K70" s="146"/>
      <c r="L70" s="197"/>
      <c r="M70" s="198"/>
      <c r="N70" s="107"/>
      <c r="O70" s="199"/>
      <c r="Q70" s="440" t="s">
        <v>582</v>
      </c>
      <c r="R70" s="138">
        <v>8</v>
      </c>
      <c r="S70" s="134">
        <f>+R70*$D$69</f>
        <v>0</v>
      </c>
    </row>
    <row r="71" spans="1:19" s="117" customFormat="1" ht="33.75" hidden="1" customHeight="1">
      <c r="A71" s="57">
        <v>3</v>
      </c>
      <c r="B71" s="204" t="s">
        <v>211</v>
      </c>
      <c r="C71" s="195">
        <v>16.899999999999999</v>
      </c>
      <c r="D71" s="59">
        <f>VLOOKUP(B71,Summary!$B$30:$AK$409,5,FALSE)</f>
        <v>17</v>
      </c>
      <c r="E71" s="56">
        <f>D71*C71</f>
        <v>287.29999999999995</v>
      </c>
      <c r="F71" s="90"/>
      <c r="G71" s="203"/>
      <c r="H71" s="56"/>
      <c r="I71" s="201">
        <f>+D71-G71</f>
        <v>17</v>
      </c>
      <c r="J71" s="195">
        <f>+I71*C71</f>
        <v>287.29999999999995</v>
      </c>
      <c r="K71" s="146"/>
      <c r="L71" s="197">
        <f ca="1">SUMIF(DATABASE!$E$3:$E$65,'SIDE ORDER &amp; FOC'!B71,DATABASE!$F$3:$F$49)</f>
        <v>4.5999999999999996</v>
      </c>
      <c r="M71" s="198">
        <f ca="1">+L71*I71</f>
        <v>78.199999999999989</v>
      </c>
      <c r="N71" s="107">
        <f ca="1">+L71</f>
        <v>4.5999999999999996</v>
      </c>
      <c r="O71" s="199">
        <f t="shared" ca="1" si="24"/>
        <v>0</v>
      </c>
      <c r="Q71" s="440" t="s">
        <v>580</v>
      </c>
      <c r="R71" s="138">
        <v>8</v>
      </c>
      <c r="S71" s="134">
        <f>+R71*$D$71</f>
        <v>136</v>
      </c>
    </row>
    <row r="72" spans="1:19" s="117" customFormat="1" ht="33.75" hidden="1" customHeight="1">
      <c r="A72" s="57"/>
      <c r="B72" s="204"/>
      <c r="C72" s="195"/>
      <c r="D72" s="59"/>
      <c r="E72" s="56"/>
      <c r="F72" s="90"/>
      <c r="G72" s="203"/>
      <c r="H72" s="56"/>
      <c r="I72" s="201"/>
      <c r="J72" s="195"/>
      <c r="K72" s="146"/>
      <c r="L72" s="197"/>
      <c r="M72" s="198"/>
      <c r="N72" s="107"/>
      <c r="O72" s="199"/>
      <c r="Q72" s="440" t="s">
        <v>584</v>
      </c>
      <c r="R72" s="138">
        <v>6</v>
      </c>
      <c r="S72" s="134">
        <f>+R72*$D$71</f>
        <v>102</v>
      </c>
    </row>
    <row r="73" spans="1:19" s="117" customFormat="1" ht="33.75" hidden="1" customHeight="1">
      <c r="A73" s="57"/>
      <c r="B73" s="204"/>
      <c r="C73" s="195"/>
      <c r="D73" s="59"/>
      <c r="E73" s="56"/>
      <c r="F73" s="90"/>
      <c r="G73" s="203"/>
      <c r="H73" s="56"/>
      <c r="I73" s="201"/>
      <c r="J73" s="195"/>
      <c r="K73" s="146"/>
      <c r="L73" s="197"/>
      <c r="M73" s="198"/>
      <c r="N73" s="107"/>
      <c r="O73" s="199"/>
      <c r="Q73" s="440" t="s">
        <v>582</v>
      </c>
      <c r="R73" s="138">
        <v>8</v>
      </c>
      <c r="S73" s="134">
        <f>+R73*$D$71</f>
        <v>136</v>
      </c>
    </row>
    <row r="74" spans="1:19" s="117" customFormat="1" ht="33.75" hidden="1" customHeight="1">
      <c r="A74" s="57"/>
      <c r="B74" s="204"/>
      <c r="C74" s="195"/>
      <c r="D74" s="59"/>
      <c r="E74" s="56"/>
      <c r="F74" s="90"/>
      <c r="G74" s="203"/>
      <c r="H74" s="56"/>
      <c r="I74" s="201"/>
      <c r="J74" s="195"/>
      <c r="K74" s="146"/>
      <c r="L74" s="197"/>
      <c r="M74" s="198"/>
      <c r="N74" s="107"/>
      <c r="O74" s="199"/>
      <c r="Q74" s="440" t="s">
        <v>583</v>
      </c>
      <c r="R74" s="138">
        <v>0.12</v>
      </c>
      <c r="S74" s="134">
        <f>+R74*$D$71</f>
        <v>2.04</v>
      </c>
    </row>
    <row r="75" spans="1:19" s="117" customFormat="1" ht="33.75" hidden="1" customHeight="1">
      <c r="A75" s="57">
        <v>4</v>
      </c>
      <c r="B75" s="204" t="s">
        <v>416</v>
      </c>
      <c r="C75" s="195">
        <v>12.9</v>
      </c>
      <c r="D75" s="59">
        <f>VLOOKUP(B75,Summary!$B$30:$AK$409,5,FALSE)</f>
        <v>6</v>
      </c>
      <c r="E75" s="56">
        <f>D75*C75</f>
        <v>77.400000000000006</v>
      </c>
      <c r="F75" s="90"/>
      <c r="G75" s="203"/>
      <c r="H75" s="56"/>
      <c r="I75" s="201">
        <f>+D75-G75</f>
        <v>6</v>
      </c>
      <c r="J75" s="195">
        <f>+I75*C75</f>
        <v>77.400000000000006</v>
      </c>
      <c r="K75" s="146"/>
      <c r="L75" s="197">
        <f ca="1">SUMIF(DATABASE!$E$3:$E$65,'SIDE ORDER &amp; FOC'!B75,DATABASE!$F$3:$F$49)</f>
        <v>4.5999999999999996</v>
      </c>
      <c r="M75" s="198">
        <f ca="1">+L75*I75</f>
        <v>27.599999999999998</v>
      </c>
      <c r="N75" s="107">
        <f ca="1">+L75</f>
        <v>4.5999999999999996</v>
      </c>
      <c r="O75" s="199">
        <f t="shared" ca="1" si="24"/>
        <v>0</v>
      </c>
      <c r="Q75" s="440" t="s">
        <v>580</v>
      </c>
      <c r="R75" s="138">
        <v>8</v>
      </c>
      <c r="S75" s="134">
        <f>+R75*$D$75</f>
        <v>48</v>
      </c>
    </row>
    <row r="76" spans="1:19" s="117" customFormat="1" ht="33.75" hidden="1" customHeight="1">
      <c r="A76" s="57"/>
      <c r="B76" s="204"/>
      <c r="C76" s="195"/>
      <c r="D76" s="202"/>
      <c r="E76" s="56"/>
      <c r="F76" s="90"/>
      <c r="G76" s="203"/>
      <c r="H76" s="56"/>
      <c r="I76" s="201"/>
      <c r="J76" s="195"/>
      <c r="K76" s="146"/>
      <c r="L76" s="197"/>
      <c r="M76" s="198"/>
      <c r="N76" s="107"/>
      <c r="O76" s="199"/>
      <c r="Q76" s="440" t="s">
        <v>584</v>
      </c>
      <c r="R76" s="138">
        <v>6</v>
      </c>
      <c r="S76" s="134">
        <f>+R76*$D$75</f>
        <v>36</v>
      </c>
    </row>
    <row r="77" spans="1:19" s="117" customFormat="1" ht="33.75" hidden="1" customHeight="1">
      <c r="A77" s="57"/>
      <c r="B77" s="204"/>
      <c r="C77" s="195"/>
      <c r="D77" s="202"/>
      <c r="E77" s="56"/>
      <c r="F77" s="90"/>
      <c r="G77" s="203"/>
      <c r="H77" s="56"/>
      <c r="I77" s="201"/>
      <c r="J77" s="195"/>
      <c r="K77" s="146"/>
      <c r="L77" s="197"/>
      <c r="M77" s="198"/>
      <c r="N77" s="107"/>
      <c r="O77" s="199"/>
      <c r="Q77" s="440" t="s">
        <v>582</v>
      </c>
      <c r="R77" s="138">
        <v>8</v>
      </c>
      <c r="S77" s="134">
        <f>+R77*$D$75</f>
        <v>48</v>
      </c>
    </row>
    <row r="78" spans="1:19" s="117" customFormat="1" ht="33.75" hidden="1" customHeight="1" thickBot="1">
      <c r="A78" s="57"/>
      <c r="B78" s="144"/>
      <c r="C78" s="195"/>
      <c r="D78" s="205"/>
      <c r="E78" s="56"/>
      <c r="F78" s="90"/>
      <c r="G78" s="206"/>
      <c r="H78" s="56"/>
      <c r="I78" s="207"/>
      <c r="J78" s="195"/>
      <c r="K78" s="146"/>
      <c r="L78" s="197"/>
      <c r="M78" s="198"/>
      <c r="N78" s="107"/>
      <c r="O78" s="199"/>
      <c r="Q78" s="441" t="s">
        <v>583</v>
      </c>
      <c r="R78" s="442">
        <v>0.12</v>
      </c>
      <c r="S78" s="650">
        <f>+R78*$D$75</f>
        <v>0.72</v>
      </c>
    </row>
    <row r="79" spans="1:19" s="117" customFormat="1" ht="33.75" hidden="1" customHeight="1" thickBot="1">
      <c r="A79" s="763" t="s">
        <v>36</v>
      </c>
      <c r="B79" s="764"/>
      <c r="C79" s="765"/>
      <c r="D79" s="73">
        <f>SUM(D11:D78)</f>
        <v>453</v>
      </c>
      <c r="E79" s="74">
        <f>SUM(E11:E78)</f>
        <v>4024.4</v>
      </c>
      <c r="F79" s="92"/>
      <c r="G79" s="116">
        <f>SUM(G11:G78)</f>
        <v>3</v>
      </c>
      <c r="H79" s="74">
        <f>SUM(H11:H78)</f>
        <v>38.700000000000003</v>
      </c>
      <c r="I79" s="73">
        <f>SUM(I11:I78)</f>
        <v>422</v>
      </c>
      <c r="J79" s="74">
        <f>SUM(J11:J78)</f>
        <v>3708.5000000000005</v>
      </c>
      <c r="K79" s="208"/>
      <c r="L79" s="209"/>
      <c r="M79" s="210">
        <f ca="1">SUM(M11:M78)</f>
        <v>1297.3300000000002</v>
      </c>
      <c r="N79" s="108"/>
      <c r="O79" s="211">
        <f ca="1">SUM(O11:O78)</f>
        <v>16.25</v>
      </c>
      <c r="S79" s="141"/>
    </row>
    <row r="80" spans="1:19" s="117" customFormat="1" ht="33.75" hidden="1" customHeight="1">
      <c r="A80" s="75"/>
      <c r="B80" s="581"/>
      <c r="C80" s="88"/>
      <c r="D80" s="71"/>
      <c r="E80" s="54"/>
      <c r="F80" s="76"/>
      <c r="G80" s="71"/>
      <c r="H80" s="54"/>
      <c r="I80" s="212"/>
      <c r="J80" s="71"/>
      <c r="K80" s="71"/>
      <c r="L80" s="72"/>
      <c r="M80" s="213"/>
      <c r="N80" s="214"/>
      <c r="O80" s="214"/>
      <c r="S80" s="141"/>
    </row>
    <row r="81" spans="1:19" s="215" customFormat="1" ht="33.75" hidden="1" customHeight="1">
      <c r="B81" s="216"/>
      <c r="C81" s="217"/>
      <c r="E81" s="218"/>
      <c r="G81" s="219"/>
      <c r="H81" s="218"/>
      <c r="I81" s="219"/>
      <c r="J81" s="219"/>
      <c r="K81" s="219"/>
      <c r="L81" s="217"/>
      <c r="M81" s="158"/>
      <c r="N81" s="217"/>
      <c r="O81" s="217"/>
      <c r="S81" s="220"/>
    </row>
    <row r="82" spans="1:19" s="215" customFormat="1" ht="33.75" hidden="1" customHeight="1">
      <c r="B82" s="216"/>
      <c r="C82" s="217"/>
      <c r="E82" s="218"/>
      <c r="G82" s="219"/>
      <c r="H82" s="218"/>
      <c r="I82" s="219"/>
      <c r="J82" s="219"/>
      <c r="K82" s="219"/>
      <c r="L82" s="217"/>
      <c r="M82" s="158"/>
      <c r="N82" s="217"/>
      <c r="O82" s="217"/>
      <c r="S82" s="220"/>
    </row>
    <row r="83" spans="1:19" s="215" customFormat="1" ht="33.75" hidden="1" customHeight="1">
      <c r="A83" s="91"/>
      <c r="B83" s="216"/>
      <c r="C83" s="217"/>
      <c r="E83" s="218"/>
      <c r="G83" s="219"/>
      <c r="H83" s="218"/>
      <c r="I83" s="219"/>
      <c r="J83" s="219"/>
      <c r="K83" s="219"/>
      <c r="L83" s="217"/>
      <c r="M83" s="158"/>
      <c r="N83" s="217"/>
      <c r="O83" s="217"/>
      <c r="S83" s="220"/>
    </row>
    <row r="84" spans="1:19" s="215" customFormat="1" ht="33.75" hidden="1" customHeight="1">
      <c r="B84" s="216"/>
      <c r="C84" s="217"/>
      <c r="E84" s="218"/>
      <c r="G84" s="219"/>
      <c r="H84" s="218"/>
      <c r="I84" s="219"/>
      <c r="J84" s="219"/>
      <c r="K84" s="219"/>
      <c r="L84" s="217"/>
      <c r="M84" s="158"/>
      <c r="N84" s="217"/>
      <c r="O84" s="217"/>
      <c r="S84" s="220"/>
    </row>
    <row r="85" spans="1:19" s="215" customFormat="1" ht="33.75" hidden="1" customHeight="1">
      <c r="A85" s="221"/>
      <c r="B85" s="221"/>
      <c r="C85" s="222"/>
      <c r="D85" s="761"/>
      <c r="E85" s="761"/>
      <c r="F85" s="223"/>
      <c r="G85" s="761"/>
      <c r="H85" s="761"/>
      <c r="I85" s="761"/>
      <c r="J85" s="761"/>
      <c r="K85" s="582"/>
      <c r="L85" s="762"/>
      <c r="M85" s="762"/>
      <c r="N85" s="762"/>
      <c r="O85" s="762"/>
      <c r="Q85" s="766"/>
      <c r="R85" s="766"/>
      <c r="S85" s="766"/>
    </row>
    <row r="86" spans="1:19" s="215" customFormat="1" ht="33.75" hidden="1" customHeight="1">
      <c r="A86" s="224"/>
      <c r="B86" s="225"/>
      <c r="C86" s="226"/>
      <c r="D86" s="227"/>
      <c r="E86" s="228"/>
      <c r="F86" s="227"/>
      <c r="G86" s="227"/>
      <c r="H86" s="228"/>
      <c r="I86" s="227"/>
      <c r="J86" s="229"/>
      <c r="K86" s="582"/>
      <c r="L86" s="230"/>
      <c r="M86" s="231"/>
      <c r="N86" s="230"/>
      <c r="O86" s="231"/>
      <c r="Q86" s="232"/>
      <c r="R86" s="227"/>
      <c r="S86" s="233"/>
    </row>
    <row r="87" spans="1:19" s="215" customFormat="1" ht="33.75" hidden="1" customHeight="1">
      <c r="A87" s="224"/>
      <c r="B87" s="225"/>
      <c r="C87" s="229"/>
      <c r="D87" s="227"/>
      <c r="E87" s="228"/>
      <c r="F87" s="227"/>
      <c r="G87" s="227"/>
      <c r="H87" s="228"/>
      <c r="I87" s="227"/>
      <c r="J87" s="229"/>
      <c r="K87" s="582"/>
      <c r="L87" s="230"/>
      <c r="M87" s="231"/>
      <c r="N87" s="230"/>
      <c r="O87" s="231"/>
      <c r="Q87" s="232"/>
      <c r="R87" s="227"/>
      <c r="S87" s="233"/>
    </row>
    <row r="88" spans="1:19" s="215" customFormat="1" ht="33.75" hidden="1" customHeight="1">
      <c r="A88" s="234"/>
      <c r="B88" s="235"/>
      <c r="C88" s="236"/>
      <c r="D88" s="237"/>
      <c r="E88" s="238"/>
      <c r="F88" s="239"/>
      <c r="G88" s="240"/>
      <c r="H88" s="238"/>
      <c r="I88" s="241"/>
      <c r="J88" s="236"/>
      <c r="K88" s="582"/>
      <c r="L88" s="242"/>
      <c r="M88" s="243"/>
      <c r="N88" s="242"/>
      <c r="O88" s="243"/>
      <c r="Q88" s="244"/>
      <c r="R88" s="237"/>
      <c r="S88" s="245"/>
    </row>
    <row r="89" spans="1:19" s="215" customFormat="1" ht="33.75" hidden="1" customHeight="1">
      <c r="A89" s="234"/>
      <c r="B89" s="235"/>
      <c r="C89" s="236"/>
      <c r="D89" s="237"/>
      <c r="E89" s="238"/>
      <c r="F89" s="239"/>
      <c r="G89" s="240"/>
      <c r="H89" s="238"/>
      <c r="I89" s="241"/>
      <c r="J89" s="236"/>
      <c r="K89" s="582"/>
      <c r="L89" s="242"/>
      <c r="M89" s="243"/>
      <c r="N89" s="242"/>
      <c r="O89" s="243"/>
      <c r="Q89" s="117"/>
      <c r="R89" s="246"/>
      <c r="S89" s="141"/>
    </row>
    <row r="90" spans="1:19" s="215" customFormat="1" ht="33.75" hidden="1" customHeight="1">
      <c r="A90" s="234"/>
      <c r="B90" s="235"/>
      <c r="C90" s="236"/>
      <c r="D90" s="237"/>
      <c r="E90" s="238"/>
      <c r="F90" s="239"/>
      <c r="G90" s="240"/>
      <c r="H90" s="238"/>
      <c r="I90" s="241"/>
      <c r="J90" s="236"/>
      <c r="K90" s="582"/>
      <c r="L90" s="242"/>
      <c r="M90" s="243"/>
      <c r="N90" s="242"/>
      <c r="O90" s="243"/>
      <c r="Q90" s="244"/>
      <c r="R90" s="237"/>
      <c r="S90" s="141"/>
    </row>
    <row r="91" spans="1:19" s="49" customFormat="1" ht="33.75" hidden="1" customHeight="1">
      <c r="A91" s="234"/>
      <c r="B91" s="247"/>
      <c r="C91" s="248"/>
      <c r="D91" s="237"/>
      <c r="E91" s="238"/>
      <c r="F91" s="239"/>
      <c r="G91" s="240"/>
      <c r="H91" s="238"/>
      <c r="I91" s="241"/>
      <c r="J91" s="236"/>
      <c r="K91" s="582"/>
      <c r="L91" s="242"/>
      <c r="M91" s="243"/>
      <c r="N91" s="242"/>
      <c r="O91" s="243"/>
      <c r="Q91" s="244"/>
      <c r="R91" s="237"/>
      <c r="S91" s="113"/>
    </row>
    <row r="92" spans="1:19" s="49" customFormat="1" ht="33.75" hidden="1" customHeight="1">
      <c r="A92" s="234"/>
      <c r="B92" s="247"/>
      <c r="C92" s="248"/>
      <c r="D92" s="237"/>
      <c r="E92" s="238"/>
      <c r="F92" s="239"/>
      <c r="G92" s="240"/>
      <c r="H92" s="238"/>
      <c r="I92" s="241"/>
      <c r="J92" s="236"/>
      <c r="K92" s="582"/>
      <c r="L92" s="242"/>
      <c r="M92" s="243"/>
      <c r="N92" s="242"/>
      <c r="O92" s="243"/>
      <c r="Q92" s="244"/>
      <c r="R92" s="237"/>
      <c r="S92" s="113"/>
    </row>
    <row r="93" spans="1:19" s="49" customFormat="1" ht="33.75" hidden="1" customHeight="1">
      <c r="A93" s="234"/>
      <c r="B93" s="247"/>
      <c r="C93" s="249"/>
      <c r="D93" s="237"/>
      <c r="E93" s="238"/>
      <c r="F93" s="239"/>
      <c r="G93" s="240"/>
      <c r="H93" s="238"/>
      <c r="I93" s="241"/>
      <c r="J93" s="236"/>
      <c r="K93" s="582"/>
      <c r="L93" s="242"/>
      <c r="M93" s="243"/>
      <c r="N93" s="242"/>
      <c r="O93" s="243"/>
      <c r="Q93" s="250"/>
      <c r="R93" s="52"/>
      <c r="S93" s="113"/>
    </row>
    <row r="94" spans="1:19" s="49" customFormat="1" ht="33.75" hidden="1" customHeight="1">
      <c r="A94" s="234"/>
      <c r="B94" s="247"/>
      <c r="C94" s="248"/>
      <c r="D94" s="237"/>
      <c r="E94" s="238"/>
      <c r="F94" s="239"/>
      <c r="G94" s="240"/>
      <c r="H94" s="238"/>
      <c r="I94" s="241"/>
      <c r="J94" s="236"/>
      <c r="K94" s="582"/>
      <c r="L94" s="242"/>
      <c r="M94" s="243"/>
      <c r="N94" s="242"/>
      <c r="O94" s="243"/>
      <c r="Q94" s="244"/>
      <c r="R94" s="237"/>
      <c r="S94" s="113"/>
    </row>
    <row r="95" spans="1:19" s="49" customFormat="1" ht="33.75" hidden="1" customHeight="1">
      <c r="A95" s="234"/>
      <c r="B95" s="247"/>
      <c r="C95" s="249"/>
      <c r="D95" s="237"/>
      <c r="E95" s="238"/>
      <c r="F95" s="239"/>
      <c r="G95" s="240"/>
      <c r="H95" s="238"/>
      <c r="I95" s="241"/>
      <c r="J95" s="236"/>
      <c r="K95" s="582"/>
      <c r="L95" s="242"/>
      <c r="M95" s="243"/>
      <c r="N95" s="242"/>
      <c r="O95" s="243"/>
      <c r="Q95" s="244"/>
      <c r="R95" s="237"/>
      <c r="S95" s="113"/>
    </row>
    <row r="96" spans="1:19" s="49" customFormat="1" ht="33.75" hidden="1" customHeight="1">
      <c r="A96" s="234"/>
      <c r="B96" s="247"/>
      <c r="C96" s="249"/>
      <c r="D96" s="237"/>
      <c r="E96" s="238"/>
      <c r="F96" s="239"/>
      <c r="G96" s="240"/>
      <c r="H96" s="238"/>
      <c r="I96" s="241"/>
      <c r="J96" s="236"/>
      <c r="K96" s="582"/>
      <c r="L96" s="242"/>
      <c r="M96" s="243"/>
      <c r="N96" s="242"/>
      <c r="O96" s="243"/>
      <c r="Q96" s="244"/>
      <c r="R96" s="237"/>
      <c r="S96" s="113"/>
    </row>
    <row r="97" spans="1:19" s="49" customFormat="1" ht="33.75" hidden="1" customHeight="1">
      <c r="A97" s="234"/>
      <c r="B97" s="247"/>
      <c r="C97" s="249"/>
      <c r="D97" s="237"/>
      <c r="E97" s="238"/>
      <c r="F97" s="239"/>
      <c r="G97" s="240"/>
      <c r="H97" s="238"/>
      <c r="I97" s="241"/>
      <c r="J97" s="236"/>
      <c r="K97" s="582"/>
      <c r="L97" s="242"/>
      <c r="M97" s="243"/>
      <c r="N97" s="242"/>
      <c r="O97" s="243"/>
      <c r="Q97" s="244"/>
      <c r="R97" s="237"/>
      <c r="S97" s="113"/>
    </row>
    <row r="98" spans="1:19" s="49" customFormat="1" ht="33.75" hidden="1" customHeight="1">
      <c r="A98" s="234"/>
      <c r="B98" s="247"/>
      <c r="C98" s="248"/>
      <c r="D98" s="237"/>
      <c r="E98" s="238"/>
      <c r="F98" s="239"/>
      <c r="G98" s="240"/>
      <c r="H98" s="238"/>
      <c r="I98" s="241"/>
      <c r="J98" s="236"/>
      <c r="K98" s="582"/>
      <c r="L98" s="242"/>
      <c r="M98" s="243"/>
      <c r="N98" s="242"/>
      <c r="O98" s="243"/>
      <c r="Q98" s="250"/>
      <c r="R98" s="52"/>
      <c r="S98" s="113"/>
    </row>
    <row r="99" spans="1:19" s="49" customFormat="1" ht="25.5" hidden="1" customHeight="1">
      <c r="A99" s="234"/>
      <c r="B99" s="247"/>
      <c r="C99" s="248"/>
      <c r="D99" s="237"/>
      <c r="E99" s="238"/>
      <c r="F99" s="239"/>
      <c r="G99" s="240"/>
      <c r="H99" s="238"/>
      <c r="I99" s="241"/>
      <c r="J99" s="236"/>
      <c r="K99" s="582"/>
      <c r="L99" s="242"/>
      <c r="M99" s="243"/>
      <c r="N99" s="242"/>
      <c r="O99" s="243"/>
      <c r="Q99" s="244"/>
      <c r="R99" s="237"/>
      <c r="S99" s="113"/>
    </row>
    <row r="100" spans="1:19" s="49" customFormat="1" ht="25.5" hidden="1" customHeight="1">
      <c r="A100" s="234"/>
      <c r="B100" s="247"/>
      <c r="C100" s="248"/>
      <c r="D100" s="237"/>
      <c r="E100" s="238"/>
      <c r="F100" s="239"/>
      <c r="G100" s="240"/>
      <c r="H100" s="238"/>
      <c r="I100" s="241"/>
      <c r="J100" s="236"/>
      <c r="K100" s="582"/>
      <c r="L100" s="242"/>
      <c r="M100" s="243"/>
      <c r="N100" s="242"/>
      <c r="O100" s="243"/>
      <c r="Q100" s="244"/>
      <c r="R100" s="237"/>
      <c r="S100" s="113"/>
    </row>
    <row r="101" spans="1:19" s="49" customFormat="1" ht="25.5" hidden="1" customHeight="1">
      <c r="A101" s="234"/>
      <c r="B101" s="247"/>
      <c r="C101" s="248"/>
      <c r="D101" s="237"/>
      <c r="E101" s="238"/>
      <c r="F101" s="239"/>
      <c r="G101" s="240"/>
      <c r="H101" s="238"/>
      <c r="I101" s="241"/>
      <c r="J101" s="236"/>
      <c r="K101" s="582"/>
      <c r="L101" s="242"/>
      <c r="M101" s="243"/>
      <c r="N101" s="242"/>
      <c r="O101" s="243"/>
      <c r="Q101" s="244"/>
      <c r="R101" s="237"/>
      <c r="S101" s="113"/>
    </row>
    <row r="102" spans="1:19" s="49" customFormat="1" ht="25.5" hidden="1" customHeight="1">
      <c r="A102" s="234"/>
      <c r="B102" s="247"/>
      <c r="C102" s="248"/>
      <c r="D102" s="237"/>
      <c r="E102" s="238"/>
      <c r="F102" s="239"/>
      <c r="G102" s="240"/>
      <c r="H102" s="238"/>
      <c r="I102" s="241"/>
      <c r="J102" s="236"/>
      <c r="K102" s="582"/>
      <c r="L102" s="242"/>
      <c r="M102" s="243"/>
      <c r="N102" s="242"/>
      <c r="O102" s="243"/>
      <c r="Q102" s="244"/>
      <c r="R102" s="237"/>
      <c r="S102" s="113"/>
    </row>
    <row r="103" spans="1:19" s="49" customFormat="1" ht="25.5" hidden="1" customHeight="1">
      <c r="A103" s="234"/>
      <c r="B103" s="247"/>
      <c r="C103" s="248"/>
      <c r="D103" s="237"/>
      <c r="E103" s="238"/>
      <c r="F103" s="239"/>
      <c r="G103" s="240"/>
      <c r="H103" s="238"/>
      <c r="I103" s="241"/>
      <c r="J103" s="236"/>
      <c r="K103" s="582"/>
      <c r="L103" s="242"/>
      <c r="M103" s="243"/>
      <c r="N103" s="242"/>
      <c r="O103" s="243"/>
      <c r="Q103" s="244"/>
      <c r="R103" s="237"/>
      <c r="S103" s="113"/>
    </row>
    <row r="104" spans="1:19" s="49" customFormat="1" ht="25.5" hidden="1" customHeight="1">
      <c r="A104" s="234"/>
      <c r="B104" s="247"/>
      <c r="C104" s="248"/>
      <c r="D104" s="237"/>
      <c r="E104" s="238"/>
      <c r="F104" s="239"/>
      <c r="G104" s="240"/>
      <c r="H104" s="238"/>
      <c r="I104" s="241"/>
      <c r="J104" s="236"/>
      <c r="K104" s="582"/>
      <c r="L104" s="242"/>
      <c r="M104" s="243"/>
      <c r="N104" s="242"/>
      <c r="O104" s="243"/>
      <c r="Q104" s="244"/>
      <c r="R104" s="237"/>
      <c r="S104" s="113"/>
    </row>
    <row r="105" spans="1:19" s="49" customFormat="1" ht="25.5" hidden="1" customHeight="1">
      <c r="A105" s="234"/>
      <c r="B105" s="251"/>
      <c r="C105" s="248"/>
      <c r="D105" s="237"/>
      <c r="E105" s="238"/>
      <c r="F105" s="239"/>
      <c r="G105" s="240"/>
      <c r="H105" s="238"/>
      <c r="I105" s="241"/>
      <c r="J105" s="236"/>
      <c r="K105" s="582"/>
      <c r="L105" s="242"/>
      <c r="M105" s="243"/>
      <c r="N105" s="242"/>
      <c r="O105" s="243"/>
      <c r="Q105" s="244"/>
      <c r="R105" s="237"/>
      <c r="S105" s="113"/>
    </row>
    <row r="106" spans="1:19" s="49" customFormat="1" ht="25.5" hidden="1" customHeight="1">
      <c r="A106" s="234"/>
      <c r="B106" s="247"/>
      <c r="C106" s="248"/>
      <c r="D106" s="237"/>
      <c r="E106" s="238"/>
      <c r="F106" s="239"/>
      <c r="G106" s="240"/>
      <c r="H106" s="238"/>
      <c r="I106" s="241"/>
      <c r="J106" s="236"/>
      <c r="K106" s="582"/>
      <c r="L106" s="242"/>
      <c r="M106" s="243"/>
      <c r="N106" s="242"/>
      <c r="O106" s="243"/>
      <c r="Q106" s="244"/>
      <c r="R106" s="237"/>
      <c r="S106" s="113"/>
    </row>
    <row r="107" spans="1:19" s="49" customFormat="1" ht="25.5" hidden="1" customHeight="1">
      <c r="A107" s="234"/>
      <c r="B107" s="247"/>
      <c r="C107" s="248"/>
      <c r="D107" s="237"/>
      <c r="E107" s="238"/>
      <c r="F107" s="239"/>
      <c r="G107" s="240"/>
      <c r="H107" s="238"/>
      <c r="I107" s="241"/>
      <c r="J107" s="236"/>
      <c r="K107" s="582"/>
      <c r="L107" s="242"/>
      <c r="M107" s="243"/>
      <c r="N107" s="242"/>
      <c r="O107" s="243"/>
      <c r="Q107" s="244"/>
      <c r="R107" s="237"/>
      <c r="S107" s="113"/>
    </row>
    <row r="108" spans="1:19" s="49" customFormat="1" ht="25.5" hidden="1" customHeight="1">
      <c r="A108" s="234"/>
      <c r="B108" s="247"/>
      <c r="C108" s="248"/>
      <c r="D108" s="237"/>
      <c r="E108" s="238"/>
      <c r="F108" s="239"/>
      <c r="G108" s="240"/>
      <c r="H108" s="238"/>
      <c r="I108" s="241"/>
      <c r="J108" s="236"/>
      <c r="K108" s="582"/>
      <c r="L108" s="242"/>
      <c r="M108" s="243"/>
      <c r="N108" s="242"/>
      <c r="O108" s="243"/>
      <c r="Q108" s="244"/>
      <c r="R108" s="237"/>
      <c r="S108" s="113"/>
    </row>
    <row r="109" spans="1:19" s="49" customFormat="1" ht="25.5" hidden="1" customHeight="1">
      <c r="A109" s="234"/>
      <c r="B109" s="247"/>
      <c r="C109" s="248"/>
      <c r="D109" s="237"/>
      <c r="E109" s="238"/>
      <c r="F109" s="239"/>
      <c r="G109" s="240"/>
      <c r="H109" s="238"/>
      <c r="I109" s="241"/>
      <c r="J109" s="236"/>
      <c r="K109" s="582"/>
      <c r="L109" s="242"/>
      <c r="M109" s="243"/>
      <c r="N109" s="242"/>
      <c r="O109" s="243"/>
      <c r="Q109" s="244"/>
      <c r="R109" s="237"/>
      <c r="S109" s="113"/>
    </row>
    <row r="110" spans="1:19" s="49" customFormat="1" ht="25.5" hidden="1" customHeight="1">
      <c r="A110" s="234"/>
      <c r="B110" s="247"/>
      <c r="C110" s="248"/>
      <c r="D110" s="237"/>
      <c r="E110" s="238"/>
      <c r="F110" s="239"/>
      <c r="G110" s="240"/>
      <c r="H110" s="238"/>
      <c r="I110" s="241"/>
      <c r="J110" s="236"/>
      <c r="K110" s="582"/>
      <c r="L110" s="242"/>
      <c r="M110" s="243"/>
      <c r="N110" s="242"/>
      <c r="O110" s="243"/>
      <c r="Q110" s="244"/>
      <c r="R110" s="237"/>
      <c r="S110" s="113"/>
    </row>
    <row r="111" spans="1:19" s="49" customFormat="1" ht="25.5" hidden="1" customHeight="1">
      <c r="A111" s="234"/>
      <c r="B111" s="247"/>
      <c r="C111" s="248"/>
      <c r="D111" s="237"/>
      <c r="E111" s="238"/>
      <c r="F111" s="239"/>
      <c r="G111" s="240"/>
      <c r="H111" s="238"/>
      <c r="I111" s="241"/>
      <c r="J111" s="236"/>
      <c r="K111" s="582"/>
      <c r="L111" s="242"/>
      <c r="M111" s="243"/>
      <c r="N111" s="242"/>
      <c r="O111" s="243"/>
      <c r="Q111" s="244"/>
      <c r="R111" s="237"/>
      <c r="S111" s="113"/>
    </row>
    <row r="112" spans="1:19" s="49" customFormat="1" ht="25.5" hidden="1" customHeight="1">
      <c r="A112" s="234"/>
      <c r="B112" s="247"/>
      <c r="C112" s="248"/>
      <c r="D112" s="237"/>
      <c r="E112" s="238"/>
      <c r="F112" s="239"/>
      <c r="G112" s="240"/>
      <c r="H112" s="238"/>
      <c r="I112" s="241"/>
      <c r="J112" s="236"/>
      <c r="K112" s="582"/>
      <c r="L112" s="242"/>
      <c r="M112" s="243"/>
      <c r="N112" s="242"/>
      <c r="O112" s="243"/>
      <c r="Q112" s="244"/>
      <c r="R112" s="237"/>
      <c r="S112" s="113"/>
    </row>
    <row r="113" spans="1:19" s="49" customFormat="1" ht="25.5" hidden="1" customHeight="1">
      <c r="A113" s="234"/>
      <c r="B113" s="247"/>
      <c r="C113" s="248"/>
      <c r="D113" s="237"/>
      <c r="E113" s="238"/>
      <c r="F113" s="239"/>
      <c r="G113" s="240"/>
      <c r="H113" s="238"/>
      <c r="I113" s="241"/>
      <c r="J113" s="236"/>
      <c r="K113" s="582"/>
      <c r="L113" s="242"/>
      <c r="M113" s="243"/>
      <c r="N113" s="242"/>
      <c r="O113" s="243"/>
      <c r="Q113" s="244"/>
      <c r="R113" s="237"/>
      <c r="S113" s="113"/>
    </row>
    <row r="114" spans="1:19" s="49" customFormat="1" ht="25.5" hidden="1" customHeight="1">
      <c r="A114" s="234"/>
      <c r="B114" s="247"/>
      <c r="C114" s="248"/>
      <c r="D114" s="237"/>
      <c r="E114" s="238"/>
      <c r="F114" s="239"/>
      <c r="G114" s="240"/>
      <c r="H114" s="238"/>
      <c r="I114" s="241"/>
      <c r="J114" s="236"/>
      <c r="K114" s="582"/>
      <c r="L114" s="242"/>
      <c r="M114" s="243"/>
      <c r="N114" s="242"/>
      <c r="O114" s="243"/>
      <c r="Q114" s="244"/>
      <c r="R114" s="237"/>
      <c r="S114" s="113"/>
    </row>
    <row r="115" spans="1:19" s="49" customFormat="1" ht="25.5" hidden="1" customHeight="1">
      <c r="A115" s="234"/>
      <c r="B115" s="247"/>
      <c r="C115" s="248"/>
      <c r="D115" s="237"/>
      <c r="E115" s="238"/>
      <c r="F115" s="239"/>
      <c r="G115" s="240"/>
      <c r="H115" s="238"/>
      <c r="I115" s="241"/>
      <c r="J115" s="236"/>
      <c r="K115" s="582"/>
      <c r="L115" s="242"/>
      <c r="M115" s="243"/>
      <c r="N115" s="242"/>
      <c r="O115" s="243"/>
      <c r="Q115" s="244"/>
      <c r="R115" s="237"/>
      <c r="S115" s="113"/>
    </row>
    <row r="116" spans="1:19" s="49" customFormat="1" ht="25.5" hidden="1" customHeight="1">
      <c r="A116" s="234"/>
      <c r="B116" s="247"/>
      <c r="C116" s="248"/>
      <c r="D116" s="237"/>
      <c r="E116" s="238"/>
      <c r="F116" s="239"/>
      <c r="G116" s="240"/>
      <c r="H116" s="238"/>
      <c r="I116" s="241"/>
      <c r="J116" s="236"/>
      <c r="K116" s="582"/>
      <c r="L116" s="242"/>
      <c r="M116" s="243"/>
      <c r="N116" s="242"/>
      <c r="O116" s="243"/>
      <c r="Q116" s="244"/>
      <c r="R116" s="237"/>
      <c r="S116" s="113"/>
    </row>
    <row r="117" spans="1:19" s="49" customFormat="1" ht="25.5" hidden="1" customHeight="1">
      <c r="A117" s="234"/>
      <c r="B117" s="247"/>
      <c r="C117" s="248"/>
      <c r="D117" s="237"/>
      <c r="E117" s="238"/>
      <c r="F117" s="239"/>
      <c r="G117" s="240"/>
      <c r="H117" s="238"/>
      <c r="I117" s="241"/>
      <c r="J117" s="236"/>
      <c r="K117" s="582"/>
      <c r="L117" s="242"/>
      <c r="M117" s="243"/>
      <c r="N117" s="242"/>
      <c r="O117" s="243"/>
      <c r="Q117" s="244"/>
      <c r="R117" s="237"/>
      <c r="S117" s="113"/>
    </row>
    <row r="118" spans="1:19" s="49" customFormat="1" ht="25.5" hidden="1" customHeight="1">
      <c r="A118" s="234"/>
      <c r="B118" s="247"/>
      <c r="C118" s="248"/>
      <c r="D118" s="237"/>
      <c r="E118" s="238"/>
      <c r="F118" s="239"/>
      <c r="G118" s="240"/>
      <c r="H118" s="238"/>
      <c r="I118" s="241"/>
      <c r="J118" s="236"/>
      <c r="K118" s="582"/>
      <c r="L118" s="242"/>
      <c r="M118" s="243"/>
      <c r="N118" s="242"/>
      <c r="O118" s="243"/>
      <c r="Q118" s="244"/>
      <c r="R118" s="237"/>
      <c r="S118" s="113"/>
    </row>
    <row r="119" spans="1:19" s="49" customFormat="1" ht="25.5" hidden="1" customHeight="1">
      <c r="A119" s="234"/>
      <c r="B119" s="247"/>
      <c r="C119" s="248"/>
      <c r="D119" s="237"/>
      <c r="E119" s="238"/>
      <c r="F119" s="239"/>
      <c r="G119" s="240"/>
      <c r="H119" s="238"/>
      <c r="I119" s="241"/>
      <c r="J119" s="236"/>
      <c r="K119" s="582"/>
      <c r="L119" s="242"/>
      <c r="M119" s="243"/>
      <c r="N119" s="242"/>
      <c r="O119" s="243"/>
      <c r="Q119" s="244"/>
      <c r="R119" s="237"/>
      <c r="S119" s="113"/>
    </row>
    <row r="120" spans="1:19" s="49" customFormat="1" ht="25.5" hidden="1" customHeight="1">
      <c r="A120" s="234"/>
      <c r="B120" s="247"/>
      <c r="C120" s="248"/>
      <c r="D120" s="237"/>
      <c r="E120" s="238"/>
      <c r="F120" s="239"/>
      <c r="G120" s="240"/>
      <c r="H120" s="238"/>
      <c r="I120" s="241"/>
      <c r="J120" s="236"/>
      <c r="K120" s="582"/>
      <c r="L120" s="242"/>
      <c r="M120" s="243"/>
      <c r="N120" s="242"/>
      <c r="O120" s="243"/>
      <c r="Q120" s="244"/>
      <c r="R120" s="237"/>
      <c r="S120" s="113"/>
    </row>
    <row r="121" spans="1:19" s="49" customFormat="1" ht="25.5" hidden="1" customHeight="1">
      <c r="A121" s="234"/>
      <c r="B121" s="247"/>
      <c r="C121" s="248"/>
      <c r="D121" s="237"/>
      <c r="E121" s="238"/>
      <c r="F121" s="239"/>
      <c r="G121" s="240"/>
      <c r="H121" s="238"/>
      <c r="I121" s="241"/>
      <c r="J121" s="236"/>
      <c r="K121" s="582"/>
      <c r="L121" s="242"/>
      <c r="M121" s="243"/>
      <c r="N121" s="242"/>
      <c r="O121" s="243"/>
      <c r="Q121" s="244"/>
      <c r="R121" s="237"/>
      <c r="S121" s="113"/>
    </row>
    <row r="122" spans="1:19" s="49" customFormat="1" ht="25.5" hidden="1" customHeight="1">
      <c r="A122" s="234"/>
      <c r="B122" s="247"/>
      <c r="C122" s="248"/>
      <c r="D122" s="237"/>
      <c r="E122" s="238"/>
      <c r="F122" s="239"/>
      <c r="G122" s="252"/>
      <c r="H122" s="238"/>
      <c r="I122" s="241"/>
      <c r="J122" s="236"/>
      <c r="K122" s="582"/>
      <c r="L122" s="242"/>
      <c r="M122" s="243"/>
      <c r="N122" s="242"/>
      <c r="O122" s="243"/>
      <c r="Q122" s="244"/>
      <c r="R122" s="237"/>
      <c r="S122" s="253"/>
    </row>
    <row r="123" spans="1:19" ht="25.5" hidden="1" customHeight="1">
      <c r="A123" s="759"/>
      <c r="B123" s="759"/>
      <c r="C123" s="759"/>
      <c r="D123" s="254"/>
      <c r="E123" s="54"/>
      <c r="F123" s="76"/>
      <c r="G123" s="254"/>
      <c r="H123" s="54"/>
      <c r="I123" s="254"/>
      <c r="J123" s="72"/>
      <c r="K123" s="582"/>
      <c r="L123" s="230"/>
      <c r="M123" s="255"/>
      <c r="N123" s="230"/>
      <c r="O123" s="255"/>
      <c r="Q123" s="244"/>
      <c r="R123" s="237"/>
      <c r="S123" s="253"/>
    </row>
    <row r="124" spans="1:19" s="49" customFormat="1" ht="25.5" hidden="1" customHeight="1">
      <c r="B124" s="86"/>
      <c r="C124" s="156"/>
      <c r="E124" s="82"/>
      <c r="G124" s="157"/>
      <c r="H124" s="82"/>
      <c r="I124" s="157"/>
      <c r="J124" s="157"/>
      <c r="K124" s="157"/>
      <c r="L124" s="84"/>
      <c r="M124" s="158"/>
      <c r="N124" s="84"/>
      <c r="O124" s="84"/>
      <c r="S124" s="112"/>
    </row>
    <row r="125" spans="1:19" s="49" customFormat="1" ht="25.5" hidden="1" customHeight="1">
      <c r="B125" s="86"/>
      <c r="C125" s="156"/>
      <c r="E125" s="82"/>
      <c r="G125" s="157"/>
      <c r="H125" s="82"/>
      <c r="I125" s="157"/>
      <c r="J125" s="157"/>
      <c r="K125" s="157"/>
      <c r="L125" s="84"/>
      <c r="M125" s="158"/>
      <c r="N125" s="84"/>
      <c r="O125" s="84"/>
      <c r="S125" s="112"/>
    </row>
    <row r="126" spans="1:19" s="49" customFormat="1" ht="25.5" hidden="1" customHeight="1">
      <c r="B126" s="86"/>
      <c r="C126" s="156"/>
      <c r="E126" s="82"/>
      <c r="G126" s="157"/>
      <c r="H126" s="82"/>
      <c r="I126" s="157"/>
      <c r="J126" s="157"/>
      <c r="K126" s="157"/>
      <c r="L126" s="109"/>
      <c r="M126" s="158"/>
      <c r="N126" s="84"/>
      <c r="O126" s="84"/>
      <c r="S126" s="112"/>
    </row>
    <row r="127" spans="1:19" s="49" customFormat="1" ht="25.5" hidden="1" customHeight="1">
      <c r="B127" s="86"/>
      <c r="C127" s="156"/>
      <c r="E127" s="82"/>
      <c r="G127" s="157"/>
      <c r="H127" s="82"/>
      <c r="I127" s="157"/>
      <c r="J127" s="760"/>
      <c r="K127" s="760"/>
      <c r="L127" s="760"/>
      <c r="M127" s="158"/>
      <c r="N127" s="84"/>
      <c r="O127" s="84"/>
      <c r="S127" s="112"/>
    </row>
    <row r="128" spans="1:19" s="49" customFormat="1" ht="25.5" hidden="1" customHeight="1">
      <c r="B128" s="86"/>
      <c r="C128" s="156"/>
      <c r="E128" s="82"/>
      <c r="G128" s="157"/>
      <c r="H128" s="82"/>
      <c r="I128" s="157"/>
      <c r="J128" s="760"/>
      <c r="K128" s="760"/>
      <c r="L128" s="760"/>
      <c r="M128" s="158"/>
      <c r="N128" s="84"/>
      <c r="O128" s="84"/>
      <c r="S128" s="112"/>
    </row>
    <row r="129" spans="2:19" s="49" customFormat="1" ht="25.5" hidden="1" customHeight="1">
      <c r="B129" s="86"/>
      <c r="C129" s="156"/>
      <c r="E129" s="82"/>
      <c r="G129" s="157"/>
      <c r="H129" s="82"/>
      <c r="I129" s="157"/>
      <c r="J129" s="157"/>
      <c r="K129" s="157"/>
      <c r="L129" s="84"/>
      <c r="M129" s="158"/>
      <c r="N129" s="84"/>
      <c r="O129" s="84"/>
      <c r="S129" s="112"/>
    </row>
    <row r="130" spans="2:19" s="49" customFormat="1" ht="25.5" hidden="1" customHeight="1">
      <c r="B130" s="86"/>
      <c r="C130" s="156"/>
      <c r="E130" s="82"/>
      <c r="G130" s="157"/>
      <c r="H130" s="82"/>
      <c r="I130" s="157"/>
      <c r="J130" s="157"/>
      <c r="K130" s="157"/>
      <c r="L130" s="84"/>
      <c r="M130" s="158"/>
      <c r="N130" s="84"/>
      <c r="O130" s="84"/>
      <c r="S130" s="112"/>
    </row>
    <row r="131" spans="2:19" s="49" customFormat="1" ht="25.5" hidden="1" customHeight="1">
      <c r="B131" s="86"/>
      <c r="C131" s="156"/>
      <c r="E131" s="82"/>
      <c r="G131" s="157"/>
      <c r="H131" s="82"/>
      <c r="I131" s="157"/>
      <c r="J131" s="157"/>
      <c r="K131" s="157"/>
      <c r="L131" s="84"/>
      <c r="M131" s="158"/>
      <c r="N131" s="84"/>
      <c r="O131" s="84"/>
      <c r="S131" s="112"/>
    </row>
    <row r="132" spans="2:19" s="49" customFormat="1" ht="25.5" hidden="1" customHeight="1">
      <c r="B132" s="86"/>
      <c r="C132" s="156"/>
      <c r="E132" s="82"/>
      <c r="G132" s="157"/>
      <c r="H132" s="82"/>
      <c r="I132" s="157"/>
      <c r="J132" s="157"/>
      <c r="K132" s="157"/>
      <c r="L132" s="84"/>
      <c r="M132" s="158"/>
      <c r="N132" s="84"/>
      <c r="O132" s="84"/>
      <c r="S132" s="112"/>
    </row>
    <row r="133" spans="2:19" s="49" customFormat="1" ht="25.5" hidden="1" customHeight="1">
      <c r="B133" s="86"/>
      <c r="C133" s="156"/>
      <c r="E133" s="82"/>
      <c r="G133" s="157"/>
      <c r="H133" s="82"/>
      <c r="I133" s="157"/>
      <c r="J133" s="157"/>
      <c r="K133" s="157"/>
      <c r="L133" s="84"/>
      <c r="M133" s="158"/>
      <c r="N133" s="84"/>
      <c r="O133" s="84"/>
      <c r="S133" s="112"/>
    </row>
    <row r="134" spans="2:19" s="49" customFormat="1" ht="25.5" hidden="1" customHeight="1">
      <c r="B134" s="86"/>
      <c r="C134" s="156"/>
      <c r="E134" s="82"/>
      <c r="G134" s="157"/>
      <c r="H134" s="82"/>
      <c r="I134" s="157"/>
      <c r="J134" s="157"/>
      <c r="K134" s="157"/>
      <c r="L134" s="84"/>
      <c r="M134" s="158"/>
      <c r="N134" s="84"/>
      <c r="O134" s="84"/>
      <c r="S134" s="112"/>
    </row>
    <row r="135" spans="2:19" s="49" customFormat="1" ht="25.5" hidden="1" customHeight="1">
      <c r="B135" s="86"/>
      <c r="C135" s="156"/>
      <c r="E135" s="82"/>
      <c r="G135" s="157"/>
      <c r="H135" s="82"/>
      <c r="I135" s="157"/>
      <c r="J135" s="157"/>
      <c r="K135" s="157"/>
      <c r="L135" s="84"/>
      <c r="M135" s="158"/>
      <c r="N135" s="84"/>
      <c r="O135" s="84"/>
      <c r="S135" s="112"/>
    </row>
    <row r="136" spans="2:19" s="49" customFormat="1" ht="25.5" hidden="1" customHeight="1">
      <c r="B136" s="86"/>
      <c r="C136" s="156"/>
      <c r="E136" s="82"/>
      <c r="G136" s="157"/>
      <c r="H136" s="82"/>
      <c r="I136" s="157"/>
      <c r="J136" s="157"/>
      <c r="K136" s="157"/>
      <c r="L136" s="84"/>
      <c r="M136" s="158"/>
      <c r="N136" s="84"/>
      <c r="O136" s="84"/>
      <c r="S136" s="112"/>
    </row>
    <row r="137" spans="2:19" s="49" customFormat="1" ht="25.5" hidden="1" customHeight="1">
      <c r="B137" s="86"/>
      <c r="C137" s="156"/>
      <c r="E137" s="82"/>
      <c r="G137" s="157"/>
      <c r="H137" s="82"/>
      <c r="I137" s="157"/>
      <c r="J137" s="157"/>
      <c r="K137" s="157"/>
      <c r="L137" s="84"/>
      <c r="M137" s="158"/>
      <c r="N137" s="84"/>
      <c r="O137" s="84"/>
      <c r="S137" s="112"/>
    </row>
    <row r="138" spans="2:19" s="49" customFormat="1" ht="25.5" hidden="1" customHeight="1">
      <c r="B138" s="86"/>
      <c r="C138" s="156"/>
      <c r="E138" s="82"/>
      <c r="G138" s="157"/>
      <c r="H138" s="82"/>
      <c r="I138" s="157"/>
      <c r="J138" s="157"/>
      <c r="K138" s="157"/>
      <c r="L138" s="84"/>
      <c r="M138" s="158"/>
      <c r="N138" s="84"/>
      <c r="O138" s="84"/>
      <c r="S138" s="112"/>
    </row>
    <row r="139" spans="2:19" s="49" customFormat="1" ht="25.5" hidden="1" customHeight="1">
      <c r="B139" s="86"/>
      <c r="C139" s="156"/>
      <c r="E139" s="82"/>
      <c r="G139" s="157"/>
      <c r="H139" s="82"/>
      <c r="I139" s="157"/>
      <c r="J139" s="157"/>
      <c r="K139" s="157"/>
      <c r="L139" s="84"/>
      <c r="M139" s="158"/>
      <c r="N139" s="84"/>
      <c r="O139" s="84"/>
      <c r="S139" s="112"/>
    </row>
    <row r="140" spans="2:19" s="49" customFormat="1" ht="25.5" hidden="1" customHeight="1">
      <c r="B140" s="86"/>
      <c r="C140" s="156"/>
      <c r="E140" s="82"/>
      <c r="G140" s="157"/>
      <c r="H140" s="82"/>
      <c r="I140" s="157"/>
      <c r="J140" s="157"/>
      <c r="K140" s="157"/>
      <c r="L140" s="84"/>
      <c r="M140" s="158"/>
      <c r="N140" s="84"/>
      <c r="O140" s="84"/>
      <c r="S140" s="112"/>
    </row>
    <row r="141" spans="2:19" s="49" customFormat="1" ht="25.5" hidden="1" customHeight="1">
      <c r="B141" s="86"/>
      <c r="C141" s="156"/>
      <c r="E141" s="82"/>
      <c r="G141" s="157"/>
      <c r="H141" s="82"/>
      <c r="I141" s="157"/>
      <c r="J141" s="157"/>
      <c r="K141" s="157"/>
      <c r="L141" s="84"/>
      <c r="M141" s="158"/>
      <c r="N141" s="84"/>
      <c r="O141" s="84"/>
      <c r="S141" s="112"/>
    </row>
    <row r="142" spans="2:19" s="49" customFormat="1" ht="25.5" hidden="1" customHeight="1">
      <c r="B142" s="86"/>
      <c r="C142" s="156"/>
      <c r="E142" s="82"/>
      <c r="G142" s="157"/>
      <c r="H142" s="82"/>
      <c r="I142" s="157"/>
      <c r="J142" s="157"/>
      <c r="K142" s="157"/>
      <c r="L142" s="84"/>
      <c r="M142" s="158"/>
      <c r="N142" s="84"/>
      <c r="O142" s="84"/>
      <c r="S142" s="112"/>
    </row>
    <row r="143" spans="2:19" s="49" customFormat="1" ht="25.5" hidden="1" customHeight="1">
      <c r="B143" s="86"/>
      <c r="C143" s="156"/>
      <c r="E143" s="82"/>
      <c r="G143" s="157"/>
      <c r="H143" s="82"/>
      <c r="I143" s="157"/>
      <c r="J143" s="157"/>
      <c r="K143" s="157"/>
      <c r="L143" s="84"/>
      <c r="M143" s="158"/>
      <c r="N143" s="84"/>
      <c r="O143" s="84"/>
      <c r="S143" s="112"/>
    </row>
    <row r="144" spans="2:19" s="49" customFormat="1" ht="25.5" hidden="1" customHeight="1">
      <c r="B144" s="86"/>
      <c r="C144" s="156"/>
      <c r="E144" s="82"/>
      <c r="G144" s="157"/>
      <c r="H144" s="82"/>
      <c r="I144" s="157"/>
      <c r="J144" s="157"/>
      <c r="K144" s="157"/>
      <c r="L144" s="84"/>
      <c r="M144" s="158"/>
      <c r="N144" s="84"/>
      <c r="O144" s="84"/>
      <c r="S144" s="112"/>
    </row>
    <row r="145" spans="1:19" s="49" customFormat="1" ht="25.5" hidden="1" customHeight="1">
      <c r="B145" s="86"/>
      <c r="C145" s="156"/>
      <c r="E145" s="82"/>
      <c r="G145" s="157"/>
      <c r="H145" s="82"/>
      <c r="I145" s="157"/>
      <c r="J145" s="157"/>
      <c r="K145" s="157"/>
      <c r="L145" s="84"/>
      <c r="M145" s="158"/>
      <c r="N145" s="84"/>
      <c r="O145" s="84"/>
      <c r="S145" s="112"/>
    </row>
    <row r="146" spans="1:19" s="49" customFormat="1" ht="25.5" hidden="1" customHeight="1">
      <c r="B146" s="86"/>
      <c r="C146" s="156"/>
      <c r="E146" s="82"/>
      <c r="G146" s="157"/>
      <c r="H146" s="82"/>
      <c r="I146" s="157"/>
      <c r="J146" s="157"/>
      <c r="K146" s="157"/>
      <c r="L146" s="84"/>
      <c r="M146" s="158"/>
      <c r="N146" s="84"/>
      <c r="O146" s="84"/>
      <c r="S146" s="112"/>
    </row>
    <row r="147" spans="1:19" s="49" customFormat="1" ht="25.5" hidden="1" customHeight="1">
      <c r="B147" s="86"/>
      <c r="C147" s="156"/>
      <c r="E147" s="82"/>
      <c r="G147" s="157"/>
      <c r="H147" s="82"/>
      <c r="I147" s="157"/>
      <c r="J147" s="157"/>
      <c r="K147" s="157"/>
      <c r="L147" s="84"/>
      <c r="M147" s="158"/>
      <c r="N147" s="84"/>
      <c r="O147" s="84"/>
      <c r="S147" s="112"/>
    </row>
    <row r="148" spans="1:19" s="49" customFormat="1" ht="25.5" hidden="1" customHeight="1">
      <c r="B148" s="86"/>
      <c r="C148" s="156"/>
      <c r="E148" s="82"/>
      <c r="G148" s="157"/>
      <c r="H148" s="82"/>
      <c r="I148" s="157"/>
      <c r="J148" s="157"/>
      <c r="K148" s="157"/>
      <c r="L148" s="84"/>
      <c r="M148" s="158"/>
      <c r="N148" s="84"/>
      <c r="O148" s="84"/>
      <c r="S148" s="112"/>
    </row>
    <row r="149" spans="1:19" s="49" customFormat="1" ht="25.5" hidden="1" customHeight="1">
      <c r="B149" s="86"/>
      <c r="C149" s="156"/>
      <c r="E149" s="82"/>
      <c r="G149" s="157"/>
      <c r="H149" s="82"/>
      <c r="I149" s="157"/>
      <c r="J149" s="157"/>
      <c r="K149" s="157"/>
      <c r="L149" s="84"/>
      <c r="M149" s="158"/>
      <c r="N149" s="84"/>
      <c r="O149" s="84"/>
      <c r="S149" s="112"/>
    </row>
    <row r="150" spans="1:19" s="49" customFormat="1" ht="25.5" hidden="1" customHeight="1">
      <c r="B150" s="86"/>
      <c r="C150" s="156"/>
      <c r="E150" s="82"/>
      <c r="G150" s="157"/>
      <c r="H150" s="82"/>
      <c r="I150" s="157"/>
      <c r="J150" s="157"/>
      <c r="K150" s="157"/>
      <c r="L150" s="84"/>
      <c r="M150" s="158"/>
      <c r="N150" s="84"/>
      <c r="O150" s="84"/>
      <c r="S150" s="112"/>
    </row>
    <row r="151" spans="1:19" s="49" customFormat="1" ht="25.5" hidden="1" customHeight="1">
      <c r="B151" s="86"/>
      <c r="C151" s="156"/>
      <c r="E151" s="82"/>
      <c r="G151" s="157"/>
      <c r="H151" s="82"/>
      <c r="I151" s="157"/>
      <c r="J151" s="157"/>
      <c r="K151" s="157"/>
      <c r="L151" s="84"/>
      <c r="M151" s="158"/>
      <c r="N151" s="84"/>
      <c r="O151" s="84"/>
      <c r="S151" s="112"/>
    </row>
    <row r="152" spans="1:19" s="49" customFormat="1" ht="25.5" hidden="1" customHeight="1">
      <c r="B152" s="86"/>
      <c r="C152" s="156"/>
      <c r="E152" s="82"/>
      <c r="G152" s="157"/>
      <c r="H152" s="82"/>
      <c r="I152" s="157"/>
      <c r="J152" s="157"/>
      <c r="K152" s="157"/>
      <c r="L152" s="84"/>
      <c r="M152" s="158"/>
      <c r="N152" s="84"/>
      <c r="O152" s="84"/>
      <c r="S152" s="112"/>
    </row>
    <row r="153" spans="1:19" s="49" customFormat="1" ht="25.5" hidden="1" customHeight="1">
      <c r="B153" s="86"/>
      <c r="C153" s="156"/>
      <c r="E153" s="82"/>
      <c r="G153" s="157"/>
      <c r="H153" s="82"/>
      <c r="I153" s="157"/>
      <c r="J153" s="157"/>
      <c r="K153" s="157"/>
      <c r="L153" s="84"/>
      <c r="M153" s="158"/>
      <c r="N153" s="84"/>
      <c r="O153" s="84"/>
      <c r="S153" s="112"/>
    </row>
    <row r="154" spans="1:19" s="49" customFormat="1" ht="25.5" hidden="1" customHeight="1">
      <c r="B154" s="86"/>
      <c r="C154" s="156"/>
      <c r="E154" s="82"/>
      <c r="G154" s="157"/>
      <c r="H154" s="82"/>
      <c r="I154" s="157"/>
      <c r="J154" s="157"/>
      <c r="K154" s="157"/>
      <c r="L154" s="84"/>
      <c r="M154" s="158"/>
      <c r="N154" s="84"/>
      <c r="O154" s="84"/>
      <c r="S154" s="112"/>
    </row>
    <row r="155" spans="1:19" s="49" customFormat="1" ht="25.5" hidden="1" customHeight="1">
      <c r="B155" s="86"/>
      <c r="C155" s="156"/>
      <c r="E155" s="82"/>
      <c r="G155" s="157"/>
      <c r="H155" s="82"/>
      <c r="I155" s="157"/>
      <c r="J155" s="157"/>
      <c r="K155" s="157"/>
      <c r="L155" s="84"/>
      <c r="M155" s="158"/>
      <c r="N155" s="84"/>
      <c r="O155" s="84"/>
      <c r="S155" s="112"/>
    </row>
    <row r="156" spans="1:19" s="49" customFormat="1" ht="25.5" hidden="1" customHeight="1">
      <c r="B156" s="86"/>
      <c r="C156" s="156"/>
      <c r="E156" s="82"/>
      <c r="G156" s="157"/>
      <c r="H156" s="82"/>
      <c r="I156" s="157"/>
      <c r="J156" s="157"/>
      <c r="K156" s="157"/>
      <c r="L156" s="84"/>
      <c r="M156" s="158"/>
      <c r="N156" s="84"/>
      <c r="O156" s="84"/>
      <c r="S156" s="112"/>
    </row>
    <row r="157" spans="1:19" s="49" customFormat="1" ht="25.5" hidden="1" customHeight="1">
      <c r="B157" s="86"/>
      <c r="C157" s="156"/>
      <c r="E157" s="82"/>
      <c r="G157" s="157"/>
      <c r="H157" s="82"/>
      <c r="I157" s="157"/>
      <c r="J157" s="157"/>
      <c r="K157" s="157"/>
      <c r="L157" s="84"/>
      <c r="M157" s="158"/>
      <c r="N157" s="84"/>
      <c r="O157" s="84"/>
      <c r="S157" s="112"/>
    </row>
    <row r="158" spans="1:19" s="49" customFormat="1" ht="25.5" hidden="1" customHeight="1">
      <c r="A158" s="50"/>
      <c r="B158" s="51"/>
      <c r="C158" s="256"/>
      <c r="D158" s="50"/>
      <c r="E158" s="55"/>
      <c r="F158" s="50"/>
      <c r="G158" s="52"/>
      <c r="H158" s="55"/>
      <c r="I158" s="52"/>
      <c r="J158" s="52"/>
      <c r="K158" s="52"/>
      <c r="L158" s="84"/>
      <c r="M158" s="158"/>
      <c r="N158" s="84"/>
      <c r="O158" s="84"/>
      <c r="S158" s="112"/>
    </row>
    <row r="159" spans="1:19" s="49" customFormat="1" ht="25.5" hidden="1" customHeight="1">
      <c r="A159" s="50"/>
      <c r="B159" s="51"/>
      <c r="C159" s="256"/>
      <c r="D159" s="50"/>
      <c r="E159" s="55"/>
      <c r="F159" s="50"/>
      <c r="G159" s="52"/>
      <c r="H159" s="55"/>
      <c r="I159" s="52"/>
      <c r="J159" s="52"/>
      <c r="K159" s="52"/>
      <c r="L159" s="84"/>
      <c r="M159" s="158"/>
      <c r="N159" s="84"/>
      <c r="O159" s="84"/>
      <c r="S159" s="112"/>
    </row>
    <row r="160" spans="1:19" ht="25.5" customHeight="1">
      <c r="S160" s="113">
        <f>SUBTOTAL(9,S13:S34)</f>
        <v>109.38</v>
      </c>
    </row>
  </sheetData>
  <autoFilter ref="Q1:S159">
    <filterColumn colId="0">
      <filters>
        <filter val="CHICKEN CHOP (MARINATED)"/>
      </filters>
    </filterColumn>
  </autoFilter>
  <mergeCells count="20">
    <mergeCell ref="A1:M1"/>
    <mergeCell ref="L8:M8"/>
    <mergeCell ref="D7:E7"/>
    <mergeCell ref="G7:H7"/>
    <mergeCell ref="I7:J7"/>
    <mergeCell ref="A79:C79"/>
    <mergeCell ref="Q85:S85"/>
    <mergeCell ref="N85:O85"/>
    <mergeCell ref="Q8:S8"/>
    <mergeCell ref="N8:O8"/>
    <mergeCell ref="D8:E8"/>
    <mergeCell ref="G8:H8"/>
    <mergeCell ref="I8:J8"/>
    <mergeCell ref="A123:C123"/>
    <mergeCell ref="J127:L127"/>
    <mergeCell ref="J128:L128"/>
    <mergeCell ref="D85:E85"/>
    <mergeCell ref="G85:H85"/>
    <mergeCell ref="I85:J85"/>
    <mergeCell ref="L85:M85"/>
  </mergeCells>
  <pageMargins left="0.2" right="0.21" top="0.43" bottom="0.2" header="0.3" footer="0.3"/>
  <pageSetup paperSize="9"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0"/>
  <sheetViews>
    <sheetView showGridLines="0" topLeftCell="A45" workbookViewId="0">
      <selection activeCell="I14" sqref="I14"/>
    </sheetView>
  </sheetViews>
  <sheetFormatPr defaultRowHeight="25.5" customHeight="1"/>
  <cols>
    <col min="1" max="1" width="11.5703125" style="50" customWidth="1"/>
    <col min="2" max="2" width="30.140625" style="51" customWidth="1"/>
    <col min="3" max="3" width="8" style="78" bestFit="1" customWidth="1"/>
    <col min="4" max="4" width="14.5703125" style="48" customWidth="1"/>
    <col min="5" max="5" width="11.28515625" style="50" bestFit="1" customWidth="1"/>
    <col min="6" max="6" width="4.28515625" style="120" customWidth="1"/>
    <col min="7" max="7" width="33.5703125" style="50" customWidth="1"/>
    <col min="8" max="8" width="9.140625" style="50" customWidth="1"/>
    <col min="9" max="9" width="10.85546875" style="50" customWidth="1"/>
    <col min="10" max="10" width="11.85546875" style="50" customWidth="1"/>
    <col min="11" max="16384" width="9.140625" style="50"/>
  </cols>
  <sheetData>
    <row r="1" spans="1:10" s="49" customFormat="1" ht="21" customHeight="1" thickBot="1">
      <c r="A1" s="123" t="s">
        <v>65</v>
      </c>
      <c r="B1" s="123"/>
      <c r="C1" s="123"/>
      <c r="D1" s="124"/>
      <c r="F1" s="119"/>
    </row>
    <row r="2" spans="1:10" ht="25.5" customHeight="1">
      <c r="A2" s="79"/>
      <c r="B2" s="80"/>
      <c r="C2" s="87"/>
      <c r="D2" s="81"/>
    </row>
    <row r="3" spans="1:10" s="97" customFormat="1" ht="25.5" customHeight="1">
      <c r="A3" s="93" t="str">
        <f>+'[3]K-LUNCH &amp; K DINNER'!A3</f>
        <v>Outlet :</v>
      </c>
      <c r="B3" s="94" t="str">
        <f>+'K-LUNCH &amp; K DINNER'!B3</f>
        <v>SBA OUTLET</v>
      </c>
      <c r="C3" s="95"/>
      <c r="D3" s="96"/>
      <c r="F3" s="121"/>
    </row>
    <row r="4" spans="1:10" s="97" customFormat="1" ht="25.5" customHeight="1">
      <c r="A4" s="93" t="str">
        <f>+'[3]K-LUNCH &amp; K DINNER'!A4</f>
        <v>Month :</v>
      </c>
      <c r="B4" s="98">
        <f>+'[3]K-LUNCH &amp; K DINNER'!B4</f>
        <v>41395</v>
      </c>
      <c r="C4" s="95"/>
      <c r="D4" s="96"/>
      <c r="F4" s="121"/>
    </row>
    <row r="5" spans="1:10" s="103" customFormat="1" ht="12" customHeight="1">
      <c r="A5" s="99"/>
      <c r="B5" s="100"/>
      <c r="C5" s="101"/>
      <c r="D5" s="102"/>
      <c r="F5" s="122"/>
    </row>
    <row r="6" spans="1:10" s="49" customFormat="1" ht="25.5" customHeight="1" thickBot="1">
      <c r="A6" s="91"/>
      <c r="B6" s="86"/>
      <c r="C6" s="85"/>
      <c r="D6" s="83"/>
      <c r="F6" s="119"/>
    </row>
    <row r="7" spans="1:10" s="49" customFormat="1" ht="31.5" customHeight="1" thickBot="1">
      <c r="A7" s="552"/>
      <c r="B7" s="553"/>
      <c r="C7" s="554"/>
      <c r="D7" s="555" t="s">
        <v>558</v>
      </c>
      <c r="E7" s="556"/>
      <c r="F7" s="557"/>
      <c r="G7" s="779" t="s">
        <v>49</v>
      </c>
      <c r="H7" s="780"/>
      <c r="I7" s="781"/>
      <c r="J7" s="558"/>
    </row>
    <row r="8" spans="1:10" s="49" customFormat="1" ht="25.5" customHeight="1">
      <c r="A8" s="559" t="s">
        <v>39</v>
      </c>
      <c r="B8" s="409" t="s">
        <v>31</v>
      </c>
      <c r="C8" s="410" t="s">
        <v>43</v>
      </c>
      <c r="D8" s="411" t="s">
        <v>50</v>
      </c>
      <c r="E8" s="412" t="s">
        <v>559</v>
      </c>
      <c r="F8" s="413"/>
      <c r="G8" s="414" t="s">
        <v>52</v>
      </c>
      <c r="H8" s="136" t="s">
        <v>51</v>
      </c>
      <c r="I8" s="437" t="s">
        <v>19</v>
      </c>
      <c r="J8" s="560" t="s">
        <v>30</v>
      </c>
    </row>
    <row r="9" spans="1:10" ht="25.5" customHeight="1" thickBot="1">
      <c r="A9" s="561"/>
      <c r="B9" s="47"/>
      <c r="C9" s="415" t="s">
        <v>34</v>
      </c>
      <c r="D9" s="416" t="s">
        <v>35</v>
      </c>
      <c r="E9" s="417" t="s">
        <v>35</v>
      </c>
      <c r="F9" s="413"/>
      <c r="G9" s="132" t="s">
        <v>35</v>
      </c>
      <c r="H9" s="137" t="s">
        <v>66</v>
      </c>
      <c r="I9" s="438" t="s">
        <v>67</v>
      </c>
      <c r="J9" s="562" t="s">
        <v>34</v>
      </c>
    </row>
    <row r="10" spans="1:10" ht="25.5" customHeight="1">
      <c r="A10" s="563"/>
      <c r="B10" s="225"/>
      <c r="C10" s="548"/>
      <c r="D10" s="549"/>
      <c r="E10" s="412"/>
      <c r="F10" s="413"/>
      <c r="G10" s="129"/>
      <c r="H10" s="546"/>
      <c r="I10" s="547"/>
      <c r="J10" s="564"/>
    </row>
    <row r="11" spans="1:10" ht="31.5" customHeight="1">
      <c r="A11" s="565"/>
      <c r="B11" s="418" t="s">
        <v>575</v>
      </c>
      <c r="C11" s="423"/>
      <c r="D11" s="420"/>
      <c r="E11" s="421"/>
      <c r="F11" s="422"/>
      <c r="G11" s="429" t="s">
        <v>576</v>
      </c>
      <c r="H11" s="138"/>
      <c r="I11" s="139"/>
      <c r="J11" s="58"/>
    </row>
    <row r="12" spans="1:10" ht="25.5" customHeight="1">
      <c r="A12" s="565">
        <v>1</v>
      </c>
      <c r="B12" s="247" t="s">
        <v>214</v>
      </c>
      <c r="C12" s="423">
        <v>1.0800000000000001E-2</v>
      </c>
      <c r="D12" s="420">
        <f>VLOOKUP(B12,Summary!$B$30:$AK$376,5,FALSE)</f>
        <v>4</v>
      </c>
      <c r="E12" s="421">
        <f>+D12</f>
        <v>4</v>
      </c>
      <c r="F12" s="422"/>
      <c r="G12" s="135" t="s">
        <v>570</v>
      </c>
      <c r="H12" s="138">
        <v>55</v>
      </c>
      <c r="I12" s="139">
        <f t="shared" ref="I12:I25" si="0">+H12*E12</f>
        <v>220</v>
      </c>
      <c r="J12" s="58">
        <f t="shared" ref="J12:J25" si="1">+I12*C12</f>
        <v>2.3760000000000003</v>
      </c>
    </row>
    <row r="13" spans="1:10" ht="25.5" customHeight="1">
      <c r="A13" s="565">
        <f>+A12+1</f>
        <v>2</v>
      </c>
      <c r="B13" s="247" t="s">
        <v>215</v>
      </c>
      <c r="C13" s="419">
        <v>1.14E-2</v>
      </c>
      <c r="D13" s="420">
        <f>VLOOKUP(B13,Summary!$B$30:$AK$376,5,FALSE)</f>
        <v>0</v>
      </c>
      <c r="E13" s="421">
        <f t="shared" ref="E13:E25" si="2">+D13</f>
        <v>0</v>
      </c>
      <c r="F13" s="422"/>
      <c r="G13" s="135" t="s">
        <v>573</v>
      </c>
      <c r="H13" s="138">
        <v>140</v>
      </c>
      <c r="I13" s="139">
        <f t="shared" si="0"/>
        <v>0</v>
      </c>
      <c r="J13" s="58">
        <f t="shared" si="1"/>
        <v>0</v>
      </c>
    </row>
    <row r="14" spans="1:10" ht="25.5" customHeight="1">
      <c r="A14" s="565">
        <f t="shared" ref="A14:A25" si="3">+A13+1</f>
        <v>3</v>
      </c>
      <c r="B14" s="247" t="s">
        <v>216</v>
      </c>
      <c r="C14" s="419">
        <v>3.0000000000000001E-3</v>
      </c>
      <c r="D14" s="420">
        <f>VLOOKUP(B14,Summary!$B$30:$AK$376,5,FALSE)</f>
        <v>2</v>
      </c>
      <c r="E14" s="421">
        <f t="shared" si="2"/>
        <v>2</v>
      </c>
      <c r="F14" s="422"/>
      <c r="G14" s="135" t="s">
        <v>64</v>
      </c>
      <c r="H14" s="138">
        <v>80</v>
      </c>
      <c r="I14" s="139">
        <f t="shared" si="0"/>
        <v>160</v>
      </c>
      <c r="J14" s="58">
        <f t="shared" si="1"/>
        <v>0.48</v>
      </c>
    </row>
    <row r="15" spans="1:10" ht="25.5" customHeight="1">
      <c r="A15" s="565">
        <f t="shared" si="3"/>
        <v>4</v>
      </c>
      <c r="B15" s="247" t="s">
        <v>217</v>
      </c>
      <c r="C15" s="423">
        <v>5.8999999999999999E-3</v>
      </c>
      <c r="D15" s="420">
        <f>VLOOKUP(B15,Summary!$B$30:$AK$376,5,FALSE)</f>
        <v>6</v>
      </c>
      <c r="E15" s="421">
        <f t="shared" si="2"/>
        <v>6</v>
      </c>
      <c r="F15" s="422"/>
      <c r="G15" s="424" t="s">
        <v>564</v>
      </c>
      <c r="H15" s="138">
        <v>65</v>
      </c>
      <c r="I15" s="139">
        <f t="shared" si="0"/>
        <v>390</v>
      </c>
      <c r="J15" s="58">
        <f t="shared" si="1"/>
        <v>2.3010000000000002</v>
      </c>
    </row>
    <row r="16" spans="1:10" ht="25.5" customHeight="1">
      <c r="A16" s="565">
        <f t="shared" si="3"/>
        <v>5</v>
      </c>
      <c r="B16" s="247" t="s">
        <v>218</v>
      </c>
      <c r="C16" s="419">
        <f>0.13/30</f>
        <v>4.3333333333333331E-3</v>
      </c>
      <c r="D16" s="420">
        <f>VLOOKUP(B16,Summary!$B$30:$AK$376,5,FALSE)</f>
        <v>23</v>
      </c>
      <c r="E16" s="421">
        <f t="shared" si="2"/>
        <v>23</v>
      </c>
      <c r="F16" s="422"/>
      <c r="G16" s="135" t="s">
        <v>574</v>
      </c>
      <c r="H16" s="138">
        <v>20</v>
      </c>
      <c r="I16" s="139">
        <f t="shared" si="0"/>
        <v>460</v>
      </c>
      <c r="J16" s="58">
        <f t="shared" si="1"/>
        <v>1.9933333333333332</v>
      </c>
    </row>
    <row r="17" spans="1:10" ht="25.5" customHeight="1">
      <c r="A17" s="565">
        <f t="shared" si="3"/>
        <v>6</v>
      </c>
      <c r="B17" s="247" t="s">
        <v>219</v>
      </c>
      <c r="C17" s="419">
        <v>3.3E-3</v>
      </c>
      <c r="D17" s="420">
        <f>VLOOKUP(B17,Summary!$B$30:$AK$376,5,FALSE)</f>
        <v>0</v>
      </c>
      <c r="E17" s="421">
        <f t="shared" si="2"/>
        <v>0</v>
      </c>
      <c r="F17" s="422"/>
      <c r="G17" s="135" t="s">
        <v>569</v>
      </c>
      <c r="H17" s="138">
        <v>80</v>
      </c>
      <c r="I17" s="139">
        <f t="shared" si="0"/>
        <v>0</v>
      </c>
      <c r="J17" s="58">
        <f t="shared" si="1"/>
        <v>0</v>
      </c>
    </row>
    <row r="18" spans="1:10" ht="25.5" customHeight="1">
      <c r="A18" s="565">
        <f t="shared" si="3"/>
        <v>7</v>
      </c>
      <c r="B18" s="430" t="s">
        <v>220</v>
      </c>
      <c r="C18" s="423">
        <v>6.3E-3</v>
      </c>
      <c r="D18" s="420">
        <f>VLOOKUP(B18,Summary!$B$30:$AK$376,5,FALSE)</f>
        <v>9</v>
      </c>
      <c r="E18" s="421">
        <f t="shared" si="2"/>
        <v>9</v>
      </c>
      <c r="F18" s="422"/>
      <c r="G18" s="135" t="s">
        <v>577</v>
      </c>
      <c r="H18" s="138">
        <v>70</v>
      </c>
      <c r="I18" s="139">
        <f t="shared" si="0"/>
        <v>630</v>
      </c>
      <c r="J18" s="58">
        <f t="shared" si="1"/>
        <v>3.9689999999999999</v>
      </c>
    </row>
    <row r="19" spans="1:10" ht="25.5" customHeight="1">
      <c r="A19" s="565">
        <f t="shared" si="3"/>
        <v>8</v>
      </c>
      <c r="B19" s="430" t="s">
        <v>221</v>
      </c>
      <c r="C19" s="423">
        <v>2E-3</v>
      </c>
      <c r="D19" s="420">
        <f>VLOOKUP(B19,Summary!$B$30:$AK$376,5,FALSE)</f>
        <v>0</v>
      </c>
      <c r="E19" s="421">
        <f t="shared" si="2"/>
        <v>0</v>
      </c>
      <c r="F19" s="422"/>
      <c r="G19" s="135" t="s">
        <v>561</v>
      </c>
      <c r="H19" s="138">
        <v>70</v>
      </c>
      <c r="I19" s="139">
        <f t="shared" si="0"/>
        <v>0</v>
      </c>
      <c r="J19" s="58">
        <f t="shared" si="1"/>
        <v>0</v>
      </c>
    </row>
    <row r="20" spans="1:10" ht="25.5" customHeight="1">
      <c r="A20" s="565">
        <f t="shared" si="3"/>
        <v>9</v>
      </c>
      <c r="B20" s="247" t="s">
        <v>222</v>
      </c>
      <c r="C20" s="419">
        <v>6.7999999999999996E-3</v>
      </c>
      <c r="D20" s="420">
        <f>VLOOKUP(B20,Summary!$B$30:$AK$376,5,FALSE)</f>
        <v>2</v>
      </c>
      <c r="E20" s="421">
        <f t="shared" si="2"/>
        <v>2</v>
      </c>
      <c r="F20" s="422"/>
      <c r="G20" s="135" t="s">
        <v>63</v>
      </c>
      <c r="H20" s="138">
        <v>80</v>
      </c>
      <c r="I20" s="139">
        <f t="shared" si="0"/>
        <v>160</v>
      </c>
      <c r="J20" s="58">
        <f t="shared" si="1"/>
        <v>1.0879999999999999</v>
      </c>
    </row>
    <row r="21" spans="1:10" ht="25.5" customHeight="1">
      <c r="A21" s="565">
        <f t="shared" si="3"/>
        <v>10</v>
      </c>
      <c r="B21" s="247" t="s">
        <v>223</v>
      </c>
      <c r="C21" s="423">
        <v>8.2500000000000004E-3</v>
      </c>
      <c r="D21" s="420">
        <f>VLOOKUP(B21,Summary!$B$30:$AK$376,5,FALSE)</f>
        <v>5</v>
      </c>
      <c r="E21" s="421">
        <f t="shared" si="2"/>
        <v>5</v>
      </c>
      <c r="F21" s="422"/>
      <c r="G21" s="135" t="s">
        <v>567</v>
      </c>
      <c r="H21" s="138">
        <v>110</v>
      </c>
      <c r="I21" s="139">
        <f t="shared" si="0"/>
        <v>550</v>
      </c>
      <c r="J21" s="58">
        <f t="shared" si="1"/>
        <v>4.5375000000000005</v>
      </c>
    </row>
    <row r="22" spans="1:10" ht="25.5" customHeight="1">
      <c r="A22" s="565">
        <f t="shared" si="3"/>
        <v>11</v>
      </c>
      <c r="B22" s="247" t="s">
        <v>224</v>
      </c>
      <c r="C22" s="423">
        <f>0.27/38</f>
        <v>7.1052631578947369E-3</v>
      </c>
      <c r="D22" s="420">
        <f>VLOOKUP(B22,Summary!$B$30:$AK$376,5,FALSE)</f>
        <v>0</v>
      </c>
      <c r="E22" s="421">
        <f t="shared" si="2"/>
        <v>0</v>
      </c>
      <c r="F22" s="422"/>
      <c r="G22" s="135" t="s">
        <v>560</v>
      </c>
      <c r="H22" s="138">
        <v>65</v>
      </c>
      <c r="I22" s="139">
        <f t="shared" si="0"/>
        <v>0</v>
      </c>
      <c r="J22" s="58">
        <f t="shared" si="1"/>
        <v>0</v>
      </c>
    </row>
    <row r="23" spans="1:10" ht="25.5" customHeight="1">
      <c r="A23" s="565">
        <f t="shared" si="3"/>
        <v>12</v>
      </c>
      <c r="B23" s="51" t="s">
        <v>225</v>
      </c>
      <c r="C23" s="423">
        <v>3.5000000000000001E-3</v>
      </c>
      <c r="D23" s="420">
        <f>VLOOKUP(B23,Summary!$B$30:$AK$376,5,FALSE)</f>
        <v>1</v>
      </c>
      <c r="E23" s="421">
        <f t="shared" si="2"/>
        <v>1</v>
      </c>
      <c r="G23" s="135" t="s">
        <v>578</v>
      </c>
      <c r="H23" s="138">
        <v>20</v>
      </c>
      <c r="I23" s="139">
        <f t="shared" si="0"/>
        <v>20</v>
      </c>
      <c r="J23" s="58">
        <f t="shared" si="1"/>
        <v>7.0000000000000007E-2</v>
      </c>
    </row>
    <row r="24" spans="1:10" ht="25.5" customHeight="1">
      <c r="A24" s="565">
        <f t="shared" si="3"/>
        <v>13</v>
      </c>
      <c r="B24" s="51" t="s">
        <v>417</v>
      </c>
      <c r="C24" s="423">
        <v>1.24E-2</v>
      </c>
      <c r="D24" s="420">
        <f>VLOOKUP(B24,Summary!$B$30:$AK$376,5,FALSE)</f>
        <v>6</v>
      </c>
      <c r="E24" s="421">
        <f t="shared" si="2"/>
        <v>6</v>
      </c>
      <c r="G24" s="135" t="s">
        <v>572</v>
      </c>
      <c r="H24" s="138">
        <v>28</v>
      </c>
      <c r="I24" s="139">
        <f t="shared" si="0"/>
        <v>168</v>
      </c>
      <c r="J24" s="58">
        <f t="shared" si="1"/>
        <v>2.0831999999999997</v>
      </c>
    </row>
    <row r="25" spans="1:10" ht="25.5" customHeight="1" thickBot="1">
      <c r="A25" s="566">
        <f t="shared" si="3"/>
        <v>14</v>
      </c>
      <c r="B25" s="431" t="s">
        <v>418</v>
      </c>
      <c r="C25" s="432"/>
      <c r="D25" s="420">
        <f>VLOOKUP(B25,Summary!$B$30:$AK$376,5,FALSE)</f>
        <v>3</v>
      </c>
      <c r="E25" s="421">
        <f t="shared" si="2"/>
        <v>3</v>
      </c>
      <c r="F25" s="433"/>
      <c r="G25" s="434" t="s">
        <v>579</v>
      </c>
      <c r="H25" s="435">
        <v>70</v>
      </c>
      <c r="I25" s="139">
        <f t="shared" si="0"/>
        <v>210</v>
      </c>
      <c r="J25" s="567">
        <f t="shared" si="1"/>
        <v>0</v>
      </c>
    </row>
    <row r="26" spans="1:10" ht="35.25" customHeight="1">
      <c r="A26" s="563"/>
      <c r="B26" s="225"/>
      <c r="C26" s="548"/>
      <c r="D26" s="549"/>
      <c r="E26" s="412"/>
      <c r="F26" s="413"/>
      <c r="G26" s="129"/>
      <c r="H26" s="546"/>
      <c r="I26" s="547"/>
      <c r="J26" s="564"/>
    </row>
    <row r="27" spans="1:10" ht="25.5" customHeight="1" thickBot="1">
      <c r="A27" s="565"/>
      <c r="B27" s="551" t="s">
        <v>640</v>
      </c>
      <c r="C27" s="419"/>
      <c r="D27" s="420"/>
      <c r="E27" s="421"/>
      <c r="F27" s="422"/>
      <c r="G27" s="135"/>
      <c r="H27" s="138"/>
      <c r="I27" s="139"/>
      <c r="J27" s="58"/>
    </row>
    <row r="28" spans="1:10" ht="25.5" customHeight="1" thickTop="1">
      <c r="A28" s="565">
        <v>1</v>
      </c>
      <c r="B28" s="118" t="s">
        <v>233</v>
      </c>
      <c r="C28" s="423">
        <f>0.27/38</f>
        <v>7.1052631578947369E-3</v>
      </c>
      <c r="D28" s="420">
        <f>VLOOKUP(B28,Summary!$B$30:$AK$376,5,FALSE)</f>
        <v>40</v>
      </c>
      <c r="E28" s="421">
        <f>+D28</f>
        <v>40</v>
      </c>
      <c r="F28" s="422"/>
      <c r="G28" s="424" t="s">
        <v>560</v>
      </c>
      <c r="H28" s="138">
        <v>75</v>
      </c>
      <c r="I28" s="139">
        <f>+H28*E28</f>
        <v>3000</v>
      </c>
      <c r="J28" s="58">
        <f t="shared" ref="J28:J60" si="4">+I28*C28</f>
        <v>21.315789473684212</v>
      </c>
    </row>
    <row r="29" spans="1:10" ht="25.5" customHeight="1">
      <c r="A29" s="565">
        <f>+A28+1</f>
        <v>2</v>
      </c>
      <c r="B29" s="118" t="s">
        <v>234</v>
      </c>
      <c r="C29" s="423">
        <v>2E-3</v>
      </c>
      <c r="D29" s="420">
        <f>VLOOKUP(B29,Summary!$B$30:$AK$376,5,FALSE)</f>
        <v>42</v>
      </c>
      <c r="E29" s="421">
        <f t="shared" ref="E29:E92" si="5">+D29</f>
        <v>42</v>
      </c>
      <c r="F29" s="422"/>
      <c r="G29" s="425" t="s">
        <v>561</v>
      </c>
      <c r="H29" s="138">
        <v>80</v>
      </c>
      <c r="I29" s="139">
        <f t="shared" ref="I29:I62" si="6">+H29*E29</f>
        <v>3360</v>
      </c>
      <c r="J29" s="58">
        <f t="shared" si="4"/>
        <v>6.72</v>
      </c>
    </row>
    <row r="30" spans="1:10" ht="25.5" customHeight="1">
      <c r="A30" s="565">
        <f t="shared" ref="A30:A62" si="7">+A29+1</f>
        <v>3</v>
      </c>
      <c r="B30" s="118" t="s">
        <v>235</v>
      </c>
      <c r="C30" s="423">
        <v>1.5E-3</v>
      </c>
      <c r="D30" s="420">
        <f>VLOOKUP(B30,Summary!$B$30:$AK$376,5,FALSE)</f>
        <v>16</v>
      </c>
      <c r="E30" s="421">
        <f t="shared" si="5"/>
        <v>16</v>
      </c>
      <c r="F30" s="422"/>
      <c r="G30" s="424" t="s">
        <v>562</v>
      </c>
      <c r="H30" s="138">
        <v>180</v>
      </c>
      <c r="I30" s="139">
        <f t="shared" si="6"/>
        <v>2880</v>
      </c>
      <c r="J30" s="58">
        <f t="shared" si="4"/>
        <v>4.32</v>
      </c>
    </row>
    <row r="31" spans="1:10" ht="25.5" customHeight="1">
      <c r="A31" s="565">
        <f t="shared" si="7"/>
        <v>4</v>
      </c>
      <c r="B31" s="426" t="s">
        <v>236</v>
      </c>
      <c r="C31" s="423">
        <f>0.38/200</f>
        <v>1.9E-3</v>
      </c>
      <c r="D31" s="420">
        <f>VLOOKUP(B31,Summary!$B$30:$AK$376,5,FALSE)</f>
        <v>11</v>
      </c>
      <c r="E31" s="421">
        <f t="shared" si="5"/>
        <v>11</v>
      </c>
      <c r="F31" s="422"/>
      <c r="G31" s="425" t="s">
        <v>563</v>
      </c>
      <c r="H31" s="138">
        <v>200</v>
      </c>
      <c r="I31" s="139">
        <f t="shared" si="6"/>
        <v>2200</v>
      </c>
      <c r="J31" s="58">
        <f t="shared" si="4"/>
        <v>4.18</v>
      </c>
    </row>
    <row r="32" spans="1:10" ht="25.5" customHeight="1">
      <c r="A32" s="565">
        <f t="shared" si="7"/>
        <v>5</v>
      </c>
      <c r="B32" s="118" t="s">
        <v>237</v>
      </c>
      <c r="C32" s="423">
        <v>5.8999999999999999E-3</v>
      </c>
      <c r="D32" s="420">
        <f>VLOOKUP(B32,Summary!$B$30:$AK$376,5,FALSE)</f>
        <v>76</v>
      </c>
      <c r="E32" s="421">
        <f t="shared" si="5"/>
        <v>76</v>
      </c>
      <c r="F32" s="422"/>
      <c r="G32" s="424" t="s">
        <v>564</v>
      </c>
      <c r="H32" s="138">
        <v>75</v>
      </c>
      <c r="I32" s="139">
        <f t="shared" si="6"/>
        <v>5700</v>
      </c>
      <c r="J32" s="58">
        <f t="shared" si="4"/>
        <v>33.630000000000003</v>
      </c>
    </row>
    <row r="33" spans="1:10" ht="25.5" hidden="1" customHeight="1">
      <c r="A33" s="565">
        <f t="shared" si="7"/>
        <v>6</v>
      </c>
      <c r="B33" s="247" t="s">
        <v>238</v>
      </c>
      <c r="C33" s="423">
        <f>0.28/30</f>
        <v>9.3333333333333341E-3</v>
      </c>
      <c r="D33" s="420">
        <f>VLOOKUP(B33,Summary!$B$30:$AK$376,5,FALSE)</f>
        <v>34</v>
      </c>
      <c r="E33" s="421">
        <f t="shared" si="5"/>
        <v>34</v>
      </c>
      <c r="F33" s="422"/>
      <c r="G33" s="424"/>
      <c r="H33" s="138"/>
      <c r="I33" s="139">
        <f t="shared" si="6"/>
        <v>0</v>
      </c>
      <c r="J33" s="58">
        <f t="shared" si="4"/>
        <v>0</v>
      </c>
    </row>
    <row r="34" spans="1:10" ht="25.5" customHeight="1">
      <c r="A34" s="565">
        <f t="shared" si="7"/>
        <v>7</v>
      </c>
      <c r="B34" s="247" t="s">
        <v>239</v>
      </c>
      <c r="C34" s="423">
        <v>9.1000000000000004E-3</v>
      </c>
      <c r="D34" s="420">
        <f>VLOOKUP(B34,Summary!$B$30:$AK$376,5,FALSE)</f>
        <v>29</v>
      </c>
      <c r="E34" s="421">
        <f t="shared" si="5"/>
        <v>29</v>
      </c>
      <c r="F34" s="422"/>
      <c r="G34" s="424" t="s">
        <v>565</v>
      </c>
      <c r="H34" s="138">
        <v>30</v>
      </c>
      <c r="I34" s="139">
        <f t="shared" si="6"/>
        <v>870</v>
      </c>
      <c r="J34" s="58">
        <f t="shared" si="4"/>
        <v>7.9170000000000007</v>
      </c>
    </row>
    <row r="35" spans="1:10" ht="25.5" customHeight="1">
      <c r="A35" s="565">
        <f t="shared" si="7"/>
        <v>8</v>
      </c>
      <c r="B35" s="247" t="s">
        <v>240</v>
      </c>
      <c r="C35" s="423">
        <v>9.1000000000000004E-3</v>
      </c>
      <c r="D35" s="420">
        <f>VLOOKUP(B35,Summary!$B$30:$AK$376,5,FALSE)</f>
        <v>3</v>
      </c>
      <c r="E35" s="421">
        <f t="shared" si="5"/>
        <v>3</v>
      </c>
      <c r="F35" s="422"/>
      <c r="G35" s="424" t="s">
        <v>565</v>
      </c>
      <c r="H35" s="138">
        <v>30</v>
      </c>
      <c r="I35" s="139">
        <f t="shared" si="6"/>
        <v>90</v>
      </c>
      <c r="J35" s="58">
        <f t="shared" si="4"/>
        <v>0.81900000000000006</v>
      </c>
    </row>
    <row r="36" spans="1:10" ht="25.5" customHeight="1">
      <c r="A36" s="565">
        <f t="shared" si="7"/>
        <v>9</v>
      </c>
      <c r="B36" s="247" t="s">
        <v>241</v>
      </c>
      <c r="C36" s="423">
        <v>3.8999999999999998E-3</v>
      </c>
      <c r="D36" s="420">
        <f>VLOOKUP(B36,Summary!$B$30:$AK$376,5,FALSE)</f>
        <v>13</v>
      </c>
      <c r="E36" s="421">
        <f t="shared" si="5"/>
        <v>13</v>
      </c>
      <c r="F36" s="422"/>
      <c r="G36" s="135" t="s">
        <v>566</v>
      </c>
      <c r="H36" s="138">
        <v>70</v>
      </c>
      <c r="I36" s="139">
        <f t="shared" si="6"/>
        <v>910</v>
      </c>
      <c r="J36" s="58">
        <f t="shared" si="4"/>
        <v>3.5489999999999999</v>
      </c>
    </row>
    <row r="37" spans="1:10" ht="25.5" hidden="1" customHeight="1">
      <c r="A37" s="565">
        <f t="shared" si="7"/>
        <v>10</v>
      </c>
      <c r="B37" s="247" t="s">
        <v>242</v>
      </c>
      <c r="C37" s="419">
        <f>0.7/80</f>
        <v>8.7499999999999991E-3</v>
      </c>
      <c r="D37" s="420">
        <f>VLOOKUP(B37,Summary!$B$30:$AK$376,5,FALSE)</f>
        <v>15</v>
      </c>
      <c r="E37" s="421">
        <f t="shared" si="5"/>
        <v>15</v>
      </c>
      <c r="F37" s="422"/>
      <c r="G37" s="135"/>
      <c r="H37" s="138"/>
      <c r="I37" s="139">
        <f t="shared" si="6"/>
        <v>0</v>
      </c>
      <c r="J37" s="58">
        <f t="shared" si="4"/>
        <v>0</v>
      </c>
    </row>
    <row r="38" spans="1:10" ht="25.5" hidden="1" customHeight="1">
      <c r="A38" s="565">
        <f>+A37+1</f>
        <v>11</v>
      </c>
      <c r="B38" s="247" t="s">
        <v>243</v>
      </c>
      <c r="C38" s="419">
        <f>0.28/90</f>
        <v>3.1111111111111114E-3</v>
      </c>
      <c r="D38" s="420">
        <f>VLOOKUP(B38,Summary!$B$30:$AK$376,5,FALSE)</f>
        <v>11</v>
      </c>
      <c r="E38" s="421">
        <f t="shared" si="5"/>
        <v>11</v>
      </c>
      <c r="F38" s="422"/>
      <c r="G38" s="135"/>
      <c r="H38" s="138"/>
      <c r="I38" s="139">
        <f t="shared" si="6"/>
        <v>0</v>
      </c>
      <c r="J38" s="58">
        <f t="shared" si="4"/>
        <v>0</v>
      </c>
    </row>
    <row r="39" spans="1:10" ht="25.5" customHeight="1">
      <c r="A39" s="565">
        <f>+A38+1</f>
        <v>12</v>
      </c>
      <c r="B39" s="247" t="s">
        <v>244</v>
      </c>
      <c r="C39" s="419">
        <v>7.4000000000000003E-3</v>
      </c>
      <c r="D39" s="420">
        <f>VLOOKUP(B39,Summary!$B$30:$AK$376,5,FALSE)</f>
        <v>23</v>
      </c>
      <c r="E39" s="421">
        <f t="shared" si="5"/>
        <v>23</v>
      </c>
      <c r="F39" s="422"/>
      <c r="G39" s="135" t="s">
        <v>567</v>
      </c>
      <c r="H39" s="138">
        <v>110</v>
      </c>
      <c r="I39" s="139">
        <f t="shared" si="6"/>
        <v>2530</v>
      </c>
      <c r="J39" s="58">
        <f t="shared" si="4"/>
        <v>18.722000000000001</v>
      </c>
    </row>
    <row r="40" spans="1:10" ht="25.5" customHeight="1">
      <c r="A40" s="565">
        <f t="shared" si="7"/>
        <v>13</v>
      </c>
      <c r="B40" s="247" t="s">
        <v>245</v>
      </c>
      <c r="C40" s="423">
        <v>9.1000000000000004E-3</v>
      </c>
      <c r="D40" s="420">
        <f>VLOOKUP(B40,Summary!$B$30:$AK$376,5,FALSE)</f>
        <v>6</v>
      </c>
      <c r="E40" s="421">
        <f t="shared" si="5"/>
        <v>6</v>
      </c>
      <c r="F40" s="422"/>
      <c r="G40" s="424" t="s">
        <v>565</v>
      </c>
      <c r="H40" s="138">
        <v>30</v>
      </c>
      <c r="I40" s="139">
        <f t="shared" si="6"/>
        <v>180</v>
      </c>
      <c r="J40" s="58">
        <f t="shared" si="4"/>
        <v>1.6380000000000001</v>
      </c>
    </row>
    <row r="41" spans="1:10" ht="25.5" hidden="1" customHeight="1">
      <c r="A41" s="565">
        <f t="shared" si="7"/>
        <v>14</v>
      </c>
      <c r="B41" s="247" t="s">
        <v>246</v>
      </c>
      <c r="C41" s="419">
        <f>0.75/130</f>
        <v>5.7692307692307696E-3</v>
      </c>
      <c r="D41" s="420">
        <f>VLOOKUP(B41,Summary!$B$30:$AK$376,5,FALSE)</f>
        <v>3</v>
      </c>
      <c r="E41" s="421">
        <f t="shared" si="5"/>
        <v>3</v>
      </c>
      <c r="F41" s="422"/>
      <c r="G41" s="135"/>
      <c r="H41" s="138"/>
      <c r="I41" s="139">
        <f t="shared" si="6"/>
        <v>0</v>
      </c>
      <c r="J41" s="58">
        <f t="shared" si="4"/>
        <v>0</v>
      </c>
    </row>
    <row r="42" spans="1:10" ht="25.5" customHeight="1">
      <c r="A42" s="565">
        <f>+A41+1</f>
        <v>15</v>
      </c>
      <c r="B42" s="247" t="s">
        <v>247</v>
      </c>
      <c r="C42" s="419">
        <v>1.5E-3</v>
      </c>
      <c r="D42" s="420">
        <f>VLOOKUP(B42,Summary!$B$30:$AK$376,5,FALSE)</f>
        <v>16</v>
      </c>
      <c r="E42" s="421">
        <f>+D42</f>
        <v>16</v>
      </c>
      <c r="F42" s="422"/>
      <c r="G42" s="135" t="s">
        <v>568</v>
      </c>
      <c r="H42" s="138">
        <v>25</v>
      </c>
      <c r="I42" s="139">
        <f t="shared" si="6"/>
        <v>400</v>
      </c>
      <c r="J42" s="58">
        <f t="shared" si="4"/>
        <v>0.6</v>
      </c>
    </row>
    <row r="43" spans="1:10" ht="25.5" customHeight="1">
      <c r="A43" s="565">
        <f t="shared" si="7"/>
        <v>16</v>
      </c>
      <c r="B43" s="247" t="s">
        <v>226</v>
      </c>
      <c r="C43" s="419">
        <v>3.0000000000000001E-3</v>
      </c>
      <c r="D43" s="420">
        <f>VLOOKUP(B43,Summary!$B$30:$AK$376,5,FALSE)</f>
        <v>89</v>
      </c>
      <c r="E43" s="421">
        <f t="shared" si="5"/>
        <v>89</v>
      </c>
      <c r="F43" s="422"/>
      <c r="G43" s="135" t="s">
        <v>64</v>
      </c>
      <c r="H43" s="138">
        <v>90</v>
      </c>
      <c r="I43" s="139">
        <f t="shared" si="6"/>
        <v>8010</v>
      </c>
      <c r="J43" s="58">
        <f t="shared" si="4"/>
        <v>24.03</v>
      </c>
    </row>
    <row r="44" spans="1:10" ht="25.5" customHeight="1">
      <c r="A44" s="565">
        <f t="shared" si="7"/>
        <v>17</v>
      </c>
      <c r="B44" s="247" t="s">
        <v>227</v>
      </c>
      <c r="C44" s="419">
        <v>3.3E-3</v>
      </c>
      <c r="D44" s="420">
        <f>VLOOKUP(B44,Summary!$B$30:$AK$376,5,FALSE)</f>
        <v>12</v>
      </c>
      <c r="E44" s="421">
        <f t="shared" si="5"/>
        <v>12</v>
      </c>
      <c r="F44" s="422"/>
      <c r="G44" s="135" t="s">
        <v>569</v>
      </c>
      <c r="H44" s="138">
        <v>90</v>
      </c>
      <c r="I44" s="139">
        <f t="shared" si="6"/>
        <v>1080</v>
      </c>
      <c r="J44" s="58">
        <f t="shared" si="4"/>
        <v>3.5640000000000001</v>
      </c>
    </row>
    <row r="45" spans="1:10" ht="25.5" customHeight="1">
      <c r="A45" s="565">
        <f t="shared" si="7"/>
        <v>18</v>
      </c>
      <c r="B45" s="247" t="s">
        <v>228</v>
      </c>
      <c r="C45" s="419">
        <v>6.7999999999999996E-3</v>
      </c>
      <c r="D45" s="420">
        <f>VLOOKUP(B45,Summary!$B$30:$AK$376,5,FALSE)</f>
        <v>95</v>
      </c>
      <c r="E45" s="421">
        <f t="shared" si="5"/>
        <v>95</v>
      </c>
      <c r="F45" s="422"/>
      <c r="G45" s="135" t="s">
        <v>63</v>
      </c>
      <c r="H45" s="138">
        <v>90</v>
      </c>
      <c r="I45" s="139">
        <f t="shared" si="6"/>
        <v>8550</v>
      </c>
      <c r="J45" s="58">
        <f t="shared" si="4"/>
        <v>58.139999999999993</v>
      </c>
    </row>
    <row r="46" spans="1:10" ht="25.5" customHeight="1">
      <c r="A46" s="565">
        <f t="shared" si="7"/>
        <v>19</v>
      </c>
      <c r="B46" s="247" t="s">
        <v>229</v>
      </c>
      <c r="C46" s="419">
        <f>0.27/38</f>
        <v>7.1052631578947369E-3</v>
      </c>
      <c r="D46" s="420">
        <f>VLOOKUP(B46,Summary!$B$30:$AK$376,5,FALSE)</f>
        <v>61</v>
      </c>
      <c r="E46" s="421">
        <f t="shared" si="5"/>
        <v>61</v>
      </c>
      <c r="F46" s="422"/>
      <c r="G46" s="135" t="s">
        <v>570</v>
      </c>
      <c r="H46" s="138">
        <v>30</v>
      </c>
      <c r="I46" s="139">
        <f t="shared" si="6"/>
        <v>1830</v>
      </c>
      <c r="J46" s="58">
        <f t="shared" si="4"/>
        <v>13.002631578947369</v>
      </c>
    </row>
    <row r="47" spans="1:10" ht="25.5" hidden="1" customHeight="1">
      <c r="A47" s="565"/>
      <c r="B47" s="247"/>
      <c r="C47" s="419"/>
      <c r="D47" s="420" t="e">
        <f>VLOOKUP(B47,Summary!$B$30:$AK$376,5,FALSE)</f>
        <v>#N/A</v>
      </c>
      <c r="E47" s="421" t="e">
        <f t="shared" si="5"/>
        <v>#N/A</v>
      </c>
      <c r="F47" s="422"/>
      <c r="G47" s="135" t="s">
        <v>571</v>
      </c>
      <c r="H47" s="138">
        <v>130</v>
      </c>
      <c r="I47" s="139" t="e">
        <f t="shared" si="6"/>
        <v>#N/A</v>
      </c>
      <c r="J47" s="58" t="e">
        <f t="shared" si="4"/>
        <v>#N/A</v>
      </c>
    </row>
    <row r="48" spans="1:10" ht="25.5" customHeight="1">
      <c r="A48" s="565">
        <f>+A46+1</f>
        <v>20</v>
      </c>
      <c r="B48" s="247" t="s">
        <v>230</v>
      </c>
      <c r="C48" s="419">
        <v>1.24E-2</v>
      </c>
      <c r="D48" s="420">
        <f>VLOOKUP(B48,Summary!$B$30:$AK$376,5,FALSE)</f>
        <v>128</v>
      </c>
      <c r="E48" s="421">
        <f t="shared" si="5"/>
        <v>128</v>
      </c>
      <c r="F48" s="422"/>
      <c r="G48" s="135" t="s">
        <v>572</v>
      </c>
      <c r="H48" s="138">
        <v>30</v>
      </c>
      <c r="I48" s="139">
        <f t="shared" si="6"/>
        <v>3840</v>
      </c>
      <c r="J48" s="58">
        <f t="shared" si="4"/>
        <v>47.616</v>
      </c>
    </row>
    <row r="49" spans="1:10" ht="25.5" customHeight="1">
      <c r="A49" s="565">
        <f t="shared" si="7"/>
        <v>21</v>
      </c>
      <c r="B49" s="247" t="s">
        <v>231</v>
      </c>
      <c r="C49" s="419">
        <v>1.14E-2</v>
      </c>
      <c r="D49" s="420">
        <f>VLOOKUP(B49,Summary!$B$30:$AK$376,5,FALSE)</f>
        <v>33</v>
      </c>
      <c r="E49" s="421">
        <f t="shared" si="5"/>
        <v>33</v>
      </c>
      <c r="F49" s="422"/>
      <c r="G49" s="135" t="s">
        <v>573</v>
      </c>
      <c r="H49" s="138">
        <v>150</v>
      </c>
      <c r="I49" s="139">
        <f t="shared" si="6"/>
        <v>4950</v>
      </c>
      <c r="J49" s="58">
        <f t="shared" si="4"/>
        <v>56.43</v>
      </c>
    </row>
    <row r="50" spans="1:10" ht="25.5" customHeight="1">
      <c r="A50" s="565">
        <f t="shared" si="7"/>
        <v>22</v>
      </c>
      <c r="B50" s="247" t="s">
        <v>232</v>
      </c>
      <c r="C50" s="427">
        <f>0.7/65</f>
        <v>1.0769230769230769E-2</v>
      </c>
      <c r="D50" s="420">
        <f>VLOOKUP(B50,Summary!$B$30:$AK$376,5,FALSE)</f>
        <v>34</v>
      </c>
      <c r="E50" s="421">
        <f t="shared" si="5"/>
        <v>34</v>
      </c>
      <c r="F50" s="422"/>
      <c r="G50" s="135" t="s">
        <v>570</v>
      </c>
      <c r="H50" s="138">
        <v>65</v>
      </c>
      <c r="I50" s="139">
        <f t="shared" si="6"/>
        <v>2210</v>
      </c>
      <c r="J50" s="58">
        <f t="shared" si="4"/>
        <v>23.8</v>
      </c>
    </row>
    <row r="51" spans="1:10" ht="25.5" customHeight="1">
      <c r="A51" s="565">
        <f t="shared" si="7"/>
        <v>23</v>
      </c>
      <c r="B51" s="247" t="s">
        <v>248</v>
      </c>
      <c r="C51" s="419">
        <f>0.27/38</f>
        <v>7.1052631578947369E-3</v>
      </c>
      <c r="D51" s="420">
        <f>VLOOKUP(B51,Summary!$B$30:$AK$376,5,FALSE)</f>
        <v>0</v>
      </c>
      <c r="E51" s="421">
        <f t="shared" si="5"/>
        <v>0</v>
      </c>
      <c r="F51" s="422"/>
      <c r="G51" s="135" t="s">
        <v>560</v>
      </c>
      <c r="H51" s="138">
        <v>38</v>
      </c>
      <c r="I51" s="139">
        <f t="shared" si="6"/>
        <v>0</v>
      </c>
      <c r="J51" s="58">
        <f t="shared" si="4"/>
        <v>0</v>
      </c>
    </row>
    <row r="52" spans="1:10" ht="25.5" customHeight="1">
      <c r="A52" s="565">
        <f t="shared" si="7"/>
        <v>24</v>
      </c>
      <c r="B52" s="247" t="s">
        <v>249</v>
      </c>
      <c r="C52" s="419">
        <f>0.13/30</f>
        <v>4.3333333333333331E-3</v>
      </c>
      <c r="D52" s="420">
        <f>VLOOKUP(B52,Summary!$B$30:$AK$376,5,FALSE)</f>
        <v>7</v>
      </c>
      <c r="E52" s="421">
        <f t="shared" si="5"/>
        <v>7</v>
      </c>
      <c r="F52" s="422"/>
      <c r="G52" s="135" t="s">
        <v>574</v>
      </c>
      <c r="H52" s="138">
        <v>30</v>
      </c>
      <c r="I52" s="139">
        <f t="shared" si="6"/>
        <v>210</v>
      </c>
      <c r="J52" s="58">
        <f t="shared" si="4"/>
        <v>0.90999999999999992</v>
      </c>
    </row>
    <row r="53" spans="1:10" ht="25.5" customHeight="1">
      <c r="A53" s="565">
        <f t="shared" si="7"/>
        <v>25</v>
      </c>
      <c r="B53" s="247" t="s">
        <v>250</v>
      </c>
      <c r="C53" s="423">
        <f>0.28/30</f>
        <v>9.3333333333333341E-3</v>
      </c>
      <c r="D53" s="420">
        <f>VLOOKUP(B53,Summary!$B$30:$AK$376,5,FALSE)</f>
        <v>3</v>
      </c>
      <c r="E53" s="421">
        <f t="shared" si="5"/>
        <v>3</v>
      </c>
      <c r="F53" s="422"/>
      <c r="G53" s="135"/>
      <c r="H53" s="138"/>
      <c r="I53" s="139">
        <f t="shared" si="6"/>
        <v>0</v>
      </c>
      <c r="J53" s="58">
        <f t="shared" si="4"/>
        <v>0</v>
      </c>
    </row>
    <row r="54" spans="1:10" ht="25.5" customHeight="1">
      <c r="A54" s="565">
        <f t="shared" si="7"/>
        <v>26</v>
      </c>
      <c r="B54" s="247" t="s">
        <v>251</v>
      </c>
      <c r="C54" s="419">
        <v>4.3E-3</v>
      </c>
      <c r="D54" s="420">
        <f>VLOOKUP(B54,Summary!$B$30:$AK$376,5,FALSE)</f>
        <v>5</v>
      </c>
      <c r="E54" s="421">
        <f t="shared" si="5"/>
        <v>5</v>
      </c>
      <c r="F54" s="422"/>
      <c r="G54" s="135" t="s">
        <v>574</v>
      </c>
      <c r="H54" s="138">
        <v>30</v>
      </c>
      <c r="I54" s="139">
        <f t="shared" si="6"/>
        <v>150</v>
      </c>
      <c r="J54" s="58">
        <f t="shared" si="4"/>
        <v>0.64500000000000002</v>
      </c>
    </row>
    <row r="55" spans="1:10" ht="25.5" customHeight="1">
      <c r="A55" s="565">
        <f t="shared" si="7"/>
        <v>27</v>
      </c>
      <c r="B55" s="247" t="s">
        <v>252</v>
      </c>
      <c r="C55" s="419">
        <v>1.24E-2</v>
      </c>
      <c r="D55" s="420">
        <f>VLOOKUP(B55,Summary!$B$30:$AK$376,5,FALSE)</f>
        <v>1</v>
      </c>
      <c r="E55" s="421">
        <f t="shared" si="5"/>
        <v>1</v>
      </c>
      <c r="F55" s="422"/>
      <c r="G55" s="135" t="s">
        <v>572</v>
      </c>
      <c r="H55" s="138">
        <v>38</v>
      </c>
      <c r="I55" s="139">
        <f t="shared" si="6"/>
        <v>38</v>
      </c>
      <c r="J55" s="58">
        <f t="shared" si="4"/>
        <v>0.47120000000000001</v>
      </c>
    </row>
    <row r="56" spans="1:10" ht="25.5" customHeight="1">
      <c r="A56" s="565">
        <f t="shared" si="7"/>
        <v>28</v>
      </c>
      <c r="B56" s="247" t="s">
        <v>253</v>
      </c>
      <c r="C56" s="419">
        <v>1.24E-2</v>
      </c>
      <c r="D56" s="420">
        <f>VLOOKUP(B56,Summary!$B$30:$AK$376,5,FALSE)</f>
        <v>2</v>
      </c>
      <c r="E56" s="421">
        <f>+D56</f>
        <v>2</v>
      </c>
      <c r="F56" s="422"/>
      <c r="G56" s="135" t="s">
        <v>572</v>
      </c>
      <c r="H56" s="138">
        <v>30</v>
      </c>
      <c r="I56" s="139">
        <f t="shared" si="6"/>
        <v>60</v>
      </c>
      <c r="J56" s="58">
        <f t="shared" si="4"/>
        <v>0.74399999999999999</v>
      </c>
    </row>
    <row r="57" spans="1:10" ht="25.5" customHeight="1">
      <c r="A57" s="565">
        <f t="shared" si="7"/>
        <v>29</v>
      </c>
      <c r="B57" s="247" t="s">
        <v>254</v>
      </c>
      <c r="C57" s="419">
        <f>0.32/30</f>
        <v>1.0666666666666666E-2</v>
      </c>
      <c r="D57" s="420">
        <f>VLOOKUP(B57,Summary!$B$30:$AK$376,5,FALSE)</f>
        <v>4</v>
      </c>
      <c r="E57" s="421">
        <f t="shared" si="5"/>
        <v>4</v>
      </c>
      <c r="F57" s="422"/>
      <c r="G57" s="135" t="s">
        <v>574</v>
      </c>
      <c r="H57" s="138">
        <v>30</v>
      </c>
      <c r="I57" s="139">
        <f t="shared" si="6"/>
        <v>120</v>
      </c>
      <c r="J57" s="58">
        <f t="shared" si="4"/>
        <v>1.28</v>
      </c>
    </row>
    <row r="58" spans="1:10" ht="25.5" customHeight="1">
      <c r="A58" s="565">
        <f t="shared" si="7"/>
        <v>30</v>
      </c>
      <c r="B58" s="247" t="s">
        <v>257</v>
      </c>
      <c r="C58" s="419">
        <f>0.2/30</f>
        <v>6.6666666666666671E-3</v>
      </c>
      <c r="D58" s="420">
        <f>VLOOKUP(B58,Summary!$B$30:$AK$376,5,FALSE)</f>
        <v>1</v>
      </c>
      <c r="E58" s="421">
        <f t="shared" si="5"/>
        <v>1</v>
      </c>
      <c r="F58" s="422"/>
      <c r="G58" s="135"/>
      <c r="H58" s="138"/>
      <c r="I58" s="139">
        <f t="shared" si="6"/>
        <v>0</v>
      </c>
      <c r="J58" s="58">
        <f t="shared" si="4"/>
        <v>0</v>
      </c>
    </row>
    <row r="59" spans="1:10" ht="25.5" customHeight="1">
      <c r="A59" s="565">
        <f t="shared" si="7"/>
        <v>31</v>
      </c>
      <c r="B59" s="247" t="s">
        <v>258</v>
      </c>
      <c r="C59" s="419">
        <f>0.2/30</f>
        <v>6.6666666666666671E-3</v>
      </c>
      <c r="D59" s="420">
        <f>VLOOKUP(B59,Summary!$B$30:$AK$376,5,FALSE)</f>
        <v>8</v>
      </c>
      <c r="E59" s="421">
        <f t="shared" si="5"/>
        <v>8</v>
      </c>
      <c r="F59" s="422"/>
      <c r="G59" s="135" t="s">
        <v>574</v>
      </c>
      <c r="H59" s="138">
        <v>30</v>
      </c>
      <c r="I59" s="139">
        <f t="shared" si="6"/>
        <v>240</v>
      </c>
      <c r="J59" s="58">
        <f t="shared" si="4"/>
        <v>1.6</v>
      </c>
    </row>
    <row r="60" spans="1:10" ht="25.5" customHeight="1">
      <c r="A60" s="565">
        <f t="shared" si="7"/>
        <v>32</v>
      </c>
      <c r="B60" s="247" t="s">
        <v>259</v>
      </c>
      <c r="C60" s="419">
        <f>0.2/30</f>
        <v>6.6666666666666671E-3</v>
      </c>
      <c r="D60" s="420">
        <f>VLOOKUP(B60,Summary!$B$30:$AK$376,5,FALSE)</f>
        <v>21</v>
      </c>
      <c r="E60" s="421">
        <f t="shared" si="5"/>
        <v>21</v>
      </c>
      <c r="F60" s="422"/>
      <c r="G60" s="135" t="s">
        <v>560</v>
      </c>
      <c r="H60" s="138">
        <v>38</v>
      </c>
      <c r="I60" s="139">
        <f t="shared" si="6"/>
        <v>798</v>
      </c>
      <c r="J60" s="58">
        <f t="shared" si="4"/>
        <v>5.32</v>
      </c>
    </row>
    <row r="61" spans="1:10" ht="25.5" customHeight="1">
      <c r="A61" s="565">
        <f t="shared" si="7"/>
        <v>33</v>
      </c>
      <c r="B61" s="247" t="s">
        <v>260</v>
      </c>
      <c r="C61" s="423">
        <v>9.1000000000000004E-3</v>
      </c>
      <c r="D61" s="420">
        <f>VLOOKUP(B61,Summary!$B$30:$AK$376,5,FALSE)</f>
        <v>0</v>
      </c>
      <c r="E61" s="421">
        <f t="shared" si="5"/>
        <v>0</v>
      </c>
      <c r="F61" s="422"/>
      <c r="G61" s="135" t="s">
        <v>565</v>
      </c>
      <c r="H61" s="138">
        <v>30</v>
      </c>
      <c r="I61" s="139">
        <f t="shared" si="6"/>
        <v>0</v>
      </c>
      <c r="J61" s="58">
        <v>16.106999999999999</v>
      </c>
    </row>
    <row r="62" spans="1:10" ht="25.5" customHeight="1">
      <c r="A62" s="565">
        <f t="shared" si="7"/>
        <v>34</v>
      </c>
      <c r="B62" s="247" t="s">
        <v>261</v>
      </c>
      <c r="C62" s="419">
        <f>0.2/30</f>
        <v>6.6666666666666671E-3</v>
      </c>
      <c r="D62" s="420">
        <f>VLOOKUP(B62,Summary!$B$30:$AK$376,5,FALSE)</f>
        <v>3</v>
      </c>
      <c r="E62" s="421">
        <f t="shared" si="5"/>
        <v>3</v>
      </c>
      <c r="F62" s="422"/>
      <c r="G62" s="135" t="s">
        <v>560</v>
      </c>
      <c r="H62" s="138">
        <v>38</v>
      </c>
      <c r="I62" s="139">
        <f t="shared" si="6"/>
        <v>114</v>
      </c>
      <c r="J62" s="58">
        <f>+I62*C62</f>
        <v>0.76</v>
      </c>
    </row>
    <row r="63" spans="1:10" ht="25.5" customHeight="1">
      <c r="A63" s="565"/>
      <c r="B63" s="247"/>
      <c r="C63" s="423"/>
      <c r="D63" s="420"/>
      <c r="E63" s="421"/>
      <c r="F63" s="422"/>
      <c r="G63" s="428"/>
      <c r="H63" s="138"/>
      <c r="I63" s="139"/>
      <c r="J63" s="58"/>
    </row>
    <row r="64" spans="1:10" ht="25.5" customHeight="1" thickBot="1">
      <c r="A64" s="565"/>
      <c r="B64" s="551" t="s">
        <v>503</v>
      </c>
      <c r="C64" s="419"/>
      <c r="D64" s="420"/>
      <c r="E64" s="421"/>
      <c r="F64" s="422"/>
      <c r="G64" s="135"/>
      <c r="H64" s="138"/>
      <c r="I64" s="139"/>
      <c r="J64" s="58"/>
    </row>
    <row r="65" spans="1:10" ht="25.5" customHeight="1" thickTop="1">
      <c r="A65" s="565">
        <v>1</v>
      </c>
      <c r="B65" s="247" t="s">
        <v>182</v>
      </c>
      <c r="C65" s="423">
        <f>0.27/38</f>
        <v>7.1052631578947369E-3</v>
      </c>
      <c r="D65" s="420">
        <f>VLOOKUP(B65,Summary!$B$30:$AK$376,5,FALSE)</f>
        <v>24</v>
      </c>
      <c r="E65" s="421">
        <f t="shared" si="5"/>
        <v>24</v>
      </c>
      <c r="F65" s="422"/>
      <c r="G65" s="424" t="s">
        <v>560</v>
      </c>
      <c r="H65" s="138">
        <v>75</v>
      </c>
      <c r="I65" s="139">
        <f>+H65*E65</f>
        <v>1800</v>
      </c>
      <c r="J65" s="58">
        <f t="shared" ref="J65:J97" si="8">+I65*C65</f>
        <v>12.789473684210526</v>
      </c>
    </row>
    <row r="66" spans="1:10" ht="25.5" customHeight="1">
      <c r="A66" s="565">
        <f>+A65+1</f>
        <v>2</v>
      </c>
      <c r="B66" s="247" t="s">
        <v>183</v>
      </c>
      <c r="C66" s="423">
        <v>2E-3</v>
      </c>
      <c r="D66" s="420">
        <f>VLOOKUP(B66,Summary!$B$30:$AK$376,5,FALSE)</f>
        <v>18</v>
      </c>
      <c r="E66" s="421">
        <f t="shared" si="5"/>
        <v>18</v>
      </c>
      <c r="F66" s="422"/>
      <c r="G66" s="425" t="s">
        <v>561</v>
      </c>
      <c r="H66" s="138">
        <v>80</v>
      </c>
      <c r="I66" s="139">
        <f t="shared" ref="I66:I99" si="9">+H66*E66</f>
        <v>1440</v>
      </c>
      <c r="J66" s="58">
        <f t="shared" si="8"/>
        <v>2.88</v>
      </c>
    </row>
    <row r="67" spans="1:10" ht="25.5" customHeight="1">
      <c r="A67" s="565">
        <f t="shared" ref="A67:A99" si="10">+A66+1</f>
        <v>3</v>
      </c>
      <c r="B67" s="247" t="s">
        <v>184</v>
      </c>
      <c r="C67" s="423">
        <v>1.5E-3</v>
      </c>
      <c r="D67" s="420">
        <f>VLOOKUP(B67,Summary!$B$30:$AK$376,5,FALSE)</f>
        <v>14</v>
      </c>
      <c r="E67" s="421">
        <f t="shared" si="5"/>
        <v>14</v>
      </c>
      <c r="F67" s="422"/>
      <c r="G67" s="424" t="s">
        <v>562</v>
      </c>
      <c r="H67" s="138">
        <v>180</v>
      </c>
      <c r="I67" s="139">
        <f t="shared" si="9"/>
        <v>2520</v>
      </c>
      <c r="J67" s="58">
        <f t="shared" si="8"/>
        <v>3.7800000000000002</v>
      </c>
    </row>
    <row r="68" spans="1:10" ht="25.5" customHeight="1">
      <c r="A68" s="565">
        <f t="shared" si="10"/>
        <v>4</v>
      </c>
      <c r="B68" s="247" t="s">
        <v>185</v>
      </c>
      <c r="C68" s="423">
        <f>0.38/200</f>
        <v>1.9E-3</v>
      </c>
      <c r="D68" s="420">
        <f>VLOOKUP(B68,Summary!$B$30:$AK$376,5,FALSE)</f>
        <v>7</v>
      </c>
      <c r="E68" s="421">
        <f t="shared" si="5"/>
        <v>7</v>
      </c>
      <c r="F68" s="422"/>
      <c r="G68" s="425" t="s">
        <v>563</v>
      </c>
      <c r="H68" s="138">
        <v>200</v>
      </c>
      <c r="I68" s="139">
        <f t="shared" si="9"/>
        <v>1400</v>
      </c>
      <c r="J68" s="58">
        <f t="shared" si="8"/>
        <v>2.66</v>
      </c>
    </row>
    <row r="69" spans="1:10" ht="25.5" customHeight="1">
      <c r="A69" s="565">
        <f t="shared" si="10"/>
        <v>5</v>
      </c>
      <c r="B69" s="247" t="s">
        <v>186</v>
      </c>
      <c r="C69" s="423">
        <v>5.8999999999999999E-3</v>
      </c>
      <c r="D69" s="420">
        <f>VLOOKUP(B69,Summary!$B$30:$AK$376,5,FALSE)</f>
        <v>30</v>
      </c>
      <c r="E69" s="421">
        <f t="shared" si="5"/>
        <v>30</v>
      </c>
      <c r="F69" s="422"/>
      <c r="G69" s="424" t="s">
        <v>564</v>
      </c>
      <c r="H69" s="138">
        <v>75</v>
      </c>
      <c r="I69" s="139">
        <f t="shared" si="9"/>
        <v>2250</v>
      </c>
      <c r="J69" s="58">
        <f t="shared" si="8"/>
        <v>13.275</v>
      </c>
    </row>
    <row r="70" spans="1:10" ht="25.5" hidden="1" customHeight="1">
      <c r="A70" s="565">
        <f t="shared" si="10"/>
        <v>6</v>
      </c>
      <c r="B70" s="247" t="s">
        <v>187</v>
      </c>
      <c r="C70" s="423">
        <f>0.28/30</f>
        <v>9.3333333333333341E-3</v>
      </c>
      <c r="D70" s="420">
        <f>VLOOKUP(B70,Summary!$B$30:$AK$376,5,FALSE)</f>
        <v>25</v>
      </c>
      <c r="E70" s="421" t="e">
        <f>+#REF!+D70</f>
        <v>#REF!</v>
      </c>
      <c r="F70" s="422"/>
      <c r="G70" s="424"/>
      <c r="H70" s="138"/>
      <c r="I70" s="139" t="e">
        <f t="shared" si="9"/>
        <v>#REF!</v>
      </c>
      <c r="J70" s="58" t="e">
        <f t="shared" si="8"/>
        <v>#REF!</v>
      </c>
    </row>
    <row r="71" spans="1:10" ht="25.5" customHeight="1">
      <c r="A71" s="565">
        <f t="shared" si="10"/>
        <v>7</v>
      </c>
      <c r="B71" s="247" t="s">
        <v>293</v>
      </c>
      <c r="C71" s="423">
        <v>9.1000000000000004E-3</v>
      </c>
      <c r="D71" s="420">
        <f>VLOOKUP(B71,Summary!$B$30:$AK$376,5,FALSE)</f>
        <v>17</v>
      </c>
      <c r="E71" s="421">
        <f t="shared" si="5"/>
        <v>17</v>
      </c>
      <c r="F71" s="422"/>
      <c r="G71" s="424" t="s">
        <v>565</v>
      </c>
      <c r="H71" s="138">
        <v>30</v>
      </c>
      <c r="I71" s="139">
        <f t="shared" si="9"/>
        <v>510</v>
      </c>
      <c r="J71" s="58">
        <f t="shared" si="8"/>
        <v>4.641</v>
      </c>
    </row>
    <row r="72" spans="1:10" ht="25.5" customHeight="1">
      <c r="A72" s="565">
        <f t="shared" si="10"/>
        <v>8</v>
      </c>
      <c r="B72" s="247" t="s">
        <v>188</v>
      </c>
      <c r="C72" s="423">
        <v>9.1000000000000004E-3</v>
      </c>
      <c r="D72" s="420">
        <f>VLOOKUP(B72,Summary!$B$30:$AK$376,5,FALSE)</f>
        <v>6</v>
      </c>
      <c r="E72" s="421">
        <f t="shared" si="5"/>
        <v>6</v>
      </c>
      <c r="F72" s="422"/>
      <c r="G72" s="424" t="s">
        <v>565</v>
      </c>
      <c r="H72" s="138">
        <v>30</v>
      </c>
      <c r="I72" s="139">
        <f t="shared" si="9"/>
        <v>180</v>
      </c>
      <c r="J72" s="58">
        <f t="shared" si="8"/>
        <v>1.6380000000000001</v>
      </c>
    </row>
    <row r="73" spans="1:10" ht="25.5" customHeight="1">
      <c r="A73" s="565">
        <f t="shared" si="10"/>
        <v>9</v>
      </c>
      <c r="B73" s="247" t="s">
        <v>189</v>
      </c>
      <c r="C73" s="423">
        <v>3.8999999999999998E-3</v>
      </c>
      <c r="D73" s="420">
        <f>VLOOKUP(B73,Summary!$B$30:$AK$376,5,FALSE)</f>
        <v>3</v>
      </c>
      <c r="E73" s="421">
        <f t="shared" si="5"/>
        <v>3</v>
      </c>
      <c r="F73" s="422"/>
      <c r="G73" s="135" t="s">
        <v>566</v>
      </c>
      <c r="H73" s="138">
        <v>70</v>
      </c>
      <c r="I73" s="139">
        <f t="shared" si="9"/>
        <v>210</v>
      </c>
      <c r="J73" s="58">
        <f t="shared" si="8"/>
        <v>0.81899999999999995</v>
      </c>
    </row>
    <row r="74" spans="1:10" ht="25.5" hidden="1" customHeight="1">
      <c r="A74" s="565">
        <f t="shared" si="10"/>
        <v>10</v>
      </c>
      <c r="B74" s="247" t="s">
        <v>190</v>
      </c>
      <c r="C74" s="419">
        <f>0.7/80</f>
        <v>8.7499999999999991E-3</v>
      </c>
      <c r="D74" s="420">
        <f>VLOOKUP(B74,Summary!$B$30:$AK$376,5,FALSE)</f>
        <v>5</v>
      </c>
      <c r="E74" s="421">
        <f t="shared" si="5"/>
        <v>5</v>
      </c>
      <c r="F74" s="422"/>
      <c r="G74" s="135"/>
      <c r="H74" s="138"/>
      <c r="I74" s="139">
        <f t="shared" si="9"/>
        <v>0</v>
      </c>
      <c r="J74" s="58">
        <f t="shared" si="8"/>
        <v>0</v>
      </c>
    </row>
    <row r="75" spans="1:10" ht="25.5" hidden="1" customHeight="1">
      <c r="A75" s="565">
        <f>+A74+1</f>
        <v>11</v>
      </c>
      <c r="B75" s="247" t="s">
        <v>191</v>
      </c>
      <c r="C75" s="419">
        <f>0.28/90</f>
        <v>3.1111111111111114E-3</v>
      </c>
      <c r="D75" s="420">
        <f>VLOOKUP(B75,Summary!$B$30:$AK$376,5,FALSE)</f>
        <v>0</v>
      </c>
      <c r="E75" s="421">
        <f t="shared" si="5"/>
        <v>0</v>
      </c>
      <c r="F75" s="422"/>
      <c r="G75" s="135"/>
      <c r="H75" s="138"/>
      <c r="I75" s="139">
        <f t="shared" si="9"/>
        <v>0</v>
      </c>
      <c r="J75" s="58">
        <f t="shared" si="8"/>
        <v>0</v>
      </c>
    </row>
    <row r="76" spans="1:10" ht="25.5" customHeight="1">
      <c r="A76" s="565">
        <f>+A75+1</f>
        <v>12</v>
      </c>
      <c r="B76" s="247" t="s">
        <v>192</v>
      </c>
      <c r="C76" s="419">
        <v>7.4000000000000003E-3</v>
      </c>
      <c r="D76" s="420">
        <f>VLOOKUP(B76,Summary!$B$30:$AK$376,5,FALSE)</f>
        <v>5</v>
      </c>
      <c r="E76" s="421">
        <f t="shared" si="5"/>
        <v>5</v>
      </c>
      <c r="F76" s="422"/>
      <c r="G76" s="135" t="s">
        <v>567</v>
      </c>
      <c r="H76" s="138">
        <v>110</v>
      </c>
      <c r="I76" s="139">
        <f t="shared" si="9"/>
        <v>550</v>
      </c>
      <c r="J76" s="58">
        <f t="shared" si="8"/>
        <v>4.07</v>
      </c>
    </row>
    <row r="77" spans="1:10" ht="25.5" customHeight="1">
      <c r="A77" s="565">
        <f t="shared" si="10"/>
        <v>13</v>
      </c>
      <c r="B77" s="247" t="s">
        <v>193</v>
      </c>
      <c r="C77" s="423">
        <v>9.1000000000000004E-3</v>
      </c>
      <c r="D77" s="420">
        <f>VLOOKUP(B77,Summary!$B$30:$AK$376,5,FALSE)</f>
        <v>12</v>
      </c>
      <c r="E77" s="421">
        <f t="shared" si="5"/>
        <v>12</v>
      </c>
      <c r="F77" s="422"/>
      <c r="G77" s="424" t="s">
        <v>565</v>
      </c>
      <c r="H77" s="138">
        <v>30</v>
      </c>
      <c r="I77" s="139">
        <f t="shared" si="9"/>
        <v>360</v>
      </c>
      <c r="J77" s="58">
        <f t="shared" si="8"/>
        <v>3.2760000000000002</v>
      </c>
    </row>
    <row r="78" spans="1:10" ht="25.5" hidden="1" customHeight="1">
      <c r="A78" s="565">
        <f t="shared" si="10"/>
        <v>14</v>
      </c>
      <c r="B78" s="247" t="s">
        <v>194</v>
      </c>
      <c r="C78" s="419">
        <f>0.75/130</f>
        <v>5.7692307692307696E-3</v>
      </c>
      <c r="D78" s="420">
        <f>VLOOKUP(B78,Summary!$B$30:$AK$376,5,FALSE)</f>
        <v>4</v>
      </c>
      <c r="E78" s="421">
        <f t="shared" si="5"/>
        <v>4</v>
      </c>
      <c r="F78" s="422"/>
      <c r="G78" s="135"/>
      <c r="H78" s="138"/>
      <c r="I78" s="139">
        <f t="shared" si="9"/>
        <v>0</v>
      </c>
      <c r="J78" s="58">
        <f t="shared" si="8"/>
        <v>0</v>
      </c>
    </row>
    <row r="79" spans="1:10" ht="25.5" customHeight="1">
      <c r="A79" s="565">
        <f>+A78+1</f>
        <v>15</v>
      </c>
      <c r="B79" s="247" t="s">
        <v>195</v>
      </c>
      <c r="C79" s="419">
        <v>1.5E-3</v>
      </c>
      <c r="D79" s="420">
        <f>VLOOKUP(B79,Summary!$B$30:$AK$376,5,FALSE)</f>
        <v>9</v>
      </c>
      <c r="E79" s="421">
        <f t="shared" si="5"/>
        <v>9</v>
      </c>
      <c r="F79" s="422"/>
      <c r="G79" s="135" t="s">
        <v>568</v>
      </c>
      <c r="H79" s="138">
        <v>25</v>
      </c>
      <c r="I79" s="139">
        <f t="shared" si="9"/>
        <v>225</v>
      </c>
      <c r="J79" s="58">
        <f t="shared" si="8"/>
        <v>0.33750000000000002</v>
      </c>
    </row>
    <row r="80" spans="1:10" ht="25.5" customHeight="1">
      <c r="A80" s="565">
        <f t="shared" si="10"/>
        <v>16</v>
      </c>
      <c r="B80" s="247" t="s">
        <v>175</v>
      </c>
      <c r="C80" s="419">
        <v>3.0000000000000001E-3</v>
      </c>
      <c r="D80" s="420">
        <f>VLOOKUP(B80,Summary!$B$30:$AK$376,5,FALSE)</f>
        <v>14</v>
      </c>
      <c r="E80" s="421">
        <f t="shared" si="5"/>
        <v>14</v>
      </c>
      <c r="F80" s="422"/>
      <c r="G80" s="135" t="s">
        <v>64</v>
      </c>
      <c r="H80" s="138">
        <v>90</v>
      </c>
      <c r="I80" s="139">
        <f t="shared" si="9"/>
        <v>1260</v>
      </c>
      <c r="J80" s="58">
        <f t="shared" si="8"/>
        <v>3.7800000000000002</v>
      </c>
    </row>
    <row r="81" spans="1:10" ht="25.5" customHeight="1">
      <c r="A81" s="565">
        <f t="shared" si="10"/>
        <v>17</v>
      </c>
      <c r="B81" s="247" t="s">
        <v>176</v>
      </c>
      <c r="C81" s="419">
        <v>3.3E-3</v>
      </c>
      <c r="D81" s="420">
        <f>VLOOKUP(B81,Summary!$B$30:$AK$376,5,FALSE)</f>
        <v>2</v>
      </c>
      <c r="E81" s="421">
        <f t="shared" si="5"/>
        <v>2</v>
      </c>
      <c r="F81" s="422"/>
      <c r="G81" s="135" t="s">
        <v>569</v>
      </c>
      <c r="H81" s="138">
        <v>90</v>
      </c>
      <c r="I81" s="139">
        <f t="shared" si="9"/>
        <v>180</v>
      </c>
      <c r="J81" s="58">
        <f t="shared" si="8"/>
        <v>0.59399999999999997</v>
      </c>
    </row>
    <row r="82" spans="1:10" ht="25.5" customHeight="1">
      <c r="A82" s="565">
        <f t="shared" si="10"/>
        <v>18</v>
      </c>
      <c r="B82" s="247" t="s">
        <v>177</v>
      </c>
      <c r="C82" s="419">
        <v>6.7999999999999996E-3</v>
      </c>
      <c r="D82" s="420">
        <f>VLOOKUP(B82,Summary!$B$30:$AK$376,5,FALSE)</f>
        <v>12</v>
      </c>
      <c r="E82" s="421">
        <f t="shared" si="5"/>
        <v>12</v>
      </c>
      <c r="F82" s="422"/>
      <c r="G82" s="135" t="s">
        <v>63</v>
      </c>
      <c r="H82" s="138">
        <v>90</v>
      </c>
      <c r="I82" s="139">
        <f t="shared" si="9"/>
        <v>1080</v>
      </c>
      <c r="J82" s="58">
        <f t="shared" si="8"/>
        <v>7.3439999999999994</v>
      </c>
    </row>
    <row r="83" spans="1:10" ht="25.5" customHeight="1">
      <c r="A83" s="565">
        <f t="shared" si="10"/>
        <v>19</v>
      </c>
      <c r="B83" s="247" t="s">
        <v>178</v>
      </c>
      <c r="C83" s="419">
        <f>0.27/38</f>
        <v>7.1052631578947369E-3</v>
      </c>
      <c r="D83" s="420">
        <f>VLOOKUP(B83,Summary!$B$30:$AK$376,5,FALSE)</f>
        <v>8</v>
      </c>
      <c r="E83" s="421">
        <f t="shared" si="5"/>
        <v>8</v>
      </c>
      <c r="F83" s="422"/>
      <c r="G83" s="135" t="s">
        <v>570</v>
      </c>
      <c r="H83" s="138">
        <v>30</v>
      </c>
      <c r="I83" s="139">
        <f t="shared" si="9"/>
        <v>240</v>
      </c>
      <c r="J83" s="58">
        <f t="shared" si="8"/>
        <v>1.7052631578947368</v>
      </c>
    </row>
    <row r="84" spans="1:10" ht="25.5" hidden="1" customHeight="1">
      <c r="A84" s="565"/>
      <c r="B84" s="247"/>
      <c r="C84" s="419"/>
      <c r="D84" s="420" t="e">
        <f>VLOOKUP(B84,Summary!$B$30:$AK$376,5,FALSE)</f>
        <v>#N/A</v>
      </c>
      <c r="E84" s="421" t="e">
        <f t="shared" si="5"/>
        <v>#N/A</v>
      </c>
      <c r="F84" s="422"/>
      <c r="G84" s="135" t="s">
        <v>571</v>
      </c>
      <c r="H84" s="138">
        <v>130</v>
      </c>
      <c r="I84" s="139" t="e">
        <f t="shared" si="9"/>
        <v>#N/A</v>
      </c>
      <c r="J84" s="58" t="e">
        <f t="shared" si="8"/>
        <v>#N/A</v>
      </c>
    </row>
    <row r="85" spans="1:10" ht="25.5" customHeight="1">
      <c r="A85" s="565">
        <f>+A83+1</f>
        <v>20</v>
      </c>
      <c r="B85" s="247" t="s">
        <v>179</v>
      </c>
      <c r="C85" s="419">
        <v>1.24E-2</v>
      </c>
      <c r="D85" s="420">
        <f>VLOOKUP(B85,Summary!$B$30:$AK$376,5,FALSE)</f>
        <v>10</v>
      </c>
      <c r="E85" s="421">
        <f t="shared" si="5"/>
        <v>10</v>
      </c>
      <c r="F85" s="422"/>
      <c r="G85" s="135" t="s">
        <v>572</v>
      </c>
      <c r="H85" s="138">
        <v>30</v>
      </c>
      <c r="I85" s="139">
        <f t="shared" si="9"/>
        <v>300</v>
      </c>
      <c r="J85" s="58">
        <f t="shared" si="8"/>
        <v>3.7199999999999998</v>
      </c>
    </row>
    <row r="86" spans="1:10" ht="25.5" customHeight="1">
      <c r="A86" s="565">
        <f t="shared" si="10"/>
        <v>21</v>
      </c>
      <c r="B86" s="247" t="s">
        <v>180</v>
      </c>
      <c r="C86" s="419">
        <v>1.14E-2</v>
      </c>
      <c r="D86" s="420">
        <f>VLOOKUP(B86,Summary!$B$30:$AK$376,5,FALSE)</f>
        <v>7</v>
      </c>
      <c r="E86" s="421">
        <f t="shared" si="5"/>
        <v>7</v>
      </c>
      <c r="F86" s="422"/>
      <c r="G86" s="135" t="s">
        <v>573</v>
      </c>
      <c r="H86" s="138">
        <v>150</v>
      </c>
      <c r="I86" s="139">
        <f t="shared" si="9"/>
        <v>1050</v>
      </c>
      <c r="J86" s="58">
        <f t="shared" si="8"/>
        <v>11.97</v>
      </c>
    </row>
    <row r="87" spans="1:10" ht="25.5" customHeight="1">
      <c r="A87" s="565">
        <f t="shared" si="10"/>
        <v>22</v>
      </c>
      <c r="B87" s="247" t="s">
        <v>181</v>
      </c>
      <c r="C87" s="427">
        <f>0.7/65</f>
        <v>1.0769230769230769E-2</v>
      </c>
      <c r="D87" s="420">
        <f>VLOOKUP(B87,Summary!$B$30:$AK$376,5,FALSE)</f>
        <v>3</v>
      </c>
      <c r="E87" s="421">
        <f t="shared" si="5"/>
        <v>3</v>
      </c>
      <c r="F87" s="422"/>
      <c r="G87" s="135" t="s">
        <v>570</v>
      </c>
      <c r="H87" s="138">
        <v>65</v>
      </c>
      <c r="I87" s="139">
        <f t="shared" si="9"/>
        <v>195</v>
      </c>
      <c r="J87" s="58">
        <f t="shared" si="8"/>
        <v>2.1</v>
      </c>
    </row>
    <row r="88" spans="1:10" ht="25.5" customHeight="1">
      <c r="A88" s="565">
        <f t="shared" si="10"/>
        <v>23</v>
      </c>
      <c r="B88" s="247" t="s">
        <v>196</v>
      </c>
      <c r="C88" s="419">
        <f>0.27/38</f>
        <v>7.1052631578947369E-3</v>
      </c>
      <c r="D88" s="420">
        <f>VLOOKUP(B88,Summary!$B$30:$AK$376,5,FALSE)</f>
        <v>0</v>
      </c>
      <c r="E88" s="421">
        <f t="shared" si="5"/>
        <v>0</v>
      </c>
      <c r="F88" s="422"/>
      <c r="G88" s="135" t="s">
        <v>560</v>
      </c>
      <c r="H88" s="138">
        <v>38</v>
      </c>
      <c r="I88" s="139">
        <f t="shared" si="9"/>
        <v>0</v>
      </c>
      <c r="J88" s="58">
        <f t="shared" si="8"/>
        <v>0</v>
      </c>
    </row>
    <row r="89" spans="1:10" ht="25.5" customHeight="1">
      <c r="A89" s="565">
        <f t="shared" si="10"/>
        <v>24</v>
      </c>
      <c r="B89" s="247" t="s">
        <v>197</v>
      </c>
      <c r="C89" s="419">
        <f>0.13/30</f>
        <v>4.3333333333333331E-3</v>
      </c>
      <c r="D89" s="420">
        <f>VLOOKUP(B89,Summary!$B$30:$AK$376,5,FALSE)</f>
        <v>10</v>
      </c>
      <c r="E89" s="421">
        <f t="shared" si="5"/>
        <v>10</v>
      </c>
      <c r="F89" s="422"/>
      <c r="G89" s="135" t="s">
        <v>574</v>
      </c>
      <c r="H89" s="138">
        <v>30</v>
      </c>
      <c r="I89" s="139">
        <f t="shared" si="9"/>
        <v>300</v>
      </c>
      <c r="J89" s="58">
        <f t="shared" si="8"/>
        <v>1.3</v>
      </c>
    </row>
    <row r="90" spans="1:10" ht="25.5" hidden="1" customHeight="1">
      <c r="A90" s="565">
        <f t="shared" si="10"/>
        <v>25</v>
      </c>
      <c r="B90" s="247" t="s">
        <v>198</v>
      </c>
      <c r="C90" s="423">
        <f>0.28/30</f>
        <v>9.3333333333333341E-3</v>
      </c>
      <c r="D90" s="420">
        <f>VLOOKUP(B90,Summary!$B$30:$AK$376,5,FALSE)</f>
        <v>1</v>
      </c>
      <c r="E90" s="421">
        <f t="shared" si="5"/>
        <v>1</v>
      </c>
      <c r="F90" s="422"/>
      <c r="G90" s="135"/>
      <c r="H90" s="138"/>
      <c r="I90" s="139">
        <f t="shared" si="9"/>
        <v>0</v>
      </c>
      <c r="J90" s="58">
        <f t="shared" si="8"/>
        <v>0</v>
      </c>
    </row>
    <row r="91" spans="1:10" ht="25.5" customHeight="1">
      <c r="A91" s="565">
        <f t="shared" si="10"/>
        <v>26</v>
      </c>
      <c r="B91" s="247" t="s">
        <v>199</v>
      </c>
      <c r="C91" s="419">
        <v>4.3E-3</v>
      </c>
      <c r="D91" s="420">
        <f>VLOOKUP(B91,Summary!$B$30:$AK$376,5,FALSE)</f>
        <v>0</v>
      </c>
      <c r="E91" s="421">
        <f t="shared" si="5"/>
        <v>0</v>
      </c>
      <c r="F91" s="422"/>
      <c r="G91" s="135" t="s">
        <v>574</v>
      </c>
      <c r="H91" s="138">
        <v>30</v>
      </c>
      <c r="I91" s="139">
        <f t="shared" si="9"/>
        <v>0</v>
      </c>
      <c r="J91" s="58">
        <f t="shared" si="8"/>
        <v>0</v>
      </c>
    </row>
    <row r="92" spans="1:10" ht="25.5" customHeight="1">
      <c r="A92" s="565">
        <f t="shared" si="10"/>
        <v>27</v>
      </c>
      <c r="B92" s="247" t="s">
        <v>200</v>
      </c>
      <c r="C92" s="419">
        <v>1.24E-2</v>
      </c>
      <c r="D92" s="420">
        <f>VLOOKUP(B92,Summary!$B$30:$AK$376,5,FALSE)</f>
        <v>1</v>
      </c>
      <c r="E92" s="421">
        <f t="shared" si="5"/>
        <v>1</v>
      </c>
      <c r="F92" s="422"/>
      <c r="G92" s="135" t="s">
        <v>572</v>
      </c>
      <c r="H92" s="138">
        <v>38</v>
      </c>
      <c r="I92" s="139">
        <f t="shared" si="9"/>
        <v>38</v>
      </c>
      <c r="J92" s="58">
        <f t="shared" si="8"/>
        <v>0.47120000000000001</v>
      </c>
    </row>
    <row r="93" spans="1:10" ht="25.5" customHeight="1">
      <c r="A93" s="565">
        <f t="shared" si="10"/>
        <v>28</v>
      </c>
      <c r="B93" s="247" t="s">
        <v>201</v>
      </c>
      <c r="C93" s="419">
        <v>1.24E-2</v>
      </c>
      <c r="D93" s="420">
        <f>VLOOKUP(B93,Summary!$B$30:$AK$376,5,FALSE)</f>
        <v>2</v>
      </c>
      <c r="E93" s="421">
        <f t="shared" ref="E93:E100" si="11">+D93</f>
        <v>2</v>
      </c>
      <c r="F93" s="422"/>
      <c r="G93" s="135" t="s">
        <v>572</v>
      </c>
      <c r="H93" s="138">
        <v>30</v>
      </c>
      <c r="I93" s="139">
        <f t="shared" si="9"/>
        <v>60</v>
      </c>
      <c r="J93" s="58">
        <f t="shared" si="8"/>
        <v>0.74399999999999999</v>
      </c>
    </row>
    <row r="94" spans="1:10" ht="25.5" customHeight="1">
      <c r="A94" s="565">
        <f t="shared" si="10"/>
        <v>29</v>
      </c>
      <c r="B94" s="247" t="s">
        <v>202</v>
      </c>
      <c r="C94" s="419">
        <f>0.32/30</f>
        <v>1.0666666666666666E-2</v>
      </c>
      <c r="D94" s="420">
        <f>VLOOKUP(B94,Summary!$B$30:$AK$376,5,FALSE)</f>
        <v>6</v>
      </c>
      <c r="E94" s="421">
        <f t="shared" si="11"/>
        <v>6</v>
      </c>
      <c r="F94" s="422"/>
      <c r="G94" s="135" t="s">
        <v>574</v>
      </c>
      <c r="H94" s="138">
        <v>30</v>
      </c>
      <c r="I94" s="139">
        <f t="shared" si="9"/>
        <v>180</v>
      </c>
      <c r="J94" s="58">
        <f t="shared" si="8"/>
        <v>1.92</v>
      </c>
    </row>
    <row r="95" spans="1:10" ht="25.5" hidden="1" customHeight="1">
      <c r="A95" s="565">
        <f t="shared" si="10"/>
        <v>30</v>
      </c>
      <c r="B95" s="247" t="s">
        <v>205</v>
      </c>
      <c r="C95" s="419">
        <f>0.2/30</f>
        <v>6.6666666666666671E-3</v>
      </c>
      <c r="D95" s="420">
        <f>VLOOKUP(B95,Summary!$B$30:$AK$376,5,FALSE)</f>
        <v>0</v>
      </c>
      <c r="E95" s="421">
        <f t="shared" si="11"/>
        <v>0</v>
      </c>
      <c r="F95" s="422"/>
      <c r="G95" s="135"/>
      <c r="H95" s="138"/>
      <c r="I95" s="139">
        <f t="shared" si="9"/>
        <v>0</v>
      </c>
      <c r="J95" s="58">
        <f t="shared" si="8"/>
        <v>0</v>
      </c>
    </row>
    <row r="96" spans="1:10" ht="25.5" customHeight="1">
      <c r="A96" s="565">
        <f t="shared" si="10"/>
        <v>31</v>
      </c>
      <c r="B96" s="247" t="s">
        <v>206</v>
      </c>
      <c r="C96" s="419">
        <f>0.2/30</f>
        <v>6.6666666666666671E-3</v>
      </c>
      <c r="D96" s="420">
        <f>VLOOKUP(B96,Summary!$B$30:$AK$376,5,FALSE)</f>
        <v>6</v>
      </c>
      <c r="E96" s="421">
        <f t="shared" si="11"/>
        <v>6</v>
      </c>
      <c r="F96" s="422"/>
      <c r="G96" s="135" t="s">
        <v>574</v>
      </c>
      <c r="H96" s="138">
        <v>30</v>
      </c>
      <c r="I96" s="139">
        <f t="shared" si="9"/>
        <v>180</v>
      </c>
      <c r="J96" s="58">
        <f t="shared" si="8"/>
        <v>1.2000000000000002</v>
      </c>
    </row>
    <row r="97" spans="1:10" ht="25.5" customHeight="1">
      <c r="A97" s="565">
        <f t="shared" si="10"/>
        <v>32</v>
      </c>
      <c r="B97" s="247" t="s">
        <v>207</v>
      </c>
      <c r="C97" s="419">
        <f>0.2/30</f>
        <v>6.6666666666666671E-3</v>
      </c>
      <c r="D97" s="420">
        <f>VLOOKUP(B97,Summary!$B$30:$AK$376,5,FALSE)</f>
        <v>14</v>
      </c>
      <c r="E97" s="421">
        <f t="shared" si="11"/>
        <v>14</v>
      </c>
      <c r="F97" s="422"/>
      <c r="G97" s="135" t="s">
        <v>560</v>
      </c>
      <c r="H97" s="138">
        <v>38</v>
      </c>
      <c r="I97" s="139">
        <f t="shared" si="9"/>
        <v>532</v>
      </c>
      <c r="J97" s="58">
        <f t="shared" si="8"/>
        <v>3.5466666666666669</v>
      </c>
    </row>
    <row r="98" spans="1:10" ht="25.5" customHeight="1">
      <c r="A98" s="565">
        <f t="shared" si="10"/>
        <v>33</v>
      </c>
      <c r="B98" s="244" t="s">
        <v>208</v>
      </c>
      <c r="C98" s="423">
        <v>9.1000000000000004E-3</v>
      </c>
      <c r="D98" s="420">
        <f>VLOOKUP(B98,Summary!$B$30:$AK$376,5,FALSE)</f>
        <v>2</v>
      </c>
      <c r="E98" s="421">
        <f t="shared" si="11"/>
        <v>2</v>
      </c>
      <c r="F98" s="422"/>
      <c r="G98" s="135" t="s">
        <v>565</v>
      </c>
      <c r="H98" s="138">
        <v>30</v>
      </c>
      <c r="I98" s="139">
        <f t="shared" si="9"/>
        <v>60</v>
      </c>
      <c r="J98" s="58">
        <v>16.106999999999999</v>
      </c>
    </row>
    <row r="99" spans="1:10" ht="25.5" customHeight="1">
      <c r="A99" s="565">
        <f t="shared" si="10"/>
        <v>34</v>
      </c>
      <c r="B99" s="244" t="s">
        <v>209</v>
      </c>
      <c r="C99" s="419">
        <f>0.2/30</f>
        <v>6.6666666666666671E-3</v>
      </c>
      <c r="D99" s="420">
        <f>VLOOKUP(B99,Summary!$B$30:$AK$376,5,FALSE)</f>
        <v>0</v>
      </c>
      <c r="E99" s="421">
        <f t="shared" si="11"/>
        <v>0</v>
      </c>
      <c r="F99" s="422"/>
      <c r="G99" s="135" t="s">
        <v>560</v>
      </c>
      <c r="H99" s="138">
        <v>38</v>
      </c>
      <c r="I99" s="139">
        <f t="shared" si="9"/>
        <v>0</v>
      </c>
      <c r="J99" s="58">
        <f>+I99*C99</f>
        <v>0</v>
      </c>
    </row>
    <row r="100" spans="1:10" ht="25.5" customHeight="1" thickBot="1">
      <c r="A100" s="568"/>
      <c r="B100" s="569"/>
      <c r="C100" s="570"/>
      <c r="D100" s="571"/>
      <c r="E100" s="572">
        <f t="shared" si="11"/>
        <v>0</v>
      </c>
      <c r="F100" s="573"/>
      <c r="G100" s="574"/>
      <c r="H100" s="442"/>
      <c r="I100" s="575"/>
      <c r="J100" s="576"/>
    </row>
  </sheetData>
  <autoFilter ref="G1:J100"/>
  <mergeCells count="1">
    <mergeCell ref="G7:I7"/>
  </mergeCells>
  <pageMargins left="0.2" right="0.2" top="0.75" bottom="0.75" header="0.3" footer="0.3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R51"/>
  <sheetViews>
    <sheetView showGridLines="0" workbookViewId="0">
      <selection activeCell="BJ31" sqref="BJ31"/>
    </sheetView>
  </sheetViews>
  <sheetFormatPr defaultRowHeight="15"/>
  <cols>
    <col min="1" max="1" width="9.140625" style="140"/>
    <col min="2" max="2" width="32.85546875" style="140" customWidth="1"/>
    <col min="3" max="3" width="9.140625" style="140"/>
    <col min="4" max="9" width="9.140625" style="140" hidden="1" customWidth="1"/>
    <col min="10" max="11" width="9.140625" style="140"/>
    <col min="12" max="13" width="9.140625" style="140" customWidth="1"/>
    <col min="14" max="17" width="9.140625" style="140" hidden="1" customWidth="1"/>
    <col min="18" max="19" width="0" style="140" hidden="1" customWidth="1"/>
    <col min="20" max="25" width="9.140625" style="140" hidden="1" customWidth="1"/>
    <col min="26" max="27" width="0" style="140" hidden="1" customWidth="1"/>
    <col min="28" max="37" width="9.140625" style="140" hidden="1" customWidth="1"/>
    <col min="38" max="39" width="0" style="140" hidden="1" customWidth="1"/>
    <col min="40" max="61" width="9.140625" style="140" hidden="1" customWidth="1"/>
    <col min="62" max="63" width="9.140625" style="140" customWidth="1"/>
    <col min="64" max="65" width="9.140625" style="140" hidden="1" customWidth="1"/>
    <col min="66" max="66" width="9.140625" style="140" customWidth="1"/>
    <col min="67" max="16384" width="9.140625" style="140"/>
  </cols>
  <sheetData>
    <row r="1" spans="1:70" ht="20.25">
      <c r="A1" s="783" t="s">
        <v>356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3"/>
      <c r="AS1" s="783"/>
      <c r="AT1" s="783"/>
      <c r="AU1" s="783"/>
      <c r="AV1" s="783"/>
      <c r="AW1" s="783"/>
      <c r="AX1" s="783"/>
      <c r="AY1" s="783"/>
      <c r="AZ1" s="783"/>
      <c r="BA1" s="783"/>
      <c r="BB1" s="783"/>
      <c r="BC1" s="783"/>
      <c r="BD1" s="783"/>
      <c r="BE1" s="783"/>
      <c r="BF1" s="783"/>
      <c r="BG1" s="783"/>
      <c r="BH1" s="783"/>
      <c r="BI1" s="783"/>
      <c r="BJ1" s="783"/>
      <c r="BK1" s="783"/>
      <c r="BL1" s="783"/>
      <c r="BM1" s="783"/>
      <c r="BN1" s="783"/>
      <c r="BO1" s="783"/>
      <c r="BP1" s="783"/>
      <c r="BQ1" s="285"/>
    </row>
    <row r="2" spans="1:70" s="287" customFormat="1" ht="16.5">
      <c r="A2" s="286"/>
      <c r="B2" s="286"/>
      <c r="E2" s="288"/>
      <c r="G2" s="289"/>
      <c r="J2" s="290"/>
    </row>
    <row r="3" spans="1:70" s="287" customFormat="1" ht="17.25">
      <c r="A3" s="151" t="str">
        <f>+'[2]K-LUNCH &amp; K DINNER'!A3</f>
        <v>Outlet :</v>
      </c>
      <c r="B3" s="94" t="str">
        <f>+'K-LUNCH &amp; K DINNER'!B3</f>
        <v>SBA OUTLET</v>
      </c>
      <c r="E3" s="288"/>
      <c r="G3" s="289"/>
      <c r="J3" s="290"/>
    </row>
    <row r="4" spans="1:70" s="287" customFormat="1" ht="17.25">
      <c r="A4" s="151" t="str">
        <f>+'[2]K-LUNCH &amp; K DINNER'!A4</f>
        <v>Month :</v>
      </c>
      <c r="B4" s="98">
        <f>+'K-LUNCH &amp; K DINNER'!B4</f>
        <v>41487</v>
      </c>
      <c r="E4" s="288"/>
      <c r="G4" s="289"/>
      <c r="J4" s="290"/>
    </row>
    <row r="5" spans="1:70" s="287" customFormat="1" ht="16.5">
      <c r="A5" s="286"/>
      <c r="B5" s="286"/>
      <c r="E5" s="288"/>
      <c r="G5" s="289"/>
      <c r="J5" s="290"/>
    </row>
    <row r="6" spans="1:70" ht="17.25" thickBo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2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</row>
    <row r="7" spans="1:70" ht="19.5" thickBot="1">
      <c r="A7" s="293" t="s">
        <v>357</v>
      </c>
      <c r="B7" s="293" t="s">
        <v>31</v>
      </c>
      <c r="C7" s="293" t="s">
        <v>42</v>
      </c>
      <c r="D7" s="782">
        <v>1</v>
      </c>
      <c r="E7" s="782"/>
      <c r="F7" s="782">
        <f>+D7+1</f>
        <v>2</v>
      </c>
      <c r="G7" s="782"/>
      <c r="H7" s="782">
        <f>+F7+1</f>
        <v>3</v>
      </c>
      <c r="I7" s="782"/>
      <c r="J7" s="782">
        <f>+H7+1</f>
        <v>4</v>
      </c>
      <c r="K7" s="782"/>
      <c r="L7" s="782">
        <f>+J7+1</f>
        <v>5</v>
      </c>
      <c r="M7" s="782"/>
      <c r="N7" s="782">
        <f>+L7+1</f>
        <v>6</v>
      </c>
      <c r="O7" s="782"/>
      <c r="P7" s="782">
        <f>+N7+1</f>
        <v>7</v>
      </c>
      <c r="Q7" s="782"/>
      <c r="R7" s="782">
        <f>+P7+1</f>
        <v>8</v>
      </c>
      <c r="S7" s="782"/>
      <c r="T7" s="782">
        <f>+R7+1</f>
        <v>9</v>
      </c>
      <c r="U7" s="782"/>
      <c r="V7" s="782">
        <f>+T7+1</f>
        <v>10</v>
      </c>
      <c r="W7" s="782"/>
      <c r="X7" s="782">
        <f>+V7+1</f>
        <v>11</v>
      </c>
      <c r="Y7" s="782"/>
      <c r="Z7" s="782">
        <f>+X7+1</f>
        <v>12</v>
      </c>
      <c r="AA7" s="782"/>
      <c r="AB7" s="782">
        <f>+Z7+1</f>
        <v>13</v>
      </c>
      <c r="AC7" s="782"/>
      <c r="AD7" s="782">
        <f>+AB7+1</f>
        <v>14</v>
      </c>
      <c r="AE7" s="782"/>
      <c r="AF7" s="782">
        <f>+AD7+1</f>
        <v>15</v>
      </c>
      <c r="AG7" s="782"/>
      <c r="AH7" s="782">
        <f>+AF7+1</f>
        <v>16</v>
      </c>
      <c r="AI7" s="782"/>
      <c r="AJ7" s="782">
        <f>+AH7+1</f>
        <v>17</v>
      </c>
      <c r="AK7" s="782"/>
      <c r="AL7" s="782">
        <f>+AJ7+1</f>
        <v>18</v>
      </c>
      <c r="AM7" s="782"/>
      <c r="AN7" s="782">
        <f>+AL7+1</f>
        <v>19</v>
      </c>
      <c r="AO7" s="782"/>
      <c r="AP7" s="782">
        <f>+AN7+1</f>
        <v>20</v>
      </c>
      <c r="AQ7" s="782"/>
      <c r="AR7" s="782">
        <f>+AP7+1</f>
        <v>21</v>
      </c>
      <c r="AS7" s="782"/>
      <c r="AT7" s="782">
        <f>+AR7+1</f>
        <v>22</v>
      </c>
      <c r="AU7" s="782"/>
      <c r="AV7" s="782">
        <f>+AT7+1</f>
        <v>23</v>
      </c>
      <c r="AW7" s="782"/>
      <c r="AX7" s="782">
        <f>+AV7+1</f>
        <v>24</v>
      </c>
      <c r="AY7" s="782"/>
      <c r="AZ7" s="782">
        <f>+AX7+1</f>
        <v>25</v>
      </c>
      <c r="BA7" s="782"/>
      <c r="BB7" s="782">
        <f>+AZ7+1</f>
        <v>26</v>
      </c>
      <c r="BC7" s="782"/>
      <c r="BD7" s="782">
        <f>+BB7+1</f>
        <v>27</v>
      </c>
      <c r="BE7" s="782"/>
      <c r="BF7" s="782">
        <f>+BD7+1</f>
        <v>28</v>
      </c>
      <c r="BG7" s="782"/>
      <c r="BH7" s="782">
        <f>+BF7+1</f>
        <v>29</v>
      </c>
      <c r="BI7" s="782"/>
      <c r="BJ7" s="782">
        <f>+BH7+1</f>
        <v>30</v>
      </c>
      <c r="BK7" s="782"/>
      <c r="BL7" s="782">
        <f>+BJ7+1</f>
        <v>31</v>
      </c>
      <c r="BM7" s="782"/>
      <c r="BN7" s="294"/>
      <c r="BO7" s="295" t="s">
        <v>19</v>
      </c>
      <c r="BP7" s="296" t="s">
        <v>19</v>
      </c>
      <c r="BQ7" s="297" t="s">
        <v>358</v>
      </c>
      <c r="BR7" s="298"/>
    </row>
    <row r="8" spans="1:70" ht="17.25" thickBot="1">
      <c r="A8" s="299"/>
      <c r="B8" s="300"/>
      <c r="C8" s="300" t="s">
        <v>34</v>
      </c>
      <c r="D8" s="301" t="s">
        <v>35</v>
      </c>
      <c r="E8" s="302" t="s">
        <v>34</v>
      </c>
      <c r="F8" s="301" t="s">
        <v>35</v>
      </c>
      <c r="G8" s="302" t="s">
        <v>34</v>
      </c>
      <c r="H8" s="301" t="s">
        <v>35</v>
      </c>
      <c r="I8" s="302" t="s">
        <v>34</v>
      </c>
      <c r="J8" s="301" t="s">
        <v>35</v>
      </c>
      <c r="K8" s="302" t="s">
        <v>34</v>
      </c>
      <c r="L8" s="301" t="s">
        <v>35</v>
      </c>
      <c r="M8" s="302" t="s">
        <v>34</v>
      </c>
      <c r="N8" s="301" t="s">
        <v>35</v>
      </c>
      <c r="O8" s="302" t="s">
        <v>34</v>
      </c>
      <c r="P8" s="301" t="s">
        <v>35</v>
      </c>
      <c r="Q8" s="302" t="s">
        <v>34</v>
      </c>
      <c r="R8" s="301" t="s">
        <v>35</v>
      </c>
      <c r="S8" s="302" t="s">
        <v>34</v>
      </c>
      <c r="T8" s="301" t="s">
        <v>35</v>
      </c>
      <c r="U8" s="302" t="s">
        <v>34</v>
      </c>
      <c r="V8" s="301" t="s">
        <v>35</v>
      </c>
      <c r="W8" s="302" t="s">
        <v>34</v>
      </c>
      <c r="X8" s="301" t="s">
        <v>35</v>
      </c>
      <c r="Y8" s="302" t="s">
        <v>34</v>
      </c>
      <c r="Z8" s="301" t="s">
        <v>35</v>
      </c>
      <c r="AA8" s="302" t="s">
        <v>34</v>
      </c>
      <c r="AB8" s="301" t="s">
        <v>35</v>
      </c>
      <c r="AC8" s="302" t="s">
        <v>34</v>
      </c>
      <c r="AD8" s="301" t="s">
        <v>35</v>
      </c>
      <c r="AE8" s="302" t="s">
        <v>34</v>
      </c>
      <c r="AF8" s="301" t="s">
        <v>35</v>
      </c>
      <c r="AG8" s="302" t="s">
        <v>34</v>
      </c>
      <c r="AH8" s="301" t="s">
        <v>35</v>
      </c>
      <c r="AI8" s="302" t="s">
        <v>34</v>
      </c>
      <c r="AJ8" s="301" t="s">
        <v>35</v>
      </c>
      <c r="AK8" s="302" t="s">
        <v>34</v>
      </c>
      <c r="AL8" s="301" t="s">
        <v>35</v>
      </c>
      <c r="AM8" s="302" t="s">
        <v>34</v>
      </c>
      <c r="AN8" s="301" t="s">
        <v>35</v>
      </c>
      <c r="AO8" s="302" t="s">
        <v>34</v>
      </c>
      <c r="AP8" s="301" t="s">
        <v>35</v>
      </c>
      <c r="AQ8" s="302" t="s">
        <v>34</v>
      </c>
      <c r="AR8" s="301" t="s">
        <v>35</v>
      </c>
      <c r="AS8" s="302" t="s">
        <v>34</v>
      </c>
      <c r="AT8" s="301" t="s">
        <v>35</v>
      </c>
      <c r="AU8" s="302" t="s">
        <v>34</v>
      </c>
      <c r="AV8" s="301" t="s">
        <v>35</v>
      </c>
      <c r="AW8" s="302" t="s">
        <v>34</v>
      </c>
      <c r="AX8" s="301" t="s">
        <v>35</v>
      </c>
      <c r="AY8" s="302" t="s">
        <v>34</v>
      </c>
      <c r="AZ8" s="301" t="s">
        <v>35</v>
      </c>
      <c r="BA8" s="302" t="s">
        <v>34</v>
      </c>
      <c r="BB8" s="301" t="s">
        <v>35</v>
      </c>
      <c r="BC8" s="302" t="s">
        <v>34</v>
      </c>
      <c r="BD8" s="301" t="s">
        <v>35</v>
      </c>
      <c r="BE8" s="302" t="s">
        <v>34</v>
      </c>
      <c r="BF8" s="301" t="s">
        <v>35</v>
      </c>
      <c r="BG8" s="302" t="s">
        <v>34</v>
      </c>
      <c r="BH8" s="301" t="s">
        <v>35</v>
      </c>
      <c r="BI8" s="302" t="s">
        <v>34</v>
      </c>
      <c r="BJ8" s="301" t="s">
        <v>35</v>
      </c>
      <c r="BK8" s="302" t="s">
        <v>34</v>
      </c>
      <c r="BL8" s="301" t="s">
        <v>35</v>
      </c>
      <c r="BM8" s="302" t="s">
        <v>34</v>
      </c>
      <c r="BN8" s="303"/>
      <c r="BO8" s="304" t="s">
        <v>35</v>
      </c>
      <c r="BP8" s="301" t="s">
        <v>34</v>
      </c>
      <c r="BQ8" s="305"/>
      <c r="BR8" s="291"/>
    </row>
    <row r="9" spans="1:70" ht="15.75" thickBot="1">
      <c r="A9" s="306" t="s">
        <v>359</v>
      </c>
      <c r="B9" s="307" t="s">
        <v>360</v>
      </c>
      <c r="C9" s="308">
        <v>1</v>
      </c>
      <c r="D9" s="309">
        <v>0</v>
      </c>
      <c r="E9" s="310">
        <f t="shared" ref="E9:E47" si="0">D9*C9</f>
        <v>0</v>
      </c>
      <c r="F9" s="309">
        <v>0</v>
      </c>
      <c r="G9" s="310">
        <f t="shared" ref="G9:G47" si="1">F9*C9</f>
        <v>0</v>
      </c>
      <c r="H9" s="309">
        <v>0</v>
      </c>
      <c r="I9" s="310">
        <f t="shared" ref="I9:I47" si="2">H9*C9</f>
        <v>0</v>
      </c>
      <c r="J9" s="309">
        <v>0</v>
      </c>
      <c r="K9" s="310">
        <f t="shared" ref="K9:K47" si="3">J9*C9</f>
        <v>0</v>
      </c>
      <c r="L9" s="309">
        <v>0</v>
      </c>
      <c r="M9" s="310">
        <f t="shared" ref="M9:M47" si="4">L9*C9</f>
        <v>0</v>
      </c>
      <c r="N9" s="309">
        <v>0</v>
      </c>
      <c r="O9" s="310">
        <f t="shared" ref="O9:O47" si="5">N9*C9</f>
        <v>0</v>
      </c>
      <c r="P9" s="309">
        <v>0</v>
      </c>
      <c r="Q9" s="310">
        <f t="shared" ref="Q9:Q47" si="6">P9*C9</f>
        <v>0</v>
      </c>
      <c r="R9" s="309">
        <v>0</v>
      </c>
      <c r="S9" s="310">
        <f t="shared" ref="S9:S47" si="7">R9*C9</f>
        <v>0</v>
      </c>
      <c r="T9" s="309">
        <v>0</v>
      </c>
      <c r="U9" s="310">
        <f t="shared" ref="U9:U47" si="8">T9*C9</f>
        <v>0</v>
      </c>
      <c r="V9" s="309">
        <v>0</v>
      </c>
      <c r="W9" s="310">
        <f t="shared" ref="W9:W47" si="9">V9*C9</f>
        <v>0</v>
      </c>
      <c r="X9" s="309">
        <v>0</v>
      </c>
      <c r="Y9" s="310">
        <f t="shared" ref="Y9:Y47" si="10">X9*C9</f>
        <v>0</v>
      </c>
      <c r="Z9" s="309">
        <v>0</v>
      </c>
      <c r="AA9" s="310">
        <f t="shared" ref="AA9:AA47" si="11">Z9*C9</f>
        <v>0</v>
      </c>
      <c r="AB9" s="309">
        <v>0</v>
      </c>
      <c r="AC9" s="310">
        <f t="shared" ref="AC9:AC47" si="12">AB9*C9</f>
        <v>0</v>
      </c>
      <c r="AD9" s="309">
        <v>0</v>
      </c>
      <c r="AE9" s="310">
        <f t="shared" ref="AE9:AE47" si="13">AD9*C9</f>
        <v>0</v>
      </c>
      <c r="AF9" s="309">
        <v>0</v>
      </c>
      <c r="AG9" s="310">
        <f t="shared" ref="AG9:AG47" si="14">AF9*C9</f>
        <v>0</v>
      </c>
      <c r="AH9" s="309">
        <v>0</v>
      </c>
      <c r="AI9" s="310">
        <f t="shared" ref="AI9:AI47" si="15">AH9*C9</f>
        <v>0</v>
      </c>
      <c r="AJ9" s="309">
        <v>0</v>
      </c>
      <c r="AK9" s="310">
        <f t="shared" ref="AK9:AK47" si="16">AJ9*C9</f>
        <v>0</v>
      </c>
      <c r="AL9" s="309">
        <v>0</v>
      </c>
      <c r="AM9" s="310">
        <f t="shared" ref="AM9:AM47" si="17">AL9*C9</f>
        <v>0</v>
      </c>
      <c r="AN9" s="309">
        <v>0</v>
      </c>
      <c r="AO9" s="310">
        <f t="shared" ref="AO9:AO47" si="18">AN9*C9</f>
        <v>0</v>
      </c>
      <c r="AP9" s="309">
        <v>0</v>
      </c>
      <c r="AQ9" s="310">
        <f t="shared" ref="AQ9:AQ47" si="19">AP9*C9</f>
        <v>0</v>
      </c>
      <c r="AR9" s="309">
        <v>0</v>
      </c>
      <c r="AS9" s="310">
        <f t="shared" ref="AS9:AS47" si="20">AR9*C9</f>
        <v>0</v>
      </c>
      <c r="AT9" s="309">
        <v>0</v>
      </c>
      <c r="AU9" s="310">
        <f t="shared" ref="AU9:AU47" si="21">AT9*C9</f>
        <v>0</v>
      </c>
      <c r="AV9" s="309">
        <v>0</v>
      </c>
      <c r="AW9" s="310">
        <f t="shared" ref="AW9:AW47" si="22">AV9*C9</f>
        <v>0</v>
      </c>
      <c r="AX9" s="309">
        <v>0</v>
      </c>
      <c r="AY9" s="310">
        <f t="shared" ref="AY9:AY47" si="23">AX9*C9</f>
        <v>0</v>
      </c>
      <c r="AZ9" s="309">
        <v>0</v>
      </c>
      <c r="BA9" s="310">
        <f t="shared" ref="BA9:BA47" si="24">AZ9*C9</f>
        <v>0</v>
      </c>
      <c r="BB9" s="309">
        <v>0</v>
      </c>
      <c r="BC9" s="310">
        <f t="shared" ref="BC9:BC47" si="25">BB9*C9</f>
        <v>0</v>
      </c>
      <c r="BD9" s="309">
        <v>0</v>
      </c>
      <c r="BE9" s="310">
        <f t="shared" ref="BE9:BE47" si="26">BD9*C9</f>
        <v>0</v>
      </c>
      <c r="BF9" s="309">
        <v>0</v>
      </c>
      <c r="BG9" s="310">
        <f t="shared" ref="BG9:BG47" si="27">BF9*C9</f>
        <v>0</v>
      </c>
      <c r="BH9" s="309">
        <v>0</v>
      </c>
      <c r="BI9" s="310">
        <f t="shared" ref="BI9:BI47" si="28">BH9*C9</f>
        <v>0</v>
      </c>
      <c r="BJ9" s="309">
        <v>0</v>
      </c>
      <c r="BK9" s="310">
        <f t="shared" ref="BK9:BK47" si="29">BJ9*C9</f>
        <v>0</v>
      </c>
      <c r="BL9" s="309">
        <v>0</v>
      </c>
      <c r="BM9" s="310">
        <f t="shared" ref="BM9:BM47" si="30">BL9*C9</f>
        <v>0</v>
      </c>
      <c r="BN9" s="303"/>
      <c r="BO9" s="311">
        <f t="shared" ref="BO9:BO47" si="31">D9+F9+H9+J9+L9+N9+P9+R9+T9+V9+X9+Z9+AB9+AD9+AF9+AH9+AJ9+AL9+AN9+AP9+AR9+AT9+AV9+AX9+AZ9+BB9+BD9+BF9+BH9+BJ9+BL9</f>
        <v>0</v>
      </c>
      <c r="BP9" s="312">
        <f t="shared" ref="BP9:BP47" si="32">BO9*C9</f>
        <v>0</v>
      </c>
      <c r="BQ9" s="313"/>
      <c r="BR9" s="314"/>
    </row>
    <row r="10" spans="1:70" ht="15.75" thickBot="1">
      <c r="A10" s="306" t="s">
        <v>361</v>
      </c>
      <c r="B10" s="307" t="s">
        <v>362</v>
      </c>
      <c r="C10" s="308">
        <v>1.5</v>
      </c>
      <c r="D10" s="309">
        <v>0</v>
      </c>
      <c r="E10" s="310">
        <f t="shared" si="0"/>
        <v>0</v>
      </c>
      <c r="F10" s="309">
        <v>0</v>
      </c>
      <c r="G10" s="310">
        <f t="shared" si="1"/>
        <v>0</v>
      </c>
      <c r="H10" s="309">
        <v>0</v>
      </c>
      <c r="I10" s="310">
        <f t="shared" si="2"/>
        <v>0</v>
      </c>
      <c r="J10" s="309">
        <v>0</v>
      </c>
      <c r="K10" s="310">
        <f t="shared" si="3"/>
        <v>0</v>
      </c>
      <c r="L10" s="309">
        <v>0</v>
      </c>
      <c r="M10" s="310">
        <f t="shared" si="4"/>
        <v>0</v>
      </c>
      <c r="N10" s="309">
        <v>0</v>
      </c>
      <c r="O10" s="310">
        <f t="shared" si="5"/>
        <v>0</v>
      </c>
      <c r="P10" s="309">
        <v>0</v>
      </c>
      <c r="Q10" s="310">
        <f t="shared" si="6"/>
        <v>0</v>
      </c>
      <c r="R10" s="309">
        <v>0</v>
      </c>
      <c r="S10" s="310">
        <f t="shared" si="7"/>
        <v>0</v>
      </c>
      <c r="T10" s="309">
        <v>0</v>
      </c>
      <c r="U10" s="310">
        <f t="shared" si="8"/>
        <v>0</v>
      </c>
      <c r="V10" s="309">
        <v>0</v>
      </c>
      <c r="W10" s="310">
        <f t="shared" si="9"/>
        <v>0</v>
      </c>
      <c r="X10" s="309">
        <v>0</v>
      </c>
      <c r="Y10" s="310">
        <f t="shared" si="10"/>
        <v>0</v>
      </c>
      <c r="Z10" s="309">
        <v>0</v>
      </c>
      <c r="AA10" s="310">
        <f t="shared" si="11"/>
        <v>0</v>
      </c>
      <c r="AB10" s="309">
        <v>0</v>
      </c>
      <c r="AC10" s="310">
        <f t="shared" si="12"/>
        <v>0</v>
      </c>
      <c r="AD10" s="309">
        <v>0</v>
      </c>
      <c r="AE10" s="310">
        <f t="shared" si="13"/>
        <v>0</v>
      </c>
      <c r="AF10" s="309">
        <v>0</v>
      </c>
      <c r="AG10" s="310">
        <f t="shared" si="14"/>
        <v>0</v>
      </c>
      <c r="AH10" s="309">
        <v>0</v>
      </c>
      <c r="AI10" s="310">
        <f t="shared" si="15"/>
        <v>0</v>
      </c>
      <c r="AJ10" s="309">
        <v>0</v>
      </c>
      <c r="AK10" s="310">
        <f t="shared" si="16"/>
        <v>0</v>
      </c>
      <c r="AL10" s="309">
        <v>0</v>
      </c>
      <c r="AM10" s="310">
        <f t="shared" si="17"/>
        <v>0</v>
      </c>
      <c r="AN10" s="309">
        <v>0</v>
      </c>
      <c r="AO10" s="310">
        <f t="shared" si="18"/>
        <v>0</v>
      </c>
      <c r="AP10" s="309">
        <v>0</v>
      </c>
      <c r="AQ10" s="310">
        <f t="shared" si="19"/>
        <v>0</v>
      </c>
      <c r="AR10" s="309">
        <v>0</v>
      </c>
      <c r="AS10" s="310">
        <f t="shared" si="20"/>
        <v>0</v>
      </c>
      <c r="AT10" s="309">
        <v>0</v>
      </c>
      <c r="AU10" s="310">
        <f t="shared" si="21"/>
        <v>0</v>
      </c>
      <c r="AV10" s="309">
        <v>0</v>
      </c>
      <c r="AW10" s="310">
        <f t="shared" si="22"/>
        <v>0</v>
      </c>
      <c r="AX10" s="309">
        <v>0</v>
      </c>
      <c r="AY10" s="310">
        <f t="shared" si="23"/>
        <v>0</v>
      </c>
      <c r="AZ10" s="309">
        <v>0</v>
      </c>
      <c r="BA10" s="310">
        <f t="shared" si="24"/>
        <v>0</v>
      </c>
      <c r="BB10" s="309">
        <v>0</v>
      </c>
      <c r="BC10" s="310">
        <f t="shared" si="25"/>
        <v>0</v>
      </c>
      <c r="BD10" s="309">
        <v>0</v>
      </c>
      <c r="BE10" s="310">
        <f t="shared" si="26"/>
        <v>0</v>
      </c>
      <c r="BF10" s="309">
        <v>0</v>
      </c>
      <c r="BG10" s="310">
        <f t="shared" si="27"/>
        <v>0</v>
      </c>
      <c r="BH10" s="309">
        <v>0</v>
      </c>
      <c r="BI10" s="310">
        <f t="shared" si="28"/>
        <v>0</v>
      </c>
      <c r="BJ10" s="309">
        <v>0</v>
      </c>
      <c r="BK10" s="310">
        <f t="shared" si="29"/>
        <v>0</v>
      </c>
      <c r="BL10" s="309">
        <v>0</v>
      </c>
      <c r="BM10" s="310">
        <f t="shared" si="30"/>
        <v>0</v>
      </c>
      <c r="BN10" s="303"/>
      <c r="BO10" s="311">
        <f t="shared" si="31"/>
        <v>0</v>
      </c>
      <c r="BP10" s="312">
        <f t="shared" si="32"/>
        <v>0</v>
      </c>
      <c r="BQ10" s="315"/>
      <c r="BR10" s="314"/>
    </row>
    <row r="11" spans="1:70" ht="15.75" thickBot="1">
      <c r="A11" s="316">
        <v>1101</v>
      </c>
      <c r="B11" s="320" t="s">
        <v>370</v>
      </c>
      <c r="C11" s="308">
        <v>9.9</v>
      </c>
      <c r="D11" s="318">
        <v>0</v>
      </c>
      <c r="E11" s="310">
        <f t="shared" ref="E11:E25" si="33">D11*C11</f>
        <v>0</v>
      </c>
      <c r="F11" s="309">
        <v>0</v>
      </c>
      <c r="G11" s="310">
        <f t="shared" ref="G11:G25" si="34">F11*C11</f>
        <v>0</v>
      </c>
      <c r="H11" s="309">
        <v>0</v>
      </c>
      <c r="I11" s="310">
        <f t="shared" ref="I11:I25" si="35">H11*C11</f>
        <v>0</v>
      </c>
      <c r="J11" s="309">
        <v>0</v>
      </c>
      <c r="K11" s="310">
        <f t="shared" ref="K11:K25" si="36">J11*C11</f>
        <v>0</v>
      </c>
      <c r="L11" s="318">
        <v>0</v>
      </c>
      <c r="M11" s="310">
        <f t="shared" ref="M11:M25" si="37">L11*C11</f>
        <v>0</v>
      </c>
      <c r="N11" s="309">
        <v>0</v>
      </c>
      <c r="O11" s="310">
        <f t="shared" ref="O11:O25" si="38">N11*C11</f>
        <v>0</v>
      </c>
      <c r="P11" s="309">
        <v>0</v>
      </c>
      <c r="Q11" s="310">
        <f t="shared" ref="Q11:Q25" si="39">P11*C11</f>
        <v>0</v>
      </c>
      <c r="R11" s="318">
        <v>0</v>
      </c>
      <c r="S11" s="310">
        <f t="shared" ref="S11:S25" si="40">R11*C11</f>
        <v>0</v>
      </c>
      <c r="T11" s="318">
        <v>0</v>
      </c>
      <c r="U11" s="310">
        <f t="shared" ref="U11:U25" si="41">T11*C11</f>
        <v>0</v>
      </c>
      <c r="V11" s="318">
        <v>0</v>
      </c>
      <c r="W11" s="310">
        <f t="shared" ref="W11:W25" si="42">V11*C11</f>
        <v>0</v>
      </c>
      <c r="X11" s="318">
        <v>0</v>
      </c>
      <c r="Y11" s="310">
        <f t="shared" ref="Y11:Y25" si="43">X11*C11</f>
        <v>0</v>
      </c>
      <c r="Z11" s="318">
        <v>0</v>
      </c>
      <c r="AA11" s="310">
        <f t="shared" ref="AA11:AA25" si="44">Z11*C11</f>
        <v>0</v>
      </c>
      <c r="AB11" s="309">
        <v>0</v>
      </c>
      <c r="AC11" s="310">
        <f t="shared" ref="AC11:AC25" si="45">AB11*C11</f>
        <v>0</v>
      </c>
      <c r="AD11" s="318">
        <v>0</v>
      </c>
      <c r="AE11" s="310">
        <f t="shared" ref="AE11:AE25" si="46">AD11*C11</f>
        <v>0</v>
      </c>
      <c r="AF11" s="318">
        <v>0</v>
      </c>
      <c r="AG11" s="310">
        <f t="shared" ref="AG11:AG25" si="47">AF11*C11</f>
        <v>0</v>
      </c>
      <c r="AH11" s="318">
        <v>0</v>
      </c>
      <c r="AI11" s="310">
        <f t="shared" ref="AI11:AI25" si="48">AH11*C11</f>
        <v>0</v>
      </c>
      <c r="AJ11" s="318">
        <v>0</v>
      </c>
      <c r="AK11" s="310">
        <f t="shared" ref="AK11:AK25" si="49">AJ11*C11</f>
        <v>0</v>
      </c>
      <c r="AL11" s="318">
        <v>0</v>
      </c>
      <c r="AM11" s="310">
        <f t="shared" ref="AM11:AM25" si="50">AL11*C11</f>
        <v>0</v>
      </c>
      <c r="AN11" s="318">
        <v>0</v>
      </c>
      <c r="AO11" s="310">
        <f t="shared" ref="AO11:AO25" si="51">AN11*C11</f>
        <v>0</v>
      </c>
      <c r="AP11" s="309">
        <v>0</v>
      </c>
      <c r="AQ11" s="310">
        <f t="shared" ref="AQ11:AQ25" si="52">AP11*C11</f>
        <v>0</v>
      </c>
      <c r="AR11" s="309">
        <v>0</v>
      </c>
      <c r="AS11" s="310">
        <f t="shared" ref="AS11:AS25" si="53">AR11*C11</f>
        <v>0</v>
      </c>
      <c r="AT11" s="309">
        <v>0</v>
      </c>
      <c r="AU11" s="310">
        <f t="shared" ref="AU11:AU25" si="54">AT11*C11</f>
        <v>0</v>
      </c>
      <c r="AV11" s="309">
        <v>0</v>
      </c>
      <c r="AW11" s="310">
        <f t="shared" ref="AW11:AW25" si="55">AV11*C11</f>
        <v>0</v>
      </c>
      <c r="AX11" s="309">
        <v>0</v>
      </c>
      <c r="AY11" s="310">
        <f t="shared" ref="AY11:AY25" si="56">AX11*C11</f>
        <v>0</v>
      </c>
      <c r="AZ11" s="309">
        <v>0</v>
      </c>
      <c r="BA11" s="310">
        <f t="shared" ref="BA11:BA25" si="57">AZ11*C11</f>
        <v>0</v>
      </c>
      <c r="BB11" s="309">
        <v>0</v>
      </c>
      <c r="BC11" s="310">
        <f t="shared" ref="BC11:BC25" si="58">BB11*C11</f>
        <v>0</v>
      </c>
      <c r="BD11" s="309">
        <v>0</v>
      </c>
      <c r="BE11" s="310">
        <f t="shared" ref="BE11:BE25" si="59">BD11*C11</f>
        <v>0</v>
      </c>
      <c r="BF11" s="318">
        <v>0</v>
      </c>
      <c r="BG11" s="310">
        <f t="shared" ref="BG11:BG25" si="60">BF11*C11</f>
        <v>0</v>
      </c>
      <c r="BH11" s="309">
        <v>0</v>
      </c>
      <c r="BI11" s="310">
        <f t="shared" ref="BI11:BI25" si="61">BH11*C11</f>
        <v>0</v>
      </c>
      <c r="BJ11" s="318">
        <v>0</v>
      </c>
      <c r="BK11" s="310">
        <f t="shared" ref="BK11:BK25" si="62">BJ11*C11</f>
        <v>0</v>
      </c>
      <c r="BL11" s="318">
        <v>0</v>
      </c>
      <c r="BM11" s="310">
        <f t="shared" ref="BM11:BM25" si="63">BL11*C11</f>
        <v>0</v>
      </c>
      <c r="BN11" s="303"/>
      <c r="BO11" s="311">
        <f t="shared" ref="BO11:BO25" si="64">D11+F11+H11+J11+L11+N11+P11+R11+T11+V11+X11+Z11+AB11+AD11+AF11+AH11+AJ11+AL11+AN11+AP11+AR11+AT11+AV11+AX11+AZ11+BB11+BD11+BF11+BH11+BJ11+BL11</f>
        <v>0</v>
      </c>
      <c r="BP11" s="312">
        <f t="shared" ref="BP11:BP25" si="65">BO11*C11</f>
        <v>0</v>
      </c>
      <c r="BQ11" s="319"/>
      <c r="BR11" s="314"/>
    </row>
    <row r="12" spans="1:70" ht="15.75" thickBot="1">
      <c r="A12" s="316">
        <v>1102</v>
      </c>
      <c r="B12" s="320" t="s">
        <v>371</v>
      </c>
      <c r="C12" s="308">
        <v>9.9</v>
      </c>
      <c r="D12" s="318">
        <v>0</v>
      </c>
      <c r="E12" s="310">
        <f t="shared" si="33"/>
        <v>0</v>
      </c>
      <c r="F12" s="309">
        <v>0</v>
      </c>
      <c r="G12" s="310">
        <f t="shared" si="34"/>
        <v>0</v>
      </c>
      <c r="H12" s="309">
        <v>0</v>
      </c>
      <c r="I12" s="310">
        <f t="shared" si="35"/>
        <v>0</v>
      </c>
      <c r="J12" s="309">
        <v>0</v>
      </c>
      <c r="K12" s="310">
        <f t="shared" si="36"/>
        <v>0</v>
      </c>
      <c r="L12" s="318">
        <v>0</v>
      </c>
      <c r="M12" s="310">
        <f t="shared" si="37"/>
        <v>0</v>
      </c>
      <c r="N12" s="309">
        <v>0</v>
      </c>
      <c r="O12" s="310">
        <f t="shared" si="38"/>
        <v>0</v>
      </c>
      <c r="P12" s="309">
        <v>0</v>
      </c>
      <c r="Q12" s="310">
        <f t="shared" si="39"/>
        <v>0</v>
      </c>
      <c r="R12" s="318">
        <v>0</v>
      </c>
      <c r="S12" s="310">
        <f t="shared" si="40"/>
        <v>0</v>
      </c>
      <c r="T12" s="318">
        <v>0</v>
      </c>
      <c r="U12" s="310">
        <f t="shared" si="41"/>
        <v>0</v>
      </c>
      <c r="V12" s="318">
        <v>0</v>
      </c>
      <c r="W12" s="310">
        <f t="shared" si="42"/>
        <v>0</v>
      </c>
      <c r="X12" s="318">
        <v>0</v>
      </c>
      <c r="Y12" s="310">
        <f t="shared" si="43"/>
        <v>0</v>
      </c>
      <c r="Z12" s="318">
        <v>0</v>
      </c>
      <c r="AA12" s="310">
        <f t="shared" si="44"/>
        <v>0</v>
      </c>
      <c r="AB12" s="309">
        <v>0</v>
      </c>
      <c r="AC12" s="310">
        <f t="shared" si="45"/>
        <v>0</v>
      </c>
      <c r="AD12" s="318">
        <v>0</v>
      </c>
      <c r="AE12" s="310">
        <f t="shared" si="46"/>
        <v>0</v>
      </c>
      <c r="AF12" s="318">
        <v>0</v>
      </c>
      <c r="AG12" s="310">
        <f t="shared" si="47"/>
        <v>0</v>
      </c>
      <c r="AH12" s="318">
        <v>0</v>
      </c>
      <c r="AI12" s="310">
        <f t="shared" si="48"/>
        <v>0</v>
      </c>
      <c r="AJ12" s="318">
        <v>0</v>
      </c>
      <c r="AK12" s="310">
        <f t="shared" si="49"/>
        <v>0</v>
      </c>
      <c r="AL12" s="318">
        <v>0</v>
      </c>
      <c r="AM12" s="310">
        <f t="shared" si="50"/>
        <v>0</v>
      </c>
      <c r="AN12" s="318">
        <v>0</v>
      </c>
      <c r="AO12" s="310">
        <f t="shared" si="51"/>
        <v>0</v>
      </c>
      <c r="AP12" s="309">
        <v>0</v>
      </c>
      <c r="AQ12" s="310">
        <f t="shared" si="52"/>
        <v>0</v>
      </c>
      <c r="AR12" s="309">
        <v>0</v>
      </c>
      <c r="AS12" s="310">
        <f t="shared" si="53"/>
        <v>0</v>
      </c>
      <c r="AT12" s="309">
        <v>0</v>
      </c>
      <c r="AU12" s="310">
        <f t="shared" si="54"/>
        <v>0</v>
      </c>
      <c r="AV12" s="309">
        <v>0</v>
      </c>
      <c r="AW12" s="310">
        <f t="shared" si="55"/>
        <v>0</v>
      </c>
      <c r="AX12" s="309">
        <v>0</v>
      </c>
      <c r="AY12" s="310">
        <f t="shared" si="56"/>
        <v>0</v>
      </c>
      <c r="AZ12" s="309">
        <v>0</v>
      </c>
      <c r="BA12" s="310">
        <f t="shared" si="57"/>
        <v>0</v>
      </c>
      <c r="BB12" s="309">
        <v>0</v>
      </c>
      <c r="BC12" s="310">
        <f t="shared" si="58"/>
        <v>0</v>
      </c>
      <c r="BD12" s="309">
        <v>0</v>
      </c>
      <c r="BE12" s="310">
        <f t="shared" si="59"/>
        <v>0</v>
      </c>
      <c r="BF12" s="318">
        <v>0</v>
      </c>
      <c r="BG12" s="310">
        <f t="shared" si="60"/>
        <v>0</v>
      </c>
      <c r="BH12" s="309">
        <v>0</v>
      </c>
      <c r="BI12" s="310">
        <f t="shared" si="61"/>
        <v>0</v>
      </c>
      <c r="BJ12" s="318">
        <v>0</v>
      </c>
      <c r="BK12" s="310">
        <f t="shared" si="62"/>
        <v>0</v>
      </c>
      <c r="BL12" s="318">
        <v>0</v>
      </c>
      <c r="BM12" s="310">
        <f t="shared" si="63"/>
        <v>0</v>
      </c>
      <c r="BN12" s="303"/>
      <c r="BO12" s="311">
        <f t="shared" si="64"/>
        <v>0</v>
      </c>
      <c r="BP12" s="312">
        <f t="shared" si="65"/>
        <v>0</v>
      </c>
      <c r="BQ12" s="319"/>
      <c r="BR12" s="314"/>
    </row>
    <row r="13" spans="1:70" ht="15.75" thickBot="1">
      <c r="A13" s="316">
        <v>1103</v>
      </c>
      <c r="B13" s="320" t="s">
        <v>372</v>
      </c>
      <c r="C13" s="308">
        <v>9.9</v>
      </c>
      <c r="D13" s="318">
        <v>0</v>
      </c>
      <c r="E13" s="310">
        <f t="shared" si="33"/>
        <v>0</v>
      </c>
      <c r="F13" s="309">
        <v>0</v>
      </c>
      <c r="G13" s="310">
        <f t="shared" si="34"/>
        <v>0</v>
      </c>
      <c r="H13" s="309">
        <v>0</v>
      </c>
      <c r="I13" s="310">
        <f t="shared" si="35"/>
        <v>0</v>
      </c>
      <c r="J13" s="309">
        <v>0</v>
      </c>
      <c r="K13" s="310">
        <f t="shared" si="36"/>
        <v>0</v>
      </c>
      <c r="L13" s="318">
        <v>0</v>
      </c>
      <c r="M13" s="310">
        <f t="shared" si="37"/>
        <v>0</v>
      </c>
      <c r="N13" s="309">
        <v>0</v>
      </c>
      <c r="O13" s="310">
        <f t="shared" si="38"/>
        <v>0</v>
      </c>
      <c r="P13" s="309">
        <v>0</v>
      </c>
      <c r="Q13" s="310">
        <f t="shared" si="39"/>
        <v>0</v>
      </c>
      <c r="R13" s="318">
        <v>0</v>
      </c>
      <c r="S13" s="310">
        <f t="shared" si="40"/>
        <v>0</v>
      </c>
      <c r="T13" s="318">
        <v>0</v>
      </c>
      <c r="U13" s="310">
        <f t="shared" si="41"/>
        <v>0</v>
      </c>
      <c r="V13" s="318">
        <v>0</v>
      </c>
      <c r="W13" s="310">
        <f t="shared" si="42"/>
        <v>0</v>
      </c>
      <c r="X13" s="318">
        <v>0</v>
      </c>
      <c r="Y13" s="310">
        <f t="shared" si="43"/>
        <v>0</v>
      </c>
      <c r="Z13" s="318">
        <v>0</v>
      </c>
      <c r="AA13" s="310">
        <f t="shared" si="44"/>
        <v>0</v>
      </c>
      <c r="AB13" s="309">
        <v>0</v>
      </c>
      <c r="AC13" s="310">
        <f t="shared" si="45"/>
        <v>0</v>
      </c>
      <c r="AD13" s="318">
        <v>0</v>
      </c>
      <c r="AE13" s="310">
        <f t="shared" si="46"/>
        <v>0</v>
      </c>
      <c r="AF13" s="318">
        <v>0</v>
      </c>
      <c r="AG13" s="310">
        <f t="shared" si="47"/>
        <v>0</v>
      </c>
      <c r="AH13" s="318">
        <v>0</v>
      </c>
      <c r="AI13" s="310">
        <f t="shared" si="48"/>
        <v>0</v>
      </c>
      <c r="AJ13" s="318">
        <v>0</v>
      </c>
      <c r="AK13" s="310">
        <f t="shared" si="49"/>
        <v>0</v>
      </c>
      <c r="AL13" s="318">
        <v>0</v>
      </c>
      <c r="AM13" s="310">
        <f t="shared" si="50"/>
        <v>0</v>
      </c>
      <c r="AN13" s="318">
        <v>0</v>
      </c>
      <c r="AO13" s="310">
        <f t="shared" si="51"/>
        <v>0</v>
      </c>
      <c r="AP13" s="309">
        <v>0</v>
      </c>
      <c r="AQ13" s="310">
        <f t="shared" si="52"/>
        <v>0</v>
      </c>
      <c r="AR13" s="309">
        <v>0</v>
      </c>
      <c r="AS13" s="310">
        <f t="shared" si="53"/>
        <v>0</v>
      </c>
      <c r="AT13" s="309">
        <v>0</v>
      </c>
      <c r="AU13" s="310">
        <f t="shared" si="54"/>
        <v>0</v>
      </c>
      <c r="AV13" s="309">
        <v>0</v>
      </c>
      <c r="AW13" s="310">
        <f t="shared" si="55"/>
        <v>0</v>
      </c>
      <c r="AX13" s="309">
        <v>0</v>
      </c>
      <c r="AY13" s="310">
        <f t="shared" si="56"/>
        <v>0</v>
      </c>
      <c r="AZ13" s="309">
        <v>0</v>
      </c>
      <c r="BA13" s="310">
        <f t="shared" si="57"/>
        <v>0</v>
      </c>
      <c r="BB13" s="309">
        <v>0</v>
      </c>
      <c r="BC13" s="310">
        <f t="shared" si="58"/>
        <v>0</v>
      </c>
      <c r="BD13" s="309">
        <v>0</v>
      </c>
      <c r="BE13" s="310">
        <f t="shared" si="59"/>
        <v>0</v>
      </c>
      <c r="BF13" s="318">
        <v>0</v>
      </c>
      <c r="BG13" s="310">
        <f t="shared" si="60"/>
        <v>0</v>
      </c>
      <c r="BH13" s="309">
        <v>0</v>
      </c>
      <c r="BI13" s="310">
        <f t="shared" si="61"/>
        <v>0</v>
      </c>
      <c r="BJ13" s="318">
        <v>0</v>
      </c>
      <c r="BK13" s="310">
        <f t="shared" si="62"/>
        <v>0</v>
      </c>
      <c r="BL13" s="318">
        <v>0</v>
      </c>
      <c r="BM13" s="310">
        <f t="shared" si="63"/>
        <v>0</v>
      </c>
      <c r="BN13" s="303"/>
      <c r="BO13" s="311">
        <f t="shared" si="64"/>
        <v>0</v>
      </c>
      <c r="BP13" s="312">
        <f t="shared" si="65"/>
        <v>0</v>
      </c>
      <c r="BQ13" s="319"/>
      <c r="BR13" s="314"/>
    </row>
    <row r="14" spans="1:70" ht="15.75" thickBot="1">
      <c r="A14" s="316">
        <v>1104</v>
      </c>
      <c r="B14" s="320" t="s">
        <v>373</v>
      </c>
      <c r="C14" s="308">
        <v>9.9</v>
      </c>
      <c r="D14" s="318">
        <v>0</v>
      </c>
      <c r="E14" s="310">
        <f t="shared" si="33"/>
        <v>0</v>
      </c>
      <c r="F14" s="309">
        <v>0</v>
      </c>
      <c r="G14" s="310">
        <f t="shared" si="34"/>
        <v>0</v>
      </c>
      <c r="H14" s="309">
        <v>0</v>
      </c>
      <c r="I14" s="310">
        <f t="shared" si="35"/>
        <v>0</v>
      </c>
      <c r="J14" s="309">
        <v>0</v>
      </c>
      <c r="K14" s="310">
        <f t="shared" si="36"/>
        <v>0</v>
      </c>
      <c r="L14" s="318">
        <v>0</v>
      </c>
      <c r="M14" s="310">
        <f t="shared" si="37"/>
        <v>0</v>
      </c>
      <c r="N14" s="309">
        <v>0</v>
      </c>
      <c r="O14" s="310">
        <f t="shared" si="38"/>
        <v>0</v>
      </c>
      <c r="P14" s="309">
        <v>0</v>
      </c>
      <c r="Q14" s="310">
        <f t="shared" si="39"/>
        <v>0</v>
      </c>
      <c r="R14" s="318">
        <v>0</v>
      </c>
      <c r="S14" s="310">
        <f t="shared" si="40"/>
        <v>0</v>
      </c>
      <c r="T14" s="318">
        <v>0</v>
      </c>
      <c r="U14" s="310">
        <f t="shared" si="41"/>
        <v>0</v>
      </c>
      <c r="V14" s="318">
        <v>0</v>
      </c>
      <c r="W14" s="310">
        <f t="shared" si="42"/>
        <v>0</v>
      </c>
      <c r="X14" s="318">
        <v>0</v>
      </c>
      <c r="Y14" s="310">
        <f t="shared" si="43"/>
        <v>0</v>
      </c>
      <c r="Z14" s="318">
        <v>0</v>
      </c>
      <c r="AA14" s="310">
        <f t="shared" si="44"/>
        <v>0</v>
      </c>
      <c r="AB14" s="309">
        <v>0</v>
      </c>
      <c r="AC14" s="310">
        <f t="shared" si="45"/>
        <v>0</v>
      </c>
      <c r="AD14" s="318">
        <v>0</v>
      </c>
      <c r="AE14" s="310">
        <f t="shared" si="46"/>
        <v>0</v>
      </c>
      <c r="AF14" s="318">
        <v>0</v>
      </c>
      <c r="AG14" s="310">
        <f t="shared" si="47"/>
        <v>0</v>
      </c>
      <c r="AH14" s="318">
        <v>0</v>
      </c>
      <c r="AI14" s="310">
        <f t="shared" si="48"/>
        <v>0</v>
      </c>
      <c r="AJ14" s="318">
        <v>0</v>
      </c>
      <c r="AK14" s="310">
        <f t="shared" si="49"/>
        <v>0</v>
      </c>
      <c r="AL14" s="318">
        <v>0</v>
      </c>
      <c r="AM14" s="310">
        <f t="shared" si="50"/>
        <v>0</v>
      </c>
      <c r="AN14" s="318">
        <v>0</v>
      </c>
      <c r="AO14" s="310">
        <f t="shared" si="51"/>
        <v>0</v>
      </c>
      <c r="AP14" s="309">
        <v>0</v>
      </c>
      <c r="AQ14" s="310">
        <f t="shared" si="52"/>
        <v>0</v>
      </c>
      <c r="AR14" s="309">
        <v>0</v>
      </c>
      <c r="AS14" s="310">
        <f t="shared" si="53"/>
        <v>0</v>
      </c>
      <c r="AT14" s="309">
        <v>0</v>
      </c>
      <c r="AU14" s="310">
        <f t="shared" si="54"/>
        <v>0</v>
      </c>
      <c r="AV14" s="309">
        <v>0</v>
      </c>
      <c r="AW14" s="310">
        <f t="shared" si="55"/>
        <v>0</v>
      </c>
      <c r="AX14" s="309">
        <v>0</v>
      </c>
      <c r="AY14" s="310">
        <f t="shared" si="56"/>
        <v>0</v>
      </c>
      <c r="AZ14" s="309">
        <v>0</v>
      </c>
      <c r="BA14" s="310">
        <f t="shared" si="57"/>
        <v>0</v>
      </c>
      <c r="BB14" s="309">
        <v>0</v>
      </c>
      <c r="BC14" s="310">
        <f t="shared" si="58"/>
        <v>0</v>
      </c>
      <c r="BD14" s="309">
        <v>0</v>
      </c>
      <c r="BE14" s="310">
        <f t="shared" si="59"/>
        <v>0</v>
      </c>
      <c r="BF14" s="318">
        <v>0</v>
      </c>
      <c r="BG14" s="310">
        <f t="shared" si="60"/>
        <v>0</v>
      </c>
      <c r="BH14" s="309">
        <v>0</v>
      </c>
      <c r="BI14" s="310">
        <f t="shared" si="61"/>
        <v>0</v>
      </c>
      <c r="BJ14" s="318">
        <v>0</v>
      </c>
      <c r="BK14" s="310">
        <f t="shared" si="62"/>
        <v>0</v>
      </c>
      <c r="BL14" s="318">
        <v>0</v>
      </c>
      <c r="BM14" s="310">
        <f t="shared" si="63"/>
        <v>0</v>
      </c>
      <c r="BN14" s="303"/>
      <c r="BO14" s="311">
        <f t="shared" si="64"/>
        <v>0</v>
      </c>
      <c r="BP14" s="312">
        <f t="shared" si="65"/>
        <v>0</v>
      </c>
      <c r="BQ14" s="319"/>
      <c r="BR14" s="314"/>
    </row>
    <row r="15" spans="1:70" ht="15.75" thickBot="1">
      <c r="A15" s="316">
        <v>1105</v>
      </c>
      <c r="B15" s="320" t="s">
        <v>374</v>
      </c>
      <c r="C15" s="308">
        <v>9.9</v>
      </c>
      <c r="D15" s="318">
        <v>0</v>
      </c>
      <c r="E15" s="310">
        <f t="shared" si="33"/>
        <v>0</v>
      </c>
      <c r="F15" s="309">
        <v>0</v>
      </c>
      <c r="G15" s="310">
        <f t="shared" si="34"/>
        <v>0</v>
      </c>
      <c r="H15" s="309">
        <v>0</v>
      </c>
      <c r="I15" s="310">
        <f t="shared" si="35"/>
        <v>0</v>
      </c>
      <c r="J15" s="309">
        <v>0</v>
      </c>
      <c r="K15" s="310">
        <f t="shared" si="36"/>
        <v>0</v>
      </c>
      <c r="L15" s="318">
        <v>0</v>
      </c>
      <c r="M15" s="310">
        <f t="shared" si="37"/>
        <v>0</v>
      </c>
      <c r="N15" s="309">
        <v>0</v>
      </c>
      <c r="O15" s="310">
        <f t="shared" si="38"/>
        <v>0</v>
      </c>
      <c r="P15" s="309">
        <v>0</v>
      </c>
      <c r="Q15" s="310">
        <f t="shared" si="39"/>
        <v>0</v>
      </c>
      <c r="R15" s="318">
        <v>0</v>
      </c>
      <c r="S15" s="310">
        <f t="shared" si="40"/>
        <v>0</v>
      </c>
      <c r="T15" s="318">
        <v>0</v>
      </c>
      <c r="U15" s="310">
        <f t="shared" si="41"/>
        <v>0</v>
      </c>
      <c r="V15" s="318">
        <v>0</v>
      </c>
      <c r="W15" s="310">
        <f t="shared" si="42"/>
        <v>0</v>
      </c>
      <c r="X15" s="318">
        <v>0</v>
      </c>
      <c r="Y15" s="310">
        <f t="shared" si="43"/>
        <v>0</v>
      </c>
      <c r="Z15" s="318">
        <v>0</v>
      </c>
      <c r="AA15" s="310">
        <f t="shared" si="44"/>
        <v>0</v>
      </c>
      <c r="AB15" s="309">
        <v>0</v>
      </c>
      <c r="AC15" s="310">
        <f t="shared" si="45"/>
        <v>0</v>
      </c>
      <c r="AD15" s="318">
        <v>0</v>
      </c>
      <c r="AE15" s="310">
        <f t="shared" si="46"/>
        <v>0</v>
      </c>
      <c r="AF15" s="318">
        <v>0</v>
      </c>
      <c r="AG15" s="310">
        <f t="shared" si="47"/>
        <v>0</v>
      </c>
      <c r="AH15" s="318">
        <v>0</v>
      </c>
      <c r="AI15" s="310">
        <f t="shared" si="48"/>
        <v>0</v>
      </c>
      <c r="AJ15" s="318">
        <v>0</v>
      </c>
      <c r="AK15" s="310">
        <f t="shared" si="49"/>
        <v>0</v>
      </c>
      <c r="AL15" s="318">
        <v>0</v>
      </c>
      <c r="AM15" s="310">
        <f t="shared" si="50"/>
        <v>0</v>
      </c>
      <c r="AN15" s="318">
        <v>0</v>
      </c>
      <c r="AO15" s="310">
        <f t="shared" si="51"/>
        <v>0</v>
      </c>
      <c r="AP15" s="309">
        <v>0</v>
      </c>
      <c r="AQ15" s="310">
        <f t="shared" si="52"/>
        <v>0</v>
      </c>
      <c r="AR15" s="309">
        <v>0</v>
      </c>
      <c r="AS15" s="310">
        <f t="shared" si="53"/>
        <v>0</v>
      </c>
      <c r="AT15" s="309">
        <v>0</v>
      </c>
      <c r="AU15" s="310">
        <f t="shared" si="54"/>
        <v>0</v>
      </c>
      <c r="AV15" s="309">
        <v>0</v>
      </c>
      <c r="AW15" s="310">
        <f t="shared" si="55"/>
        <v>0</v>
      </c>
      <c r="AX15" s="309">
        <v>0</v>
      </c>
      <c r="AY15" s="310">
        <f t="shared" si="56"/>
        <v>0</v>
      </c>
      <c r="AZ15" s="309">
        <v>0</v>
      </c>
      <c r="BA15" s="310">
        <f t="shared" si="57"/>
        <v>0</v>
      </c>
      <c r="BB15" s="309">
        <v>0</v>
      </c>
      <c r="BC15" s="310">
        <f t="shared" si="58"/>
        <v>0</v>
      </c>
      <c r="BD15" s="309">
        <v>0</v>
      </c>
      <c r="BE15" s="310">
        <f t="shared" si="59"/>
        <v>0</v>
      </c>
      <c r="BF15" s="318">
        <v>0</v>
      </c>
      <c r="BG15" s="310">
        <f t="shared" si="60"/>
        <v>0</v>
      </c>
      <c r="BH15" s="309">
        <v>0</v>
      </c>
      <c r="BI15" s="310">
        <f t="shared" si="61"/>
        <v>0</v>
      </c>
      <c r="BJ15" s="318">
        <v>0</v>
      </c>
      <c r="BK15" s="310">
        <f t="shared" si="62"/>
        <v>0</v>
      </c>
      <c r="BL15" s="318">
        <v>0</v>
      </c>
      <c r="BM15" s="310">
        <f t="shared" si="63"/>
        <v>0</v>
      </c>
      <c r="BN15" s="303"/>
      <c r="BO15" s="311">
        <f t="shared" si="64"/>
        <v>0</v>
      </c>
      <c r="BP15" s="312">
        <f t="shared" si="65"/>
        <v>0</v>
      </c>
      <c r="BQ15" s="319"/>
      <c r="BR15" s="314"/>
    </row>
    <row r="16" spans="1:70" ht="15.75" thickBot="1">
      <c r="A16" s="316">
        <v>1106</v>
      </c>
      <c r="B16" s="320" t="s">
        <v>375</v>
      </c>
      <c r="C16" s="308">
        <v>9.9</v>
      </c>
      <c r="D16" s="318">
        <v>0</v>
      </c>
      <c r="E16" s="310">
        <f t="shared" si="33"/>
        <v>0</v>
      </c>
      <c r="F16" s="309">
        <v>0</v>
      </c>
      <c r="G16" s="310">
        <f t="shared" si="34"/>
        <v>0</v>
      </c>
      <c r="H16" s="309">
        <v>0</v>
      </c>
      <c r="I16" s="310">
        <f t="shared" si="35"/>
        <v>0</v>
      </c>
      <c r="J16" s="309">
        <v>0</v>
      </c>
      <c r="K16" s="310">
        <f t="shared" si="36"/>
        <v>0</v>
      </c>
      <c r="L16" s="318">
        <v>0</v>
      </c>
      <c r="M16" s="310">
        <f t="shared" si="37"/>
        <v>0</v>
      </c>
      <c r="N16" s="309">
        <v>0</v>
      </c>
      <c r="O16" s="310">
        <f t="shared" si="38"/>
        <v>0</v>
      </c>
      <c r="P16" s="309">
        <v>0</v>
      </c>
      <c r="Q16" s="310">
        <f t="shared" si="39"/>
        <v>0</v>
      </c>
      <c r="R16" s="318">
        <v>0</v>
      </c>
      <c r="S16" s="310">
        <f t="shared" si="40"/>
        <v>0</v>
      </c>
      <c r="T16" s="318">
        <v>0</v>
      </c>
      <c r="U16" s="310">
        <f t="shared" si="41"/>
        <v>0</v>
      </c>
      <c r="V16" s="318">
        <v>0</v>
      </c>
      <c r="W16" s="310">
        <f t="shared" si="42"/>
        <v>0</v>
      </c>
      <c r="X16" s="318">
        <v>0</v>
      </c>
      <c r="Y16" s="310">
        <f t="shared" si="43"/>
        <v>0</v>
      </c>
      <c r="Z16" s="318">
        <v>0</v>
      </c>
      <c r="AA16" s="310">
        <f t="shared" si="44"/>
        <v>0</v>
      </c>
      <c r="AB16" s="309">
        <v>0</v>
      </c>
      <c r="AC16" s="310">
        <f t="shared" si="45"/>
        <v>0</v>
      </c>
      <c r="AD16" s="318">
        <v>0</v>
      </c>
      <c r="AE16" s="310">
        <f t="shared" si="46"/>
        <v>0</v>
      </c>
      <c r="AF16" s="318">
        <v>0</v>
      </c>
      <c r="AG16" s="310">
        <f t="shared" si="47"/>
        <v>0</v>
      </c>
      <c r="AH16" s="318">
        <v>0</v>
      </c>
      <c r="AI16" s="310">
        <f t="shared" si="48"/>
        <v>0</v>
      </c>
      <c r="AJ16" s="318">
        <v>0</v>
      </c>
      <c r="AK16" s="310">
        <f t="shared" si="49"/>
        <v>0</v>
      </c>
      <c r="AL16" s="318">
        <v>0</v>
      </c>
      <c r="AM16" s="310">
        <f t="shared" si="50"/>
        <v>0</v>
      </c>
      <c r="AN16" s="318">
        <v>0</v>
      </c>
      <c r="AO16" s="310">
        <f t="shared" si="51"/>
        <v>0</v>
      </c>
      <c r="AP16" s="309">
        <v>0</v>
      </c>
      <c r="AQ16" s="310">
        <f t="shared" si="52"/>
        <v>0</v>
      </c>
      <c r="AR16" s="309">
        <v>0</v>
      </c>
      <c r="AS16" s="310">
        <f t="shared" si="53"/>
        <v>0</v>
      </c>
      <c r="AT16" s="309">
        <v>0</v>
      </c>
      <c r="AU16" s="310">
        <f t="shared" si="54"/>
        <v>0</v>
      </c>
      <c r="AV16" s="309">
        <v>0</v>
      </c>
      <c r="AW16" s="310">
        <f t="shared" si="55"/>
        <v>0</v>
      </c>
      <c r="AX16" s="309">
        <v>0</v>
      </c>
      <c r="AY16" s="310">
        <f t="shared" si="56"/>
        <v>0</v>
      </c>
      <c r="AZ16" s="309">
        <v>0</v>
      </c>
      <c r="BA16" s="310">
        <f t="shared" si="57"/>
        <v>0</v>
      </c>
      <c r="BB16" s="309">
        <v>0</v>
      </c>
      <c r="BC16" s="310">
        <f t="shared" si="58"/>
        <v>0</v>
      </c>
      <c r="BD16" s="309">
        <v>0</v>
      </c>
      <c r="BE16" s="310">
        <f t="shared" si="59"/>
        <v>0</v>
      </c>
      <c r="BF16" s="318">
        <v>0</v>
      </c>
      <c r="BG16" s="310">
        <f t="shared" si="60"/>
        <v>0</v>
      </c>
      <c r="BH16" s="309">
        <v>0</v>
      </c>
      <c r="BI16" s="310">
        <f t="shared" si="61"/>
        <v>0</v>
      </c>
      <c r="BJ16" s="318">
        <v>0</v>
      </c>
      <c r="BK16" s="310">
        <f t="shared" si="62"/>
        <v>0</v>
      </c>
      <c r="BL16" s="318">
        <v>0</v>
      </c>
      <c r="BM16" s="310">
        <f t="shared" si="63"/>
        <v>0</v>
      </c>
      <c r="BN16" s="303"/>
      <c r="BO16" s="311">
        <f t="shared" si="64"/>
        <v>0</v>
      </c>
      <c r="BP16" s="312">
        <f t="shared" si="65"/>
        <v>0</v>
      </c>
      <c r="BQ16" s="319"/>
      <c r="BR16" s="314"/>
    </row>
    <row r="17" spans="1:70" ht="15.75" thickBot="1">
      <c r="A17" s="316">
        <v>1107</v>
      </c>
      <c r="B17" s="320" t="s">
        <v>376</v>
      </c>
      <c r="C17" s="308">
        <v>9.9</v>
      </c>
      <c r="D17" s="318">
        <v>0</v>
      </c>
      <c r="E17" s="310">
        <f t="shared" si="33"/>
        <v>0</v>
      </c>
      <c r="F17" s="309">
        <v>0</v>
      </c>
      <c r="G17" s="310">
        <f t="shared" si="34"/>
        <v>0</v>
      </c>
      <c r="H17" s="309">
        <v>0</v>
      </c>
      <c r="I17" s="310">
        <f t="shared" si="35"/>
        <v>0</v>
      </c>
      <c r="J17" s="309">
        <v>0</v>
      </c>
      <c r="K17" s="310">
        <f t="shared" si="36"/>
        <v>0</v>
      </c>
      <c r="L17" s="318">
        <v>0</v>
      </c>
      <c r="M17" s="310">
        <f t="shared" si="37"/>
        <v>0</v>
      </c>
      <c r="N17" s="309">
        <v>0</v>
      </c>
      <c r="O17" s="310">
        <f t="shared" si="38"/>
        <v>0</v>
      </c>
      <c r="P17" s="309">
        <v>0</v>
      </c>
      <c r="Q17" s="310">
        <f t="shared" si="39"/>
        <v>0</v>
      </c>
      <c r="R17" s="318">
        <v>0</v>
      </c>
      <c r="S17" s="310">
        <f t="shared" si="40"/>
        <v>0</v>
      </c>
      <c r="T17" s="318">
        <v>0</v>
      </c>
      <c r="U17" s="310">
        <f t="shared" si="41"/>
        <v>0</v>
      </c>
      <c r="V17" s="318">
        <v>0</v>
      </c>
      <c r="W17" s="310">
        <f t="shared" si="42"/>
        <v>0</v>
      </c>
      <c r="X17" s="318">
        <v>0</v>
      </c>
      <c r="Y17" s="310">
        <f t="shared" si="43"/>
        <v>0</v>
      </c>
      <c r="Z17" s="318">
        <v>0</v>
      </c>
      <c r="AA17" s="310">
        <f t="shared" si="44"/>
        <v>0</v>
      </c>
      <c r="AB17" s="309">
        <v>0</v>
      </c>
      <c r="AC17" s="310">
        <f t="shared" si="45"/>
        <v>0</v>
      </c>
      <c r="AD17" s="318">
        <v>0</v>
      </c>
      <c r="AE17" s="310">
        <f t="shared" si="46"/>
        <v>0</v>
      </c>
      <c r="AF17" s="318">
        <v>0</v>
      </c>
      <c r="AG17" s="310">
        <f t="shared" si="47"/>
        <v>0</v>
      </c>
      <c r="AH17" s="318">
        <v>0</v>
      </c>
      <c r="AI17" s="310">
        <f t="shared" si="48"/>
        <v>0</v>
      </c>
      <c r="AJ17" s="318">
        <v>0</v>
      </c>
      <c r="AK17" s="310">
        <f t="shared" si="49"/>
        <v>0</v>
      </c>
      <c r="AL17" s="318">
        <v>0</v>
      </c>
      <c r="AM17" s="310">
        <f t="shared" si="50"/>
        <v>0</v>
      </c>
      <c r="AN17" s="318">
        <v>0</v>
      </c>
      <c r="AO17" s="310">
        <f t="shared" si="51"/>
        <v>0</v>
      </c>
      <c r="AP17" s="309">
        <v>0</v>
      </c>
      <c r="AQ17" s="310">
        <f t="shared" si="52"/>
        <v>0</v>
      </c>
      <c r="AR17" s="309">
        <v>0</v>
      </c>
      <c r="AS17" s="310">
        <f t="shared" si="53"/>
        <v>0</v>
      </c>
      <c r="AT17" s="309">
        <v>0</v>
      </c>
      <c r="AU17" s="310">
        <f t="shared" si="54"/>
        <v>0</v>
      </c>
      <c r="AV17" s="309">
        <v>0</v>
      </c>
      <c r="AW17" s="310">
        <f t="shared" si="55"/>
        <v>0</v>
      </c>
      <c r="AX17" s="309">
        <v>0</v>
      </c>
      <c r="AY17" s="310">
        <f t="shared" si="56"/>
        <v>0</v>
      </c>
      <c r="AZ17" s="309">
        <v>0</v>
      </c>
      <c r="BA17" s="310">
        <f t="shared" si="57"/>
        <v>0</v>
      </c>
      <c r="BB17" s="309">
        <v>0</v>
      </c>
      <c r="BC17" s="310">
        <f t="shared" si="58"/>
        <v>0</v>
      </c>
      <c r="BD17" s="309">
        <v>0</v>
      </c>
      <c r="BE17" s="310">
        <f t="shared" si="59"/>
        <v>0</v>
      </c>
      <c r="BF17" s="318">
        <v>0</v>
      </c>
      <c r="BG17" s="310">
        <f t="shared" si="60"/>
        <v>0</v>
      </c>
      <c r="BH17" s="309">
        <v>0</v>
      </c>
      <c r="BI17" s="310">
        <f t="shared" si="61"/>
        <v>0</v>
      </c>
      <c r="BJ17" s="318">
        <v>0</v>
      </c>
      <c r="BK17" s="310">
        <f t="shared" si="62"/>
        <v>0</v>
      </c>
      <c r="BL17" s="318">
        <v>0</v>
      </c>
      <c r="BM17" s="310">
        <f t="shared" si="63"/>
        <v>0</v>
      </c>
      <c r="BN17" s="303"/>
      <c r="BO17" s="311">
        <f t="shared" si="64"/>
        <v>0</v>
      </c>
      <c r="BP17" s="312">
        <f t="shared" si="65"/>
        <v>0</v>
      </c>
      <c r="BQ17" s="319"/>
      <c r="BR17" s="314"/>
    </row>
    <row r="18" spans="1:70" ht="15.75" thickBot="1">
      <c r="A18" s="316">
        <v>1108</v>
      </c>
      <c r="B18" s="320" t="s">
        <v>377</v>
      </c>
      <c r="C18" s="308">
        <v>9.9</v>
      </c>
      <c r="D18" s="318">
        <v>0</v>
      </c>
      <c r="E18" s="310">
        <f t="shared" si="33"/>
        <v>0</v>
      </c>
      <c r="F18" s="309">
        <v>0</v>
      </c>
      <c r="G18" s="310">
        <f t="shared" si="34"/>
        <v>0</v>
      </c>
      <c r="H18" s="309">
        <v>0</v>
      </c>
      <c r="I18" s="310">
        <f t="shared" si="35"/>
        <v>0</v>
      </c>
      <c r="J18" s="309">
        <v>0</v>
      </c>
      <c r="K18" s="310">
        <f t="shared" si="36"/>
        <v>0</v>
      </c>
      <c r="L18" s="318">
        <v>0</v>
      </c>
      <c r="M18" s="310">
        <f t="shared" si="37"/>
        <v>0</v>
      </c>
      <c r="N18" s="309">
        <v>0</v>
      </c>
      <c r="O18" s="310">
        <f t="shared" si="38"/>
        <v>0</v>
      </c>
      <c r="P18" s="309">
        <v>0</v>
      </c>
      <c r="Q18" s="310">
        <f t="shared" si="39"/>
        <v>0</v>
      </c>
      <c r="R18" s="318">
        <v>0</v>
      </c>
      <c r="S18" s="310">
        <f t="shared" si="40"/>
        <v>0</v>
      </c>
      <c r="T18" s="318">
        <v>0</v>
      </c>
      <c r="U18" s="310">
        <f t="shared" si="41"/>
        <v>0</v>
      </c>
      <c r="V18" s="318">
        <v>0</v>
      </c>
      <c r="W18" s="310">
        <f t="shared" si="42"/>
        <v>0</v>
      </c>
      <c r="X18" s="318">
        <v>0</v>
      </c>
      <c r="Y18" s="310">
        <f t="shared" si="43"/>
        <v>0</v>
      </c>
      <c r="Z18" s="318">
        <v>0</v>
      </c>
      <c r="AA18" s="310">
        <f t="shared" si="44"/>
        <v>0</v>
      </c>
      <c r="AB18" s="309">
        <v>0</v>
      </c>
      <c r="AC18" s="310">
        <f t="shared" si="45"/>
        <v>0</v>
      </c>
      <c r="AD18" s="318">
        <v>0</v>
      </c>
      <c r="AE18" s="310">
        <f t="shared" si="46"/>
        <v>0</v>
      </c>
      <c r="AF18" s="318">
        <v>0</v>
      </c>
      <c r="AG18" s="310">
        <f t="shared" si="47"/>
        <v>0</v>
      </c>
      <c r="AH18" s="318">
        <v>0</v>
      </c>
      <c r="AI18" s="310">
        <f t="shared" si="48"/>
        <v>0</v>
      </c>
      <c r="AJ18" s="318">
        <v>0</v>
      </c>
      <c r="AK18" s="310">
        <f t="shared" si="49"/>
        <v>0</v>
      </c>
      <c r="AL18" s="318">
        <v>0</v>
      </c>
      <c r="AM18" s="310">
        <f t="shared" si="50"/>
        <v>0</v>
      </c>
      <c r="AN18" s="318">
        <v>0</v>
      </c>
      <c r="AO18" s="310">
        <f t="shared" si="51"/>
        <v>0</v>
      </c>
      <c r="AP18" s="309">
        <v>0</v>
      </c>
      <c r="AQ18" s="310">
        <f t="shared" si="52"/>
        <v>0</v>
      </c>
      <c r="AR18" s="309">
        <v>0</v>
      </c>
      <c r="AS18" s="310">
        <f t="shared" si="53"/>
        <v>0</v>
      </c>
      <c r="AT18" s="309">
        <v>0</v>
      </c>
      <c r="AU18" s="310">
        <f t="shared" si="54"/>
        <v>0</v>
      </c>
      <c r="AV18" s="309">
        <v>0</v>
      </c>
      <c r="AW18" s="310">
        <f t="shared" si="55"/>
        <v>0</v>
      </c>
      <c r="AX18" s="309">
        <v>0</v>
      </c>
      <c r="AY18" s="310">
        <f t="shared" si="56"/>
        <v>0</v>
      </c>
      <c r="AZ18" s="309">
        <v>0</v>
      </c>
      <c r="BA18" s="310">
        <f t="shared" si="57"/>
        <v>0</v>
      </c>
      <c r="BB18" s="309">
        <v>0</v>
      </c>
      <c r="BC18" s="310">
        <f t="shared" si="58"/>
        <v>0</v>
      </c>
      <c r="BD18" s="309">
        <v>0</v>
      </c>
      <c r="BE18" s="310">
        <f t="shared" si="59"/>
        <v>0</v>
      </c>
      <c r="BF18" s="318">
        <v>0</v>
      </c>
      <c r="BG18" s="310">
        <f t="shared" si="60"/>
        <v>0</v>
      </c>
      <c r="BH18" s="309">
        <v>0</v>
      </c>
      <c r="BI18" s="310">
        <f t="shared" si="61"/>
        <v>0</v>
      </c>
      <c r="BJ18" s="318">
        <v>0</v>
      </c>
      <c r="BK18" s="310">
        <f t="shared" si="62"/>
        <v>0</v>
      </c>
      <c r="BL18" s="318">
        <v>0</v>
      </c>
      <c r="BM18" s="310">
        <f t="shared" si="63"/>
        <v>0</v>
      </c>
      <c r="BN18" s="303"/>
      <c r="BO18" s="311">
        <f t="shared" si="64"/>
        <v>0</v>
      </c>
      <c r="BP18" s="312">
        <f t="shared" si="65"/>
        <v>0</v>
      </c>
      <c r="BQ18" s="319"/>
      <c r="BR18" s="314"/>
    </row>
    <row r="19" spans="1:70" ht="15.75" thickBot="1">
      <c r="A19" s="316">
        <v>1109</v>
      </c>
      <c r="B19" s="320" t="s">
        <v>378</v>
      </c>
      <c r="C19" s="308">
        <v>9.9</v>
      </c>
      <c r="D19" s="318">
        <v>0</v>
      </c>
      <c r="E19" s="310">
        <f t="shared" si="33"/>
        <v>0</v>
      </c>
      <c r="F19" s="309">
        <v>0</v>
      </c>
      <c r="G19" s="310">
        <f t="shared" si="34"/>
        <v>0</v>
      </c>
      <c r="H19" s="309">
        <v>0</v>
      </c>
      <c r="I19" s="310">
        <f t="shared" si="35"/>
        <v>0</v>
      </c>
      <c r="J19" s="309">
        <v>0</v>
      </c>
      <c r="K19" s="310">
        <f t="shared" si="36"/>
        <v>0</v>
      </c>
      <c r="L19" s="318">
        <v>0</v>
      </c>
      <c r="M19" s="310">
        <f t="shared" si="37"/>
        <v>0</v>
      </c>
      <c r="N19" s="309">
        <v>0</v>
      </c>
      <c r="O19" s="310">
        <f t="shared" si="38"/>
        <v>0</v>
      </c>
      <c r="P19" s="309">
        <v>0</v>
      </c>
      <c r="Q19" s="310">
        <f t="shared" si="39"/>
        <v>0</v>
      </c>
      <c r="R19" s="318">
        <v>0</v>
      </c>
      <c r="S19" s="310">
        <f t="shared" si="40"/>
        <v>0</v>
      </c>
      <c r="T19" s="318">
        <v>0</v>
      </c>
      <c r="U19" s="310">
        <f t="shared" si="41"/>
        <v>0</v>
      </c>
      <c r="V19" s="318">
        <v>0</v>
      </c>
      <c r="W19" s="310">
        <f t="shared" si="42"/>
        <v>0</v>
      </c>
      <c r="X19" s="318">
        <v>0</v>
      </c>
      <c r="Y19" s="310">
        <f t="shared" si="43"/>
        <v>0</v>
      </c>
      <c r="Z19" s="318">
        <v>0</v>
      </c>
      <c r="AA19" s="310">
        <f t="shared" si="44"/>
        <v>0</v>
      </c>
      <c r="AB19" s="309">
        <v>0</v>
      </c>
      <c r="AC19" s="310">
        <f t="shared" si="45"/>
        <v>0</v>
      </c>
      <c r="AD19" s="318">
        <v>0</v>
      </c>
      <c r="AE19" s="310">
        <f t="shared" si="46"/>
        <v>0</v>
      </c>
      <c r="AF19" s="318">
        <v>0</v>
      </c>
      <c r="AG19" s="310">
        <f t="shared" si="47"/>
        <v>0</v>
      </c>
      <c r="AH19" s="318">
        <v>0</v>
      </c>
      <c r="AI19" s="310">
        <f t="shared" si="48"/>
        <v>0</v>
      </c>
      <c r="AJ19" s="318">
        <v>0</v>
      </c>
      <c r="AK19" s="310">
        <f t="shared" si="49"/>
        <v>0</v>
      </c>
      <c r="AL19" s="318">
        <v>0</v>
      </c>
      <c r="AM19" s="310">
        <f t="shared" si="50"/>
        <v>0</v>
      </c>
      <c r="AN19" s="318">
        <v>0</v>
      </c>
      <c r="AO19" s="310">
        <f t="shared" si="51"/>
        <v>0</v>
      </c>
      <c r="AP19" s="309">
        <v>0</v>
      </c>
      <c r="AQ19" s="310">
        <f t="shared" si="52"/>
        <v>0</v>
      </c>
      <c r="AR19" s="309">
        <v>0</v>
      </c>
      <c r="AS19" s="310">
        <f t="shared" si="53"/>
        <v>0</v>
      </c>
      <c r="AT19" s="309">
        <v>0</v>
      </c>
      <c r="AU19" s="310">
        <f t="shared" si="54"/>
        <v>0</v>
      </c>
      <c r="AV19" s="309">
        <v>0</v>
      </c>
      <c r="AW19" s="310">
        <f t="shared" si="55"/>
        <v>0</v>
      </c>
      <c r="AX19" s="309">
        <v>0</v>
      </c>
      <c r="AY19" s="310">
        <f t="shared" si="56"/>
        <v>0</v>
      </c>
      <c r="AZ19" s="309">
        <v>0</v>
      </c>
      <c r="BA19" s="310">
        <f t="shared" si="57"/>
        <v>0</v>
      </c>
      <c r="BB19" s="309">
        <v>0</v>
      </c>
      <c r="BC19" s="310">
        <f t="shared" si="58"/>
        <v>0</v>
      </c>
      <c r="BD19" s="309">
        <v>0</v>
      </c>
      <c r="BE19" s="310">
        <f t="shared" si="59"/>
        <v>0</v>
      </c>
      <c r="BF19" s="318">
        <v>0</v>
      </c>
      <c r="BG19" s="310">
        <f t="shared" si="60"/>
        <v>0</v>
      </c>
      <c r="BH19" s="309">
        <v>0</v>
      </c>
      <c r="BI19" s="310">
        <f t="shared" si="61"/>
        <v>0</v>
      </c>
      <c r="BJ19" s="318">
        <v>0</v>
      </c>
      <c r="BK19" s="310">
        <f t="shared" si="62"/>
        <v>0</v>
      </c>
      <c r="BL19" s="318">
        <v>0</v>
      </c>
      <c r="BM19" s="310">
        <f t="shared" si="63"/>
        <v>0</v>
      </c>
      <c r="BN19" s="303"/>
      <c r="BO19" s="311">
        <f t="shared" si="64"/>
        <v>0</v>
      </c>
      <c r="BP19" s="312">
        <f t="shared" si="65"/>
        <v>0</v>
      </c>
      <c r="BQ19" s="319"/>
      <c r="BR19" s="314"/>
    </row>
    <row r="20" spans="1:70" ht="15.75" thickBot="1">
      <c r="A20" s="316">
        <v>1110</v>
      </c>
      <c r="B20" s="320" t="s">
        <v>379</v>
      </c>
      <c r="C20" s="308">
        <v>9.9</v>
      </c>
      <c r="D20" s="318">
        <v>0</v>
      </c>
      <c r="E20" s="310">
        <f t="shared" si="33"/>
        <v>0</v>
      </c>
      <c r="F20" s="309">
        <v>0</v>
      </c>
      <c r="G20" s="310">
        <f t="shared" si="34"/>
        <v>0</v>
      </c>
      <c r="H20" s="309">
        <v>0</v>
      </c>
      <c r="I20" s="310">
        <f t="shared" si="35"/>
        <v>0</v>
      </c>
      <c r="J20" s="309">
        <v>0</v>
      </c>
      <c r="K20" s="310">
        <f t="shared" si="36"/>
        <v>0</v>
      </c>
      <c r="L20" s="318">
        <v>0</v>
      </c>
      <c r="M20" s="310">
        <f t="shared" si="37"/>
        <v>0</v>
      </c>
      <c r="N20" s="309">
        <v>0</v>
      </c>
      <c r="O20" s="310">
        <f t="shared" si="38"/>
        <v>0</v>
      </c>
      <c r="P20" s="309">
        <v>0</v>
      </c>
      <c r="Q20" s="310">
        <f t="shared" si="39"/>
        <v>0</v>
      </c>
      <c r="R20" s="318">
        <v>0</v>
      </c>
      <c r="S20" s="310">
        <f t="shared" si="40"/>
        <v>0</v>
      </c>
      <c r="T20" s="318">
        <v>0</v>
      </c>
      <c r="U20" s="310">
        <f t="shared" si="41"/>
        <v>0</v>
      </c>
      <c r="V20" s="318">
        <v>0</v>
      </c>
      <c r="W20" s="310">
        <f t="shared" si="42"/>
        <v>0</v>
      </c>
      <c r="X20" s="318">
        <v>0</v>
      </c>
      <c r="Y20" s="310">
        <f t="shared" si="43"/>
        <v>0</v>
      </c>
      <c r="Z20" s="318">
        <v>0</v>
      </c>
      <c r="AA20" s="310">
        <f t="shared" si="44"/>
        <v>0</v>
      </c>
      <c r="AB20" s="309">
        <v>0</v>
      </c>
      <c r="AC20" s="310">
        <f t="shared" si="45"/>
        <v>0</v>
      </c>
      <c r="AD20" s="318">
        <v>0</v>
      </c>
      <c r="AE20" s="310">
        <f t="shared" si="46"/>
        <v>0</v>
      </c>
      <c r="AF20" s="318">
        <v>0</v>
      </c>
      <c r="AG20" s="310">
        <f t="shared" si="47"/>
        <v>0</v>
      </c>
      <c r="AH20" s="318">
        <v>0</v>
      </c>
      <c r="AI20" s="310">
        <f t="shared" si="48"/>
        <v>0</v>
      </c>
      <c r="AJ20" s="318">
        <v>0</v>
      </c>
      <c r="AK20" s="310">
        <f t="shared" si="49"/>
        <v>0</v>
      </c>
      <c r="AL20" s="318">
        <v>0</v>
      </c>
      <c r="AM20" s="310">
        <f t="shared" si="50"/>
        <v>0</v>
      </c>
      <c r="AN20" s="318">
        <v>0</v>
      </c>
      <c r="AO20" s="310">
        <f t="shared" si="51"/>
        <v>0</v>
      </c>
      <c r="AP20" s="309">
        <v>0</v>
      </c>
      <c r="AQ20" s="310">
        <f t="shared" si="52"/>
        <v>0</v>
      </c>
      <c r="AR20" s="309">
        <v>0</v>
      </c>
      <c r="AS20" s="310">
        <f t="shared" si="53"/>
        <v>0</v>
      </c>
      <c r="AT20" s="309">
        <v>0</v>
      </c>
      <c r="AU20" s="310">
        <f t="shared" si="54"/>
        <v>0</v>
      </c>
      <c r="AV20" s="309">
        <v>0</v>
      </c>
      <c r="AW20" s="310">
        <f t="shared" si="55"/>
        <v>0</v>
      </c>
      <c r="AX20" s="309">
        <v>0</v>
      </c>
      <c r="AY20" s="310">
        <f t="shared" si="56"/>
        <v>0</v>
      </c>
      <c r="AZ20" s="309">
        <v>0</v>
      </c>
      <c r="BA20" s="310">
        <f t="shared" si="57"/>
        <v>0</v>
      </c>
      <c r="BB20" s="309">
        <v>0</v>
      </c>
      <c r="BC20" s="310">
        <f t="shared" si="58"/>
        <v>0</v>
      </c>
      <c r="BD20" s="309">
        <v>0</v>
      </c>
      <c r="BE20" s="310">
        <f t="shared" si="59"/>
        <v>0</v>
      </c>
      <c r="BF20" s="318">
        <v>0</v>
      </c>
      <c r="BG20" s="310">
        <f t="shared" si="60"/>
        <v>0</v>
      </c>
      <c r="BH20" s="309">
        <v>0</v>
      </c>
      <c r="BI20" s="310">
        <f t="shared" si="61"/>
        <v>0</v>
      </c>
      <c r="BJ20" s="318">
        <v>0</v>
      </c>
      <c r="BK20" s="310">
        <f t="shared" si="62"/>
        <v>0</v>
      </c>
      <c r="BL20" s="318">
        <v>0</v>
      </c>
      <c r="BM20" s="310">
        <f t="shared" si="63"/>
        <v>0</v>
      </c>
      <c r="BN20" s="303"/>
      <c r="BO20" s="311">
        <f t="shared" si="64"/>
        <v>0</v>
      </c>
      <c r="BP20" s="312">
        <f t="shared" si="65"/>
        <v>0</v>
      </c>
      <c r="BQ20" s="319"/>
      <c r="BR20" s="314"/>
    </row>
    <row r="21" spans="1:70" ht="15.75" thickBot="1">
      <c r="A21" s="316">
        <v>1111</v>
      </c>
      <c r="B21" s="320" t="s">
        <v>380</v>
      </c>
      <c r="C21" s="308">
        <v>9.9</v>
      </c>
      <c r="D21" s="318">
        <v>0</v>
      </c>
      <c r="E21" s="310">
        <f t="shared" si="33"/>
        <v>0</v>
      </c>
      <c r="F21" s="309">
        <v>0</v>
      </c>
      <c r="G21" s="310">
        <f t="shared" si="34"/>
        <v>0</v>
      </c>
      <c r="H21" s="309">
        <v>0</v>
      </c>
      <c r="I21" s="310">
        <f t="shared" si="35"/>
        <v>0</v>
      </c>
      <c r="J21" s="309">
        <v>0</v>
      </c>
      <c r="K21" s="310">
        <f t="shared" si="36"/>
        <v>0</v>
      </c>
      <c r="L21" s="318">
        <v>0</v>
      </c>
      <c r="M21" s="310">
        <f t="shared" si="37"/>
        <v>0</v>
      </c>
      <c r="N21" s="309">
        <v>0</v>
      </c>
      <c r="O21" s="310">
        <f t="shared" si="38"/>
        <v>0</v>
      </c>
      <c r="P21" s="309">
        <v>0</v>
      </c>
      <c r="Q21" s="310">
        <f t="shared" si="39"/>
        <v>0</v>
      </c>
      <c r="R21" s="318">
        <v>0</v>
      </c>
      <c r="S21" s="310">
        <f t="shared" si="40"/>
        <v>0</v>
      </c>
      <c r="T21" s="318">
        <v>0</v>
      </c>
      <c r="U21" s="310">
        <f t="shared" si="41"/>
        <v>0</v>
      </c>
      <c r="V21" s="318">
        <v>0</v>
      </c>
      <c r="W21" s="310">
        <f t="shared" si="42"/>
        <v>0</v>
      </c>
      <c r="X21" s="318">
        <v>0</v>
      </c>
      <c r="Y21" s="310">
        <f t="shared" si="43"/>
        <v>0</v>
      </c>
      <c r="Z21" s="318">
        <v>0</v>
      </c>
      <c r="AA21" s="310">
        <f t="shared" si="44"/>
        <v>0</v>
      </c>
      <c r="AB21" s="309">
        <v>0</v>
      </c>
      <c r="AC21" s="310">
        <f t="shared" si="45"/>
        <v>0</v>
      </c>
      <c r="AD21" s="318">
        <v>0</v>
      </c>
      <c r="AE21" s="310">
        <f t="shared" si="46"/>
        <v>0</v>
      </c>
      <c r="AF21" s="318">
        <v>0</v>
      </c>
      <c r="AG21" s="310">
        <f t="shared" si="47"/>
        <v>0</v>
      </c>
      <c r="AH21" s="318">
        <v>0</v>
      </c>
      <c r="AI21" s="310">
        <f t="shared" si="48"/>
        <v>0</v>
      </c>
      <c r="AJ21" s="318">
        <v>0</v>
      </c>
      <c r="AK21" s="310">
        <f t="shared" si="49"/>
        <v>0</v>
      </c>
      <c r="AL21" s="318">
        <v>0</v>
      </c>
      <c r="AM21" s="310">
        <f t="shared" si="50"/>
        <v>0</v>
      </c>
      <c r="AN21" s="318">
        <v>0</v>
      </c>
      <c r="AO21" s="310">
        <f t="shared" si="51"/>
        <v>0</v>
      </c>
      <c r="AP21" s="309">
        <v>0</v>
      </c>
      <c r="AQ21" s="310">
        <f t="shared" si="52"/>
        <v>0</v>
      </c>
      <c r="AR21" s="309">
        <v>0</v>
      </c>
      <c r="AS21" s="310">
        <f t="shared" si="53"/>
        <v>0</v>
      </c>
      <c r="AT21" s="309">
        <v>0</v>
      </c>
      <c r="AU21" s="310">
        <f t="shared" si="54"/>
        <v>0</v>
      </c>
      <c r="AV21" s="309">
        <v>0</v>
      </c>
      <c r="AW21" s="310">
        <f t="shared" si="55"/>
        <v>0</v>
      </c>
      <c r="AX21" s="309">
        <v>0</v>
      </c>
      <c r="AY21" s="310">
        <f t="shared" si="56"/>
        <v>0</v>
      </c>
      <c r="AZ21" s="309">
        <v>0</v>
      </c>
      <c r="BA21" s="310">
        <f t="shared" si="57"/>
        <v>0</v>
      </c>
      <c r="BB21" s="309">
        <v>0</v>
      </c>
      <c r="BC21" s="310">
        <f t="shared" si="58"/>
        <v>0</v>
      </c>
      <c r="BD21" s="309">
        <v>0</v>
      </c>
      <c r="BE21" s="310">
        <f t="shared" si="59"/>
        <v>0</v>
      </c>
      <c r="BF21" s="318">
        <v>0</v>
      </c>
      <c r="BG21" s="310">
        <f t="shared" si="60"/>
        <v>0</v>
      </c>
      <c r="BH21" s="309">
        <v>0</v>
      </c>
      <c r="BI21" s="310">
        <f t="shared" si="61"/>
        <v>0</v>
      </c>
      <c r="BJ21" s="318">
        <v>0</v>
      </c>
      <c r="BK21" s="310">
        <f t="shared" si="62"/>
        <v>0</v>
      </c>
      <c r="BL21" s="318">
        <v>0</v>
      </c>
      <c r="BM21" s="310">
        <f t="shared" si="63"/>
        <v>0</v>
      </c>
      <c r="BN21" s="303"/>
      <c r="BO21" s="311">
        <f t="shared" si="64"/>
        <v>0</v>
      </c>
      <c r="BP21" s="312">
        <f t="shared" si="65"/>
        <v>0</v>
      </c>
      <c r="BQ21" s="319"/>
      <c r="BR21" s="314"/>
    </row>
    <row r="22" spans="1:70" ht="15.75" thickBot="1">
      <c r="A22" s="316">
        <v>1112</v>
      </c>
      <c r="B22" s="320" t="s">
        <v>381</v>
      </c>
      <c r="C22" s="308">
        <v>9.9</v>
      </c>
      <c r="D22" s="318">
        <v>0</v>
      </c>
      <c r="E22" s="310">
        <f t="shared" si="33"/>
        <v>0</v>
      </c>
      <c r="F22" s="309">
        <v>0</v>
      </c>
      <c r="G22" s="310">
        <f t="shared" si="34"/>
        <v>0</v>
      </c>
      <c r="H22" s="309">
        <v>0</v>
      </c>
      <c r="I22" s="310">
        <f t="shared" si="35"/>
        <v>0</v>
      </c>
      <c r="J22" s="309">
        <v>0</v>
      </c>
      <c r="K22" s="310">
        <f t="shared" si="36"/>
        <v>0</v>
      </c>
      <c r="L22" s="318">
        <v>0</v>
      </c>
      <c r="M22" s="310">
        <f t="shared" si="37"/>
        <v>0</v>
      </c>
      <c r="N22" s="309">
        <v>0</v>
      </c>
      <c r="O22" s="310">
        <f t="shared" si="38"/>
        <v>0</v>
      </c>
      <c r="P22" s="309">
        <v>0</v>
      </c>
      <c r="Q22" s="310">
        <f t="shared" si="39"/>
        <v>0</v>
      </c>
      <c r="R22" s="318">
        <v>0</v>
      </c>
      <c r="S22" s="310">
        <f t="shared" si="40"/>
        <v>0</v>
      </c>
      <c r="T22" s="318">
        <v>0</v>
      </c>
      <c r="U22" s="310">
        <f t="shared" si="41"/>
        <v>0</v>
      </c>
      <c r="V22" s="318">
        <v>0</v>
      </c>
      <c r="W22" s="310">
        <f t="shared" si="42"/>
        <v>0</v>
      </c>
      <c r="X22" s="318">
        <v>0</v>
      </c>
      <c r="Y22" s="310">
        <f t="shared" si="43"/>
        <v>0</v>
      </c>
      <c r="Z22" s="318">
        <v>0</v>
      </c>
      <c r="AA22" s="310">
        <f t="shared" si="44"/>
        <v>0</v>
      </c>
      <c r="AB22" s="309">
        <v>0</v>
      </c>
      <c r="AC22" s="310">
        <f t="shared" si="45"/>
        <v>0</v>
      </c>
      <c r="AD22" s="318">
        <v>0</v>
      </c>
      <c r="AE22" s="310">
        <f t="shared" si="46"/>
        <v>0</v>
      </c>
      <c r="AF22" s="318">
        <v>0</v>
      </c>
      <c r="AG22" s="310">
        <f t="shared" si="47"/>
        <v>0</v>
      </c>
      <c r="AH22" s="318">
        <v>0</v>
      </c>
      <c r="AI22" s="310">
        <f t="shared" si="48"/>
        <v>0</v>
      </c>
      <c r="AJ22" s="318">
        <v>0</v>
      </c>
      <c r="AK22" s="310">
        <f t="shared" si="49"/>
        <v>0</v>
      </c>
      <c r="AL22" s="318">
        <v>0</v>
      </c>
      <c r="AM22" s="310">
        <f t="shared" si="50"/>
        <v>0</v>
      </c>
      <c r="AN22" s="318">
        <v>0</v>
      </c>
      <c r="AO22" s="310">
        <f t="shared" si="51"/>
        <v>0</v>
      </c>
      <c r="AP22" s="309">
        <v>0</v>
      </c>
      <c r="AQ22" s="310">
        <f t="shared" si="52"/>
        <v>0</v>
      </c>
      <c r="AR22" s="309">
        <v>0</v>
      </c>
      <c r="AS22" s="310">
        <f t="shared" si="53"/>
        <v>0</v>
      </c>
      <c r="AT22" s="309">
        <v>0</v>
      </c>
      <c r="AU22" s="310">
        <f t="shared" si="54"/>
        <v>0</v>
      </c>
      <c r="AV22" s="309">
        <v>0</v>
      </c>
      <c r="AW22" s="310">
        <f t="shared" si="55"/>
        <v>0</v>
      </c>
      <c r="AX22" s="309">
        <v>0</v>
      </c>
      <c r="AY22" s="310">
        <f t="shared" si="56"/>
        <v>0</v>
      </c>
      <c r="AZ22" s="309">
        <v>0</v>
      </c>
      <c r="BA22" s="310">
        <f t="shared" si="57"/>
        <v>0</v>
      </c>
      <c r="BB22" s="309">
        <v>0</v>
      </c>
      <c r="BC22" s="310">
        <f t="shared" si="58"/>
        <v>0</v>
      </c>
      <c r="BD22" s="309">
        <v>0</v>
      </c>
      <c r="BE22" s="310">
        <f t="shared" si="59"/>
        <v>0</v>
      </c>
      <c r="BF22" s="318">
        <v>0</v>
      </c>
      <c r="BG22" s="310">
        <f t="shared" si="60"/>
        <v>0</v>
      </c>
      <c r="BH22" s="309">
        <v>0</v>
      </c>
      <c r="BI22" s="310">
        <f t="shared" si="61"/>
        <v>0</v>
      </c>
      <c r="BJ22" s="318">
        <v>0</v>
      </c>
      <c r="BK22" s="310">
        <f t="shared" si="62"/>
        <v>0</v>
      </c>
      <c r="BL22" s="318">
        <v>0</v>
      </c>
      <c r="BM22" s="310">
        <f t="shared" si="63"/>
        <v>0</v>
      </c>
      <c r="BN22" s="303"/>
      <c r="BO22" s="311">
        <f t="shared" si="64"/>
        <v>0</v>
      </c>
      <c r="BP22" s="312">
        <f t="shared" si="65"/>
        <v>0</v>
      </c>
      <c r="BQ22" s="319"/>
      <c r="BR22" s="314"/>
    </row>
    <row r="23" spans="1:70" ht="15.75" thickBot="1">
      <c r="A23" s="316">
        <v>1113</v>
      </c>
      <c r="B23" s="320" t="s">
        <v>382</v>
      </c>
      <c r="C23" s="308">
        <v>9.9</v>
      </c>
      <c r="D23" s="318">
        <v>0</v>
      </c>
      <c r="E23" s="310">
        <f t="shared" si="33"/>
        <v>0</v>
      </c>
      <c r="F23" s="309">
        <v>0</v>
      </c>
      <c r="G23" s="310">
        <f t="shared" si="34"/>
        <v>0</v>
      </c>
      <c r="H23" s="309">
        <v>0</v>
      </c>
      <c r="I23" s="310">
        <f t="shared" si="35"/>
        <v>0</v>
      </c>
      <c r="J23" s="309">
        <v>0</v>
      </c>
      <c r="K23" s="310">
        <f t="shared" si="36"/>
        <v>0</v>
      </c>
      <c r="L23" s="318">
        <v>0</v>
      </c>
      <c r="M23" s="310">
        <f t="shared" si="37"/>
        <v>0</v>
      </c>
      <c r="N23" s="309">
        <v>0</v>
      </c>
      <c r="O23" s="310">
        <f t="shared" si="38"/>
        <v>0</v>
      </c>
      <c r="P23" s="309">
        <v>0</v>
      </c>
      <c r="Q23" s="310">
        <f t="shared" si="39"/>
        <v>0</v>
      </c>
      <c r="R23" s="318">
        <v>0</v>
      </c>
      <c r="S23" s="310">
        <f t="shared" si="40"/>
        <v>0</v>
      </c>
      <c r="T23" s="318">
        <v>0</v>
      </c>
      <c r="U23" s="310">
        <f t="shared" si="41"/>
        <v>0</v>
      </c>
      <c r="V23" s="318">
        <v>0</v>
      </c>
      <c r="W23" s="310">
        <f t="shared" si="42"/>
        <v>0</v>
      </c>
      <c r="X23" s="318">
        <v>0</v>
      </c>
      <c r="Y23" s="310">
        <f t="shared" si="43"/>
        <v>0</v>
      </c>
      <c r="Z23" s="318">
        <v>0</v>
      </c>
      <c r="AA23" s="310">
        <f t="shared" si="44"/>
        <v>0</v>
      </c>
      <c r="AB23" s="309">
        <v>0</v>
      </c>
      <c r="AC23" s="310">
        <f t="shared" si="45"/>
        <v>0</v>
      </c>
      <c r="AD23" s="318">
        <v>0</v>
      </c>
      <c r="AE23" s="310">
        <f t="shared" si="46"/>
        <v>0</v>
      </c>
      <c r="AF23" s="318">
        <v>0</v>
      </c>
      <c r="AG23" s="310">
        <f t="shared" si="47"/>
        <v>0</v>
      </c>
      <c r="AH23" s="318">
        <v>0</v>
      </c>
      <c r="AI23" s="310">
        <f t="shared" si="48"/>
        <v>0</v>
      </c>
      <c r="AJ23" s="318">
        <v>0</v>
      </c>
      <c r="AK23" s="310">
        <f t="shared" si="49"/>
        <v>0</v>
      </c>
      <c r="AL23" s="318">
        <v>0</v>
      </c>
      <c r="AM23" s="310">
        <f t="shared" si="50"/>
        <v>0</v>
      </c>
      <c r="AN23" s="318">
        <v>0</v>
      </c>
      <c r="AO23" s="310">
        <f t="shared" si="51"/>
        <v>0</v>
      </c>
      <c r="AP23" s="309">
        <v>0</v>
      </c>
      <c r="AQ23" s="310">
        <f t="shared" si="52"/>
        <v>0</v>
      </c>
      <c r="AR23" s="309">
        <v>0</v>
      </c>
      <c r="AS23" s="310">
        <f t="shared" si="53"/>
        <v>0</v>
      </c>
      <c r="AT23" s="309">
        <v>0</v>
      </c>
      <c r="AU23" s="310">
        <f t="shared" si="54"/>
        <v>0</v>
      </c>
      <c r="AV23" s="309">
        <v>0</v>
      </c>
      <c r="AW23" s="310">
        <f t="shared" si="55"/>
        <v>0</v>
      </c>
      <c r="AX23" s="309">
        <v>0</v>
      </c>
      <c r="AY23" s="310">
        <f t="shared" si="56"/>
        <v>0</v>
      </c>
      <c r="AZ23" s="309">
        <v>0</v>
      </c>
      <c r="BA23" s="310">
        <f t="shared" si="57"/>
        <v>0</v>
      </c>
      <c r="BB23" s="309">
        <v>0</v>
      </c>
      <c r="BC23" s="310">
        <f t="shared" si="58"/>
        <v>0</v>
      </c>
      <c r="BD23" s="309">
        <v>0</v>
      </c>
      <c r="BE23" s="310">
        <f t="shared" si="59"/>
        <v>0</v>
      </c>
      <c r="BF23" s="318">
        <v>0</v>
      </c>
      <c r="BG23" s="310">
        <f t="shared" si="60"/>
        <v>0</v>
      </c>
      <c r="BH23" s="309">
        <v>0</v>
      </c>
      <c r="BI23" s="310">
        <f t="shared" si="61"/>
        <v>0</v>
      </c>
      <c r="BJ23" s="318">
        <v>0</v>
      </c>
      <c r="BK23" s="310">
        <f t="shared" si="62"/>
        <v>0</v>
      </c>
      <c r="BL23" s="318">
        <v>0</v>
      </c>
      <c r="BM23" s="310">
        <f t="shared" si="63"/>
        <v>0</v>
      </c>
      <c r="BN23" s="303"/>
      <c r="BO23" s="311">
        <f t="shared" si="64"/>
        <v>0</v>
      </c>
      <c r="BP23" s="312">
        <f t="shared" si="65"/>
        <v>0</v>
      </c>
      <c r="BQ23" s="319"/>
      <c r="BR23" s="314"/>
    </row>
    <row r="24" spans="1:70" ht="15.75" thickBot="1">
      <c r="A24" s="316">
        <v>1114</v>
      </c>
      <c r="B24" s="320" t="s">
        <v>383</v>
      </c>
      <c r="C24" s="308">
        <v>9.9</v>
      </c>
      <c r="D24" s="318">
        <v>0</v>
      </c>
      <c r="E24" s="310">
        <f t="shared" si="33"/>
        <v>0</v>
      </c>
      <c r="F24" s="309">
        <v>0</v>
      </c>
      <c r="G24" s="310">
        <f t="shared" si="34"/>
        <v>0</v>
      </c>
      <c r="H24" s="309">
        <v>0</v>
      </c>
      <c r="I24" s="310">
        <f t="shared" si="35"/>
        <v>0</v>
      </c>
      <c r="J24" s="309">
        <v>0</v>
      </c>
      <c r="K24" s="310">
        <f t="shared" si="36"/>
        <v>0</v>
      </c>
      <c r="L24" s="318">
        <v>0</v>
      </c>
      <c r="M24" s="310">
        <f t="shared" si="37"/>
        <v>0</v>
      </c>
      <c r="N24" s="309">
        <v>0</v>
      </c>
      <c r="O24" s="310">
        <f t="shared" si="38"/>
        <v>0</v>
      </c>
      <c r="P24" s="309">
        <v>0</v>
      </c>
      <c r="Q24" s="310">
        <f t="shared" si="39"/>
        <v>0</v>
      </c>
      <c r="R24" s="318">
        <v>0</v>
      </c>
      <c r="S24" s="310">
        <f t="shared" si="40"/>
        <v>0</v>
      </c>
      <c r="T24" s="318">
        <v>0</v>
      </c>
      <c r="U24" s="310">
        <f t="shared" si="41"/>
        <v>0</v>
      </c>
      <c r="V24" s="318">
        <v>0</v>
      </c>
      <c r="W24" s="310">
        <f t="shared" si="42"/>
        <v>0</v>
      </c>
      <c r="X24" s="318">
        <v>0</v>
      </c>
      <c r="Y24" s="310">
        <f t="shared" si="43"/>
        <v>0</v>
      </c>
      <c r="Z24" s="318">
        <v>0</v>
      </c>
      <c r="AA24" s="310">
        <f t="shared" si="44"/>
        <v>0</v>
      </c>
      <c r="AB24" s="309">
        <v>0</v>
      </c>
      <c r="AC24" s="310">
        <f t="shared" si="45"/>
        <v>0</v>
      </c>
      <c r="AD24" s="318">
        <v>0</v>
      </c>
      <c r="AE24" s="310">
        <f t="shared" si="46"/>
        <v>0</v>
      </c>
      <c r="AF24" s="318">
        <v>0</v>
      </c>
      <c r="AG24" s="310">
        <f t="shared" si="47"/>
        <v>0</v>
      </c>
      <c r="AH24" s="318">
        <v>0</v>
      </c>
      <c r="AI24" s="310">
        <f t="shared" si="48"/>
        <v>0</v>
      </c>
      <c r="AJ24" s="318">
        <v>0</v>
      </c>
      <c r="AK24" s="310">
        <f t="shared" si="49"/>
        <v>0</v>
      </c>
      <c r="AL24" s="318">
        <v>0</v>
      </c>
      <c r="AM24" s="310">
        <f t="shared" si="50"/>
        <v>0</v>
      </c>
      <c r="AN24" s="318">
        <v>0</v>
      </c>
      <c r="AO24" s="310">
        <f t="shared" si="51"/>
        <v>0</v>
      </c>
      <c r="AP24" s="309">
        <v>0</v>
      </c>
      <c r="AQ24" s="310">
        <f t="shared" si="52"/>
        <v>0</v>
      </c>
      <c r="AR24" s="309">
        <v>0</v>
      </c>
      <c r="AS24" s="310">
        <f t="shared" si="53"/>
        <v>0</v>
      </c>
      <c r="AT24" s="309">
        <v>0</v>
      </c>
      <c r="AU24" s="310">
        <f t="shared" si="54"/>
        <v>0</v>
      </c>
      <c r="AV24" s="309">
        <v>0</v>
      </c>
      <c r="AW24" s="310">
        <f t="shared" si="55"/>
        <v>0</v>
      </c>
      <c r="AX24" s="309">
        <v>0</v>
      </c>
      <c r="AY24" s="310">
        <f t="shared" si="56"/>
        <v>0</v>
      </c>
      <c r="AZ24" s="309">
        <v>0</v>
      </c>
      <c r="BA24" s="310">
        <f t="shared" si="57"/>
        <v>0</v>
      </c>
      <c r="BB24" s="309">
        <v>0</v>
      </c>
      <c r="BC24" s="310">
        <f t="shared" si="58"/>
        <v>0</v>
      </c>
      <c r="BD24" s="309">
        <v>0</v>
      </c>
      <c r="BE24" s="310">
        <f t="shared" si="59"/>
        <v>0</v>
      </c>
      <c r="BF24" s="318">
        <v>0</v>
      </c>
      <c r="BG24" s="310">
        <f t="shared" si="60"/>
        <v>0</v>
      </c>
      <c r="BH24" s="309">
        <v>0</v>
      </c>
      <c r="BI24" s="310">
        <f t="shared" si="61"/>
        <v>0</v>
      </c>
      <c r="BJ24" s="318">
        <v>0</v>
      </c>
      <c r="BK24" s="310">
        <f t="shared" si="62"/>
        <v>0</v>
      </c>
      <c r="BL24" s="318">
        <v>0</v>
      </c>
      <c r="BM24" s="310">
        <f t="shared" si="63"/>
        <v>0</v>
      </c>
      <c r="BN24" s="303"/>
      <c r="BO24" s="311">
        <f t="shared" si="64"/>
        <v>0</v>
      </c>
      <c r="BP24" s="312">
        <f t="shared" si="65"/>
        <v>0</v>
      </c>
      <c r="BQ24" s="319"/>
      <c r="BR24" s="314"/>
    </row>
    <row r="25" spans="1:70" ht="15.75" thickBot="1">
      <c r="A25" s="316">
        <v>1115</v>
      </c>
      <c r="B25" s="320" t="s">
        <v>384</v>
      </c>
      <c r="C25" s="308">
        <v>9.9</v>
      </c>
      <c r="D25" s="318">
        <v>0</v>
      </c>
      <c r="E25" s="310">
        <f t="shared" si="33"/>
        <v>0</v>
      </c>
      <c r="F25" s="309">
        <v>0</v>
      </c>
      <c r="G25" s="310">
        <f t="shared" si="34"/>
        <v>0</v>
      </c>
      <c r="H25" s="309">
        <v>0</v>
      </c>
      <c r="I25" s="310">
        <f t="shared" si="35"/>
        <v>0</v>
      </c>
      <c r="J25" s="309">
        <v>0</v>
      </c>
      <c r="K25" s="310">
        <f t="shared" si="36"/>
        <v>0</v>
      </c>
      <c r="L25" s="318">
        <v>0</v>
      </c>
      <c r="M25" s="310">
        <f t="shared" si="37"/>
        <v>0</v>
      </c>
      <c r="N25" s="309">
        <v>0</v>
      </c>
      <c r="O25" s="310">
        <f t="shared" si="38"/>
        <v>0</v>
      </c>
      <c r="P25" s="309">
        <v>0</v>
      </c>
      <c r="Q25" s="310">
        <f t="shared" si="39"/>
        <v>0</v>
      </c>
      <c r="R25" s="318">
        <v>0</v>
      </c>
      <c r="S25" s="310">
        <f t="shared" si="40"/>
        <v>0</v>
      </c>
      <c r="T25" s="318">
        <v>0</v>
      </c>
      <c r="U25" s="310">
        <f t="shared" si="41"/>
        <v>0</v>
      </c>
      <c r="V25" s="318">
        <v>0</v>
      </c>
      <c r="W25" s="310">
        <f t="shared" si="42"/>
        <v>0</v>
      </c>
      <c r="X25" s="318">
        <v>0</v>
      </c>
      <c r="Y25" s="310">
        <f t="shared" si="43"/>
        <v>0</v>
      </c>
      <c r="Z25" s="318">
        <v>0</v>
      </c>
      <c r="AA25" s="310">
        <f t="shared" si="44"/>
        <v>0</v>
      </c>
      <c r="AB25" s="309">
        <v>0</v>
      </c>
      <c r="AC25" s="310">
        <f t="shared" si="45"/>
        <v>0</v>
      </c>
      <c r="AD25" s="318">
        <v>0</v>
      </c>
      <c r="AE25" s="310">
        <f t="shared" si="46"/>
        <v>0</v>
      </c>
      <c r="AF25" s="318">
        <v>0</v>
      </c>
      <c r="AG25" s="310">
        <f t="shared" si="47"/>
        <v>0</v>
      </c>
      <c r="AH25" s="318">
        <v>0</v>
      </c>
      <c r="AI25" s="310">
        <f t="shared" si="48"/>
        <v>0</v>
      </c>
      <c r="AJ25" s="318">
        <v>0</v>
      </c>
      <c r="AK25" s="310">
        <f t="shared" si="49"/>
        <v>0</v>
      </c>
      <c r="AL25" s="318">
        <v>0</v>
      </c>
      <c r="AM25" s="310">
        <f t="shared" si="50"/>
        <v>0</v>
      </c>
      <c r="AN25" s="318">
        <v>0</v>
      </c>
      <c r="AO25" s="310">
        <f t="shared" si="51"/>
        <v>0</v>
      </c>
      <c r="AP25" s="309">
        <v>0</v>
      </c>
      <c r="AQ25" s="310">
        <f t="shared" si="52"/>
        <v>0</v>
      </c>
      <c r="AR25" s="309">
        <v>0</v>
      </c>
      <c r="AS25" s="310">
        <f t="shared" si="53"/>
        <v>0</v>
      </c>
      <c r="AT25" s="309">
        <v>0</v>
      </c>
      <c r="AU25" s="310">
        <f t="shared" si="54"/>
        <v>0</v>
      </c>
      <c r="AV25" s="309">
        <v>0</v>
      </c>
      <c r="AW25" s="310">
        <f t="shared" si="55"/>
        <v>0</v>
      </c>
      <c r="AX25" s="309">
        <v>0</v>
      </c>
      <c r="AY25" s="310">
        <f t="shared" si="56"/>
        <v>0</v>
      </c>
      <c r="AZ25" s="309">
        <v>0</v>
      </c>
      <c r="BA25" s="310">
        <f t="shared" si="57"/>
        <v>0</v>
      </c>
      <c r="BB25" s="309">
        <v>0</v>
      </c>
      <c r="BC25" s="310">
        <f t="shared" si="58"/>
        <v>0</v>
      </c>
      <c r="BD25" s="309">
        <v>0</v>
      </c>
      <c r="BE25" s="310">
        <f t="shared" si="59"/>
        <v>0</v>
      </c>
      <c r="BF25" s="318">
        <v>0</v>
      </c>
      <c r="BG25" s="310">
        <f t="shared" si="60"/>
        <v>0</v>
      </c>
      <c r="BH25" s="309">
        <v>0</v>
      </c>
      <c r="BI25" s="310">
        <f t="shared" si="61"/>
        <v>0</v>
      </c>
      <c r="BJ25" s="318">
        <v>0</v>
      </c>
      <c r="BK25" s="310">
        <f t="shared" si="62"/>
        <v>0</v>
      </c>
      <c r="BL25" s="318">
        <v>0</v>
      </c>
      <c r="BM25" s="310">
        <f t="shared" si="63"/>
        <v>0</v>
      </c>
      <c r="BN25" s="303"/>
      <c r="BO25" s="311">
        <f t="shared" si="64"/>
        <v>0</v>
      </c>
      <c r="BP25" s="312">
        <f t="shared" si="65"/>
        <v>0</v>
      </c>
      <c r="BQ25" s="319"/>
      <c r="BR25" s="314"/>
    </row>
    <row r="26" spans="1:70" ht="15.75" thickBot="1">
      <c r="A26" s="316">
        <v>1001</v>
      </c>
      <c r="B26" s="317" t="s">
        <v>363</v>
      </c>
      <c r="C26" s="308">
        <v>12.9</v>
      </c>
      <c r="D26" s="318">
        <v>0</v>
      </c>
      <c r="E26" s="310">
        <f t="shared" si="0"/>
        <v>0</v>
      </c>
      <c r="F26" s="309">
        <v>0</v>
      </c>
      <c r="G26" s="310">
        <f t="shared" si="1"/>
        <v>0</v>
      </c>
      <c r="H26" s="309">
        <v>0</v>
      </c>
      <c r="I26" s="310">
        <f t="shared" si="2"/>
        <v>0</v>
      </c>
      <c r="J26" s="318">
        <v>0</v>
      </c>
      <c r="K26" s="310">
        <f t="shared" si="3"/>
        <v>0</v>
      </c>
      <c r="L26" s="318">
        <v>0</v>
      </c>
      <c r="M26" s="310">
        <f t="shared" si="4"/>
        <v>0</v>
      </c>
      <c r="N26" s="318">
        <v>0</v>
      </c>
      <c r="O26" s="310">
        <f t="shared" si="5"/>
        <v>0</v>
      </c>
      <c r="P26" s="309">
        <v>0</v>
      </c>
      <c r="Q26" s="310">
        <f t="shared" si="6"/>
        <v>0</v>
      </c>
      <c r="R26" s="318">
        <v>0</v>
      </c>
      <c r="S26" s="310">
        <f t="shared" si="7"/>
        <v>0</v>
      </c>
      <c r="T26" s="318">
        <v>0</v>
      </c>
      <c r="U26" s="310">
        <f t="shared" si="8"/>
        <v>0</v>
      </c>
      <c r="V26" s="318">
        <v>0</v>
      </c>
      <c r="W26" s="310">
        <f t="shared" si="9"/>
        <v>0</v>
      </c>
      <c r="X26" s="318">
        <v>0</v>
      </c>
      <c r="Y26" s="310">
        <f t="shared" si="10"/>
        <v>0</v>
      </c>
      <c r="Z26" s="318">
        <v>0</v>
      </c>
      <c r="AA26" s="310">
        <f t="shared" si="11"/>
        <v>0</v>
      </c>
      <c r="AB26" s="309">
        <v>0</v>
      </c>
      <c r="AC26" s="310">
        <f t="shared" si="12"/>
        <v>0</v>
      </c>
      <c r="AD26" s="318">
        <v>0</v>
      </c>
      <c r="AE26" s="310">
        <f t="shared" si="13"/>
        <v>0</v>
      </c>
      <c r="AF26" s="318">
        <v>0</v>
      </c>
      <c r="AG26" s="310">
        <f t="shared" si="14"/>
        <v>0</v>
      </c>
      <c r="AH26" s="318">
        <v>0</v>
      </c>
      <c r="AI26" s="310">
        <f t="shared" si="15"/>
        <v>0</v>
      </c>
      <c r="AJ26" s="318">
        <v>0</v>
      </c>
      <c r="AK26" s="310">
        <f t="shared" si="16"/>
        <v>0</v>
      </c>
      <c r="AL26" s="318">
        <v>0</v>
      </c>
      <c r="AM26" s="310">
        <f t="shared" si="17"/>
        <v>0</v>
      </c>
      <c r="AN26" s="318">
        <v>0</v>
      </c>
      <c r="AO26" s="310">
        <f t="shared" si="18"/>
        <v>0</v>
      </c>
      <c r="AP26" s="309">
        <v>0</v>
      </c>
      <c r="AQ26" s="310">
        <f t="shared" si="19"/>
        <v>0</v>
      </c>
      <c r="AR26" s="309">
        <v>0</v>
      </c>
      <c r="AS26" s="310">
        <f t="shared" si="20"/>
        <v>0</v>
      </c>
      <c r="AT26" s="309">
        <v>0</v>
      </c>
      <c r="AU26" s="310">
        <f t="shared" si="21"/>
        <v>0</v>
      </c>
      <c r="AV26" s="309">
        <v>0</v>
      </c>
      <c r="AW26" s="310">
        <f t="shared" si="22"/>
        <v>0</v>
      </c>
      <c r="AX26" s="309">
        <v>0</v>
      </c>
      <c r="AY26" s="310">
        <f t="shared" si="23"/>
        <v>0</v>
      </c>
      <c r="AZ26" s="309">
        <v>0</v>
      </c>
      <c r="BA26" s="310">
        <f t="shared" si="24"/>
        <v>0</v>
      </c>
      <c r="BB26" s="309">
        <v>0</v>
      </c>
      <c r="BC26" s="310">
        <f t="shared" si="25"/>
        <v>0</v>
      </c>
      <c r="BD26" s="309">
        <v>0</v>
      </c>
      <c r="BE26" s="310">
        <f t="shared" si="26"/>
        <v>0</v>
      </c>
      <c r="BF26" s="318">
        <v>0</v>
      </c>
      <c r="BG26" s="310">
        <f t="shared" si="27"/>
        <v>0</v>
      </c>
      <c r="BH26" s="309">
        <v>0</v>
      </c>
      <c r="BI26" s="310">
        <f t="shared" si="28"/>
        <v>0</v>
      </c>
      <c r="BJ26" s="318">
        <v>0</v>
      </c>
      <c r="BK26" s="310">
        <f t="shared" si="29"/>
        <v>0</v>
      </c>
      <c r="BL26" s="318">
        <v>0</v>
      </c>
      <c r="BM26" s="310">
        <f t="shared" si="30"/>
        <v>0</v>
      </c>
      <c r="BN26" s="303"/>
      <c r="BO26" s="311">
        <f t="shared" si="31"/>
        <v>0</v>
      </c>
      <c r="BP26" s="312">
        <f t="shared" si="32"/>
        <v>0</v>
      </c>
      <c r="BQ26" s="315"/>
      <c r="BR26" s="314"/>
    </row>
    <row r="27" spans="1:70" ht="15.75" thickBot="1">
      <c r="A27" s="316">
        <v>1002</v>
      </c>
      <c r="B27" s="317" t="s">
        <v>364</v>
      </c>
      <c r="C27" s="308">
        <v>12.9</v>
      </c>
      <c r="D27" s="318">
        <v>0</v>
      </c>
      <c r="E27" s="310">
        <f t="shared" si="0"/>
        <v>0</v>
      </c>
      <c r="F27" s="309">
        <v>0</v>
      </c>
      <c r="G27" s="310">
        <f t="shared" si="1"/>
        <v>0</v>
      </c>
      <c r="H27" s="309">
        <v>0</v>
      </c>
      <c r="I27" s="310">
        <f t="shared" si="2"/>
        <v>0</v>
      </c>
      <c r="J27" s="318">
        <v>0</v>
      </c>
      <c r="K27" s="310">
        <f t="shared" si="3"/>
        <v>0</v>
      </c>
      <c r="L27" s="318">
        <v>0</v>
      </c>
      <c r="M27" s="310">
        <f t="shared" si="4"/>
        <v>0</v>
      </c>
      <c r="N27" s="318">
        <v>0</v>
      </c>
      <c r="O27" s="310">
        <f t="shared" si="5"/>
        <v>0</v>
      </c>
      <c r="P27" s="309">
        <v>0</v>
      </c>
      <c r="Q27" s="310">
        <f t="shared" si="6"/>
        <v>0</v>
      </c>
      <c r="R27" s="318">
        <v>0</v>
      </c>
      <c r="S27" s="310">
        <f t="shared" si="7"/>
        <v>0</v>
      </c>
      <c r="T27" s="318">
        <v>0</v>
      </c>
      <c r="U27" s="310">
        <f t="shared" si="8"/>
        <v>0</v>
      </c>
      <c r="V27" s="318">
        <v>0</v>
      </c>
      <c r="W27" s="310">
        <f t="shared" si="9"/>
        <v>0</v>
      </c>
      <c r="X27" s="318">
        <v>0</v>
      </c>
      <c r="Y27" s="310">
        <f t="shared" si="10"/>
        <v>0</v>
      </c>
      <c r="Z27" s="318">
        <v>0</v>
      </c>
      <c r="AA27" s="310">
        <f t="shared" si="11"/>
        <v>0</v>
      </c>
      <c r="AB27" s="309">
        <v>0</v>
      </c>
      <c r="AC27" s="310">
        <f t="shared" si="12"/>
        <v>0</v>
      </c>
      <c r="AD27" s="318">
        <v>0</v>
      </c>
      <c r="AE27" s="310">
        <f t="shared" si="13"/>
        <v>0</v>
      </c>
      <c r="AF27" s="318">
        <v>0</v>
      </c>
      <c r="AG27" s="310">
        <f t="shared" si="14"/>
        <v>0</v>
      </c>
      <c r="AH27" s="318">
        <v>0</v>
      </c>
      <c r="AI27" s="310">
        <f t="shared" si="15"/>
        <v>0</v>
      </c>
      <c r="AJ27" s="318">
        <v>0</v>
      </c>
      <c r="AK27" s="310">
        <f t="shared" si="16"/>
        <v>0</v>
      </c>
      <c r="AL27" s="318">
        <v>0</v>
      </c>
      <c r="AM27" s="310">
        <f t="shared" si="17"/>
        <v>0</v>
      </c>
      <c r="AN27" s="318">
        <v>0</v>
      </c>
      <c r="AO27" s="310">
        <f t="shared" si="18"/>
        <v>0</v>
      </c>
      <c r="AP27" s="309">
        <v>0</v>
      </c>
      <c r="AQ27" s="310">
        <f t="shared" si="19"/>
        <v>0</v>
      </c>
      <c r="AR27" s="309">
        <v>0</v>
      </c>
      <c r="AS27" s="310">
        <f t="shared" si="20"/>
        <v>0</v>
      </c>
      <c r="AT27" s="309">
        <v>0</v>
      </c>
      <c r="AU27" s="310">
        <f t="shared" si="21"/>
        <v>0</v>
      </c>
      <c r="AV27" s="309">
        <v>0</v>
      </c>
      <c r="AW27" s="310">
        <f t="shared" si="22"/>
        <v>0</v>
      </c>
      <c r="AX27" s="309">
        <v>0</v>
      </c>
      <c r="AY27" s="310">
        <f t="shared" si="23"/>
        <v>0</v>
      </c>
      <c r="AZ27" s="309">
        <v>0</v>
      </c>
      <c r="BA27" s="310">
        <f t="shared" si="24"/>
        <v>0</v>
      </c>
      <c r="BB27" s="309">
        <v>0</v>
      </c>
      <c r="BC27" s="310">
        <f t="shared" si="25"/>
        <v>0</v>
      </c>
      <c r="BD27" s="309">
        <v>0</v>
      </c>
      <c r="BE27" s="310">
        <f t="shared" si="26"/>
        <v>0</v>
      </c>
      <c r="BF27" s="318">
        <v>0</v>
      </c>
      <c r="BG27" s="310">
        <f t="shared" si="27"/>
        <v>0</v>
      </c>
      <c r="BH27" s="309">
        <v>0</v>
      </c>
      <c r="BI27" s="310">
        <f t="shared" si="28"/>
        <v>0</v>
      </c>
      <c r="BJ27" s="318">
        <v>0</v>
      </c>
      <c r="BK27" s="310">
        <f t="shared" si="29"/>
        <v>0</v>
      </c>
      <c r="BL27" s="318">
        <v>0</v>
      </c>
      <c r="BM27" s="310">
        <f t="shared" si="30"/>
        <v>0</v>
      </c>
      <c r="BN27" s="303"/>
      <c r="BO27" s="311">
        <f t="shared" si="31"/>
        <v>0</v>
      </c>
      <c r="BP27" s="312">
        <f t="shared" si="32"/>
        <v>0</v>
      </c>
      <c r="BQ27" s="319"/>
      <c r="BR27" s="314"/>
    </row>
    <row r="28" spans="1:70" ht="15.75" thickBot="1">
      <c r="A28" s="316">
        <v>1003</v>
      </c>
      <c r="B28" s="317" t="s">
        <v>365</v>
      </c>
      <c r="C28" s="308">
        <v>12.9</v>
      </c>
      <c r="D28" s="318">
        <v>0</v>
      </c>
      <c r="E28" s="310">
        <f t="shared" si="0"/>
        <v>0</v>
      </c>
      <c r="F28" s="309">
        <v>0</v>
      </c>
      <c r="G28" s="310">
        <f t="shared" si="1"/>
        <v>0</v>
      </c>
      <c r="H28" s="309">
        <v>0</v>
      </c>
      <c r="I28" s="310">
        <f t="shared" si="2"/>
        <v>0</v>
      </c>
      <c r="J28" s="318">
        <v>0</v>
      </c>
      <c r="K28" s="310">
        <f t="shared" si="3"/>
        <v>0</v>
      </c>
      <c r="L28" s="318">
        <v>0</v>
      </c>
      <c r="M28" s="310">
        <f t="shared" si="4"/>
        <v>0</v>
      </c>
      <c r="N28" s="318">
        <v>0</v>
      </c>
      <c r="O28" s="310">
        <f t="shared" si="5"/>
        <v>0</v>
      </c>
      <c r="P28" s="309">
        <v>0</v>
      </c>
      <c r="Q28" s="310">
        <f t="shared" si="6"/>
        <v>0</v>
      </c>
      <c r="R28" s="318">
        <v>0</v>
      </c>
      <c r="S28" s="310">
        <f t="shared" si="7"/>
        <v>0</v>
      </c>
      <c r="T28" s="318">
        <v>0</v>
      </c>
      <c r="U28" s="310">
        <f t="shared" si="8"/>
        <v>0</v>
      </c>
      <c r="V28" s="318">
        <v>0</v>
      </c>
      <c r="W28" s="310">
        <f t="shared" si="9"/>
        <v>0</v>
      </c>
      <c r="X28" s="318">
        <v>0</v>
      </c>
      <c r="Y28" s="310">
        <f t="shared" si="10"/>
        <v>0</v>
      </c>
      <c r="Z28" s="318">
        <v>0</v>
      </c>
      <c r="AA28" s="310">
        <f t="shared" si="11"/>
        <v>0</v>
      </c>
      <c r="AB28" s="309">
        <v>0</v>
      </c>
      <c r="AC28" s="310">
        <f t="shared" si="12"/>
        <v>0</v>
      </c>
      <c r="AD28" s="318">
        <v>0</v>
      </c>
      <c r="AE28" s="310">
        <f t="shared" si="13"/>
        <v>0</v>
      </c>
      <c r="AF28" s="318">
        <v>0</v>
      </c>
      <c r="AG28" s="310">
        <f t="shared" si="14"/>
        <v>0</v>
      </c>
      <c r="AH28" s="318">
        <v>0</v>
      </c>
      <c r="AI28" s="310">
        <f t="shared" si="15"/>
        <v>0</v>
      </c>
      <c r="AJ28" s="318">
        <v>0</v>
      </c>
      <c r="AK28" s="310">
        <f t="shared" si="16"/>
        <v>0</v>
      </c>
      <c r="AL28" s="318">
        <v>0</v>
      </c>
      <c r="AM28" s="310">
        <f t="shared" si="17"/>
        <v>0</v>
      </c>
      <c r="AN28" s="318">
        <v>0</v>
      </c>
      <c r="AO28" s="310">
        <f t="shared" si="18"/>
        <v>0</v>
      </c>
      <c r="AP28" s="309">
        <v>0</v>
      </c>
      <c r="AQ28" s="310">
        <f t="shared" si="19"/>
        <v>0</v>
      </c>
      <c r="AR28" s="309">
        <v>0</v>
      </c>
      <c r="AS28" s="310">
        <f t="shared" si="20"/>
        <v>0</v>
      </c>
      <c r="AT28" s="309">
        <v>0</v>
      </c>
      <c r="AU28" s="310">
        <f t="shared" si="21"/>
        <v>0</v>
      </c>
      <c r="AV28" s="309">
        <v>0</v>
      </c>
      <c r="AW28" s="310">
        <f t="shared" si="22"/>
        <v>0</v>
      </c>
      <c r="AX28" s="309">
        <v>0</v>
      </c>
      <c r="AY28" s="310">
        <f t="shared" si="23"/>
        <v>0</v>
      </c>
      <c r="AZ28" s="309">
        <v>0</v>
      </c>
      <c r="BA28" s="310">
        <f t="shared" si="24"/>
        <v>0</v>
      </c>
      <c r="BB28" s="309">
        <v>0</v>
      </c>
      <c r="BC28" s="310">
        <f t="shared" si="25"/>
        <v>0</v>
      </c>
      <c r="BD28" s="309">
        <v>0</v>
      </c>
      <c r="BE28" s="310">
        <f t="shared" si="26"/>
        <v>0</v>
      </c>
      <c r="BF28" s="318">
        <v>0</v>
      </c>
      <c r="BG28" s="310">
        <f t="shared" si="27"/>
        <v>0</v>
      </c>
      <c r="BH28" s="309">
        <v>0</v>
      </c>
      <c r="BI28" s="310">
        <f t="shared" si="28"/>
        <v>0</v>
      </c>
      <c r="BJ28" s="318">
        <v>0</v>
      </c>
      <c r="BK28" s="310">
        <f t="shared" si="29"/>
        <v>0</v>
      </c>
      <c r="BL28" s="318">
        <v>0</v>
      </c>
      <c r="BM28" s="310">
        <f t="shared" si="30"/>
        <v>0</v>
      </c>
      <c r="BN28" s="303"/>
      <c r="BO28" s="311">
        <f t="shared" si="31"/>
        <v>0</v>
      </c>
      <c r="BP28" s="312">
        <f t="shared" si="32"/>
        <v>0</v>
      </c>
      <c r="BQ28" s="319"/>
      <c r="BR28" s="314"/>
    </row>
    <row r="29" spans="1:70" ht="15.75" thickBot="1">
      <c r="A29" s="316">
        <v>1004</v>
      </c>
      <c r="B29" s="317" t="s">
        <v>366</v>
      </c>
      <c r="C29" s="308">
        <v>12.9</v>
      </c>
      <c r="D29" s="318">
        <v>0</v>
      </c>
      <c r="E29" s="310">
        <f t="shared" si="0"/>
        <v>0</v>
      </c>
      <c r="F29" s="309">
        <v>0</v>
      </c>
      <c r="G29" s="310">
        <f t="shared" si="1"/>
        <v>0</v>
      </c>
      <c r="H29" s="309">
        <v>0</v>
      </c>
      <c r="I29" s="310">
        <f t="shared" si="2"/>
        <v>0</v>
      </c>
      <c r="J29" s="318">
        <v>1</v>
      </c>
      <c r="K29" s="310">
        <f t="shared" si="3"/>
        <v>12.9</v>
      </c>
      <c r="L29" s="318">
        <v>1</v>
      </c>
      <c r="M29" s="310">
        <f t="shared" si="4"/>
        <v>12.9</v>
      </c>
      <c r="N29" s="318">
        <v>0</v>
      </c>
      <c r="O29" s="310">
        <f t="shared" si="5"/>
        <v>0</v>
      </c>
      <c r="P29" s="309">
        <v>0</v>
      </c>
      <c r="Q29" s="310">
        <f t="shared" si="6"/>
        <v>0</v>
      </c>
      <c r="R29" s="318">
        <v>0</v>
      </c>
      <c r="S29" s="310">
        <f t="shared" si="7"/>
        <v>0</v>
      </c>
      <c r="T29" s="318">
        <v>0</v>
      </c>
      <c r="U29" s="310">
        <f t="shared" si="8"/>
        <v>0</v>
      </c>
      <c r="V29" s="318">
        <v>0</v>
      </c>
      <c r="W29" s="310">
        <f t="shared" si="9"/>
        <v>0</v>
      </c>
      <c r="X29" s="318">
        <v>0</v>
      </c>
      <c r="Y29" s="310">
        <f t="shared" si="10"/>
        <v>0</v>
      </c>
      <c r="Z29" s="318">
        <v>0</v>
      </c>
      <c r="AA29" s="310">
        <f t="shared" si="11"/>
        <v>0</v>
      </c>
      <c r="AB29" s="309">
        <v>0</v>
      </c>
      <c r="AC29" s="310">
        <f t="shared" si="12"/>
        <v>0</v>
      </c>
      <c r="AD29" s="318">
        <v>0</v>
      </c>
      <c r="AE29" s="310">
        <f t="shared" si="13"/>
        <v>0</v>
      </c>
      <c r="AF29" s="318">
        <v>0</v>
      </c>
      <c r="AG29" s="310">
        <f t="shared" si="14"/>
        <v>0</v>
      </c>
      <c r="AH29" s="318">
        <v>0</v>
      </c>
      <c r="AI29" s="310">
        <f t="shared" si="15"/>
        <v>0</v>
      </c>
      <c r="AJ29" s="318">
        <v>0</v>
      </c>
      <c r="AK29" s="310">
        <f t="shared" si="16"/>
        <v>0</v>
      </c>
      <c r="AL29" s="318">
        <v>0</v>
      </c>
      <c r="AM29" s="310">
        <f t="shared" si="17"/>
        <v>0</v>
      </c>
      <c r="AN29" s="318">
        <v>0</v>
      </c>
      <c r="AO29" s="310">
        <f t="shared" si="18"/>
        <v>0</v>
      </c>
      <c r="AP29" s="309">
        <v>0</v>
      </c>
      <c r="AQ29" s="310">
        <f t="shared" si="19"/>
        <v>0</v>
      </c>
      <c r="AR29" s="309">
        <v>0</v>
      </c>
      <c r="AS29" s="310">
        <f t="shared" si="20"/>
        <v>0</v>
      </c>
      <c r="AT29" s="309">
        <v>0</v>
      </c>
      <c r="AU29" s="310">
        <f t="shared" si="21"/>
        <v>0</v>
      </c>
      <c r="AV29" s="309">
        <v>0</v>
      </c>
      <c r="AW29" s="310">
        <f t="shared" si="22"/>
        <v>0</v>
      </c>
      <c r="AX29" s="309">
        <v>0</v>
      </c>
      <c r="AY29" s="310">
        <f t="shared" si="23"/>
        <v>0</v>
      </c>
      <c r="AZ29" s="309">
        <v>0</v>
      </c>
      <c r="BA29" s="310">
        <f t="shared" si="24"/>
        <v>0</v>
      </c>
      <c r="BB29" s="309">
        <v>0</v>
      </c>
      <c r="BC29" s="310">
        <f t="shared" si="25"/>
        <v>0</v>
      </c>
      <c r="BD29" s="309">
        <v>0</v>
      </c>
      <c r="BE29" s="310">
        <f t="shared" si="26"/>
        <v>0</v>
      </c>
      <c r="BF29" s="318">
        <v>0</v>
      </c>
      <c r="BG29" s="310">
        <f t="shared" si="27"/>
        <v>0</v>
      </c>
      <c r="BH29" s="309">
        <v>0</v>
      </c>
      <c r="BI29" s="310">
        <f t="shared" si="28"/>
        <v>0</v>
      </c>
      <c r="BJ29" s="318">
        <v>0</v>
      </c>
      <c r="BK29" s="310">
        <f t="shared" si="29"/>
        <v>0</v>
      </c>
      <c r="BL29" s="318">
        <v>0</v>
      </c>
      <c r="BM29" s="310">
        <f t="shared" si="30"/>
        <v>0</v>
      </c>
      <c r="BN29" s="303"/>
      <c r="BO29" s="311">
        <f t="shared" si="31"/>
        <v>2</v>
      </c>
      <c r="BP29" s="312">
        <f t="shared" si="32"/>
        <v>25.8</v>
      </c>
      <c r="BQ29" s="319"/>
      <c r="BR29" s="314"/>
    </row>
    <row r="30" spans="1:70" ht="15.75" thickBot="1">
      <c r="A30" s="316">
        <v>1005</v>
      </c>
      <c r="B30" s="317" t="s">
        <v>367</v>
      </c>
      <c r="C30" s="308">
        <v>12.9</v>
      </c>
      <c r="D30" s="318">
        <v>0</v>
      </c>
      <c r="E30" s="310">
        <v>0</v>
      </c>
      <c r="F30" s="309">
        <v>0</v>
      </c>
      <c r="G30" s="310">
        <f t="shared" si="1"/>
        <v>0</v>
      </c>
      <c r="H30" s="309">
        <v>0</v>
      </c>
      <c r="I30" s="310">
        <f t="shared" si="2"/>
        <v>0</v>
      </c>
      <c r="J30" s="318">
        <v>0</v>
      </c>
      <c r="K30" s="310">
        <f t="shared" si="3"/>
        <v>0</v>
      </c>
      <c r="L30" s="318">
        <v>0</v>
      </c>
      <c r="M30" s="310">
        <f t="shared" si="4"/>
        <v>0</v>
      </c>
      <c r="N30" s="318">
        <v>0</v>
      </c>
      <c r="O30" s="310">
        <f t="shared" si="5"/>
        <v>0</v>
      </c>
      <c r="P30" s="309">
        <v>0</v>
      </c>
      <c r="Q30" s="310">
        <f t="shared" si="6"/>
        <v>0</v>
      </c>
      <c r="R30" s="318">
        <v>0</v>
      </c>
      <c r="S30" s="310">
        <f t="shared" si="7"/>
        <v>0</v>
      </c>
      <c r="T30" s="318">
        <v>0</v>
      </c>
      <c r="U30" s="310">
        <f t="shared" si="8"/>
        <v>0</v>
      </c>
      <c r="V30" s="318">
        <v>0</v>
      </c>
      <c r="W30" s="310">
        <f t="shared" si="9"/>
        <v>0</v>
      </c>
      <c r="X30" s="318">
        <v>0</v>
      </c>
      <c r="Y30" s="310">
        <f t="shared" si="10"/>
        <v>0</v>
      </c>
      <c r="Z30" s="318">
        <v>0</v>
      </c>
      <c r="AA30" s="310">
        <f t="shared" si="11"/>
        <v>0</v>
      </c>
      <c r="AB30" s="309">
        <v>0</v>
      </c>
      <c r="AC30" s="310">
        <f t="shared" si="12"/>
        <v>0</v>
      </c>
      <c r="AD30" s="318">
        <v>0</v>
      </c>
      <c r="AE30" s="310">
        <f t="shared" si="13"/>
        <v>0</v>
      </c>
      <c r="AF30" s="318">
        <v>0</v>
      </c>
      <c r="AG30" s="310">
        <f t="shared" si="14"/>
        <v>0</v>
      </c>
      <c r="AH30" s="318">
        <v>0</v>
      </c>
      <c r="AI30" s="310">
        <f t="shared" si="15"/>
        <v>0</v>
      </c>
      <c r="AJ30" s="318">
        <v>0</v>
      </c>
      <c r="AK30" s="310">
        <f t="shared" si="16"/>
        <v>0</v>
      </c>
      <c r="AL30" s="318">
        <v>0</v>
      </c>
      <c r="AM30" s="310">
        <f t="shared" si="17"/>
        <v>0</v>
      </c>
      <c r="AN30" s="318">
        <v>0</v>
      </c>
      <c r="AO30" s="310">
        <f t="shared" si="18"/>
        <v>0</v>
      </c>
      <c r="AP30" s="309">
        <v>0</v>
      </c>
      <c r="AQ30" s="310">
        <f t="shared" si="19"/>
        <v>0</v>
      </c>
      <c r="AR30" s="309">
        <v>0</v>
      </c>
      <c r="AS30" s="310">
        <f t="shared" si="20"/>
        <v>0</v>
      </c>
      <c r="AT30" s="309">
        <v>0</v>
      </c>
      <c r="AU30" s="310">
        <f t="shared" si="21"/>
        <v>0</v>
      </c>
      <c r="AV30" s="309">
        <v>0</v>
      </c>
      <c r="AW30" s="310">
        <f t="shared" si="22"/>
        <v>0</v>
      </c>
      <c r="AX30" s="309">
        <v>0</v>
      </c>
      <c r="AY30" s="310">
        <f t="shared" si="23"/>
        <v>0</v>
      </c>
      <c r="AZ30" s="309">
        <v>0</v>
      </c>
      <c r="BA30" s="310">
        <f t="shared" si="24"/>
        <v>0</v>
      </c>
      <c r="BB30" s="309">
        <v>0</v>
      </c>
      <c r="BC30" s="310">
        <f t="shared" si="25"/>
        <v>0</v>
      </c>
      <c r="BD30" s="309">
        <v>0</v>
      </c>
      <c r="BE30" s="310">
        <f t="shared" si="26"/>
        <v>0</v>
      </c>
      <c r="BF30" s="318">
        <v>0</v>
      </c>
      <c r="BG30" s="310">
        <f t="shared" si="27"/>
        <v>0</v>
      </c>
      <c r="BH30" s="309">
        <v>0</v>
      </c>
      <c r="BI30" s="310">
        <f t="shared" si="28"/>
        <v>0</v>
      </c>
      <c r="BJ30" s="318">
        <v>1</v>
      </c>
      <c r="BK30" s="310">
        <f t="shared" si="29"/>
        <v>12.9</v>
      </c>
      <c r="BL30" s="318">
        <v>0</v>
      </c>
      <c r="BM30" s="310">
        <f t="shared" si="30"/>
        <v>0</v>
      </c>
      <c r="BN30" s="303"/>
      <c r="BO30" s="311">
        <f t="shared" si="31"/>
        <v>1</v>
      </c>
      <c r="BP30" s="312">
        <f t="shared" si="32"/>
        <v>12.9</v>
      </c>
      <c r="BQ30" s="319"/>
      <c r="BR30" s="314"/>
    </row>
    <row r="31" spans="1:70" ht="15.75" thickBot="1">
      <c r="A31" s="316">
        <v>1006</v>
      </c>
      <c r="B31" s="317" t="s">
        <v>368</v>
      </c>
      <c r="C31" s="308">
        <v>12.9</v>
      </c>
      <c r="D31" s="318">
        <v>0</v>
      </c>
      <c r="E31" s="310">
        <f t="shared" si="0"/>
        <v>0</v>
      </c>
      <c r="F31" s="309">
        <v>0</v>
      </c>
      <c r="G31" s="310">
        <f t="shared" si="1"/>
        <v>0</v>
      </c>
      <c r="H31" s="309">
        <v>0</v>
      </c>
      <c r="I31" s="310">
        <f t="shared" si="2"/>
        <v>0</v>
      </c>
      <c r="J31" s="318">
        <v>0</v>
      </c>
      <c r="K31" s="310">
        <f t="shared" si="3"/>
        <v>0</v>
      </c>
      <c r="L31" s="318">
        <v>0</v>
      </c>
      <c r="M31" s="310">
        <f t="shared" si="4"/>
        <v>0</v>
      </c>
      <c r="N31" s="318">
        <v>0</v>
      </c>
      <c r="O31" s="310">
        <f t="shared" si="5"/>
        <v>0</v>
      </c>
      <c r="P31" s="309">
        <v>0</v>
      </c>
      <c r="Q31" s="310">
        <f t="shared" si="6"/>
        <v>0</v>
      </c>
      <c r="R31" s="318">
        <v>0</v>
      </c>
      <c r="S31" s="310">
        <f t="shared" si="7"/>
        <v>0</v>
      </c>
      <c r="T31" s="318">
        <v>0</v>
      </c>
      <c r="U31" s="310">
        <f t="shared" si="8"/>
        <v>0</v>
      </c>
      <c r="V31" s="318">
        <v>0</v>
      </c>
      <c r="W31" s="310">
        <f t="shared" si="9"/>
        <v>0</v>
      </c>
      <c r="X31" s="318">
        <v>0</v>
      </c>
      <c r="Y31" s="310">
        <f t="shared" si="10"/>
        <v>0</v>
      </c>
      <c r="Z31" s="318">
        <v>0</v>
      </c>
      <c r="AA31" s="310">
        <f t="shared" si="11"/>
        <v>0</v>
      </c>
      <c r="AB31" s="309">
        <v>0</v>
      </c>
      <c r="AC31" s="310">
        <f t="shared" si="12"/>
        <v>0</v>
      </c>
      <c r="AD31" s="318">
        <v>0</v>
      </c>
      <c r="AE31" s="310">
        <f t="shared" si="13"/>
        <v>0</v>
      </c>
      <c r="AF31" s="318">
        <v>0</v>
      </c>
      <c r="AG31" s="310">
        <f t="shared" si="14"/>
        <v>0</v>
      </c>
      <c r="AH31" s="318">
        <v>0</v>
      </c>
      <c r="AI31" s="310">
        <f t="shared" si="15"/>
        <v>0</v>
      </c>
      <c r="AJ31" s="318">
        <v>0</v>
      </c>
      <c r="AK31" s="310">
        <f t="shared" si="16"/>
        <v>0</v>
      </c>
      <c r="AL31" s="318">
        <v>0</v>
      </c>
      <c r="AM31" s="310">
        <f t="shared" si="17"/>
        <v>0</v>
      </c>
      <c r="AN31" s="318">
        <v>0</v>
      </c>
      <c r="AO31" s="310">
        <f t="shared" si="18"/>
        <v>0</v>
      </c>
      <c r="AP31" s="309">
        <v>0</v>
      </c>
      <c r="AQ31" s="310">
        <f t="shared" si="19"/>
        <v>0</v>
      </c>
      <c r="AR31" s="309">
        <v>0</v>
      </c>
      <c r="AS31" s="310">
        <f t="shared" si="20"/>
        <v>0</v>
      </c>
      <c r="AT31" s="309">
        <v>0</v>
      </c>
      <c r="AU31" s="310">
        <f t="shared" si="21"/>
        <v>0</v>
      </c>
      <c r="AV31" s="309">
        <v>0</v>
      </c>
      <c r="AW31" s="310">
        <f t="shared" si="22"/>
        <v>0</v>
      </c>
      <c r="AX31" s="309">
        <v>0</v>
      </c>
      <c r="AY31" s="310">
        <f t="shared" si="23"/>
        <v>0</v>
      </c>
      <c r="AZ31" s="309">
        <v>0</v>
      </c>
      <c r="BA31" s="310">
        <f t="shared" si="24"/>
        <v>0</v>
      </c>
      <c r="BB31" s="309">
        <v>0</v>
      </c>
      <c r="BC31" s="310">
        <f t="shared" si="25"/>
        <v>0</v>
      </c>
      <c r="BD31" s="309">
        <v>0</v>
      </c>
      <c r="BE31" s="310">
        <f t="shared" si="26"/>
        <v>0</v>
      </c>
      <c r="BF31" s="318">
        <v>0</v>
      </c>
      <c r="BG31" s="310">
        <f t="shared" si="27"/>
        <v>0</v>
      </c>
      <c r="BH31" s="309">
        <v>0</v>
      </c>
      <c r="BI31" s="310">
        <f t="shared" si="28"/>
        <v>0</v>
      </c>
      <c r="BJ31" s="318">
        <v>0</v>
      </c>
      <c r="BK31" s="310">
        <f t="shared" si="29"/>
        <v>0</v>
      </c>
      <c r="BL31" s="318">
        <v>0</v>
      </c>
      <c r="BM31" s="310">
        <f t="shared" si="30"/>
        <v>0</v>
      </c>
      <c r="BN31" s="303"/>
      <c r="BO31" s="311">
        <f t="shared" si="31"/>
        <v>0</v>
      </c>
      <c r="BP31" s="312">
        <f t="shared" si="32"/>
        <v>0</v>
      </c>
      <c r="BQ31" s="319"/>
      <c r="BR31" s="314"/>
    </row>
    <row r="32" spans="1:70" ht="15.75" thickBot="1">
      <c r="A32" s="316">
        <v>1007</v>
      </c>
      <c r="B32" s="317" t="s">
        <v>369</v>
      </c>
      <c r="C32" s="308">
        <v>12.9</v>
      </c>
      <c r="D32" s="318">
        <v>0</v>
      </c>
      <c r="E32" s="310">
        <f t="shared" si="0"/>
        <v>0</v>
      </c>
      <c r="F32" s="309">
        <v>0</v>
      </c>
      <c r="G32" s="310">
        <f t="shared" si="1"/>
        <v>0</v>
      </c>
      <c r="H32" s="309">
        <v>0</v>
      </c>
      <c r="I32" s="310">
        <f t="shared" si="2"/>
        <v>0</v>
      </c>
      <c r="J32" s="318">
        <v>0</v>
      </c>
      <c r="K32" s="310">
        <f t="shared" si="3"/>
        <v>0</v>
      </c>
      <c r="L32" s="318">
        <v>0</v>
      </c>
      <c r="M32" s="310">
        <f t="shared" si="4"/>
        <v>0</v>
      </c>
      <c r="N32" s="318">
        <v>0</v>
      </c>
      <c r="O32" s="310">
        <f t="shared" si="5"/>
        <v>0</v>
      </c>
      <c r="P32" s="309">
        <v>0</v>
      </c>
      <c r="Q32" s="310">
        <f t="shared" si="6"/>
        <v>0</v>
      </c>
      <c r="R32" s="318">
        <v>0</v>
      </c>
      <c r="S32" s="310">
        <f t="shared" si="7"/>
        <v>0</v>
      </c>
      <c r="T32" s="318">
        <v>0</v>
      </c>
      <c r="U32" s="310">
        <f t="shared" si="8"/>
        <v>0</v>
      </c>
      <c r="V32" s="318">
        <v>0</v>
      </c>
      <c r="W32" s="310">
        <f t="shared" si="9"/>
        <v>0</v>
      </c>
      <c r="X32" s="318">
        <v>0</v>
      </c>
      <c r="Y32" s="310">
        <f t="shared" si="10"/>
        <v>0</v>
      </c>
      <c r="Z32" s="318">
        <v>0</v>
      </c>
      <c r="AA32" s="310">
        <f t="shared" si="11"/>
        <v>0</v>
      </c>
      <c r="AB32" s="309">
        <v>0</v>
      </c>
      <c r="AC32" s="310">
        <f t="shared" si="12"/>
        <v>0</v>
      </c>
      <c r="AD32" s="318">
        <v>0</v>
      </c>
      <c r="AE32" s="310">
        <f t="shared" si="13"/>
        <v>0</v>
      </c>
      <c r="AF32" s="318">
        <v>0</v>
      </c>
      <c r="AG32" s="310">
        <f t="shared" si="14"/>
        <v>0</v>
      </c>
      <c r="AH32" s="318">
        <v>0</v>
      </c>
      <c r="AI32" s="310">
        <f t="shared" si="15"/>
        <v>0</v>
      </c>
      <c r="AJ32" s="318">
        <v>0</v>
      </c>
      <c r="AK32" s="310">
        <f t="shared" si="16"/>
        <v>0</v>
      </c>
      <c r="AL32" s="318">
        <v>0</v>
      </c>
      <c r="AM32" s="310">
        <f t="shared" si="17"/>
        <v>0</v>
      </c>
      <c r="AN32" s="318">
        <v>0</v>
      </c>
      <c r="AO32" s="310">
        <f t="shared" si="18"/>
        <v>0</v>
      </c>
      <c r="AP32" s="309">
        <v>0</v>
      </c>
      <c r="AQ32" s="310">
        <f t="shared" si="19"/>
        <v>0</v>
      </c>
      <c r="AR32" s="309">
        <v>0</v>
      </c>
      <c r="AS32" s="310">
        <f t="shared" si="20"/>
        <v>0</v>
      </c>
      <c r="AT32" s="309">
        <v>0</v>
      </c>
      <c r="AU32" s="310">
        <f t="shared" si="21"/>
        <v>0</v>
      </c>
      <c r="AV32" s="309">
        <v>0</v>
      </c>
      <c r="AW32" s="310">
        <f t="shared" si="22"/>
        <v>0</v>
      </c>
      <c r="AX32" s="309">
        <v>0</v>
      </c>
      <c r="AY32" s="310">
        <f t="shared" si="23"/>
        <v>0</v>
      </c>
      <c r="AZ32" s="309">
        <v>0</v>
      </c>
      <c r="BA32" s="310">
        <f t="shared" si="24"/>
        <v>0</v>
      </c>
      <c r="BB32" s="309">
        <v>0</v>
      </c>
      <c r="BC32" s="310">
        <f t="shared" si="25"/>
        <v>0</v>
      </c>
      <c r="BD32" s="309">
        <v>0</v>
      </c>
      <c r="BE32" s="310">
        <f t="shared" si="26"/>
        <v>0</v>
      </c>
      <c r="BF32" s="318">
        <v>0</v>
      </c>
      <c r="BG32" s="310">
        <f t="shared" si="27"/>
        <v>0</v>
      </c>
      <c r="BH32" s="309">
        <v>0</v>
      </c>
      <c r="BI32" s="310">
        <f t="shared" si="28"/>
        <v>0</v>
      </c>
      <c r="BJ32" s="318">
        <v>0</v>
      </c>
      <c r="BK32" s="310">
        <f t="shared" si="29"/>
        <v>0</v>
      </c>
      <c r="BL32" s="318">
        <v>0</v>
      </c>
      <c r="BM32" s="310">
        <f t="shared" si="30"/>
        <v>0</v>
      </c>
      <c r="BN32" s="303"/>
      <c r="BO32" s="311">
        <f t="shared" si="31"/>
        <v>0</v>
      </c>
      <c r="BP32" s="312">
        <f t="shared" si="32"/>
        <v>0</v>
      </c>
      <c r="BQ32" s="319"/>
      <c r="BR32" s="314"/>
    </row>
    <row r="33" spans="1:70" ht="15.75" thickBot="1">
      <c r="A33" s="316">
        <v>1201</v>
      </c>
      <c r="B33" s="320" t="s">
        <v>385</v>
      </c>
      <c r="C33" s="321">
        <v>5.9</v>
      </c>
      <c r="D33" s="318">
        <v>0</v>
      </c>
      <c r="E33" s="310">
        <f t="shared" si="0"/>
        <v>0</v>
      </c>
      <c r="F33" s="309">
        <v>0</v>
      </c>
      <c r="G33" s="310">
        <f t="shared" si="1"/>
        <v>0</v>
      </c>
      <c r="H33" s="309">
        <v>0</v>
      </c>
      <c r="I33" s="310">
        <f t="shared" si="2"/>
        <v>0</v>
      </c>
      <c r="J33" s="309">
        <v>0</v>
      </c>
      <c r="K33" s="310">
        <f t="shared" si="3"/>
        <v>0</v>
      </c>
      <c r="L33" s="318">
        <v>0</v>
      </c>
      <c r="M33" s="310">
        <f t="shared" si="4"/>
        <v>0</v>
      </c>
      <c r="N33" s="309">
        <v>0</v>
      </c>
      <c r="O33" s="310">
        <f t="shared" si="5"/>
        <v>0</v>
      </c>
      <c r="P33" s="309">
        <v>0</v>
      </c>
      <c r="Q33" s="310">
        <f t="shared" si="6"/>
        <v>0</v>
      </c>
      <c r="R33" s="318">
        <v>0</v>
      </c>
      <c r="S33" s="310">
        <f t="shared" si="7"/>
        <v>0</v>
      </c>
      <c r="T33" s="318">
        <v>0</v>
      </c>
      <c r="U33" s="310">
        <f t="shared" si="8"/>
        <v>0</v>
      </c>
      <c r="V33" s="318">
        <v>0</v>
      </c>
      <c r="W33" s="310">
        <f t="shared" si="9"/>
        <v>0</v>
      </c>
      <c r="X33" s="318">
        <v>0</v>
      </c>
      <c r="Y33" s="310">
        <f t="shared" si="10"/>
        <v>0</v>
      </c>
      <c r="Z33" s="318">
        <v>0</v>
      </c>
      <c r="AA33" s="310">
        <f t="shared" si="11"/>
        <v>0</v>
      </c>
      <c r="AB33" s="309">
        <v>0</v>
      </c>
      <c r="AC33" s="310">
        <f t="shared" si="12"/>
        <v>0</v>
      </c>
      <c r="AD33" s="318">
        <v>0</v>
      </c>
      <c r="AE33" s="310">
        <f t="shared" si="13"/>
        <v>0</v>
      </c>
      <c r="AF33" s="318">
        <v>0</v>
      </c>
      <c r="AG33" s="310">
        <f t="shared" si="14"/>
        <v>0</v>
      </c>
      <c r="AH33" s="318">
        <v>0</v>
      </c>
      <c r="AI33" s="310">
        <f t="shared" si="15"/>
        <v>0</v>
      </c>
      <c r="AJ33" s="318">
        <v>0</v>
      </c>
      <c r="AK33" s="310">
        <f t="shared" si="16"/>
        <v>0</v>
      </c>
      <c r="AL33" s="318">
        <v>0</v>
      </c>
      <c r="AM33" s="310">
        <f t="shared" si="17"/>
        <v>0</v>
      </c>
      <c r="AN33" s="318">
        <v>0</v>
      </c>
      <c r="AO33" s="310">
        <f t="shared" si="18"/>
        <v>0</v>
      </c>
      <c r="AP33" s="309">
        <v>0</v>
      </c>
      <c r="AQ33" s="310">
        <f t="shared" si="19"/>
        <v>0</v>
      </c>
      <c r="AR33" s="309">
        <v>0</v>
      </c>
      <c r="AS33" s="310">
        <f t="shared" si="20"/>
        <v>0</v>
      </c>
      <c r="AT33" s="309">
        <v>0</v>
      </c>
      <c r="AU33" s="310">
        <f t="shared" si="21"/>
        <v>0</v>
      </c>
      <c r="AV33" s="309">
        <v>0</v>
      </c>
      <c r="AW33" s="310">
        <f t="shared" si="22"/>
        <v>0</v>
      </c>
      <c r="AX33" s="309">
        <v>0</v>
      </c>
      <c r="AY33" s="310">
        <f t="shared" si="23"/>
        <v>0</v>
      </c>
      <c r="AZ33" s="309">
        <v>0</v>
      </c>
      <c r="BA33" s="310">
        <f t="shared" si="24"/>
        <v>0</v>
      </c>
      <c r="BB33" s="309">
        <v>0</v>
      </c>
      <c r="BC33" s="310">
        <f t="shared" si="25"/>
        <v>0</v>
      </c>
      <c r="BD33" s="309">
        <v>0</v>
      </c>
      <c r="BE33" s="310">
        <f t="shared" si="26"/>
        <v>0</v>
      </c>
      <c r="BF33" s="318">
        <v>0</v>
      </c>
      <c r="BG33" s="310">
        <f t="shared" si="27"/>
        <v>0</v>
      </c>
      <c r="BH33" s="309">
        <v>0</v>
      </c>
      <c r="BI33" s="310">
        <f t="shared" si="28"/>
        <v>0</v>
      </c>
      <c r="BJ33" s="318">
        <v>0</v>
      </c>
      <c r="BK33" s="310">
        <f t="shared" si="29"/>
        <v>0</v>
      </c>
      <c r="BL33" s="318">
        <v>0</v>
      </c>
      <c r="BM33" s="310">
        <f t="shared" si="30"/>
        <v>0</v>
      </c>
      <c r="BN33" s="303"/>
      <c r="BO33" s="311">
        <f t="shared" si="31"/>
        <v>0</v>
      </c>
      <c r="BP33" s="312">
        <f t="shared" si="32"/>
        <v>0</v>
      </c>
      <c r="BQ33" s="319"/>
      <c r="BR33" s="314"/>
    </row>
    <row r="34" spans="1:70" ht="15.75" thickBot="1">
      <c r="A34" s="322">
        <v>1202</v>
      </c>
      <c r="B34" s="320" t="s">
        <v>386</v>
      </c>
      <c r="C34" s="321">
        <v>5.9</v>
      </c>
      <c r="D34" s="318">
        <v>0</v>
      </c>
      <c r="E34" s="310">
        <f t="shared" si="0"/>
        <v>0</v>
      </c>
      <c r="F34" s="309">
        <v>0</v>
      </c>
      <c r="G34" s="310">
        <f t="shared" si="1"/>
        <v>0</v>
      </c>
      <c r="H34" s="309">
        <v>0</v>
      </c>
      <c r="I34" s="310">
        <f t="shared" si="2"/>
        <v>0</v>
      </c>
      <c r="J34" s="309">
        <v>0</v>
      </c>
      <c r="K34" s="310">
        <f t="shared" si="3"/>
        <v>0</v>
      </c>
      <c r="L34" s="318">
        <v>0</v>
      </c>
      <c r="M34" s="310">
        <f t="shared" si="4"/>
        <v>0</v>
      </c>
      <c r="N34" s="309">
        <v>0</v>
      </c>
      <c r="O34" s="310">
        <f t="shared" si="5"/>
        <v>0</v>
      </c>
      <c r="P34" s="309">
        <v>0</v>
      </c>
      <c r="Q34" s="310">
        <f t="shared" si="6"/>
        <v>0</v>
      </c>
      <c r="R34" s="318">
        <v>0</v>
      </c>
      <c r="S34" s="310">
        <f t="shared" si="7"/>
        <v>0</v>
      </c>
      <c r="T34" s="318">
        <v>0</v>
      </c>
      <c r="U34" s="310">
        <f t="shared" si="8"/>
        <v>0</v>
      </c>
      <c r="V34" s="318">
        <v>0</v>
      </c>
      <c r="W34" s="310">
        <f t="shared" si="9"/>
        <v>0</v>
      </c>
      <c r="X34" s="318">
        <v>0</v>
      </c>
      <c r="Y34" s="310">
        <f t="shared" si="10"/>
        <v>0</v>
      </c>
      <c r="Z34" s="318">
        <v>0</v>
      </c>
      <c r="AA34" s="310">
        <f t="shared" si="11"/>
        <v>0</v>
      </c>
      <c r="AB34" s="309">
        <v>0</v>
      </c>
      <c r="AC34" s="310">
        <f t="shared" si="12"/>
        <v>0</v>
      </c>
      <c r="AD34" s="318">
        <v>0</v>
      </c>
      <c r="AE34" s="310">
        <f t="shared" si="13"/>
        <v>0</v>
      </c>
      <c r="AF34" s="318">
        <v>0</v>
      </c>
      <c r="AG34" s="310">
        <f t="shared" si="14"/>
        <v>0</v>
      </c>
      <c r="AH34" s="318">
        <v>0</v>
      </c>
      <c r="AI34" s="310">
        <f t="shared" si="15"/>
        <v>0</v>
      </c>
      <c r="AJ34" s="318">
        <v>0</v>
      </c>
      <c r="AK34" s="310">
        <f t="shared" si="16"/>
        <v>0</v>
      </c>
      <c r="AL34" s="318">
        <v>0</v>
      </c>
      <c r="AM34" s="310">
        <f t="shared" si="17"/>
        <v>0</v>
      </c>
      <c r="AN34" s="318">
        <v>0</v>
      </c>
      <c r="AO34" s="310">
        <f t="shared" si="18"/>
        <v>0</v>
      </c>
      <c r="AP34" s="309">
        <v>0</v>
      </c>
      <c r="AQ34" s="310">
        <f t="shared" si="19"/>
        <v>0</v>
      </c>
      <c r="AR34" s="309">
        <v>0</v>
      </c>
      <c r="AS34" s="310">
        <f t="shared" si="20"/>
        <v>0</v>
      </c>
      <c r="AT34" s="309">
        <v>0</v>
      </c>
      <c r="AU34" s="310">
        <f t="shared" si="21"/>
        <v>0</v>
      </c>
      <c r="AV34" s="309">
        <v>0</v>
      </c>
      <c r="AW34" s="310">
        <f t="shared" si="22"/>
        <v>0</v>
      </c>
      <c r="AX34" s="309">
        <v>0</v>
      </c>
      <c r="AY34" s="310">
        <f t="shared" si="23"/>
        <v>0</v>
      </c>
      <c r="AZ34" s="309">
        <v>0</v>
      </c>
      <c r="BA34" s="310">
        <f t="shared" si="24"/>
        <v>0</v>
      </c>
      <c r="BB34" s="309">
        <v>0</v>
      </c>
      <c r="BC34" s="310">
        <f t="shared" si="25"/>
        <v>0</v>
      </c>
      <c r="BD34" s="309">
        <v>0</v>
      </c>
      <c r="BE34" s="310">
        <f t="shared" si="26"/>
        <v>0</v>
      </c>
      <c r="BF34" s="318">
        <v>0</v>
      </c>
      <c r="BG34" s="310">
        <f t="shared" si="27"/>
        <v>0</v>
      </c>
      <c r="BH34" s="309">
        <v>0</v>
      </c>
      <c r="BI34" s="310">
        <f t="shared" si="28"/>
        <v>0</v>
      </c>
      <c r="BJ34" s="318">
        <v>0</v>
      </c>
      <c r="BK34" s="310">
        <f t="shared" si="29"/>
        <v>0</v>
      </c>
      <c r="BL34" s="318">
        <v>0</v>
      </c>
      <c r="BM34" s="310">
        <f t="shared" si="30"/>
        <v>0</v>
      </c>
      <c r="BN34" s="303"/>
      <c r="BO34" s="311">
        <f t="shared" si="31"/>
        <v>0</v>
      </c>
      <c r="BP34" s="312">
        <f t="shared" si="32"/>
        <v>0</v>
      </c>
      <c r="BQ34" s="319"/>
      <c r="BR34" s="314"/>
    </row>
    <row r="35" spans="1:70" ht="15.75" thickBot="1">
      <c r="A35" s="316">
        <v>1203</v>
      </c>
      <c r="B35" s="320" t="s">
        <v>387</v>
      </c>
      <c r="C35" s="321">
        <v>5.9</v>
      </c>
      <c r="D35" s="318">
        <v>0</v>
      </c>
      <c r="E35" s="310">
        <f t="shared" si="0"/>
        <v>0</v>
      </c>
      <c r="F35" s="309">
        <v>0</v>
      </c>
      <c r="G35" s="310">
        <f t="shared" si="1"/>
        <v>0</v>
      </c>
      <c r="H35" s="309">
        <v>0</v>
      </c>
      <c r="I35" s="310">
        <f t="shared" si="2"/>
        <v>0</v>
      </c>
      <c r="J35" s="309">
        <v>0</v>
      </c>
      <c r="K35" s="310">
        <f t="shared" si="3"/>
        <v>0</v>
      </c>
      <c r="L35" s="318">
        <v>0</v>
      </c>
      <c r="M35" s="310">
        <f t="shared" si="4"/>
        <v>0</v>
      </c>
      <c r="N35" s="309">
        <v>0</v>
      </c>
      <c r="O35" s="310">
        <f t="shared" si="5"/>
        <v>0</v>
      </c>
      <c r="P35" s="309">
        <v>0</v>
      </c>
      <c r="Q35" s="310">
        <f t="shared" si="6"/>
        <v>0</v>
      </c>
      <c r="R35" s="318">
        <v>0</v>
      </c>
      <c r="S35" s="310">
        <f t="shared" si="7"/>
        <v>0</v>
      </c>
      <c r="T35" s="318">
        <v>0</v>
      </c>
      <c r="U35" s="310">
        <f t="shared" si="8"/>
        <v>0</v>
      </c>
      <c r="V35" s="318">
        <v>0</v>
      </c>
      <c r="W35" s="310">
        <f t="shared" si="9"/>
        <v>0</v>
      </c>
      <c r="X35" s="318">
        <v>0</v>
      </c>
      <c r="Y35" s="310">
        <f t="shared" si="10"/>
        <v>0</v>
      </c>
      <c r="Z35" s="318">
        <v>0</v>
      </c>
      <c r="AA35" s="310">
        <f t="shared" si="11"/>
        <v>0</v>
      </c>
      <c r="AB35" s="309">
        <v>0</v>
      </c>
      <c r="AC35" s="310">
        <f t="shared" si="12"/>
        <v>0</v>
      </c>
      <c r="AD35" s="318">
        <v>0</v>
      </c>
      <c r="AE35" s="310">
        <f t="shared" si="13"/>
        <v>0</v>
      </c>
      <c r="AF35" s="318">
        <v>0</v>
      </c>
      <c r="AG35" s="310">
        <f t="shared" si="14"/>
        <v>0</v>
      </c>
      <c r="AH35" s="318">
        <v>0</v>
      </c>
      <c r="AI35" s="310">
        <f t="shared" si="15"/>
        <v>0</v>
      </c>
      <c r="AJ35" s="318">
        <v>0</v>
      </c>
      <c r="AK35" s="310">
        <f t="shared" si="16"/>
        <v>0</v>
      </c>
      <c r="AL35" s="318">
        <v>0</v>
      </c>
      <c r="AM35" s="310">
        <f t="shared" si="17"/>
        <v>0</v>
      </c>
      <c r="AN35" s="318">
        <v>0</v>
      </c>
      <c r="AO35" s="310">
        <f t="shared" si="18"/>
        <v>0</v>
      </c>
      <c r="AP35" s="309">
        <v>0</v>
      </c>
      <c r="AQ35" s="310">
        <f t="shared" si="19"/>
        <v>0</v>
      </c>
      <c r="AR35" s="309">
        <v>0</v>
      </c>
      <c r="AS35" s="310">
        <f t="shared" si="20"/>
        <v>0</v>
      </c>
      <c r="AT35" s="309">
        <v>0</v>
      </c>
      <c r="AU35" s="310">
        <f t="shared" si="21"/>
        <v>0</v>
      </c>
      <c r="AV35" s="309">
        <v>0</v>
      </c>
      <c r="AW35" s="310">
        <f t="shared" si="22"/>
        <v>0</v>
      </c>
      <c r="AX35" s="309">
        <v>0</v>
      </c>
      <c r="AY35" s="310">
        <f t="shared" si="23"/>
        <v>0</v>
      </c>
      <c r="AZ35" s="309">
        <v>0</v>
      </c>
      <c r="BA35" s="310">
        <f t="shared" si="24"/>
        <v>0</v>
      </c>
      <c r="BB35" s="309">
        <v>0</v>
      </c>
      <c r="BC35" s="310">
        <f t="shared" si="25"/>
        <v>0</v>
      </c>
      <c r="BD35" s="309">
        <v>0</v>
      </c>
      <c r="BE35" s="310">
        <f t="shared" si="26"/>
        <v>0</v>
      </c>
      <c r="BF35" s="318">
        <v>0</v>
      </c>
      <c r="BG35" s="310">
        <f t="shared" si="27"/>
        <v>0</v>
      </c>
      <c r="BH35" s="309">
        <v>0</v>
      </c>
      <c r="BI35" s="310">
        <f t="shared" si="28"/>
        <v>0</v>
      </c>
      <c r="BJ35" s="318">
        <v>0</v>
      </c>
      <c r="BK35" s="310">
        <f t="shared" si="29"/>
        <v>0</v>
      </c>
      <c r="BL35" s="318">
        <v>0</v>
      </c>
      <c r="BM35" s="310">
        <f t="shared" si="30"/>
        <v>0</v>
      </c>
      <c r="BN35" s="303"/>
      <c r="BO35" s="311">
        <f t="shared" si="31"/>
        <v>0</v>
      </c>
      <c r="BP35" s="312">
        <f t="shared" si="32"/>
        <v>0</v>
      </c>
      <c r="BQ35" s="319"/>
      <c r="BR35" s="314"/>
    </row>
    <row r="36" spans="1:70" ht="15.75" thickBot="1">
      <c r="A36" s="323">
        <v>1204</v>
      </c>
      <c r="B36" s="324" t="s">
        <v>388</v>
      </c>
      <c r="C36" s="321">
        <v>5.9</v>
      </c>
      <c r="D36" s="309">
        <v>0</v>
      </c>
      <c r="E36" s="310">
        <f t="shared" si="0"/>
        <v>0</v>
      </c>
      <c r="F36" s="309">
        <v>0</v>
      </c>
      <c r="G36" s="310">
        <f t="shared" si="1"/>
        <v>0</v>
      </c>
      <c r="H36" s="309">
        <v>0</v>
      </c>
      <c r="I36" s="310">
        <f t="shared" si="2"/>
        <v>0</v>
      </c>
      <c r="J36" s="309">
        <v>0</v>
      </c>
      <c r="K36" s="310">
        <f t="shared" si="3"/>
        <v>0</v>
      </c>
      <c r="L36" s="309">
        <v>0</v>
      </c>
      <c r="M36" s="310">
        <f t="shared" si="4"/>
        <v>0</v>
      </c>
      <c r="N36" s="309">
        <v>0</v>
      </c>
      <c r="O36" s="310">
        <f t="shared" si="5"/>
        <v>0</v>
      </c>
      <c r="P36" s="309">
        <v>0</v>
      </c>
      <c r="Q36" s="310">
        <f t="shared" si="6"/>
        <v>0</v>
      </c>
      <c r="R36" s="309">
        <v>0</v>
      </c>
      <c r="S36" s="310">
        <f t="shared" si="7"/>
        <v>0</v>
      </c>
      <c r="T36" s="309">
        <v>0</v>
      </c>
      <c r="U36" s="310">
        <f t="shared" si="8"/>
        <v>0</v>
      </c>
      <c r="V36" s="309">
        <v>0</v>
      </c>
      <c r="W36" s="310">
        <f t="shared" si="9"/>
        <v>0</v>
      </c>
      <c r="X36" s="309">
        <v>0</v>
      </c>
      <c r="Y36" s="310">
        <f t="shared" si="10"/>
        <v>0</v>
      </c>
      <c r="Z36" s="309">
        <v>0</v>
      </c>
      <c r="AA36" s="310">
        <f t="shared" si="11"/>
        <v>0</v>
      </c>
      <c r="AB36" s="309">
        <v>0</v>
      </c>
      <c r="AC36" s="310">
        <f t="shared" si="12"/>
        <v>0</v>
      </c>
      <c r="AD36" s="309">
        <v>0</v>
      </c>
      <c r="AE36" s="310">
        <f t="shared" si="13"/>
        <v>0</v>
      </c>
      <c r="AF36" s="309">
        <v>0</v>
      </c>
      <c r="AG36" s="310">
        <f t="shared" si="14"/>
        <v>0</v>
      </c>
      <c r="AH36" s="309">
        <v>0</v>
      </c>
      <c r="AI36" s="310">
        <f t="shared" si="15"/>
        <v>0</v>
      </c>
      <c r="AJ36" s="309">
        <v>0</v>
      </c>
      <c r="AK36" s="310">
        <f t="shared" si="16"/>
        <v>0</v>
      </c>
      <c r="AL36" s="309">
        <v>0</v>
      </c>
      <c r="AM36" s="310">
        <f t="shared" si="17"/>
        <v>0</v>
      </c>
      <c r="AN36" s="309">
        <v>0</v>
      </c>
      <c r="AO36" s="310">
        <f t="shared" si="18"/>
        <v>0</v>
      </c>
      <c r="AP36" s="309">
        <v>0</v>
      </c>
      <c r="AQ36" s="310">
        <f t="shared" si="19"/>
        <v>0</v>
      </c>
      <c r="AR36" s="309">
        <v>0</v>
      </c>
      <c r="AS36" s="310">
        <f t="shared" si="20"/>
        <v>0</v>
      </c>
      <c r="AT36" s="309">
        <v>0</v>
      </c>
      <c r="AU36" s="310">
        <f t="shared" si="21"/>
        <v>0</v>
      </c>
      <c r="AV36" s="309">
        <v>0</v>
      </c>
      <c r="AW36" s="310">
        <f t="shared" si="22"/>
        <v>0</v>
      </c>
      <c r="AX36" s="309">
        <v>0</v>
      </c>
      <c r="AY36" s="310">
        <f t="shared" si="23"/>
        <v>0</v>
      </c>
      <c r="AZ36" s="309">
        <v>0</v>
      </c>
      <c r="BA36" s="310">
        <f t="shared" si="24"/>
        <v>0</v>
      </c>
      <c r="BB36" s="309">
        <v>0</v>
      </c>
      <c r="BC36" s="310">
        <f t="shared" si="25"/>
        <v>0</v>
      </c>
      <c r="BD36" s="309">
        <v>0</v>
      </c>
      <c r="BE36" s="310">
        <f t="shared" si="26"/>
        <v>0</v>
      </c>
      <c r="BF36" s="309">
        <v>0</v>
      </c>
      <c r="BG36" s="310">
        <f t="shared" si="27"/>
        <v>0</v>
      </c>
      <c r="BH36" s="309">
        <v>0</v>
      </c>
      <c r="BI36" s="310">
        <f t="shared" si="28"/>
        <v>0</v>
      </c>
      <c r="BJ36" s="309">
        <v>0</v>
      </c>
      <c r="BK36" s="310">
        <f t="shared" si="29"/>
        <v>0</v>
      </c>
      <c r="BL36" s="309">
        <v>0</v>
      </c>
      <c r="BM36" s="310">
        <f t="shared" si="30"/>
        <v>0</v>
      </c>
      <c r="BN36" s="303"/>
      <c r="BO36" s="311">
        <f t="shared" si="31"/>
        <v>0</v>
      </c>
      <c r="BP36" s="312">
        <f t="shared" si="32"/>
        <v>0</v>
      </c>
      <c r="BQ36" s="319"/>
      <c r="BR36" s="314"/>
    </row>
    <row r="37" spans="1:70" ht="15.75" thickBot="1">
      <c r="A37" s="323">
        <v>1205</v>
      </c>
      <c r="B37" s="324" t="s">
        <v>389</v>
      </c>
      <c r="C37" s="321">
        <v>5.9</v>
      </c>
      <c r="D37" s="309">
        <v>0</v>
      </c>
      <c r="E37" s="310">
        <f t="shared" si="0"/>
        <v>0</v>
      </c>
      <c r="F37" s="309">
        <v>0</v>
      </c>
      <c r="G37" s="310">
        <f t="shared" si="1"/>
        <v>0</v>
      </c>
      <c r="H37" s="309">
        <v>0</v>
      </c>
      <c r="I37" s="310">
        <f t="shared" si="2"/>
        <v>0</v>
      </c>
      <c r="J37" s="309">
        <v>0</v>
      </c>
      <c r="K37" s="310">
        <f t="shared" si="3"/>
        <v>0</v>
      </c>
      <c r="L37" s="309">
        <v>0</v>
      </c>
      <c r="M37" s="310">
        <f t="shared" si="4"/>
        <v>0</v>
      </c>
      <c r="N37" s="309">
        <v>0</v>
      </c>
      <c r="O37" s="310">
        <f t="shared" si="5"/>
        <v>0</v>
      </c>
      <c r="P37" s="309">
        <v>0</v>
      </c>
      <c r="Q37" s="310">
        <f t="shared" si="6"/>
        <v>0</v>
      </c>
      <c r="R37" s="309">
        <v>0</v>
      </c>
      <c r="S37" s="310">
        <f t="shared" si="7"/>
        <v>0</v>
      </c>
      <c r="T37" s="309">
        <v>0</v>
      </c>
      <c r="U37" s="310">
        <f t="shared" si="8"/>
        <v>0</v>
      </c>
      <c r="V37" s="309">
        <v>0</v>
      </c>
      <c r="W37" s="310">
        <f t="shared" si="9"/>
        <v>0</v>
      </c>
      <c r="X37" s="309">
        <v>0</v>
      </c>
      <c r="Y37" s="310">
        <f t="shared" si="10"/>
        <v>0</v>
      </c>
      <c r="Z37" s="309">
        <v>0</v>
      </c>
      <c r="AA37" s="310">
        <f t="shared" si="11"/>
        <v>0</v>
      </c>
      <c r="AB37" s="309">
        <v>0</v>
      </c>
      <c r="AC37" s="310">
        <f t="shared" si="12"/>
        <v>0</v>
      </c>
      <c r="AD37" s="309">
        <v>0</v>
      </c>
      <c r="AE37" s="310">
        <f t="shared" si="13"/>
        <v>0</v>
      </c>
      <c r="AF37" s="309">
        <v>0</v>
      </c>
      <c r="AG37" s="310">
        <f t="shared" si="14"/>
        <v>0</v>
      </c>
      <c r="AH37" s="309">
        <v>0</v>
      </c>
      <c r="AI37" s="310">
        <f t="shared" si="15"/>
        <v>0</v>
      </c>
      <c r="AJ37" s="309">
        <v>0</v>
      </c>
      <c r="AK37" s="310">
        <f t="shared" si="16"/>
        <v>0</v>
      </c>
      <c r="AL37" s="309">
        <v>0</v>
      </c>
      <c r="AM37" s="310">
        <f t="shared" si="17"/>
        <v>0</v>
      </c>
      <c r="AN37" s="309">
        <v>0</v>
      </c>
      <c r="AO37" s="310">
        <f t="shared" si="18"/>
        <v>0</v>
      </c>
      <c r="AP37" s="309">
        <v>0</v>
      </c>
      <c r="AQ37" s="310">
        <f t="shared" si="19"/>
        <v>0</v>
      </c>
      <c r="AR37" s="309">
        <v>0</v>
      </c>
      <c r="AS37" s="310">
        <f t="shared" si="20"/>
        <v>0</v>
      </c>
      <c r="AT37" s="309">
        <v>0</v>
      </c>
      <c r="AU37" s="310">
        <f t="shared" si="21"/>
        <v>0</v>
      </c>
      <c r="AV37" s="309">
        <v>0</v>
      </c>
      <c r="AW37" s="310">
        <f t="shared" si="22"/>
        <v>0</v>
      </c>
      <c r="AX37" s="309">
        <v>0</v>
      </c>
      <c r="AY37" s="310">
        <f t="shared" si="23"/>
        <v>0</v>
      </c>
      <c r="AZ37" s="309">
        <v>0</v>
      </c>
      <c r="BA37" s="310">
        <f t="shared" si="24"/>
        <v>0</v>
      </c>
      <c r="BB37" s="309">
        <v>0</v>
      </c>
      <c r="BC37" s="310">
        <f t="shared" si="25"/>
        <v>0</v>
      </c>
      <c r="BD37" s="309">
        <v>0</v>
      </c>
      <c r="BE37" s="310">
        <f t="shared" si="26"/>
        <v>0</v>
      </c>
      <c r="BF37" s="309">
        <v>0</v>
      </c>
      <c r="BG37" s="310">
        <f t="shared" si="27"/>
        <v>0</v>
      </c>
      <c r="BH37" s="309">
        <v>0</v>
      </c>
      <c r="BI37" s="310">
        <f t="shared" si="28"/>
        <v>0</v>
      </c>
      <c r="BJ37" s="309">
        <v>0</v>
      </c>
      <c r="BK37" s="310">
        <f t="shared" si="29"/>
        <v>0</v>
      </c>
      <c r="BL37" s="309">
        <v>0</v>
      </c>
      <c r="BM37" s="310">
        <f t="shared" si="30"/>
        <v>0</v>
      </c>
      <c r="BN37" s="303"/>
      <c r="BO37" s="311">
        <f t="shared" si="31"/>
        <v>0</v>
      </c>
      <c r="BP37" s="312">
        <f t="shared" si="32"/>
        <v>0</v>
      </c>
      <c r="BQ37" s="319"/>
      <c r="BR37" s="314"/>
    </row>
    <row r="38" spans="1:70" ht="15.75" thickBot="1">
      <c r="A38" s="323">
        <v>1206</v>
      </c>
      <c r="B38" s="324" t="s">
        <v>390</v>
      </c>
      <c r="C38" s="321">
        <v>5.9</v>
      </c>
      <c r="D38" s="309">
        <v>0</v>
      </c>
      <c r="E38" s="310">
        <f t="shared" si="0"/>
        <v>0</v>
      </c>
      <c r="F38" s="309">
        <v>0</v>
      </c>
      <c r="G38" s="310">
        <f t="shared" si="1"/>
        <v>0</v>
      </c>
      <c r="H38" s="309">
        <v>0</v>
      </c>
      <c r="I38" s="310">
        <f t="shared" si="2"/>
        <v>0</v>
      </c>
      <c r="J38" s="309">
        <v>0</v>
      </c>
      <c r="K38" s="310">
        <f t="shared" si="3"/>
        <v>0</v>
      </c>
      <c r="L38" s="309">
        <v>0</v>
      </c>
      <c r="M38" s="310">
        <f t="shared" si="4"/>
        <v>0</v>
      </c>
      <c r="N38" s="309">
        <v>0</v>
      </c>
      <c r="O38" s="310">
        <f t="shared" si="5"/>
        <v>0</v>
      </c>
      <c r="P38" s="309">
        <v>0</v>
      </c>
      <c r="Q38" s="310">
        <f t="shared" si="6"/>
        <v>0</v>
      </c>
      <c r="R38" s="309">
        <v>0</v>
      </c>
      <c r="S38" s="310">
        <f t="shared" si="7"/>
        <v>0</v>
      </c>
      <c r="T38" s="309">
        <v>0</v>
      </c>
      <c r="U38" s="310">
        <f t="shared" si="8"/>
        <v>0</v>
      </c>
      <c r="V38" s="309">
        <v>0</v>
      </c>
      <c r="W38" s="310">
        <f t="shared" si="9"/>
        <v>0</v>
      </c>
      <c r="X38" s="309">
        <v>0</v>
      </c>
      <c r="Y38" s="310">
        <f t="shared" si="10"/>
        <v>0</v>
      </c>
      <c r="Z38" s="309">
        <v>0</v>
      </c>
      <c r="AA38" s="310">
        <f t="shared" si="11"/>
        <v>0</v>
      </c>
      <c r="AB38" s="309">
        <v>0</v>
      </c>
      <c r="AC38" s="310">
        <f t="shared" si="12"/>
        <v>0</v>
      </c>
      <c r="AD38" s="309">
        <v>0</v>
      </c>
      <c r="AE38" s="310">
        <f t="shared" si="13"/>
        <v>0</v>
      </c>
      <c r="AF38" s="309">
        <v>0</v>
      </c>
      <c r="AG38" s="310">
        <f t="shared" si="14"/>
        <v>0</v>
      </c>
      <c r="AH38" s="309">
        <v>0</v>
      </c>
      <c r="AI38" s="310">
        <f t="shared" si="15"/>
        <v>0</v>
      </c>
      <c r="AJ38" s="309">
        <v>0</v>
      </c>
      <c r="AK38" s="310">
        <f t="shared" si="16"/>
        <v>0</v>
      </c>
      <c r="AL38" s="309">
        <v>0</v>
      </c>
      <c r="AM38" s="310">
        <f t="shared" si="17"/>
        <v>0</v>
      </c>
      <c r="AN38" s="309">
        <v>0</v>
      </c>
      <c r="AO38" s="310">
        <f t="shared" si="18"/>
        <v>0</v>
      </c>
      <c r="AP38" s="309">
        <v>0</v>
      </c>
      <c r="AQ38" s="310">
        <f t="shared" si="19"/>
        <v>0</v>
      </c>
      <c r="AR38" s="309">
        <v>0</v>
      </c>
      <c r="AS38" s="310">
        <f t="shared" si="20"/>
        <v>0</v>
      </c>
      <c r="AT38" s="309">
        <v>0</v>
      </c>
      <c r="AU38" s="310">
        <f t="shared" si="21"/>
        <v>0</v>
      </c>
      <c r="AV38" s="309">
        <v>0</v>
      </c>
      <c r="AW38" s="310">
        <f t="shared" si="22"/>
        <v>0</v>
      </c>
      <c r="AX38" s="309">
        <v>0</v>
      </c>
      <c r="AY38" s="310">
        <f t="shared" si="23"/>
        <v>0</v>
      </c>
      <c r="AZ38" s="309">
        <v>0</v>
      </c>
      <c r="BA38" s="310">
        <f t="shared" si="24"/>
        <v>0</v>
      </c>
      <c r="BB38" s="309">
        <v>0</v>
      </c>
      <c r="BC38" s="310">
        <f t="shared" si="25"/>
        <v>0</v>
      </c>
      <c r="BD38" s="309">
        <v>0</v>
      </c>
      <c r="BE38" s="310">
        <f t="shared" si="26"/>
        <v>0</v>
      </c>
      <c r="BF38" s="309">
        <v>0</v>
      </c>
      <c r="BG38" s="310">
        <f t="shared" si="27"/>
        <v>0</v>
      </c>
      <c r="BH38" s="309">
        <v>0</v>
      </c>
      <c r="BI38" s="310">
        <f t="shared" si="28"/>
        <v>0</v>
      </c>
      <c r="BJ38" s="309">
        <v>0</v>
      </c>
      <c r="BK38" s="310">
        <f t="shared" si="29"/>
        <v>0</v>
      </c>
      <c r="BL38" s="309">
        <v>0</v>
      </c>
      <c r="BM38" s="310">
        <f t="shared" si="30"/>
        <v>0</v>
      </c>
      <c r="BN38" s="303"/>
      <c r="BO38" s="311">
        <f t="shared" si="31"/>
        <v>0</v>
      </c>
      <c r="BP38" s="312">
        <f t="shared" si="32"/>
        <v>0</v>
      </c>
      <c r="BQ38" s="325"/>
      <c r="BR38" s="314"/>
    </row>
    <row r="39" spans="1:70" ht="15.75" thickBot="1">
      <c r="A39" s="323">
        <v>1207</v>
      </c>
      <c r="B39" s="324" t="s">
        <v>391</v>
      </c>
      <c r="C39" s="321">
        <v>5.9</v>
      </c>
      <c r="D39" s="309">
        <v>0</v>
      </c>
      <c r="E39" s="310">
        <f t="shared" si="0"/>
        <v>0</v>
      </c>
      <c r="F39" s="309">
        <v>0</v>
      </c>
      <c r="G39" s="310">
        <f t="shared" si="1"/>
        <v>0</v>
      </c>
      <c r="H39" s="309">
        <v>0</v>
      </c>
      <c r="I39" s="310">
        <f t="shared" si="2"/>
        <v>0</v>
      </c>
      <c r="J39" s="309">
        <v>0</v>
      </c>
      <c r="K39" s="310">
        <f t="shared" si="3"/>
        <v>0</v>
      </c>
      <c r="L39" s="309">
        <v>0</v>
      </c>
      <c r="M39" s="310">
        <f t="shared" si="4"/>
        <v>0</v>
      </c>
      <c r="N39" s="309">
        <v>0</v>
      </c>
      <c r="O39" s="310">
        <f t="shared" si="5"/>
        <v>0</v>
      </c>
      <c r="P39" s="309">
        <v>0</v>
      </c>
      <c r="Q39" s="310">
        <f t="shared" si="6"/>
        <v>0</v>
      </c>
      <c r="R39" s="309">
        <v>0</v>
      </c>
      <c r="S39" s="310">
        <f t="shared" si="7"/>
        <v>0</v>
      </c>
      <c r="T39" s="309">
        <v>0</v>
      </c>
      <c r="U39" s="310">
        <f t="shared" si="8"/>
        <v>0</v>
      </c>
      <c r="V39" s="309">
        <v>0</v>
      </c>
      <c r="W39" s="310">
        <f t="shared" si="9"/>
        <v>0</v>
      </c>
      <c r="X39" s="309">
        <v>0</v>
      </c>
      <c r="Y39" s="310">
        <f t="shared" si="10"/>
        <v>0</v>
      </c>
      <c r="Z39" s="309">
        <v>0</v>
      </c>
      <c r="AA39" s="310">
        <f t="shared" si="11"/>
        <v>0</v>
      </c>
      <c r="AB39" s="309">
        <v>0</v>
      </c>
      <c r="AC39" s="310">
        <f t="shared" si="12"/>
        <v>0</v>
      </c>
      <c r="AD39" s="309">
        <v>0</v>
      </c>
      <c r="AE39" s="310">
        <f t="shared" si="13"/>
        <v>0</v>
      </c>
      <c r="AF39" s="309">
        <v>0</v>
      </c>
      <c r="AG39" s="310">
        <f t="shared" si="14"/>
        <v>0</v>
      </c>
      <c r="AH39" s="309">
        <v>0</v>
      </c>
      <c r="AI39" s="310">
        <f t="shared" si="15"/>
        <v>0</v>
      </c>
      <c r="AJ39" s="309">
        <v>0</v>
      </c>
      <c r="AK39" s="310">
        <f t="shared" si="16"/>
        <v>0</v>
      </c>
      <c r="AL39" s="309">
        <v>0</v>
      </c>
      <c r="AM39" s="310">
        <f t="shared" si="17"/>
        <v>0</v>
      </c>
      <c r="AN39" s="309">
        <v>0</v>
      </c>
      <c r="AO39" s="310">
        <f t="shared" si="18"/>
        <v>0</v>
      </c>
      <c r="AP39" s="309">
        <v>0</v>
      </c>
      <c r="AQ39" s="310">
        <f t="shared" si="19"/>
        <v>0</v>
      </c>
      <c r="AR39" s="309">
        <v>0</v>
      </c>
      <c r="AS39" s="310">
        <f t="shared" si="20"/>
        <v>0</v>
      </c>
      <c r="AT39" s="309">
        <v>0</v>
      </c>
      <c r="AU39" s="310">
        <f t="shared" si="21"/>
        <v>0</v>
      </c>
      <c r="AV39" s="309">
        <v>0</v>
      </c>
      <c r="AW39" s="310">
        <f t="shared" si="22"/>
        <v>0</v>
      </c>
      <c r="AX39" s="309">
        <v>0</v>
      </c>
      <c r="AY39" s="310">
        <f t="shared" si="23"/>
        <v>0</v>
      </c>
      <c r="AZ39" s="309">
        <v>0</v>
      </c>
      <c r="BA39" s="310">
        <f t="shared" si="24"/>
        <v>0</v>
      </c>
      <c r="BB39" s="309">
        <v>0</v>
      </c>
      <c r="BC39" s="310">
        <f t="shared" si="25"/>
        <v>0</v>
      </c>
      <c r="BD39" s="309">
        <v>0</v>
      </c>
      <c r="BE39" s="310">
        <f t="shared" si="26"/>
        <v>0</v>
      </c>
      <c r="BF39" s="309">
        <v>0</v>
      </c>
      <c r="BG39" s="310">
        <f t="shared" si="27"/>
        <v>0</v>
      </c>
      <c r="BH39" s="309">
        <v>0</v>
      </c>
      <c r="BI39" s="310">
        <f t="shared" si="28"/>
        <v>0</v>
      </c>
      <c r="BJ39" s="309">
        <v>0</v>
      </c>
      <c r="BK39" s="310">
        <f t="shared" si="29"/>
        <v>0</v>
      </c>
      <c r="BL39" s="309">
        <v>0</v>
      </c>
      <c r="BM39" s="310">
        <f t="shared" si="30"/>
        <v>0</v>
      </c>
      <c r="BN39" s="303"/>
      <c r="BO39" s="311">
        <f t="shared" si="31"/>
        <v>0</v>
      </c>
      <c r="BP39" s="312">
        <f t="shared" si="32"/>
        <v>0</v>
      </c>
      <c r="BQ39" s="319"/>
      <c r="BR39" s="314"/>
    </row>
    <row r="40" spans="1:70" ht="15.75" thickBot="1">
      <c r="A40" s="323">
        <v>1301</v>
      </c>
      <c r="B40" s="324" t="s">
        <v>392</v>
      </c>
      <c r="C40" s="321">
        <v>7.9</v>
      </c>
      <c r="D40" s="309">
        <v>0</v>
      </c>
      <c r="E40" s="310">
        <f t="shared" si="0"/>
        <v>0</v>
      </c>
      <c r="F40" s="309">
        <v>0</v>
      </c>
      <c r="G40" s="310">
        <f t="shared" si="1"/>
        <v>0</v>
      </c>
      <c r="H40" s="309">
        <v>0</v>
      </c>
      <c r="I40" s="310">
        <f t="shared" si="2"/>
        <v>0</v>
      </c>
      <c r="J40" s="309">
        <v>0</v>
      </c>
      <c r="K40" s="310">
        <f t="shared" si="3"/>
        <v>0</v>
      </c>
      <c r="L40" s="309">
        <v>0</v>
      </c>
      <c r="M40" s="310">
        <f t="shared" si="4"/>
        <v>0</v>
      </c>
      <c r="N40" s="309">
        <v>0</v>
      </c>
      <c r="O40" s="310">
        <f t="shared" si="5"/>
        <v>0</v>
      </c>
      <c r="P40" s="309">
        <v>0</v>
      </c>
      <c r="Q40" s="310">
        <f t="shared" si="6"/>
        <v>0</v>
      </c>
      <c r="R40" s="309">
        <v>0</v>
      </c>
      <c r="S40" s="310">
        <f t="shared" si="7"/>
        <v>0</v>
      </c>
      <c r="T40" s="309">
        <v>0</v>
      </c>
      <c r="U40" s="310">
        <f t="shared" si="8"/>
        <v>0</v>
      </c>
      <c r="V40" s="309">
        <v>0</v>
      </c>
      <c r="W40" s="310">
        <f t="shared" si="9"/>
        <v>0</v>
      </c>
      <c r="X40" s="309">
        <v>0</v>
      </c>
      <c r="Y40" s="310">
        <f t="shared" si="10"/>
        <v>0</v>
      </c>
      <c r="Z40" s="309">
        <v>0</v>
      </c>
      <c r="AA40" s="310">
        <f t="shared" si="11"/>
        <v>0</v>
      </c>
      <c r="AB40" s="309">
        <v>0</v>
      </c>
      <c r="AC40" s="310">
        <f t="shared" si="12"/>
        <v>0</v>
      </c>
      <c r="AD40" s="309">
        <v>0</v>
      </c>
      <c r="AE40" s="310">
        <f t="shared" si="13"/>
        <v>0</v>
      </c>
      <c r="AF40" s="309">
        <v>0</v>
      </c>
      <c r="AG40" s="310">
        <f t="shared" si="14"/>
        <v>0</v>
      </c>
      <c r="AH40" s="309">
        <v>0</v>
      </c>
      <c r="AI40" s="310">
        <f t="shared" si="15"/>
        <v>0</v>
      </c>
      <c r="AJ40" s="309">
        <v>0</v>
      </c>
      <c r="AK40" s="310">
        <f t="shared" si="16"/>
        <v>0</v>
      </c>
      <c r="AL40" s="309">
        <v>0</v>
      </c>
      <c r="AM40" s="310">
        <f t="shared" si="17"/>
        <v>0</v>
      </c>
      <c r="AN40" s="309">
        <v>0</v>
      </c>
      <c r="AO40" s="310">
        <f t="shared" si="18"/>
        <v>0</v>
      </c>
      <c r="AP40" s="309">
        <v>0</v>
      </c>
      <c r="AQ40" s="310">
        <f t="shared" si="19"/>
        <v>0</v>
      </c>
      <c r="AR40" s="309">
        <v>0</v>
      </c>
      <c r="AS40" s="310">
        <f t="shared" si="20"/>
        <v>0</v>
      </c>
      <c r="AT40" s="309">
        <v>0</v>
      </c>
      <c r="AU40" s="310">
        <f t="shared" si="21"/>
        <v>0</v>
      </c>
      <c r="AV40" s="309">
        <v>0</v>
      </c>
      <c r="AW40" s="310">
        <f t="shared" si="22"/>
        <v>0</v>
      </c>
      <c r="AX40" s="309">
        <v>0</v>
      </c>
      <c r="AY40" s="310">
        <f t="shared" si="23"/>
        <v>0</v>
      </c>
      <c r="AZ40" s="309">
        <v>0</v>
      </c>
      <c r="BA40" s="310">
        <f t="shared" si="24"/>
        <v>0</v>
      </c>
      <c r="BB40" s="309">
        <v>0</v>
      </c>
      <c r="BC40" s="310">
        <f t="shared" si="25"/>
        <v>0</v>
      </c>
      <c r="BD40" s="309">
        <v>0</v>
      </c>
      <c r="BE40" s="310">
        <f t="shared" si="26"/>
        <v>0</v>
      </c>
      <c r="BF40" s="309">
        <v>0</v>
      </c>
      <c r="BG40" s="310">
        <f t="shared" si="27"/>
        <v>0</v>
      </c>
      <c r="BH40" s="309">
        <v>0</v>
      </c>
      <c r="BI40" s="310">
        <f t="shared" si="28"/>
        <v>0</v>
      </c>
      <c r="BJ40" s="309">
        <v>0</v>
      </c>
      <c r="BK40" s="310">
        <f t="shared" si="29"/>
        <v>0</v>
      </c>
      <c r="BL40" s="309">
        <v>0</v>
      </c>
      <c r="BM40" s="310">
        <f t="shared" si="30"/>
        <v>0</v>
      </c>
      <c r="BN40" s="303"/>
      <c r="BO40" s="311">
        <f t="shared" si="31"/>
        <v>0</v>
      </c>
      <c r="BP40" s="312">
        <f t="shared" si="32"/>
        <v>0</v>
      </c>
      <c r="BQ40" s="325"/>
      <c r="BR40" s="314"/>
    </row>
    <row r="41" spans="1:70" ht="15.75" thickBot="1">
      <c r="A41" s="323">
        <v>1302</v>
      </c>
      <c r="B41" s="324" t="s">
        <v>393</v>
      </c>
      <c r="C41" s="321">
        <v>7.9</v>
      </c>
      <c r="D41" s="309">
        <v>0</v>
      </c>
      <c r="E41" s="310">
        <f t="shared" si="0"/>
        <v>0</v>
      </c>
      <c r="F41" s="309">
        <v>0</v>
      </c>
      <c r="G41" s="310">
        <f t="shared" si="1"/>
        <v>0</v>
      </c>
      <c r="H41" s="309">
        <v>0</v>
      </c>
      <c r="I41" s="310">
        <f t="shared" si="2"/>
        <v>0</v>
      </c>
      <c r="J41" s="309">
        <v>0</v>
      </c>
      <c r="K41" s="310">
        <f t="shared" si="3"/>
        <v>0</v>
      </c>
      <c r="L41" s="309">
        <v>0</v>
      </c>
      <c r="M41" s="310">
        <f t="shared" si="4"/>
        <v>0</v>
      </c>
      <c r="N41" s="309">
        <v>0</v>
      </c>
      <c r="O41" s="310">
        <f t="shared" si="5"/>
        <v>0</v>
      </c>
      <c r="P41" s="309">
        <v>0</v>
      </c>
      <c r="Q41" s="310">
        <f t="shared" si="6"/>
        <v>0</v>
      </c>
      <c r="R41" s="309">
        <v>0</v>
      </c>
      <c r="S41" s="310">
        <f t="shared" si="7"/>
        <v>0</v>
      </c>
      <c r="T41" s="309">
        <v>0</v>
      </c>
      <c r="U41" s="310">
        <f t="shared" si="8"/>
        <v>0</v>
      </c>
      <c r="V41" s="309">
        <v>0</v>
      </c>
      <c r="W41" s="310">
        <f t="shared" si="9"/>
        <v>0</v>
      </c>
      <c r="X41" s="309">
        <v>0</v>
      </c>
      <c r="Y41" s="310">
        <f t="shared" si="10"/>
        <v>0</v>
      </c>
      <c r="Z41" s="309">
        <v>0</v>
      </c>
      <c r="AA41" s="310">
        <f t="shared" si="11"/>
        <v>0</v>
      </c>
      <c r="AB41" s="309">
        <v>0</v>
      </c>
      <c r="AC41" s="310">
        <f t="shared" si="12"/>
        <v>0</v>
      </c>
      <c r="AD41" s="309">
        <v>0</v>
      </c>
      <c r="AE41" s="310">
        <f t="shared" si="13"/>
        <v>0</v>
      </c>
      <c r="AF41" s="309">
        <v>0</v>
      </c>
      <c r="AG41" s="310">
        <f t="shared" si="14"/>
        <v>0</v>
      </c>
      <c r="AH41" s="309">
        <v>0</v>
      </c>
      <c r="AI41" s="310">
        <f t="shared" si="15"/>
        <v>0</v>
      </c>
      <c r="AJ41" s="309">
        <v>0</v>
      </c>
      <c r="AK41" s="310">
        <f t="shared" si="16"/>
        <v>0</v>
      </c>
      <c r="AL41" s="309">
        <v>0</v>
      </c>
      <c r="AM41" s="310">
        <f t="shared" si="17"/>
        <v>0</v>
      </c>
      <c r="AN41" s="309">
        <v>0</v>
      </c>
      <c r="AO41" s="310">
        <f t="shared" si="18"/>
        <v>0</v>
      </c>
      <c r="AP41" s="309">
        <v>0</v>
      </c>
      <c r="AQ41" s="310">
        <f t="shared" si="19"/>
        <v>0</v>
      </c>
      <c r="AR41" s="309">
        <v>0</v>
      </c>
      <c r="AS41" s="310">
        <f t="shared" si="20"/>
        <v>0</v>
      </c>
      <c r="AT41" s="309">
        <v>0</v>
      </c>
      <c r="AU41" s="310">
        <f t="shared" si="21"/>
        <v>0</v>
      </c>
      <c r="AV41" s="309">
        <v>0</v>
      </c>
      <c r="AW41" s="310">
        <f t="shared" si="22"/>
        <v>0</v>
      </c>
      <c r="AX41" s="309">
        <v>0</v>
      </c>
      <c r="AY41" s="310">
        <f t="shared" si="23"/>
        <v>0</v>
      </c>
      <c r="AZ41" s="309">
        <v>0</v>
      </c>
      <c r="BA41" s="310">
        <f t="shared" si="24"/>
        <v>0</v>
      </c>
      <c r="BB41" s="309">
        <v>0</v>
      </c>
      <c r="BC41" s="310">
        <f t="shared" si="25"/>
        <v>0</v>
      </c>
      <c r="BD41" s="309">
        <v>0</v>
      </c>
      <c r="BE41" s="310">
        <f t="shared" si="26"/>
        <v>0</v>
      </c>
      <c r="BF41" s="309">
        <v>0</v>
      </c>
      <c r="BG41" s="310">
        <f t="shared" si="27"/>
        <v>0</v>
      </c>
      <c r="BH41" s="309">
        <v>0</v>
      </c>
      <c r="BI41" s="310">
        <f t="shared" si="28"/>
        <v>0</v>
      </c>
      <c r="BJ41" s="309">
        <v>0</v>
      </c>
      <c r="BK41" s="310">
        <f t="shared" si="29"/>
        <v>0</v>
      </c>
      <c r="BL41" s="309">
        <v>0</v>
      </c>
      <c r="BM41" s="310">
        <f t="shared" si="30"/>
        <v>0</v>
      </c>
      <c r="BN41" s="303"/>
      <c r="BO41" s="311">
        <f t="shared" si="31"/>
        <v>0</v>
      </c>
      <c r="BP41" s="312">
        <f t="shared" si="32"/>
        <v>0</v>
      </c>
      <c r="BQ41" s="325"/>
      <c r="BR41" s="314"/>
    </row>
    <row r="42" spans="1:70" ht="15.75" thickBot="1">
      <c r="A42" s="323">
        <v>1303</v>
      </c>
      <c r="B42" s="324" t="s">
        <v>394</v>
      </c>
      <c r="C42" s="321">
        <v>7.9</v>
      </c>
      <c r="D42" s="309">
        <v>0</v>
      </c>
      <c r="E42" s="310">
        <f t="shared" si="0"/>
        <v>0</v>
      </c>
      <c r="F42" s="309">
        <v>0</v>
      </c>
      <c r="G42" s="310">
        <f t="shared" si="1"/>
        <v>0</v>
      </c>
      <c r="H42" s="309">
        <v>0</v>
      </c>
      <c r="I42" s="310">
        <f t="shared" si="2"/>
        <v>0</v>
      </c>
      <c r="J42" s="309">
        <v>0</v>
      </c>
      <c r="K42" s="310">
        <f t="shared" si="3"/>
        <v>0</v>
      </c>
      <c r="L42" s="309">
        <v>0</v>
      </c>
      <c r="M42" s="310">
        <f t="shared" si="4"/>
        <v>0</v>
      </c>
      <c r="N42" s="309">
        <v>0</v>
      </c>
      <c r="O42" s="310">
        <f t="shared" si="5"/>
        <v>0</v>
      </c>
      <c r="P42" s="309">
        <v>0</v>
      </c>
      <c r="Q42" s="310">
        <f t="shared" si="6"/>
        <v>0</v>
      </c>
      <c r="R42" s="309">
        <v>0</v>
      </c>
      <c r="S42" s="310">
        <f t="shared" si="7"/>
        <v>0</v>
      </c>
      <c r="T42" s="309">
        <v>0</v>
      </c>
      <c r="U42" s="310">
        <f t="shared" si="8"/>
        <v>0</v>
      </c>
      <c r="V42" s="309">
        <v>0</v>
      </c>
      <c r="W42" s="310">
        <f t="shared" si="9"/>
        <v>0</v>
      </c>
      <c r="X42" s="309">
        <v>0</v>
      </c>
      <c r="Y42" s="310">
        <f t="shared" si="10"/>
        <v>0</v>
      </c>
      <c r="Z42" s="309">
        <v>0</v>
      </c>
      <c r="AA42" s="310">
        <f t="shared" si="11"/>
        <v>0</v>
      </c>
      <c r="AB42" s="309">
        <v>0</v>
      </c>
      <c r="AC42" s="310">
        <f t="shared" si="12"/>
        <v>0</v>
      </c>
      <c r="AD42" s="309">
        <v>0</v>
      </c>
      <c r="AE42" s="310">
        <f t="shared" si="13"/>
        <v>0</v>
      </c>
      <c r="AF42" s="309">
        <v>0</v>
      </c>
      <c r="AG42" s="310">
        <f t="shared" si="14"/>
        <v>0</v>
      </c>
      <c r="AH42" s="309">
        <v>0</v>
      </c>
      <c r="AI42" s="310">
        <f t="shared" si="15"/>
        <v>0</v>
      </c>
      <c r="AJ42" s="309">
        <v>0</v>
      </c>
      <c r="AK42" s="310">
        <f t="shared" si="16"/>
        <v>0</v>
      </c>
      <c r="AL42" s="309">
        <v>0</v>
      </c>
      <c r="AM42" s="310">
        <f t="shared" si="17"/>
        <v>0</v>
      </c>
      <c r="AN42" s="309">
        <v>0</v>
      </c>
      <c r="AO42" s="310">
        <f t="shared" si="18"/>
        <v>0</v>
      </c>
      <c r="AP42" s="309">
        <v>0</v>
      </c>
      <c r="AQ42" s="310">
        <f t="shared" si="19"/>
        <v>0</v>
      </c>
      <c r="AR42" s="309">
        <v>0</v>
      </c>
      <c r="AS42" s="310">
        <f t="shared" si="20"/>
        <v>0</v>
      </c>
      <c r="AT42" s="309">
        <v>0</v>
      </c>
      <c r="AU42" s="310">
        <f t="shared" si="21"/>
        <v>0</v>
      </c>
      <c r="AV42" s="309">
        <v>0</v>
      </c>
      <c r="AW42" s="310">
        <f t="shared" si="22"/>
        <v>0</v>
      </c>
      <c r="AX42" s="309">
        <v>0</v>
      </c>
      <c r="AY42" s="310">
        <f t="shared" si="23"/>
        <v>0</v>
      </c>
      <c r="AZ42" s="309">
        <v>0</v>
      </c>
      <c r="BA42" s="310">
        <f t="shared" si="24"/>
        <v>0</v>
      </c>
      <c r="BB42" s="309">
        <v>0</v>
      </c>
      <c r="BC42" s="310">
        <f t="shared" si="25"/>
        <v>0</v>
      </c>
      <c r="BD42" s="309">
        <v>0</v>
      </c>
      <c r="BE42" s="310">
        <f t="shared" si="26"/>
        <v>0</v>
      </c>
      <c r="BF42" s="309">
        <v>0</v>
      </c>
      <c r="BG42" s="310">
        <f t="shared" si="27"/>
        <v>0</v>
      </c>
      <c r="BH42" s="309">
        <v>0</v>
      </c>
      <c r="BI42" s="310">
        <f t="shared" si="28"/>
        <v>0</v>
      </c>
      <c r="BJ42" s="309">
        <v>0</v>
      </c>
      <c r="BK42" s="310">
        <f t="shared" si="29"/>
        <v>0</v>
      </c>
      <c r="BL42" s="309">
        <v>0</v>
      </c>
      <c r="BM42" s="310">
        <f t="shared" si="30"/>
        <v>0</v>
      </c>
      <c r="BN42" s="303"/>
      <c r="BO42" s="311">
        <f t="shared" si="31"/>
        <v>0</v>
      </c>
      <c r="BP42" s="312">
        <f t="shared" si="32"/>
        <v>0</v>
      </c>
      <c r="BQ42" s="325"/>
      <c r="BR42" s="314"/>
    </row>
    <row r="43" spans="1:70" ht="15.75" thickBot="1">
      <c r="A43" s="323">
        <v>1304</v>
      </c>
      <c r="B43" s="324" t="s">
        <v>395</v>
      </c>
      <c r="C43" s="321">
        <v>7.9</v>
      </c>
      <c r="D43" s="309">
        <v>0</v>
      </c>
      <c r="E43" s="310">
        <f t="shared" si="0"/>
        <v>0</v>
      </c>
      <c r="F43" s="309">
        <v>0</v>
      </c>
      <c r="G43" s="310">
        <f t="shared" si="1"/>
        <v>0</v>
      </c>
      <c r="H43" s="309">
        <v>0</v>
      </c>
      <c r="I43" s="310">
        <f t="shared" si="2"/>
        <v>0</v>
      </c>
      <c r="J43" s="309">
        <v>0</v>
      </c>
      <c r="K43" s="310">
        <f t="shared" si="3"/>
        <v>0</v>
      </c>
      <c r="L43" s="309">
        <v>0</v>
      </c>
      <c r="M43" s="310">
        <f t="shared" si="4"/>
        <v>0</v>
      </c>
      <c r="N43" s="309">
        <v>0</v>
      </c>
      <c r="O43" s="310">
        <f t="shared" si="5"/>
        <v>0</v>
      </c>
      <c r="P43" s="309">
        <v>0</v>
      </c>
      <c r="Q43" s="310">
        <f t="shared" si="6"/>
        <v>0</v>
      </c>
      <c r="R43" s="309">
        <v>0</v>
      </c>
      <c r="S43" s="310">
        <f t="shared" si="7"/>
        <v>0</v>
      </c>
      <c r="T43" s="309">
        <v>0</v>
      </c>
      <c r="U43" s="310">
        <f t="shared" si="8"/>
        <v>0</v>
      </c>
      <c r="V43" s="309">
        <v>0</v>
      </c>
      <c r="W43" s="310">
        <f t="shared" si="9"/>
        <v>0</v>
      </c>
      <c r="X43" s="309">
        <v>0</v>
      </c>
      <c r="Y43" s="310">
        <f t="shared" si="10"/>
        <v>0</v>
      </c>
      <c r="Z43" s="309">
        <v>0</v>
      </c>
      <c r="AA43" s="310">
        <f t="shared" si="11"/>
        <v>0</v>
      </c>
      <c r="AB43" s="309">
        <v>0</v>
      </c>
      <c r="AC43" s="310">
        <f t="shared" si="12"/>
        <v>0</v>
      </c>
      <c r="AD43" s="309">
        <v>0</v>
      </c>
      <c r="AE43" s="310">
        <f t="shared" si="13"/>
        <v>0</v>
      </c>
      <c r="AF43" s="309">
        <v>0</v>
      </c>
      <c r="AG43" s="310">
        <f t="shared" si="14"/>
        <v>0</v>
      </c>
      <c r="AH43" s="309">
        <v>0</v>
      </c>
      <c r="AI43" s="310">
        <f t="shared" si="15"/>
        <v>0</v>
      </c>
      <c r="AJ43" s="309">
        <v>0</v>
      </c>
      <c r="AK43" s="310">
        <f t="shared" si="16"/>
        <v>0</v>
      </c>
      <c r="AL43" s="309">
        <v>0</v>
      </c>
      <c r="AM43" s="310">
        <f t="shared" si="17"/>
        <v>0</v>
      </c>
      <c r="AN43" s="309">
        <v>0</v>
      </c>
      <c r="AO43" s="310">
        <f t="shared" si="18"/>
        <v>0</v>
      </c>
      <c r="AP43" s="309">
        <v>0</v>
      </c>
      <c r="AQ43" s="310">
        <f t="shared" si="19"/>
        <v>0</v>
      </c>
      <c r="AR43" s="309">
        <v>0</v>
      </c>
      <c r="AS43" s="310">
        <f t="shared" si="20"/>
        <v>0</v>
      </c>
      <c r="AT43" s="309">
        <v>0</v>
      </c>
      <c r="AU43" s="310">
        <f t="shared" si="21"/>
        <v>0</v>
      </c>
      <c r="AV43" s="309">
        <v>0</v>
      </c>
      <c r="AW43" s="310">
        <f t="shared" si="22"/>
        <v>0</v>
      </c>
      <c r="AX43" s="309">
        <v>0</v>
      </c>
      <c r="AY43" s="310">
        <f t="shared" si="23"/>
        <v>0</v>
      </c>
      <c r="AZ43" s="309">
        <v>0</v>
      </c>
      <c r="BA43" s="310">
        <f t="shared" si="24"/>
        <v>0</v>
      </c>
      <c r="BB43" s="309">
        <v>0</v>
      </c>
      <c r="BC43" s="310">
        <f t="shared" si="25"/>
        <v>0</v>
      </c>
      <c r="BD43" s="309">
        <v>0</v>
      </c>
      <c r="BE43" s="310">
        <f t="shared" si="26"/>
        <v>0</v>
      </c>
      <c r="BF43" s="309">
        <v>0</v>
      </c>
      <c r="BG43" s="310">
        <f t="shared" si="27"/>
        <v>0</v>
      </c>
      <c r="BH43" s="309">
        <v>0</v>
      </c>
      <c r="BI43" s="310">
        <f t="shared" si="28"/>
        <v>0</v>
      </c>
      <c r="BJ43" s="309">
        <v>0</v>
      </c>
      <c r="BK43" s="310">
        <f t="shared" si="29"/>
        <v>0</v>
      </c>
      <c r="BL43" s="309">
        <v>0</v>
      </c>
      <c r="BM43" s="310">
        <f t="shared" si="30"/>
        <v>0</v>
      </c>
      <c r="BN43" s="303"/>
      <c r="BO43" s="311">
        <f t="shared" si="31"/>
        <v>0</v>
      </c>
      <c r="BP43" s="312">
        <f t="shared" si="32"/>
        <v>0</v>
      </c>
      <c r="BQ43" s="325"/>
      <c r="BR43" s="314"/>
    </row>
    <row r="44" spans="1:70" ht="15.75" thickBot="1">
      <c r="A44" s="323">
        <v>1305</v>
      </c>
      <c r="B44" s="324" t="s">
        <v>396</v>
      </c>
      <c r="C44" s="321">
        <v>7.9</v>
      </c>
      <c r="D44" s="309">
        <v>0</v>
      </c>
      <c r="E44" s="310">
        <f t="shared" si="0"/>
        <v>0</v>
      </c>
      <c r="F44" s="309">
        <v>0</v>
      </c>
      <c r="G44" s="310">
        <f t="shared" si="1"/>
        <v>0</v>
      </c>
      <c r="H44" s="309">
        <v>0</v>
      </c>
      <c r="I44" s="310">
        <f t="shared" si="2"/>
        <v>0</v>
      </c>
      <c r="J44" s="309">
        <v>0</v>
      </c>
      <c r="K44" s="310">
        <f t="shared" si="3"/>
        <v>0</v>
      </c>
      <c r="L44" s="309">
        <v>0</v>
      </c>
      <c r="M44" s="310">
        <f t="shared" si="4"/>
        <v>0</v>
      </c>
      <c r="N44" s="309">
        <v>0</v>
      </c>
      <c r="O44" s="310">
        <f t="shared" si="5"/>
        <v>0</v>
      </c>
      <c r="P44" s="309">
        <v>0</v>
      </c>
      <c r="Q44" s="310">
        <f t="shared" si="6"/>
        <v>0</v>
      </c>
      <c r="R44" s="309">
        <v>0</v>
      </c>
      <c r="S44" s="310">
        <f t="shared" si="7"/>
        <v>0</v>
      </c>
      <c r="T44" s="309">
        <v>0</v>
      </c>
      <c r="U44" s="310">
        <f t="shared" si="8"/>
        <v>0</v>
      </c>
      <c r="V44" s="309">
        <v>0</v>
      </c>
      <c r="W44" s="310">
        <f t="shared" si="9"/>
        <v>0</v>
      </c>
      <c r="X44" s="309">
        <v>0</v>
      </c>
      <c r="Y44" s="310">
        <f t="shared" si="10"/>
        <v>0</v>
      </c>
      <c r="Z44" s="309">
        <v>0</v>
      </c>
      <c r="AA44" s="310">
        <f t="shared" si="11"/>
        <v>0</v>
      </c>
      <c r="AB44" s="309">
        <v>0</v>
      </c>
      <c r="AC44" s="310">
        <f t="shared" si="12"/>
        <v>0</v>
      </c>
      <c r="AD44" s="309">
        <v>0</v>
      </c>
      <c r="AE44" s="310">
        <f t="shared" si="13"/>
        <v>0</v>
      </c>
      <c r="AF44" s="309">
        <v>0</v>
      </c>
      <c r="AG44" s="310">
        <f t="shared" si="14"/>
        <v>0</v>
      </c>
      <c r="AH44" s="309">
        <v>0</v>
      </c>
      <c r="AI44" s="310">
        <f t="shared" si="15"/>
        <v>0</v>
      </c>
      <c r="AJ44" s="309">
        <v>0</v>
      </c>
      <c r="AK44" s="310">
        <f t="shared" si="16"/>
        <v>0</v>
      </c>
      <c r="AL44" s="309">
        <v>0</v>
      </c>
      <c r="AM44" s="310">
        <f t="shared" si="17"/>
        <v>0</v>
      </c>
      <c r="AN44" s="309">
        <v>0</v>
      </c>
      <c r="AO44" s="310">
        <f t="shared" si="18"/>
        <v>0</v>
      </c>
      <c r="AP44" s="309">
        <v>0</v>
      </c>
      <c r="AQ44" s="310">
        <f t="shared" si="19"/>
        <v>0</v>
      </c>
      <c r="AR44" s="309">
        <v>0</v>
      </c>
      <c r="AS44" s="310">
        <f t="shared" si="20"/>
        <v>0</v>
      </c>
      <c r="AT44" s="309">
        <v>0</v>
      </c>
      <c r="AU44" s="310">
        <f t="shared" si="21"/>
        <v>0</v>
      </c>
      <c r="AV44" s="309">
        <v>0</v>
      </c>
      <c r="AW44" s="310">
        <f t="shared" si="22"/>
        <v>0</v>
      </c>
      <c r="AX44" s="309">
        <v>0</v>
      </c>
      <c r="AY44" s="310">
        <f t="shared" si="23"/>
        <v>0</v>
      </c>
      <c r="AZ44" s="309">
        <v>0</v>
      </c>
      <c r="BA44" s="310">
        <f t="shared" si="24"/>
        <v>0</v>
      </c>
      <c r="BB44" s="309">
        <v>0</v>
      </c>
      <c r="BC44" s="310">
        <f t="shared" si="25"/>
        <v>0</v>
      </c>
      <c r="BD44" s="309">
        <v>0</v>
      </c>
      <c r="BE44" s="310">
        <f t="shared" si="26"/>
        <v>0</v>
      </c>
      <c r="BF44" s="309">
        <v>0</v>
      </c>
      <c r="BG44" s="310">
        <f t="shared" si="27"/>
        <v>0</v>
      </c>
      <c r="BH44" s="309">
        <v>0</v>
      </c>
      <c r="BI44" s="310">
        <f t="shared" si="28"/>
        <v>0</v>
      </c>
      <c r="BJ44" s="309">
        <v>0</v>
      </c>
      <c r="BK44" s="310">
        <f t="shared" si="29"/>
        <v>0</v>
      </c>
      <c r="BL44" s="309">
        <v>0</v>
      </c>
      <c r="BM44" s="310">
        <f t="shared" si="30"/>
        <v>0</v>
      </c>
      <c r="BN44" s="303"/>
      <c r="BO44" s="311">
        <f t="shared" si="31"/>
        <v>0</v>
      </c>
      <c r="BP44" s="312">
        <f t="shared" si="32"/>
        <v>0</v>
      </c>
      <c r="BQ44" s="326"/>
      <c r="BR44" s="314"/>
    </row>
    <row r="45" spans="1:70" ht="15.75" thickBot="1">
      <c r="A45" s="323">
        <v>1306</v>
      </c>
      <c r="B45" s="324" t="s">
        <v>397</v>
      </c>
      <c r="C45" s="321">
        <v>7.9</v>
      </c>
      <c r="D45" s="309">
        <v>0</v>
      </c>
      <c r="E45" s="310">
        <f t="shared" si="0"/>
        <v>0</v>
      </c>
      <c r="F45" s="309">
        <v>0</v>
      </c>
      <c r="G45" s="310">
        <f t="shared" si="1"/>
        <v>0</v>
      </c>
      <c r="H45" s="309">
        <v>0</v>
      </c>
      <c r="I45" s="310">
        <f t="shared" si="2"/>
        <v>0</v>
      </c>
      <c r="J45" s="309">
        <v>0</v>
      </c>
      <c r="K45" s="310">
        <f t="shared" si="3"/>
        <v>0</v>
      </c>
      <c r="L45" s="309">
        <v>0</v>
      </c>
      <c r="M45" s="310">
        <f t="shared" si="4"/>
        <v>0</v>
      </c>
      <c r="N45" s="309">
        <v>0</v>
      </c>
      <c r="O45" s="310">
        <f t="shared" si="5"/>
        <v>0</v>
      </c>
      <c r="P45" s="309">
        <v>0</v>
      </c>
      <c r="Q45" s="310">
        <f t="shared" si="6"/>
        <v>0</v>
      </c>
      <c r="R45" s="309">
        <v>0</v>
      </c>
      <c r="S45" s="310">
        <f t="shared" si="7"/>
        <v>0</v>
      </c>
      <c r="T45" s="309">
        <v>0</v>
      </c>
      <c r="U45" s="310">
        <f t="shared" si="8"/>
        <v>0</v>
      </c>
      <c r="V45" s="309">
        <v>0</v>
      </c>
      <c r="W45" s="310">
        <f t="shared" si="9"/>
        <v>0</v>
      </c>
      <c r="X45" s="309">
        <v>0</v>
      </c>
      <c r="Y45" s="310">
        <f t="shared" si="10"/>
        <v>0</v>
      </c>
      <c r="Z45" s="309">
        <v>0</v>
      </c>
      <c r="AA45" s="310">
        <f t="shared" si="11"/>
        <v>0</v>
      </c>
      <c r="AB45" s="309">
        <v>0</v>
      </c>
      <c r="AC45" s="310">
        <f t="shared" si="12"/>
        <v>0</v>
      </c>
      <c r="AD45" s="309">
        <v>0</v>
      </c>
      <c r="AE45" s="310">
        <f t="shared" si="13"/>
        <v>0</v>
      </c>
      <c r="AF45" s="309">
        <v>0</v>
      </c>
      <c r="AG45" s="310">
        <f t="shared" si="14"/>
        <v>0</v>
      </c>
      <c r="AH45" s="309">
        <v>0</v>
      </c>
      <c r="AI45" s="310">
        <f t="shared" si="15"/>
        <v>0</v>
      </c>
      <c r="AJ45" s="309">
        <v>0</v>
      </c>
      <c r="AK45" s="310">
        <f t="shared" si="16"/>
        <v>0</v>
      </c>
      <c r="AL45" s="309">
        <v>0</v>
      </c>
      <c r="AM45" s="310">
        <f t="shared" si="17"/>
        <v>0</v>
      </c>
      <c r="AN45" s="309">
        <v>0</v>
      </c>
      <c r="AO45" s="310">
        <f t="shared" si="18"/>
        <v>0</v>
      </c>
      <c r="AP45" s="309">
        <v>0</v>
      </c>
      <c r="AQ45" s="310">
        <f t="shared" si="19"/>
        <v>0</v>
      </c>
      <c r="AR45" s="309">
        <v>0</v>
      </c>
      <c r="AS45" s="310">
        <f t="shared" si="20"/>
        <v>0</v>
      </c>
      <c r="AT45" s="309">
        <v>0</v>
      </c>
      <c r="AU45" s="310">
        <f t="shared" si="21"/>
        <v>0</v>
      </c>
      <c r="AV45" s="309">
        <v>0</v>
      </c>
      <c r="AW45" s="310">
        <f t="shared" si="22"/>
        <v>0</v>
      </c>
      <c r="AX45" s="309">
        <v>0</v>
      </c>
      <c r="AY45" s="310">
        <f t="shared" si="23"/>
        <v>0</v>
      </c>
      <c r="AZ45" s="309">
        <v>0</v>
      </c>
      <c r="BA45" s="310">
        <f t="shared" si="24"/>
        <v>0</v>
      </c>
      <c r="BB45" s="309">
        <v>0</v>
      </c>
      <c r="BC45" s="310">
        <f t="shared" si="25"/>
        <v>0</v>
      </c>
      <c r="BD45" s="309">
        <v>0</v>
      </c>
      <c r="BE45" s="310">
        <f t="shared" si="26"/>
        <v>0</v>
      </c>
      <c r="BF45" s="309">
        <v>0</v>
      </c>
      <c r="BG45" s="310">
        <f t="shared" si="27"/>
        <v>0</v>
      </c>
      <c r="BH45" s="309">
        <v>0</v>
      </c>
      <c r="BI45" s="310">
        <f t="shared" si="28"/>
        <v>0</v>
      </c>
      <c r="BJ45" s="309">
        <v>0</v>
      </c>
      <c r="BK45" s="310">
        <f t="shared" si="29"/>
        <v>0</v>
      </c>
      <c r="BL45" s="309">
        <v>0</v>
      </c>
      <c r="BM45" s="310">
        <f t="shared" si="30"/>
        <v>0</v>
      </c>
      <c r="BN45" s="303"/>
      <c r="BO45" s="311">
        <f t="shared" si="31"/>
        <v>0</v>
      </c>
      <c r="BP45" s="312">
        <f t="shared" si="32"/>
        <v>0</v>
      </c>
      <c r="BQ45" s="326"/>
      <c r="BR45" s="314"/>
    </row>
    <row r="46" spans="1:70" ht="15.75" thickBot="1">
      <c r="A46" s="323"/>
      <c r="B46" s="324" t="s">
        <v>398</v>
      </c>
      <c r="C46" s="321">
        <v>16.899999999999999</v>
      </c>
      <c r="D46" s="309">
        <v>0</v>
      </c>
      <c r="E46" s="310">
        <f t="shared" si="0"/>
        <v>0</v>
      </c>
      <c r="F46" s="309">
        <v>0</v>
      </c>
      <c r="G46" s="310">
        <f t="shared" si="1"/>
        <v>0</v>
      </c>
      <c r="H46" s="309">
        <v>0</v>
      </c>
      <c r="I46" s="310">
        <f t="shared" si="2"/>
        <v>0</v>
      </c>
      <c r="J46" s="309">
        <v>0</v>
      </c>
      <c r="K46" s="310">
        <f t="shared" si="3"/>
        <v>0</v>
      </c>
      <c r="L46" s="309">
        <v>0</v>
      </c>
      <c r="M46" s="310">
        <f t="shared" si="4"/>
        <v>0</v>
      </c>
      <c r="N46" s="309">
        <v>0</v>
      </c>
      <c r="O46" s="310">
        <f t="shared" si="5"/>
        <v>0</v>
      </c>
      <c r="P46" s="309">
        <v>0</v>
      </c>
      <c r="Q46" s="310">
        <f t="shared" si="6"/>
        <v>0</v>
      </c>
      <c r="R46" s="309">
        <v>0</v>
      </c>
      <c r="S46" s="310">
        <f t="shared" si="7"/>
        <v>0</v>
      </c>
      <c r="T46" s="309">
        <v>0</v>
      </c>
      <c r="U46" s="310">
        <f t="shared" si="8"/>
        <v>0</v>
      </c>
      <c r="V46" s="309">
        <v>0</v>
      </c>
      <c r="W46" s="310">
        <f t="shared" si="9"/>
        <v>0</v>
      </c>
      <c r="X46" s="309">
        <v>0</v>
      </c>
      <c r="Y46" s="310">
        <f t="shared" si="10"/>
        <v>0</v>
      </c>
      <c r="Z46" s="309">
        <v>0</v>
      </c>
      <c r="AA46" s="310">
        <f t="shared" si="11"/>
        <v>0</v>
      </c>
      <c r="AB46" s="309">
        <v>0</v>
      </c>
      <c r="AC46" s="310">
        <f t="shared" si="12"/>
        <v>0</v>
      </c>
      <c r="AD46" s="309">
        <v>0</v>
      </c>
      <c r="AE46" s="310">
        <f t="shared" si="13"/>
        <v>0</v>
      </c>
      <c r="AF46" s="309">
        <v>0</v>
      </c>
      <c r="AG46" s="310">
        <f t="shared" si="14"/>
        <v>0</v>
      </c>
      <c r="AH46" s="309">
        <v>0</v>
      </c>
      <c r="AI46" s="310">
        <f t="shared" si="15"/>
        <v>0</v>
      </c>
      <c r="AJ46" s="309">
        <v>0</v>
      </c>
      <c r="AK46" s="310">
        <f t="shared" si="16"/>
        <v>0</v>
      </c>
      <c r="AL46" s="309">
        <v>0</v>
      </c>
      <c r="AM46" s="310">
        <f t="shared" si="17"/>
        <v>0</v>
      </c>
      <c r="AN46" s="309">
        <v>0</v>
      </c>
      <c r="AO46" s="310">
        <f t="shared" si="18"/>
        <v>0</v>
      </c>
      <c r="AP46" s="309">
        <v>0</v>
      </c>
      <c r="AQ46" s="310">
        <f t="shared" si="19"/>
        <v>0</v>
      </c>
      <c r="AR46" s="309">
        <v>0</v>
      </c>
      <c r="AS46" s="310">
        <f t="shared" si="20"/>
        <v>0</v>
      </c>
      <c r="AT46" s="309">
        <v>0</v>
      </c>
      <c r="AU46" s="310">
        <f t="shared" si="21"/>
        <v>0</v>
      </c>
      <c r="AV46" s="309">
        <v>0</v>
      </c>
      <c r="AW46" s="310">
        <f t="shared" si="22"/>
        <v>0</v>
      </c>
      <c r="AX46" s="309">
        <v>0</v>
      </c>
      <c r="AY46" s="310">
        <f t="shared" si="23"/>
        <v>0</v>
      </c>
      <c r="AZ46" s="309">
        <v>0</v>
      </c>
      <c r="BA46" s="310">
        <f t="shared" si="24"/>
        <v>0</v>
      </c>
      <c r="BB46" s="309">
        <v>0</v>
      </c>
      <c r="BC46" s="310">
        <f t="shared" si="25"/>
        <v>0</v>
      </c>
      <c r="BD46" s="309">
        <v>0</v>
      </c>
      <c r="BE46" s="310">
        <f t="shared" si="26"/>
        <v>0</v>
      </c>
      <c r="BF46" s="309">
        <v>0</v>
      </c>
      <c r="BG46" s="310">
        <f t="shared" si="27"/>
        <v>0</v>
      </c>
      <c r="BH46" s="309">
        <v>0</v>
      </c>
      <c r="BI46" s="310">
        <f t="shared" si="28"/>
        <v>0</v>
      </c>
      <c r="BJ46" s="309">
        <v>0</v>
      </c>
      <c r="BK46" s="310">
        <f t="shared" si="29"/>
        <v>0</v>
      </c>
      <c r="BL46" s="309">
        <v>0</v>
      </c>
      <c r="BM46" s="310">
        <f t="shared" si="30"/>
        <v>0</v>
      </c>
      <c r="BN46" s="303"/>
      <c r="BO46" s="311">
        <f t="shared" si="31"/>
        <v>0</v>
      </c>
      <c r="BP46" s="312">
        <f t="shared" si="32"/>
        <v>0</v>
      </c>
      <c r="BQ46" s="326"/>
      <c r="BR46" s="314"/>
    </row>
    <row r="47" spans="1:70" ht="15.75" thickBot="1">
      <c r="A47" s="323"/>
      <c r="B47" s="324" t="s">
        <v>399</v>
      </c>
      <c r="C47" s="321">
        <v>12.9</v>
      </c>
      <c r="D47" s="309">
        <v>0</v>
      </c>
      <c r="E47" s="310">
        <f t="shared" si="0"/>
        <v>0</v>
      </c>
      <c r="F47" s="309">
        <v>0</v>
      </c>
      <c r="G47" s="310">
        <f t="shared" si="1"/>
        <v>0</v>
      </c>
      <c r="H47" s="309">
        <v>0</v>
      </c>
      <c r="I47" s="310">
        <f t="shared" si="2"/>
        <v>0</v>
      </c>
      <c r="J47" s="309">
        <v>0</v>
      </c>
      <c r="K47" s="310">
        <f t="shared" si="3"/>
        <v>0</v>
      </c>
      <c r="L47" s="309">
        <v>0</v>
      </c>
      <c r="M47" s="310">
        <f t="shared" si="4"/>
        <v>0</v>
      </c>
      <c r="N47" s="309">
        <v>0</v>
      </c>
      <c r="O47" s="310">
        <f t="shared" si="5"/>
        <v>0</v>
      </c>
      <c r="P47" s="309">
        <v>0</v>
      </c>
      <c r="Q47" s="310">
        <f t="shared" si="6"/>
        <v>0</v>
      </c>
      <c r="R47" s="309">
        <v>0</v>
      </c>
      <c r="S47" s="310">
        <f t="shared" si="7"/>
        <v>0</v>
      </c>
      <c r="T47" s="309">
        <v>0</v>
      </c>
      <c r="U47" s="310">
        <f t="shared" si="8"/>
        <v>0</v>
      </c>
      <c r="V47" s="309">
        <v>0</v>
      </c>
      <c r="W47" s="310">
        <f t="shared" si="9"/>
        <v>0</v>
      </c>
      <c r="X47" s="309">
        <v>0</v>
      </c>
      <c r="Y47" s="310">
        <f t="shared" si="10"/>
        <v>0</v>
      </c>
      <c r="Z47" s="309">
        <v>0</v>
      </c>
      <c r="AA47" s="310">
        <f t="shared" si="11"/>
        <v>0</v>
      </c>
      <c r="AB47" s="309">
        <v>0</v>
      </c>
      <c r="AC47" s="310">
        <f t="shared" si="12"/>
        <v>0</v>
      </c>
      <c r="AD47" s="309">
        <v>0</v>
      </c>
      <c r="AE47" s="310">
        <f t="shared" si="13"/>
        <v>0</v>
      </c>
      <c r="AF47" s="309">
        <v>0</v>
      </c>
      <c r="AG47" s="310">
        <f t="shared" si="14"/>
        <v>0</v>
      </c>
      <c r="AH47" s="309">
        <v>0</v>
      </c>
      <c r="AI47" s="310">
        <f t="shared" si="15"/>
        <v>0</v>
      </c>
      <c r="AJ47" s="309">
        <v>0</v>
      </c>
      <c r="AK47" s="310">
        <f t="shared" si="16"/>
        <v>0</v>
      </c>
      <c r="AL47" s="309">
        <v>0</v>
      </c>
      <c r="AM47" s="310">
        <f t="shared" si="17"/>
        <v>0</v>
      </c>
      <c r="AN47" s="309">
        <v>0</v>
      </c>
      <c r="AO47" s="310">
        <f t="shared" si="18"/>
        <v>0</v>
      </c>
      <c r="AP47" s="309">
        <v>0</v>
      </c>
      <c r="AQ47" s="310">
        <f t="shared" si="19"/>
        <v>0</v>
      </c>
      <c r="AR47" s="309">
        <v>0</v>
      </c>
      <c r="AS47" s="310">
        <f t="shared" si="20"/>
        <v>0</v>
      </c>
      <c r="AT47" s="309">
        <v>0</v>
      </c>
      <c r="AU47" s="310">
        <f t="shared" si="21"/>
        <v>0</v>
      </c>
      <c r="AV47" s="309">
        <v>0</v>
      </c>
      <c r="AW47" s="310">
        <f t="shared" si="22"/>
        <v>0</v>
      </c>
      <c r="AX47" s="309">
        <v>0</v>
      </c>
      <c r="AY47" s="310">
        <f t="shared" si="23"/>
        <v>0</v>
      </c>
      <c r="AZ47" s="309">
        <v>0</v>
      </c>
      <c r="BA47" s="310">
        <f t="shared" si="24"/>
        <v>0</v>
      </c>
      <c r="BB47" s="309">
        <v>0</v>
      </c>
      <c r="BC47" s="310">
        <f t="shared" si="25"/>
        <v>0</v>
      </c>
      <c r="BD47" s="309">
        <v>0</v>
      </c>
      <c r="BE47" s="310">
        <f t="shared" si="26"/>
        <v>0</v>
      </c>
      <c r="BF47" s="309">
        <v>0</v>
      </c>
      <c r="BG47" s="310">
        <f t="shared" si="27"/>
        <v>0</v>
      </c>
      <c r="BH47" s="309">
        <v>0</v>
      </c>
      <c r="BI47" s="310">
        <f t="shared" si="28"/>
        <v>0</v>
      </c>
      <c r="BJ47" s="309">
        <v>0</v>
      </c>
      <c r="BK47" s="310">
        <f t="shared" si="29"/>
        <v>0</v>
      </c>
      <c r="BL47" s="309">
        <v>0</v>
      </c>
      <c r="BM47" s="310">
        <f t="shared" si="30"/>
        <v>0</v>
      </c>
      <c r="BN47" s="303"/>
      <c r="BO47" s="311">
        <f t="shared" si="31"/>
        <v>0</v>
      </c>
      <c r="BP47" s="312">
        <f t="shared" si="32"/>
        <v>0</v>
      </c>
      <c r="BQ47" s="326"/>
      <c r="BR47" s="314"/>
    </row>
    <row r="48" spans="1:70" ht="15.75" thickBot="1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8"/>
      <c r="P48" s="329"/>
      <c r="Q48" s="327"/>
      <c r="R48" s="327"/>
      <c r="S48" s="327"/>
      <c r="T48" s="327"/>
      <c r="U48" s="327"/>
      <c r="V48" s="327"/>
      <c r="W48" s="327"/>
      <c r="X48" s="327"/>
      <c r="Y48" s="330"/>
      <c r="Z48" s="330"/>
      <c r="AA48" s="330"/>
      <c r="AB48" s="330"/>
      <c r="AC48" s="330"/>
      <c r="AD48" s="330"/>
      <c r="AE48" s="330"/>
      <c r="AF48" s="330"/>
      <c r="AG48" s="330"/>
      <c r="AH48" s="329"/>
      <c r="AI48" s="330"/>
      <c r="AJ48" s="330"/>
      <c r="AK48" s="330"/>
      <c r="AL48" s="330"/>
      <c r="AM48" s="330"/>
      <c r="AN48" s="330"/>
      <c r="AO48" s="330"/>
      <c r="AP48" s="329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03"/>
      <c r="BO48" s="331"/>
      <c r="BP48" s="332"/>
      <c r="BQ48" s="326"/>
    </row>
    <row r="49" spans="1:70" ht="15.75" thickBot="1">
      <c r="A49" s="333"/>
      <c r="B49" s="334" t="s">
        <v>400</v>
      </c>
      <c r="C49" s="335" t="s">
        <v>401</v>
      </c>
      <c r="D49" s="336">
        <f t="shared" ref="D49:BM49" si="66">SUM(D9:D47)</f>
        <v>0</v>
      </c>
      <c r="E49" s="337">
        <f>SUM(E9:E47)</f>
        <v>0</v>
      </c>
      <c r="F49" s="336">
        <f t="shared" si="66"/>
        <v>0</v>
      </c>
      <c r="G49" s="337">
        <f t="shared" si="66"/>
        <v>0</v>
      </c>
      <c r="H49" s="336">
        <f t="shared" si="66"/>
        <v>0</v>
      </c>
      <c r="I49" s="337">
        <f t="shared" si="66"/>
        <v>0</v>
      </c>
      <c r="J49" s="336">
        <f t="shared" si="66"/>
        <v>1</v>
      </c>
      <c r="K49" s="337">
        <f t="shared" si="66"/>
        <v>12.9</v>
      </c>
      <c r="L49" s="336">
        <f t="shared" si="66"/>
        <v>1</v>
      </c>
      <c r="M49" s="337">
        <f t="shared" si="66"/>
        <v>12.9</v>
      </c>
      <c r="N49" s="336">
        <f t="shared" si="66"/>
        <v>0</v>
      </c>
      <c r="O49" s="337">
        <f t="shared" si="66"/>
        <v>0</v>
      </c>
      <c r="P49" s="336">
        <f t="shared" si="66"/>
        <v>0</v>
      </c>
      <c r="Q49" s="337">
        <f t="shared" si="66"/>
        <v>0</v>
      </c>
      <c r="R49" s="336">
        <f t="shared" si="66"/>
        <v>0</v>
      </c>
      <c r="S49" s="337">
        <f t="shared" si="66"/>
        <v>0</v>
      </c>
      <c r="T49" s="336">
        <f t="shared" si="66"/>
        <v>0</v>
      </c>
      <c r="U49" s="337">
        <f t="shared" si="66"/>
        <v>0</v>
      </c>
      <c r="V49" s="336">
        <f t="shared" si="66"/>
        <v>0</v>
      </c>
      <c r="W49" s="337">
        <f t="shared" si="66"/>
        <v>0</v>
      </c>
      <c r="X49" s="336">
        <f t="shared" si="66"/>
        <v>0</v>
      </c>
      <c r="Y49" s="337">
        <f t="shared" si="66"/>
        <v>0</v>
      </c>
      <c r="Z49" s="336">
        <f t="shared" si="66"/>
        <v>0</v>
      </c>
      <c r="AA49" s="337">
        <f t="shared" si="66"/>
        <v>0</v>
      </c>
      <c r="AB49" s="336">
        <f t="shared" si="66"/>
        <v>0</v>
      </c>
      <c r="AC49" s="337">
        <f t="shared" si="66"/>
        <v>0</v>
      </c>
      <c r="AD49" s="336">
        <f t="shared" si="66"/>
        <v>0</v>
      </c>
      <c r="AE49" s="337">
        <f t="shared" si="66"/>
        <v>0</v>
      </c>
      <c r="AF49" s="336">
        <f t="shared" si="66"/>
        <v>0</v>
      </c>
      <c r="AG49" s="337">
        <f t="shared" si="66"/>
        <v>0</v>
      </c>
      <c r="AH49" s="336">
        <f t="shared" si="66"/>
        <v>0</v>
      </c>
      <c r="AI49" s="337">
        <f t="shared" si="66"/>
        <v>0</v>
      </c>
      <c r="AJ49" s="336">
        <f t="shared" si="66"/>
        <v>0</v>
      </c>
      <c r="AK49" s="337">
        <f t="shared" si="66"/>
        <v>0</v>
      </c>
      <c r="AL49" s="336">
        <f t="shared" si="66"/>
        <v>0</v>
      </c>
      <c r="AM49" s="337">
        <f t="shared" si="66"/>
        <v>0</v>
      </c>
      <c r="AN49" s="336">
        <f t="shared" si="66"/>
        <v>0</v>
      </c>
      <c r="AO49" s="337">
        <f t="shared" si="66"/>
        <v>0</v>
      </c>
      <c r="AP49" s="336">
        <f>SUM(AP9:AP47)</f>
        <v>0</v>
      </c>
      <c r="AQ49" s="337">
        <f t="shared" si="66"/>
        <v>0</v>
      </c>
      <c r="AR49" s="336">
        <f t="shared" si="66"/>
        <v>0</v>
      </c>
      <c r="AS49" s="337">
        <f t="shared" si="66"/>
        <v>0</v>
      </c>
      <c r="AT49" s="336">
        <f t="shared" si="66"/>
        <v>0</v>
      </c>
      <c r="AU49" s="337">
        <f t="shared" si="66"/>
        <v>0</v>
      </c>
      <c r="AV49" s="336">
        <f t="shared" si="66"/>
        <v>0</v>
      </c>
      <c r="AW49" s="337">
        <f t="shared" si="66"/>
        <v>0</v>
      </c>
      <c r="AX49" s="336">
        <f t="shared" si="66"/>
        <v>0</v>
      </c>
      <c r="AY49" s="337">
        <f t="shared" si="66"/>
        <v>0</v>
      </c>
      <c r="AZ49" s="336">
        <f t="shared" si="66"/>
        <v>0</v>
      </c>
      <c r="BA49" s="337">
        <f t="shared" si="66"/>
        <v>0</v>
      </c>
      <c r="BB49" s="336">
        <f t="shared" si="66"/>
        <v>0</v>
      </c>
      <c r="BC49" s="337">
        <f t="shared" si="66"/>
        <v>0</v>
      </c>
      <c r="BD49" s="336">
        <f t="shared" si="66"/>
        <v>0</v>
      </c>
      <c r="BE49" s="337">
        <f t="shared" si="66"/>
        <v>0</v>
      </c>
      <c r="BF49" s="336">
        <f t="shared" si="66"/>
        <v>0</v>
      </c>
      <c r="BG49" s="337">
        <f t="shared" si="66"/>
        <v>0</v>
      </c>
      <c r="BH49" s="336">
        <f t="shared" si="66"/>
        <v>0</v>
      </c>
      <c r="BI49" s="337">
        <f t="shared" si="66"/>
        <v>0</v>
      </c>
      <c r="BJ49" s="336">
        <f t="shared" si="66"/>
        <v>1</v>
      </c>
      <c r="BK49" s="337">
        <f t="shared" si="66"/>
        <v>12.9</v>
      </c>
      <c r="BL49" s="336">
        <f t="shared" si="66"/>
        <v>0</v>
      </c>
      <c r="BM49" s="337">
        <f t="shared" si="66"/>
        <v>0</v>
      </c>
      <c r="BN49" s="303"/>
      <c r="BO49" s="338">
        <f>SUM(BO9:BO47)</f>
        <v>3</v>
      </c>
      <c r="BP49" s="339">
        <f>SUM(BP9:BP48)</f>
        <v>38.700000000000003</v>
      </c>
      <c r="BQ49" s="340"/>
      <c r="BR49" s="341"/>
    </row>
    <row r="50" spans="1:70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</row>
    <row r="51" spans="1:70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7"/>
      <c r="BQ51" s="327"/>
    </row>
  </sheetData>
  <mergeCells count="32"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2013-10-11T08:41:14Z</cp:lastPrinted>
  <dcterms:created xsi:type="dcterms:W3CDTF">2013-03-06T10:32:03Z</dcterms:created>
  <dcterms:modified xsi:type="dcterms:W3CDTF">2013-11-26T10:20:06Z</dcterms:modified>
</cp:coreProperties>
</file>