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3705" yWindow="645" windowWidth="13905" windowHeight="7665" firstSheet="1" activeTab="1"/>
  </bookViews>
  <sheets>
    <sheet name="DATABASE" sheetId="10" state="hidden" r:id="rId1"/>
    <sheet name="Summary" sheetId="1" r:id="rId2"/>
    <sheet name="Daily Log" sheetId="2" r:id="rId3"/>
    <sheet name="STOCK ANALYSIS" sheetId="11" r:id="rId4"/>
    <sheet name="Sheet2" sheetId="14" state="hidden" r:id="rId5"/>
    <sheet name="LOK LOK BAR" sheetId="12" r:id="rId6"/>
    <sheet name="K-LUNCH &amp; K DINNER" sheetId="3" r:id="rId7"/>
    <sheet name="SIDE ORDER &amp; FOC" sheetId="5" r:id="rId8"/>
    <sheet name="SAUCE USAGE" sheetId="8" r:id="rId9"/>
    <sheet name="DAILY FOC" sheetId="9" r:id="rId10"/>
  </sheets>
  <externalReferences>
    <externalReference r:id="rId11"/>
    <externalReference r:id="rId12"/>
  </externalReferences>
  <definedNames>
    <definedName name="_xlnm._FilterDatabase" localSheetId="2" hidden="1">'Daily Log'!$A$16:$A$19</definedName>
    <definedName name="_xlnm._FilterDatabase" localSheetId="6" hidden="1" xml:space="preserve">                                              'K-LUNCH &amp; K DINNER'!$H$1:$J$57</definedName>
    <definedName name="_xlnm._FilterDatabase" localSheetId="5" hidden="1">'LOK LOK BAR'!$R$1:$T$156</definedName>
    <definedName name="_xlnm._FilterDatabase" localSheetId="7" hidden="1">'SIDE ORDER &amp; FOC'!$Q$1:$S$190</definedName>
    <definedName name="_xlnm._FilterDatabase" localSheetId="1" hidden="1">Summary!$B$29:$D$401</definedName>
    <definedName name="_xlnm.Print_Area" localSheetId="2">'Daily Log'!$B$2:$CO$1019</definedName>
    <definedName name="_xlnm.Print_Area" localSheetId="6">'K-LUNCH &amp; K DINNER'!$A$1:$J$56</definedName>
    <definedName name="_xlnm.Print_Area" localSheetId="8" xml:space="preserve">      'SAUCE USAGE'!$A$1:$M$133</definedName>
    <definedName name="_xlnm.Print_Area" localSheetId="7">'SIDE ORDER &amp; FOC'!$A$1:$S$110</definedName>
    <definedName name="_xlnm.Print_Area" localSheetId="1">Summary!$B$26:$AK$396</definedName>
    <definedName name="_xlnm.Print_Titles" localSheetId="1">Summary!$2:$29</definedName>
  </definedNames>
  <calcPr calcId="125725"/>
</workbook>
</file>

<file path=xl/calcChain.xml><?xml version="1.0" encoding="utf-8"?>
<calcChain xmlns="http://schemas.openxmlformats.org/spreadsheetml/2006/main">
  <c r="O40" i="11"/>
  <c r="G40"/>
  <c r="F40"/>
  <c r="K31"/>
  <c r="K30"/>
  <c r="K25"/>
  <c r="K24"/>
  <c r="J39"/>
  <c r="J38"/>
  <c r="J30"/>
  <c r="M128" i="8"/>
  <c r="M127"/>
  <c r="M126"/>
  <c r="M124"/>
  <c r="M123"/>
  <c r="M122"/>
  <c r="O396" i="1"/>
  <c r="N396"/>
  <c r="M396"/>
  <c r="L396"/>
  <c r="K396"/>
  <c r="J396"/>
  <c r="I396"/>
  <c r="H396"/>
  <c r="G396"/>
  <c r="O395"/>
  <c r="N395"/>
  <c r="M395"/>
  <c r="L395"/>
  <c r="K395"/>
  <c r="J395"/>
  <c r="I395"/>
  <c r="H395"/>
  <c r="G395"/>
  <c r="O394"/>
  <c r="N394"/>
  <c r="M394"/>
  <c r="L394"/>
  <c r="K394"/>
  <c r="J394"/>
  <c r="I394"/>
  <c r="H394"/>
  <c r="G394"/>
  <c r="O393"/>
  <c r="N393"/>
  <c r="M393"/>
  <c r="L393"/>
  <c r="K393"/>
  <c r="J393"/>
  <c r="I393"/>
  <c r="H393"/>
  <c r="G393"/>
  <c r="O392"/>
  <c r="N392"/>
  <c r="M392"/>
  <c r="L392"/>
  <c r="K392"/>
  <c r="J392"/>
  <c r="I392"/>
  <c r="H392"/>
  <c r="G392"/>
  <c r="O391"/>
  <c r="N391"/>
  <c r="M391"/>
  <c r="L391"/>
  <c r="K391"/>
  <c r="J391"/>
  <c r="I391"/>
  <c r="H391"/>
  <c r="G391"/>
  <c r="O390"/>
  <c r="N390"/>
  <c r="M390"/>
  <c r="L390"/>
  <c r="K390"/>
  <c r="J390"/>
  <c r="I390"/>
  <c r="H390"/>
  <c r="G390"/>
  <c r="O389"/>
  <c r="N389"/>
  <c r="M389"/>
  <c r="L389"/>
  <c r="K389"/>
  <c r="J389"/>
  <c r="I389"/>
  <c r="H389"/>
  <c r="G389"/>
  <c r="O388"/>
  <c r="N388"/>
  <c r="M388"/>
  <c r="L388"/>
  <c r="K388"/>
  <c r="J388"/>
  <c r="I388"/>
  <c r="H388"/>
  <c r="G388"/>
  <c r="O387"/>
  <c r="N387"/>
  <c r="M387"/>
  <c r="L387"/>
  <c r="K387"/>
  <c r="J387"/>
  <c r="I387"/>
  <c r="H387"/>
  <c r="G387"/>
  <c r="O386"/>
  <c r="N386"/>
  <c r="M386"/>
  <c r="L386"/>
  <c r="K386"/>
  <c r="J386"/>
  <c r="I386"/>
  <c r="H386"/>
  <c r="G386"/>
  <c r="O385"/>
  <c r="N385"/>
  <c r="M385"/>
  <c r="L385"/>
  <c r="K385"/>
  <c r="J385"/>
  <c r="I385"/>
  <c r="H385"/>
  <c r="G385"/>
  <c r="O384"/>
  <c r="N384"/>
  <c r="M384"/>
  <c r="L384"/>
  <c r="K384"/>
  <c r="J384"/>
  <c r="I384"/>
  <c r="H384"/>
  <c r="G384"/>
  <c r="O383"/>
  <c r="N383"/>
  <c r="M383"/>
  <c r="L383"/>
  <c r="K383"/>
  <c r="J383"/>
  <c r="I383"/>
  <c r="H383"/>
  <c r="G383"/>
  <c r="O382"/>
  <c r="N382"/>
  <c r="M382"/>
  <c r="L382"/>
  <c r="K382"/>
  <c r="J382"/>
  <c r="I382"/>
  <c r="H382"/>
  <c r="G382"/>
  <c r="O381"/>
  <c r="N381"/>
  <c r="M381"/>
  <c r="L381"/>
  <c r="K381"/>
  <c r="J381"/>
  <c r="I381"/>
  <c r="H381"/>
  <c r="G381"/>
  <c r="O380"/>
  <c r="N380"/>
  <c r="M380"/>
  <c r="L380"/>
  <c r="K380"/>
  <c r="J380"/>
  <c r="I380"/>
  <c r="H380"/>
  <c r="G380"/>
  <c r="O379"/>
  <c r="N379"/>
  <c r="M379"/>
  <c r="L379"/>
  <c r="K379"/>
  <c r="J379"/>
  <c r="I379"/>
  <c r="H379"/>
  <c r="G379"/>
  <c r="O378"/>
  <c r="N378"/>
  <c r="M378"/>
  <c r="L378"/>
  <c r="K378"/>
  <c r="J378"/>
  <c r="I378"/>
  <c r="H378"/>
  <c r="G378"/>
  <c r="O377"/>
  <c r="N377"/>
  <c r="M377"/>
  <c r="L377"/>
  <c r="K377"/>
  <c r="J377"/>
  <c r="I377"/>
  <c r="H377"/>
  <c r="G377"/>
  <c r="O376"/>
  <c r="N376"/>
  <c r="M376"/>
  <c r="L376"/>
  <c r="K376"/>
  <c r="J376"/>
  <c r="I376"/>
  <c r="H376"/>
  <c r="G376"/>
  <c r="O375"/>
  <c r="N375"/>
  <c r="M375"/>
  <c r="L375"/>
  <c r="K375"/>
  <c r="J375"/>
  <c r="I375"/>
  <c r="H375"/>
  <c r="G375"/>
  <c r="O374"/>
  <c r="N374"/>
  <c r="M374"/>
  <c r="L374"/>
  <c r="K374"/>
  <c r="J374"/>
  <c r="I374"/>
  <c r="H374"/>
  <c r="G374"/>
  <c r="O373"/>
  <c r="N373"/>
  <c r="M373"/>
  <c r="L373"/>
  <c r="K373"/>
  <c r="J373"/>
  <c r="I373"/>
  <c r="H373"/>
  <c r="G373"/>
  <c r="O372"/>
  <c r="N372"/>
  <c r="M372"/>
  <c r="L372"/>
  <c r="K372"/>
  <c r="J372"/>
  <c r="I372"/>
  <c r="H372"/>
  <c r="G372"/>
  <c r="O371"/>
  <c r="N371"/>
  <c r="M371"/>
  <c r="L371"/>
  <c r="K371"/>
  <c r="J371"/>
  <c r="I371"/>
  <c r="H371"/>
  <c r="G371"/>
  <c r="O370"/>
  <c r="N370"/>
  <c r="M370"/>
  <c r="L370"/>
  <c r="K370"/>
  <c r="J370"/>
  <c r="I370"/>
  <c r="H370"/>
  <c r="G370"/>
  <c r="O369"/>
  <c r="N369"/>
  <c r="M369"/>
  <c r="L369"/>
  <c r="K369"/>
  <c r="J369"/>
  <c r="I369"/>
  <c r="H369"/>
  <c r="G369"/>
  <c r="O368"/>
  <c r="N368"/>
  <c r="M368"/>
  <c r="L368"/>
  <c r="K368"/>
  <c r="J368"/>
  <c r="I368"/>
  <c r="H368"/>
  <c r="G368"/>
  <c r="O367"/>
  <c r="N367"/>
  <c r="M367"/>
  <c r="L367"/>
  <c r="K367"/>
  <c r="J367"/>
  <c r="I367"/>
  <c r="H367"/>
  <c r="G367"/>
  <c r="O366"/>
  <c r="N366"/>
  <c r="M366"/>
  <c r="L366"/>
  <c r="K366"/>
  <c r="J366"/>
  <c r="I366"/>
  <c r="H366"/>
  <c r="G366"/>
  <c r="O365"/>
  <c r="N365"/>
  <c r="M365"/>
  <c r="L365"/>
  <c r="K365"/>
  <c r="J365"/>
  <c r="I365"/>
  <c r="H365"/>
  <c r="G365"/>
  <c r="O364"/>
  <c r="N364"/>
  <c r="M364"/>
  <c r="L364"/>
  <c r="K364"/>
  <c r="J364"/>
  <c r="I364"/>
  <c r="H364"/>
  <c r="G364"/>
  <c r="O363"/>
  <c r="N363"/>
  <c r="M363"/>
  <c r="L363"/>
  <c r="K363"/>
  <c r="J363"/>
  <c r="I363"/>
  <c r="H363"/>
  <c r="G363"/>
  <c r="O362"/>
  <c r="N362"/>
  <c r="M362"/>
  <c r="L362"/>
  <c r="K362"/>
  <c r="J362"/>
  <c r="I362"/>
  <c r="H362"/>
  <c r="G362"/>
  <c r="O361"/>
  <c r="N361"/>
  <c r="M361"/>
  <c r="L361"/>
  <c r="K361"/>
  <c r="J361"/>
  <c r="I361"/>
  <c r="H361"/>
  <c r="G361"/>
  <c r="O360"/>
  <c r="N360"/>
  <c r="M360"/>
  <c r="L360"/>
  <c r="K360"/>
  <c r="J360"/>
  <c r="I360"/>
  <c r="H360"/>
  <c r="G360"/>
  <c r="O359"/>
  <c r="N359"/>
  <c r="M359"/>
  <c r="L359"/>
  <c r="K359"/>
  <c r="J359"/>
  <c r="I359"/>
  <c r="H359"/>
  <c r="G359"/>
  <c r="O358"/>
  <c r="N358"/>
  <c r="M358"/>
  <c r="L358"/>
  <c r="K358"/>
  <c r="J358"/>
  <c r="I358"/>
  <c r="H358"/>
  <c r="G358"/>
  <c r="O357"/>
  <c r="N357"/>
  <c r="M357"/>
  <c r="L357"/>
  <c r="K357"/>
  <c r="J357"/>
  <c r="I357"/>
  <c r="H357"/>
  <c r="G357"/>
  <c r="O356"/>
  <c r="N356"/>
  <c r="M356"/>
  <c r="L356"/>
  <c r="K356"/>
  <c r="J356"/>
  <c r="I356"/>
  <c r="H356"/>
  <c r="G356"/>
  <c r="O355"/>
  <c r="N355"/>
  <c r="M355"/>
  <c r="L355"/>
  <c r="K355"/>
  <c r="J355"/>
  <c r="I355"/>
  <c r="H355"/>
  <c r="G355"/>
  <c r="O354"/>
  <c r="N354"/>
  <c r="M354"/>
  <c r="L354"/>
  <c r="K354"/>
  <c r="J354"/>
  <c r="I354"/>
  <c r="H354"/>
  <c r="G354"/>
  <c r="O353"/>
  <c r="N353"/>
  <c r="M353"/>
  <c r="L353"/>
  <c r="K353"/>
  <c r="J353"/>
  <c r="I353"/>
  <c r="H353"/>
  <c r="G353"/>
  <c r="O352"/>
  <c r="N352"/>
  <c r="M352"/>
  <c r="L352"/>
  <c r="K352"/>
  <c r="J352"/>
  <c r="I352"/>
  <c r="H352"/>
  <c r="G352"/>
  <c r="O351"/>
  <c r="N351"/>
  <c r="M351"/>
  <c r="L351"/>
  <c r="K351"/>
  <c r="J351"/>
  <c r="I351"/>
  <c r="H351"/>
  <c r="G351"/>
  <c r="O350"/>
  <c r="N350"/>
  <c r="M350"/>
  <c r="L350"/>
  <c r="K350"/>
  <c r="J350"/>
  <c r="I350"/>
  <c r="H350"/>
  <c r="G350"/>
  <c r="O349"/>
  <c r="N349"/>
  <c r="M349"/>
  <c r="L349"/>
  <c r="K349"/>
  <c r="J349"/>
  <c r="I349"/>
  <c r="H349"/>
  <c r="G349"/>
  <c r="O348"/>
  <c r="N348"/>
  <c r="M348"/>
  <c r="L348"/>
  <c r="K348"/>
  <c r="J348"/>
  <c r="I348"/>
  <c r="H348"/>
  <c r="G348"/>
  <c r="O347"/>
  <c r="N347"/>
  <c r="M347"/>
  <c r="L347"/>
  <c r="K347"/>
  <c r="J347"/>
  <c r="I347"/>
  <c r="H347"/>
  <c r="G347"/>
  <c r="O346"/>
  <c r="N346"/>
  <c r="M346"/>
  <c r="L346"/>
  <c r="K346"/>
  <c r="J346"/>
  <c r="I346"/>
  <c r="H346"/>
  <c r="G346"/>
  <c r="O345"/>
  <c r="N345"/>
  <c r="M345"/>
  <c r="L345"/>
  <c r="K345"/>
  <c r="J345"/>
  <c r="I345"/>
  <c r="H345"/>
  <c r="G345"/>
  <c r="O344"/>
  <c r="N344"/>
  <c r="M344"/>
  <c r="L344"/>
  <c r="K344"/>
  <c r="J344"/>
  <c r="I344"/>
  <c r="H344"/>
  <c r="G344"/>
  <c r="O343"/>
  <c r="N343"/>
  <c r="M343"/>
  <c r="L343"/>
  <c r="K343"/>
  <c r="J343"/>
  <c r="I343"/>
  <c r="H343"/>
  <c r="G343"/>
  <c r="O342"/>
  <c r="N342"/>
  <c r="M342"/>
  <c r="L342"/>
  <c r="K342"/>
  <c r="J342"/>
  <c r="I342"/>
  <c r="H342"/>
  <c r="G342"/>
  <c r="O341"/>
  <c r="N341"/>
  <c r="M341"/>
  <c r="L341"/>
  <c r="K341"/>
  <c r="J341"/>
  <c r="I341"/>
  <c r="H341"/>
  <c r="G341"/>
  <c r="O340"/>
  <c r="N340"/>
  <c r="M340"/>
  <c r="L340"/>
  <c r="K340"/>
  <c r="J340"/>
  <c r="I340"/>
  <c r="H340"/>
  <c r="G340"/>
  <c r="O339"/>
  <c r="N339"/>
  <c r="M339"/>
  <c r="L339"/>
  <c r="K339"/>
  <c r="J339"/>
  <c r="I339"/>
  <c r="H339"/>
  <c r="G339"/>
  <c r="O338"/>
  <c r="N338"/>
  <c r="M338"/>
  <c r="L338"/>
  <c r="K338"/>
  <c r="J338"/>
  <c r="I338"/>
  <c r="H338"/>
  <c r="G338"/>
  <c r="O337"/>
  <c r="N337"/>
  <c r="M337"/>
  <c r="L337"/>
  <c r="K337"/>
  <c r="J337"/>
  <c r="I337"/>
  <c r="H337"/>
  <c r="G337"/>
  <c r="O336"/>
  <c r="N336"/>
  <c r="M336"/>
  <c r="L336"/>
  <c r="K336"/>
  <c r="J336"/>
  <c r="I336"/>
  <c r="H336"/>
  <c r="G336"/>
  <c r="O335"/>
  <c r="N335"/>
  <c r="M335"/>
  <c r="L335"/>
  <c r="K335"/>
  <c r="J335"/>
  <c r="I335"/>
  <c r="H335"/>
  <c r="G335"/>
  <c r="O334"/>
  <c r="N334"/>
  <c r="M334"/>
  <c r="L334"/>
  <c r="K334"/>
  <c r="J334"/>
  <c r="I334"/>
  <c r="H334"/>
  <c r="G334"/>
  <c r="O333"/>
  <c r="N333"/>
  <c r="M333"/>
  <c r="L333"/>
  <c r="K333"/>
  <c r="J333"/>
  <c r="I333"/>
  <c r="H333"/>
  <c r="G333"/>
  <c r="O332"/>
  <c r="N332"/>
  <c r="M332"/>
  <c r="L332"/>
  <c r="K332"/>
  <c r="J332"/>
  <c r="I332"/>
  <c r="H332"/>
  <c r="G332"/>
  <c r="O331"/>
  <c r="N331"/>
  <c r="M331"/>
  <c r="L331"/>
  <c r="K331"/>
  <c r="J331"/>
  <c r="I331"/>
  <c r="H331"/>
  <c r="G331"/>
  <c r="O330"/>
  <c r="N330"/>
  <c r="M330"/>
  <c r="L330"/>
  <c r="K330"/>
  <c r="J330"/>
  <c r="I330"/>
  <c r="H330"/>
  <c r="G330"/>
  <c r="O329"/>
  <c r="N329"/>
  <c r="M329"/>
  <c r="L329"/>
  <c r="K329"/>
  <c r="J329"/>
  <c r="I329"/>
  <c r="H329"/>
  <c r="G329"/>
  <c r="O328"/>
  <c r="N328"/>
  <c r="M328"/>
  <c r="L328"/>
  <c r="K328"/>
  <c r="J328"/>
  <c r="I328"/>
  <c r="H328"/>
  <c r="G328"/>
  <c r="O327"/>
  <c r="N327"/>
  <c r="M327"/>
  <c r="L327"/>
  <c r="K327"/>
  <c r="J327"/>
  <c r="I327"/>
  <c r="H327"/>
  <c r="G327"/>
  <c r="O326"/>
  <c r="N326"/>
  <c r="M326"/>
  <c r="L326"/>
  <c r="K326"/>
  <c r="J326"/>
  <c r="I326"/>
  <c r="H326"/>
  <c r="G326"/>
  <c r="O325"/>
  <c r="N325"/>
  <c r="M325"/>
  <c r="L325"/>
  <c r="K325"/>
  <c r="J325"/>
  <c r="I325"/>
  <c r="H325"/>
  <c r="G325"/>
  <c r="O324"/>
  <c r="N324"/>
  <c r="M324"/>
  <c r="L324"/>
  <c r="K324"/>
  <c r="J324"/>
  <c r="I324"/>
  <c r="H324"/>
  <c r="G324"/>
  <c r="O323"/>
  <c r="N323"/>
  <c r="M323"/>
  <c r="L323"/>
  <c r="K323"/>
  <c r="J323"/>
  <c r="I323"/>
  <c r="H323"/>
  <c r="G323"/>
  <c r="O322"/>
  <c r="N322"/>
  <c r="M322"/>
  <c r="L322"/>
  <c r="K322"/>
  <c r="J322"/>
  <c r="I322"/>
  <c r="H322"/>
  <c r="G322"/>
  <c r="O321"/>
  <c r="N321"/>
  <c r="M321"/>
  <c r="L321"/>
  <c r="K321"/>
  <c r="J321"/>
  <c r="I321"/>
  <c r="H321"/>
  <c r="G321"/>
  <c r="O320"/>
  <c r="N320"/>
  <c r="M320"/>
  <c r="L320"/>
  <c r="K320"/>
  <c r="J320"/>
  <c r="I320"/>
  <c r="H320"/>
  <c r="G320"/>
  <c r="O319"/>
  <c r="N319"/>
  <c r="M319"/>
  <c r="L319"/>
  <c r="K319"/>
  <c r="J319"/>
  <c r="I319"/>
  <c r="H319"/>
  <c r="G319"/>
  <c r="O318"/>
  <c r="N318"/>
  <c r="M318"/>
  <c r="L318"/>
  <c r="K318"/>
  <c r="J318"/>
  <c r="I318"/>
  <c r="H318"/>
  <c r="G318"/>
  <c r="O317"/>
  <c r="N317"/>
  <c r="M317"/>
  <c r="L317"/>
  <c r="K317"/>
  <c r="J317"/>
  <c r="I317"/>
  <c r="H317"/>
  <c r="G317"/>
  <c r="O316"/>
  <c r="N316"/>
  <c r="M316"/>
  <c r="L316"/>
  <c r="K316"/>
  <c r="J316"/>
  <c r="I316"/>
  <c r="H316"/>
  <c r="G316"/>
  <c r="O315"/>
  <c r="N315"/>
  <c r="M315"/>
  <c r="L315"/>
  <c r="K315"/>
  <c r="J315"/>
  <c r="I315"/>
  <c r="H315"/>
  <c r="G315"/>
  <c r="O314"/>
  <c r="N314"/>
  <c r="M314"/>
  <c r="L314"/>
  <c r="K314"/>
  <c r="J314"/>
  <c r="I314"/>
  <c r="H314"/>
  <c r="G314"/>
  <c r="O313"/>
  <c r="N313"/>
  <c r="M313"/>
  <c r="L313"/>
  <c r="K313"/>
  <c r="J313"/>
  <c r="I313"/>
  <c r="H313"/>
  <c r="G313"/>
  <c r="O312"/>
  <c r="N312"/>
  <c r="M312"/>
  <c r="L312"/>
  <c r="K312"/>
  <c r="J312"/>
  <c r="I312"/>
  <c r="H312"/>
  <c r="G312"/>
  <c r="O311"/>
  <c r="N311"/>
  <c r="M311"/>
  <c r="L311"/>
  <c r="K311"/>
  <c r="J311"/>
  <c r="I311"/>
  <c r="H311"/>
  <c r="G311"/>
  <c r="O310"/>
  <c r="N310"/>
  <c r="M310"/>
  <c r="L310"/>
  <c r="K310"/>
  <c r="J310"/>
  <c r="I310"/>
  <c r="H310"/>
  <c r="G310"/>
  <c r="O309"/>
  <c r="N309"/>
  <c r="M309"/>
  <c r="L309"/>
  <c r="K309"/>
  <c r="J309"/>
  <c r="I309"/>
  <c r="H309"/>
  <c r="G309"/>
  <c r="O308"/>
  <c r="N308"/>
  <c r="M308"/>
  <c r="L308"/>
  <c r="K308"/>
  <c r="J308"/>
  <c r="I308"/>
  <c r="H308"/>
  <c r="G308"/>
  <c r="O307"/>
  <c r="N307"/>
  <c r="M307"/>
  <c r="L307"/>
  <c r="K307"/>
  <c r="J307"/>
  <c r="I307"/>
  <c r="H307"/>
  <c r="G307"/>
  <c r="O306"/>
  <c r="N306"/>
  <c r="M306"/>
  <c r="L306"/>
  <c r="K306"/>
  <c r="J306"/>
  <c r="I306"/>
  <c r="H306"/>
  <c r="G306"/>
  <c r="O305"/>
  <c r="N305"/>
  <c r="M305"/>
  <c r="L305"/>
  <c r="K305"/>
  <c r="J305"/>
  <c r="I305"/>
  <c r="H305"/>
  <c r="G305"/>
  <c r="O304"/>
  <c r="N304"/>
  <c r="M304"/>
  <c r="L304"/>
  <c r="K304"/>
  <c r="J304"/>
  <c r="I304"/>
  <c r="H304"/>
  <c r="G304"/>
  <c r="O303"/>
  <c r="N303"/>
  <c r="M303"/>
  <c r="L303"/>
  <c r="K303"/>
  <c r="J303"/>
  <c r="I303"/>
  <c r="H303"/>
  <c r="G303"/>
  <c r="O302"/>
  <c r="N302"/>
  <c r="M302"/>
  <c r="L302"/>
  <c r="K302"/>
  <c r="J302"/>
  <c r="I302"/>
  <c r="H302"/>
  <c r="G302"/>
  <c r="O301"/>
  <c r="N301"/>
  <c r="M301"/>
  <c r="L301"/>
  <c r="K301"/>
  <c r="J301"/>
  <c r="I301"/>
  <c r="H301"/>
  <c r="G301"/>
  <c r="O300"/>
  <c r="N300"/>
  <c r="M300"/>
  <c r="L300"/>
  <c r="K300"/>
  <c r="J300"/>
  <c r="I300"/>
  <c r="H300"/>
  <c r="G300"/>
  <c r="O299"/>
  <c r="N299"/>
  <c r="M299"/>
  <c r="L299"/>
  <c r="K299"/>
  <c r="J299"/>
  <c r="I299"/>
  <c r="H299"/>
  <c r="G299"/>
  <c r="O298"/>
  <c r="N298"/>
  <c r="M298"/>
  <c r="L298"/>
  <c r="K298"/>
  <c r="J298"/>
  <c r="I298"/>
  <c r="H298"/>
  <c r="G298"/>
  <c r="O297"/>
  <c r="N297"/>
  <c r="M297"/>
  <c r="L297"/>
  <c r="K297"/>
  <c r="J297"/>
  <c r="I297"/>
  <c r="H297"/>
  <c r="G297"/>
  <c r="O296"/>
  <c r="N296"/>
  <c r="M296"/>
  <c r="L296"/>
  <c r="K296"/>
  <c r="J296"/>
  <c r="I296"/>
  <c r="H296"/>
  <c r="G296"/>
  <c r="O295"/>
  <c r="N295"/>
  <c r="M295"/>
  <c r="L295"/>
  <c r="K295"/>
  <c r="J295"/>
  <c r="I295"/>
  <c r="H295"/>
  <c r="G295"/>
  <c r="O294"/>
  <c r="N294"/>
  <c r="M294"/>
  <c r="L294"/>
  <c r="K294"/>
  <c r="J294"/>
  <c r="I294"/>
  <c r="H294"/>
  <c r="G294"/>
  <c r="O293"/>
  <c r="N293"/>
  <c r="M293"/>
  <c r="L293"/>
  <c r="K293"/>
  <c r="J293"/>
  <c r="I293"/>
  <c r="H293"/>
  <c r="G293"/>
  <c r="O292"/>
  <c r="N292"/>
  <c r="M292"/>
  <c r="L292"/>
  <c r="K292"/>
  <c r="J292"/>
  <c r="I292"/>
  <c r="H292"/>
  <c r="G292"/>
  <c r="O291"/>
  <c r="N291"/>
  <c r="M291"/>
  <c r="L291"/>
  <c r="K291"/>
  <c r="J291"/>
  <c r="I291"/>
  <c r="H291"/>
  <c r="G291"/>
  <c r="O290"/>
  <c r="N290"/>
  <c r="M290"/>
  <c r="L290"/>
  <c r="K290"/>
  <c r="J290"/>
  <c r="I290"/>
  <c r="H290"/>
  <c r="G290"/>
  <c r="O289"/>
  <c r="N289"/>
  <c r="M289"/>
  <c r="L289"/>
  <c r="K289"/>
  <c r="J289"/>
  <c r="I289"/>
  <c r="H289"/>
  <c r="G289"/>
  <c r="O288"/>
  <c r="N288"/>
  <c r="M288"/>
  <c r="L288"/>
  <c r="K288"/>
  <c r="J288"/>
  <c r="I288"/>
  <c r="H288"/>
  <c r="G288"/>
  <c r="O287"/>
  <c r="N287"/>
  <c r="M287"/>
  <c r="L287"/>
  <c r="K287"/>
  <c r="J287"/>
  <c r="I287"/>
  <c r="H287"/>
  <c r="G287"/>
  <c r="O286"/>
  <c r="N286"/>
  <c r="M286"/>
  <c r="L286"/>
  <c r="K286"/>
  <c r="J286"/>
  <c r="I286"/>
  <c r="H286"/>
  <c r="G286"/>
  <c r="O285"/>
  <c r="N285"/>
  <c r="M285"/>
  <c r="L285"/>
  <c r="K285"/>
  <c r="J285"/>
  <c r="I285"/>
  <c r="H285"/>
  <c r="G285"/>
  <c r="O283"/>
  <c r="N283"/>
  <c r="M283"/>
  <c r="L283"/>
  <c r="K283"/>
  <c r="J283"/>
  <c r="I283"/>
  <c r="H283"/>
  <c r="G283"/>
  <c r="O282"/>
  <c r="N282"/>
  <c r="M282"/>
  <c r="L282"/>
  <c r="K282"/>
  <c r="J282"/>
  <c r="I282"/>
  <c r="H282"/>
  <c r="G282"/>
  <c r="O281"/>
  <c r="N281"/>
  <c r="M281"/>
  <c r="L281"/>
  <c r="K281"/>
  <c r="J281"/>
  <c r="I281"/>
  <c r="H281"/>
  <c r="G281"/>
  <c r="O280"/>
  <c r="N280"/>
  <c r="M280"/>
  <c r="L280"/>
  <c r="K280"/>
  <c r="J280"/>
  <c r="I280"/>
  <c r="H280"/>
  <c r="G280"/>
  <c r="O279"/>
  <c r="N279"/>
  <c r="M279"/>
  <c r="L279"/>
  <c r="K279"/>
  <c r="J279"/>
  <c r="I279"/>
  <c r="H279"/>
  <c r="G279"/>
  <c r="A369"/>
  <c r="A370"/>
  <c r="A371" s="1"/>
  <c r="A372" s="1"/>
  <c r="A373" s="1"/>
  <c r="A374" s="1"/>
  <c r="A375" s="1"/>
  <c r="A376" s="1"/>
  <c r="A377" s="1"/>
  <c r="A299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I41" i="12"/>
  <c r="H41"/>
  <c r="P29" i="10"/>
  <c r="P20"/>
  <c r="M37" i="12"/>
  <c r="M36"/>
  <c r="M34"/>
  <c r="O34" s="1"/>
  <c r="P34" s="1"/>
  <c r="M33"/>
  <c r="O33" s="1"/>
  <c r="P33" s="1"/>
  <c r="M32"/>
  <c r="O32" s="1"/>
  <c r="P32" s="1"/>
  <c r="M31"/>
  <c r="M30"/>
  <c r="M29"/>
  <c r="O29" s="1"/>
  <c r="P29" s="1"/>
  <c r="M26"/>
  <c r="M23"/>
  <c r="M22"/>
  <c r="M21"/>
  <c r="O21" s="1"/>
  <c r="M20"/>
  <c r="M19"/>
  <c r="O19" s="1"/>
  <c r="P19" s="1"/>
  <c r="M18"/>
  <c r="M17"/>
  <c r="M16"/>
  <c r="M15"/>
  <c r="M14"/>
  <c r="M13"/>
  <c r="O13" s="1"/>
  <c r="P26" i="10"/>
  <c r="M35" i="12"/>
  <c r="O35" s="1"/>
  <c r="P35" s="1"/>
  <c r="P17" i="10"/>
  <c r="M27" i="12" s="1"/>
  <c r="O27" s="1"/>
  <c r="P27" s="1"/>
  <c r="P18" i="10"/>
  <c r="M28" i="12" s="1"/>
  <c r="O28" s="1"/>
  <c r="P28" s="1"/>
  <c r="P15" i="10"/>
  <c r="M25" i="12" s="1"/>
  <c r="O25" s="1"/>
  <c r="P25" s="1"/>
  <c r="P14" i="10"/>
  <c r="M24" i="12" s="1"/>
  <c r="O24" s="1"/>
  <c r="P24" s="1"/>
  <c r="O23"/>
  <c r="P23" s="1"/>
  <c r="O30"/>
  <c r="P30" s="1"/>
  <c r="P21"/>
  <c r="O14"/>
  <c r="P14" s="1"/>
  <c r="B14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M153"/>
  <c r="O153" s="1"/>
  <c r="P153" s="1"/>
  <c r="M152"/>
  <c r="O152" s="1"/>
  <c r="P152" s="1"/>
  <c r="M151"/>
  <c r="O151" s="1"/>
  <c r="P151" s="1"/>
  <c r="M150"/>
  <c r="O150" s="1"/>
  <c r="P150" s="1"/>
  <c r="M149"/>
  <c r="O149" s="1"/>
  <c r="P149" s="1"/>
  <c r="M148"/>
  <c r="O148" s="1"/>
  <c r="P148" s="1"/>
  <c r="M147"/>
  <c r="O147" s="1"/>
  <c r="P147" s="1"/>
  <c r="M146"/>
  <c r="O146" s="1"/>
  <c r="P146" s="1"/>
  <c r="M145"/>
  <c r="O145" s="1"/>
  <c r="P145" s="1"/>
  <c r="M144"/>
  <c r="M140"/>
  <c r="O140" s="1"/>
  <c r="P140" s="1"/>
  <c r="M139"/>
  <c r="O139" s="1"/>
  <c r="P139" s="1"/>
  <c r="M138"/>
  <c r="O138" s="1"/>
  <c r="P138" s="1"/>
  <c r="M137"/>
  <c r="O137" s="1"/>
  <c r="P137" s="1"/>
  <c r="M136"/>
  <c r="O136" s="1"/>
  <c r="P136" s="1"/>
  <c r="M135"/>
  <c r="O135" s="1"/>
  <c r="P135" s="1"/>
  <c r="M134"/>
  <c r="O134" s="1"/>
  <c r="P134" s="1"/>
  <c r="M133"/>
  <c r="O133" s="1"/>
  <c r="P133" s="1"/>
  <c r="M132"/>
  <c r="O132" s="1"/>
  <c r="P132" s="1"/>
  <c r="M131"/>
  <c r="O131" s="1"/>
  <c r="P131" s="1"/>
  <c r="M143"/>
  <c r="O143" s="1"/>
  <c r="P143" s="1"/>
  <c r="M142"/>
  <c r="O142" s="1"/>
  <c r="P142" s="1"/>
  <c r="M141"/>
  <c r="O141" s="1"/>
  <c r="P141" s="1"/>
  <c r="M130"/>
  <c r="M129"/>
  <c r="O129" s="1"/>
  <c r="P129" s="1"/>
  <c r="M128"/>
  <c r="M127"/>
  <c r="O127" s="1"/>
  <c r="P127" s="1"/>
  <c r="M126"/>
  <c r="O126" s="1"/>
  <c r="P126" s="1"/>
  <c r="M125"/>
  <c r="O125" s="1"/>
  <c r="P125" s="1"/>
  <c r="M124"/>
  <c r="O124" s="1"/>
  <c r="P124" s="1"/>
  <c r="M123"/>
  <c r="O123" s="1"/>
  <c r="P123" s="1"/>
  <c r="M122"/>
  <c r="M121"/>
  <c r="O121" s="1"/>
  <c r="P121" s="1"/>
  <c r="M120"/>
  <c r="O120" s="1"/>
  <c r="P120" s="1"/>
  <c r="M119"/>
  <c r="O119" s="1"/>
  <c r="P119" s="1"/>
  <c r="M118"/>
  <c r="O118" s="1"/>
  <c r="P118" s="1"/>
  <c r="M117"/>
  <c r="O117" s="1"/>
  <c r="P117" s="1"/>
  <c r="M116"/>
  <c r="O116" s="1"/>
  <c r="P116" s="1"/>
  <c r="M115"/>
  <c r="O115" s="1"/>
  <c r="P115" s="1"/>
  <c r="M114"/>
  <c r="O114" s="1"/>
  <c r="P114" s="1"/>
  <c r="M113"/>
  <c r="N113" s="1"/>
  <c r="M112"/>
  <c r="N112" s="1"/>
  <c r="M111"/>
  <c r="N111" s="1"/>
  <c r="M110"/>
  <c r="O110" s="1"/>
  <c r="P110" s="1"/>
  <c r="M109"/>
  <c r="O109" s="1"/>
  <c r="P109" s="1"/>
  <c r="M108"/>
  <c r="O108" s="1"/>
  <c r="P108" s="1"/>
  <c r="M107"/>
  <c r="O107" s="1"/>
  <c r="P107" s="1"/>
  <c r="M106"/>
  <c r="O106" s="1"/>
  <c r="P106" s="1"/>
  <c r="M105"/>
  <c r="O105" s="1"/>
  <c r="P105" s="1"/>
  <c r="M104"/>
  <c r="O104" s="1"/>
  <c r="M103"/>
  <c r="O103" s="1"/>
  <c r="P103" s="1"/>
  <c r="M102"/>
  <c r="O102" s="1"/>
  <c r="P102" s="1"/>
  <c r="M101"/>
  <c r="O101" s="1"/>
  <c r="P101" s="1"/>
  <c r="M100"/>
  <c r="O100" s="1"/>
  <c r="P100" s="1"/>
  <c r="M99"/>
  <c r="M98"/>
  <c r="O98" s="1"/>
  <c r="P98" s="1"/>
  <c r="M97"/>
  <c r="N97" s="1"/>
  <c r="M96"/>
  <c r="O96" s="1"/>
  <c r="P96" s="1"/>
  <c r="M95"/>
  <c r="O95" s="1"/>
  <c r="M94"/>
  <c r="O94" s="1"/>
  <c r="P94" s="1"/>
  <c r="M93"/>
  <c r="N93" s="1"/>
  <c r="M92"/>
  <c r="O92" s="1"/>
  <c r="P92" s="1"/>
  <c r="M91"/>
  <c r="O91" s="1"/>
  <c r="P91" s="1"/>
  <c r="M90"/>
  <c r="O90" s="1"/>
  <c r="P90" s="1"/>
  <c r="M89"/>
  <c r="O89" s="1"/>
  <c r="P89" s="1"/>
  <c r="M88"/>
  <c r="N88" s="1"/>
  <c r="M87"/>
  <c r="O87" s="1"/>
  <c r="P87" s="1"/>
  <c r="M86"/>
  <c r="O86" s="1"/>
  <c r="P86" s="1"/>
  <c r="M85"/>
  <c r="O85" s="1"/>
  <c r="P85" s="1"/>
  <c r="M84"/>
  <c r="M67"/>
  <c r="O67" s="1"/>
  <c r="P67" s="1"/>
  <c r="M66"/>
  <c r="O66" s="1"/>
  <c r="P66" s="1"/>
  <c r="M65"/>
  <c r="O65" s="1"/>
  <c r="P65" s="1"/>
  <c r="M64"/>
  <c r="O64" s="1"/>
  <c r="P64" s="1"/>
  <c r="M63"/>
  <c r="O63" s="1"/>
  <c r="P63" s="1"/>
  <c r="M62"/>
  <c r="O62" s="1"/>
  <c r="P62" s="1"/>
  <c r="M61"/>
  <c r="O61" s="1"/>
  <c r="P61" s="1"/>
  <c r="M60"/>
  <c r="O60" s="1"/>
  <c r="P60" s="1"/>
  <c r="M59"/>
  <c r="O59" s="1"/>
  <c r="P59" s="1"/>
  <c r="M58"/>
  <c r="O58" s="1"/>
  <c r="P58" s="1"/>
  <c r="M57"/>
  <c r="O57" s="1"/>
  <c r="P57" s="1"/>
  <c r="M56"/>
  <c r="O56" s="1"/>
  <c r="P56" s="1"/>
  <c r="M55"/>
  <c r="O55" s="1"/>
  <c r="P55" s="1"/>
  <c r="M54"/>
  <c r="O54" s="1"/>
  <c r="P54" s="1"/>
  <c r="M53"/>
  <c r="O53" s="1"/>
  <c r="P53" s="1"/>
  <c r="M52"/>
  <c r="O52" s="1"/>
  <c r="P52" s="1"/>
  <c r="M51"/>
  <c r="O51" s="1"/>
  <c r="P51" s="1"/>
  <c r="M50"/>
  <c r="O50" s="1"/>
  <c r="P50" s="1"/>
  <c r="M49"/>
  <c r="O22"/>
  <c r="P22"/>
  <c r="O18"/>
  <c r="P18" s="1"/>
  <c r="P13"/>
  <c r="AK399" i="1"/>
  <c r="AJ399"/>
  <c r="AI399"/>
  <c r="AH399"/>
  <c r="AG399"/>
  <c r="AF399"/>
  <c r="AE399"/>
  <c r="AD399"/>
  <c r="AC399"/>
  <c r="AB399"/>
  <c r="AA399"/>
  <c r="Z399"/>
  <c r="Y399"/>
  <c r="X399"/>
  <c r="W399"/>
  <c r="V399"/>
  <c r="U399"/>
  <c r="T399"/>
  <c r="S399"/>
  <c r="R399"/>
  <c r="Q399"/>
  <c r="P399"/>
  <c r="O399"/>
  <c r="N399"/>
  <c r="M399"/>
  <c r="L399"/>
  <c r="K399"/>
  <c r="J399"/>
  <c r="I399"/>
  <c r="H399"/>
  <c r="G399"/>
  <c r="AK398"/>
  <c r="AJ398"/>
  <c r="AI398"/>
  <c r="AH398"/>
  <c r="AG398"/>
  <c r="AF398"/>
  <c r="AE398"/>
  <c r="AD398"/>
  <c r="AC398"/>
  <c r="AB398"/>
  <c r="AA398"/>
  <c r="Z398"/>
  <c r="Y398"/>
  <c r="X398"/>
  <c r="W398"/>
  <c r="V398"/>
  <c r="U398"/>
  <c r="T398"/>
  <c r="S398"/>
  <c r="R398"/>
  <c r="Q398"/>
  <c r="P398"/>
  <c r="O398"/>
  <c r="N398"/>
  <c r="M398"/>
  <c r="L398"/>
  <c r="K398"/>
  <c r="J398"/>
  <c r="I398"/>
  <c r="H398"/>
  <c r="G398"/>
  <c r="AK397"/>
  <c r="AJ397"/>
  <c r="AI397"/>
  <c r="AH397"/>
  <c r="AG397"/>
  <c r="AF397"/>
  <c r="AE397"/>
  <c r="AD397"/>
  <c r="AC397"/>
  <c r="AB397"/>
  <c r="AA397"/>
  <c r="Z397"/>
  <c r="Y397"/>
  <c r="X397"/>
  <c r="W397"/>
  <c r="V397"/>
  <c r="U397"/>
  <c r="T397"/>
  <c r="S397"/>
  <c r="R397"/>
  <c r="Q397"/>
  <c r="P397"/>
  <c r="O397"/>
  <c r="N397"/>
  <c r="M397"/>
  <c r="L397"/>
  <c r="K397"/>
  <c r="J397"/>
  <c r="I397"/>
  <c r="H397"/>
  <c r="G397"/>
  <c r="AK396"/>
  <c r="AJ396"/>
  <c r="AI396"/>
  <c r="AH396"/>
  <c r="AG396"/>
  <c r="AF396"/>
  <c r="AE396"/>
  <c r="AD396"/>
  <c r="AC396"/>
  <c r="AB396"/>
  <c r="AA396"/>
  <c r="Z396"/>
  <c r="Y396"/>
  <c r="X396"/>
  <c r="W396"/>
  <c r="V396"/>
  <c r="U396"/>
  <c r="T396"/>
  <c r="S396"/>
  <c r="R396"/>
  <c r="Q396"/>
  <c r="P396"/>
  <c r="AK395"/>
  <c r="AJ395"/>
  <c r="AI395"/>
  <c r="AH395"/>
  <c r="AG395"/>
  <c r="AF395"/>
  <c r="AE395"/>
  <c r="AD395"/>
  <c r="AC395"/>
  <c r="AB395"/>
  <c r="AA395"/>
  <c r="Z395"/>
  <c r="Y395"/>
  <c r="X395"/>
  <c r="W395"/>
  <c r="V395"/>
  <c r="U395"/>
  <c r="T395"/>
  <c r="S395"/>
  <c r="R395"/>
  <c r="Q395"/>
  <c r="P395"/>
  <c r="AK394"/>
  <c r="AJ394"/>
  <c r="AI394"/>
  <c r="AH394"/>
  <c r="AG394"/>
  <c r="AF394"/>
  <c r="AE394"/>
  <c r="AD394"/>
  <c r="AC394"/>
  <c r="AB394"/>
  <c r="AA394"/>
  <c r="Z394"/>
  <c r="Y394"/>
  <c r="X394"/>
  <c r="W394"/>
  <c r="V394"/>
  <c r="U394"/>
  <c r="T394"/>
  <c r="S394"/>
  <c r="R394"/>
  <c r="Q394"/>
  <c r="P394"/>
  <c r="AK393"/>
  <c r="AJ393"/>
  <c r="AI393"/>
  <c r="AH393"/>
  <c r="AG393"/>
  <c r="AF393"/>
  <c r="AE393"/>
  <c r="AD393"/>
  <c r="AC393"/>
  <c r="AB393"/>
  <c r="AA393"/>
  <c r="Z393"/>
  <c r="Y393"/>
  <c r="X393"/>
  <c r="W393"/>
  <c r="V393"/>
  <c r="U393"/>
  <c r="T393"/>
  <c r="S393"/>
  <c r="R393"/>
  <c r="Q393"/>
  <c r="P393"/>
  <c r="AK392"/>
  <c r="AJ392"/>
  <c r="AI392"/>
  <c r="AH392"/>
  <c r="AG392"/>
  <c r="AF392"/>
  <c r="AE392"/>
  <c r="AD392"/>
  <c r="AC392"/>
  <c r="AB392"/>
  <c r="AA392"/>
  <c r="Z392"/>
  <c r="Y392"/>
  <c r="X392"/>
  <c r="W392"/>
  <c r="V392"/>
  <c r="U392"/>
  <c r="T392"/>
  <c r="S392"/>
  <c r="R392"/>
  <c r="Q392"/>
  <c r="P392"/>
  <c r="AK391"/>
  <c r="AJ391"/>
  <c r="AI391"/>
  <c r="AH391"/>
  <c r="AG391"/>
  <c r="AF391"/>
  <c r="AE391"/>
  <c r="AD391"/>
  <c r="AC391"/>
  <c r="AB391"/>
  <c r="AA391"/>
  <c r="Z391"/>
  <c r="Y391"/>
  <c r="X391"/>
  <c r="W391"/>
  <c r="V391"/>
  <c r="U391"/>
  <c r="T391"/>
  <c r="S391"/>
  <c r="R391"/>
  <c r="Q391"/>
  <c r="P391"/>
  <c r="AK390"/>
  <c r="AJ390"/>
  <c r="AI390"/>
  <c r="AH390"/>
  <c r="AG390"/>
  <c r="AF390"/>
  <c r="AE390"/>
  <c r="AD390"/>
  <c r="AC390"/>
  <c r="AB390"/>
  <c r="AA390"/>
  <c r="Z390"/>
  <c r="Y390"/>
  <c r="X390"/>
  <c r="W390"/>
  <c r="V390"/>
  <c r="U390"/>
  <c r="T390"/>
  <c r="S390"/>
  <c r="R390"/>
  <c r="Q390"/>
  <c r="P390"/>
  <c r="AK389"/>
  <c r="AJ389"/>
  <c r="AI389"/>
  <c r="AH389"/>
  <c r="AG389"/>
  <c r="AF389"/>
  <c r="AE389"/>
  <c r="AD389"/>
  <c r="AC389"/>
  <c r="AB389"/>
  <c r="AA389"/>
  <c r="Z389"/>
  <c r="Y389"/>
  <c r="X389"/>
  <c r="W389"/>
  <c r="V389"/>
  <c r="U389"/>
  <c r="T389"/>
  <c r="S389"/>
  <c r="R389"/>
  <c r="Q389"/>
  <c r="P389"/>
  <c r="AK388"/>
  <c r="AJ388"/>
  <c r="AI388"/>
  <c r="AH388"/>
  <c r="AG388"/>
  <c r="AF388"/>
  <c r="AE388"/>
  <c r="AD388"/>
  <c r="AC388"/>
  <c r="AB388"/>
  <c r="AA388"/>
  <c r="Z388"/>
  <c r="Y388"/>
  <c r="X388"/>
  <c r="W388"/>
  <c r="V388"/>
  <c r="U388"/>
  <c r="T388"/>
  <c r="S388"/>
  <c r="R388"/>
  <c r="Q388"/>
  <c r="P388"/>
  <c r="AK387"/>
  <c r="AJ387"/>
  <c r="AI387"/>
  <c r="AH387"/>
  <c r="AG387"/>
  <c r="AF387"/>
  <c r="AE387"/>
  <c r="AD387"/>
  <c r="AC387"/>
  <c r="AB387"/>
  <c r="AA387"/>
  <c r="Z387"/>
  <c r="Y387"/>
  <c r="X387"/>
  <c r="W387"/>
  <c r="V387"/>
  <c r="U387"/>
  <c r="T387"/>
  <c r="S387"/>
  <c r="R387"/>
  <c r="Q387"/>
  <c r="P387"/>
  <c r="AK384"/>
  <c r="AJ384"/>
  <c r="AI384"/>
  <c r="AH384"/>
  <c r="AG384"/>
  <c r="AF384"/>
  <c r="AE384"/>
  <c r="AD384"/>
  <c r="AC384"/>
  <c r="AB384"/>
  <c r="AA384"/>
  <c r="Z384"/>
  <c r="Y384"/>
  <c r="X384"/>
  <c r="W384"/>
  <c r="V384"/>
  <c r="U384"/>
  <c r="T384"/>
  <c r="S384"/>
  <c r="R384"/>
  <c r="Q384"/>
  <c r="P384"/>
  <c r="AK383"/>
  <c r="AJ383"/>
  <c r="AI383"/>
  <c r="AH383"/>
  <c r="AG383"/>
  <c r="AF383"/>
  <c r="AE383"/>
  <c r="AD383"/>
  <c r="AC383"/>
  <c r="AB383"/>
  <c r="AA383"/>
  <c r="Z383"/>
  <c r="Y383"/>
  <c r="X383"/>
  <c r="W383"/>
  <c r="V383"/>
  <c r="U383"/>
  <c r="T383"/>
  <c r="S383"/>
  <c r="R383"/>
  <c r="Q383"/>
  <c r="P383"/>
  <c r="AK382"/>
  <c r="AJ382"/>
  <c r="AI382"/>
  <c r="AH382"/>
  <c r="AG382"/>
  <c r="AF382"/>
  <c r="AE382"/>
  <c r="AD382"/>
  <c r="AC382"/>
  <c r="AB382"/>
  <c r="AA382"/>
  <c r="Z382"/>
  <c r="Y382"/>
  <c r="X382"/>
  <c r="W382"/>
  <c r="V382"/>
  <c r="U382"/>
  <c r="T382"/>
  <c r="S382"/>
  <c r="R382"/>
  <c r="Q382"/>
  <c r="P382"/>
  <c r="AK381"/>
  <c r="AJ381"/>
  <c r="AI381"/>
  <c r="AH381"/>
  <c r="AG381"/>
  <c r="AF381"/>
  <c r="AE381"/>
  <c r="AD381"/>
  <c r="AC381"/>
  <c r="AB381"/>
  <c r="AA381"/>
  <c r="Z381"/>
  <c r="Y381"/>
  <c r="X381"/>
  <c r="W381"/>
  <c r="V381"/>
  <c r="U381"/>
  <c r="T381"/>
  <c r="S381"/>
  <c r="R381"/>
  <c r="Q381"/>
  <c r="P381"/>
  <c r="AK380"/>
  <c r="AJ380"/>
  <c r="AI380"/>
  <c r="AH380"/>
  <c r="AG380"/>
  <c r="AF380"/>
  <c r="AE380"/>
  <c r="AD380"/>
  <c r="AC380"/>
  <c r="AB380"/>
  <c r="AA380"/>
  <c r="Z380"/>
  <c r="Y380"/>
  <c r="X380"/>
  <c r="W380"/>
  <c r="V380"/>
  <c r="U380"/>
  <c r="T380"/>
  <c r="S380"/>
  <c r="R380"/>
  <c r="Q380"/>
  <c r="P380"/>
  <c r="AK379"/>
  <c r="AJ379"/>
  <c r="AI379"/>
  <c r="AH379"/>
  <c r="AG379"/>
  <c r="AF379"/>
  <c r="AE379"/>
  <c r="AD379"/>
  <c r="AC379"/>
  <c r="AB379"/>
  <c r="AA379"/>
  <c r="Z379"/>
  <c r="Y379"/>
  <c r="X379"/>
  <c r="W379"/>
  <c r="V379"/>
  <c r="U379"/>
  <c r="T379"/>
  <c r="S379"/>
  <c r="R379"/>
  <c r="Q379"/>
  <c r="P379"/>
  <c r="AK378"/>
  <c r="AJ378"/>
  <c r="AI378"/>
  <c r="AH378"/>
  <c r="AG378"/>
  <c r="AF378"/>
  <c r="AE378"/>
  <c r="AD378"/>
  <c r="AC378"/>
  <c r="AB378"/>
  <c r="AA378"/>
  <c r="Z378"/>
  <c r="Y378"/>
  <c r="X378"/>
  <c r="W378"/>
  <c r="V378"/>
  <c r="U378"/>
  <c r="T378"/>
  <c r="S378"/>
  <c r="R378"/>
  <c r="Q378"/>
  <c r="P378"/>
  <c r="AK377"/>
  <c r="AJ377"/>
  <c r="AI377"/>
  <c r="AH377"/>
  <c r="AG377"/>
  <c r="AF377"/>
  <c r="AE377"/>
  <c r="AD377"/>
  <c r="AC377"/>
  <c r="AB377"/>
  <c r="AA377"/>
  <c r="Z377"/>
  <c r="Y377"/>
  <c r="X377"/>
  <c r="W377"/>
  <c r="V377"/>
  <c r="U377"/>
  <c r="T377"/>
  <c r="S377"/>
  <c r="R377"/>
  <c r="Q377"/>
  <c r="P377"/>
  <c r="AK376"/>
  <c r="AJ376"/>
  <c r="AI376"/>
  <c r="AH376"/>
  <c r="AG376"/>
  <c r="AF376"/>
  <c r="AE376"/>
  <c r="AD376"/>
  <c r="AC376"/>
  <c r="AB376"/>
  <c r="AA376"/>
  <c r="Z376"/>
  <c r="Y376"/>
  <c r="X376"/>
  <c r="W376"/>
  <c r="V376"/>
  <c r="U376"/>
  <c r="T376"/>
  <c r="S376"/>
  <c r="R376"/>
  <c r="Q376"/>
  <c r="P376"/>
  <c r="AK375"/>
  <c r="AJ375"/>
  <c r="AI375"/>
  <c r="AH375"/>
  <c r="AG375"/>
  <c r="AF375"/>
  <c r="AE375"/>
  <c r="AD375"/>
  <c r="AC375"/>
  <c r="AB375"/>
  <c r="AA375"/>
  <c r="Z375"/>
  <c r="Y375"/>
  <c r="X375"/>
  <c r="W375"/>
  <c r="V375"/>
  <c r="U375"/>
  <c r="T375"/>
  <c r="S375"/>
  <c r="R375"/>
  <c r="Q375"/>
  <c r="P375"/>
  <c r="AK374"/>
  <c r="AJ374"/>
  <c r="AI374"/>
  <c r="AH374"/>
  <c r="AG374"/>
  <c r="AF374"/>
  <c r="AE374"/>
  <c r="AD374"/>
  <c r="AC374"/>
  <c r="AB374"/>
  <c r="AA374"/>
  <c r="Z374"/>
  <c r="Y374"/>
  <c r="X374"/>
  <c r="W374"/>
  <c r="V374"/>
  <c r="U374"/>
  <c r="T374"/>
  <c r="S374"/>
  <c r="R374"/>
  <c r="Q374"/>
  <c r="P374"/>
  <c r="AK373"/>
  <c r="AJ373"/>
  <c r="AI373"/>
  <c r="AH373"/>
  <c r="AG373"/>
  <c r="AF373"/>
  <c r="AE373"/>
  <c r="AD373"/>
  <c r="AC373"/>
  <c r="AB373"/>
  <c r="AA373"/>
  <c r="Z373"/>
  <c r="Y373"/>
  <c r="X373"/>
  <c r="W373"/>
  <c r="V373"/>
  <c r="U373"/>
  <c r="T373"/>
  <c r="S373"/>
  <c r="R373"/>
  <c r="Q373"/>
  <c r="P373"/>
  <c r="AK372"/>
  <c r="AJ372"/>
  <c r="AI372"/>
  <c r="AH372"/>
  <c r="AG372"/>
  <c r="AF372"/>
  <c r="AE372"/>
  <c r="AD372"/>
  <c r="AC372"/>
  <c r="AB372"/>
  <c r="AA372"/>
  <c r="Z372"/>
  <c r="Y372"/>
  <c r="X372"/>
  <c r="W372"/>
  <c r="V372"/>
  <c r="U372"/>
  <c r="T372"/>
  <c r="S372"/>
  <c r="R372"/>
  <c r="Q372"/>
  <c r="P372"/>
  <c r="AK371"/>
  <c r="AJ371"/>
  <c r="AI371"/>
  <c r="AH371"/>
  <c r="AG371"/>
  <c r="AF371"/>
  <c r="AE371"/>
  <c r="AD371"/>
  <c r="AC371"/>
  <c r="AB371"/>
  <c r="AA371"/>
  <c r="Z371"/>
  <c r="Y371"/>
  <c r="X371"/>
  <c r="W371"/>
  <c r="V371"/>
  <c r="U371"/>
  <c r="T371"/>
  <c r="S371"/>
  <c r="R371"/>
  <c r="Q371"/>
  <c r="P371"/>
  <c r="AK370"/>
  <c r="AJ370"/>
  <c r="AI370"/>
  <c r="AH370"/>
  <c r="AG370"/>
  <c r="AF370"/>
  <c r="AE370"/>
  <c r="AD370"/>
  <c r="AC370"/>
  <c r="AB370"/>
  <c r="AA370"/>
  <c r="Z370"/>
  <c r="Y370"/>
  <c r="X370"/>
  <c r="W370"/>
  <c r="V370"/>
  <c r="U370"/>
  <c r="T370"/>
  <c r="S370"/>
  <c r="R370"/>
  <c r="Q370"/>
  <c r="P370"/>
  <c r="AK369"/>
  <c r="AJ369"/>
  <c r="AI369"/>
  <c r="AH369"/>
  <c r="AG369"/>
  <c r="AF369"/>
  <c r="AE369"/>
  <c r="AD369"/>
  <c r="AC369"/>
  <c r="AB369"/>
  <c r="AA369"/>
  <c r="Z369"/>
  <c r="Y369"/>
  <c r="X369"/>
  <c r="W369"/>
  <c r="V369"/>
  <c r="U369"/>
  <c r="T369"/>
  <c r="S369"/>
  <c r="R369"/>
  <c r="Q369"/>
  <c r="P369"/>
  <c r="AK368"/>
  <c r="AJ368"/>
  <c r="AI368"/>
  <c r="AH368"/>
  <c r="AG368"/>
  <c r="AF368"/>
  <c r="AE368"/>
  <c r="AD368"/>
  <c r="AC368"/>
  <c r="AB368"/>
  <c r="AA368"/>
  <c r="Z368"/>
  <c r="Y368"/>
  <c r="X368"/>
  <c r="W368"/>
  <c r="V368"/>
  <c r="U368"/>
  <c r="T368"/>
  <c r="S368"/>
  <c r="R368"/>
  <c r="Q368"/>
  <c r="P368"/>
  <c r="AK367"/>
  <c r="AJ367"/>
  <c r="AI367"/>
  <c r="AH367"/>
  <c r="AG367"/>
  <c r="AF367"/>
  <c r="AE367"/>
  <c r="AD367"/>
  <c r="AC367"/>
  <c r="AB367"/>
  <c r="AA367"/>
  <c r="Z367"/>
  <c r="Y367"/>
  <c r="X367"/>
  <c r="W367"/>
  <c r="V367"/>
  <c r="U367"/>
  <c r="T367"/>
  <c r="S367"/>
  <c r="R367"/>
  <c r="Q367"/>
  <c r="P367"/>
  <c r="AK279"/>
  <c r="AJ279"/>
  <c r="AI279"/>
  <c r="AH279"/>
  <c r="AG279"/>
  <c r="AF279"/>
  <c r="AE279"/>
  <c r="AD279"/>
  <c r="AC279"/>
  <c r="AB279"/>
  <c r="AA279"/>
  <c r="Z279"/>
  <c r="Y279"/>
  <c r="X279"/>
  <c r="W279"/>
  <c r="V279"/>
  <c r="U279"/>
  <c r="T279"/>
  <c r="S279"/>
  <c r="R279"/>
  <c r="Q279"/>
  <c r="P279"/>
  <c r="AK307"/>
  <c r="AJ307"/>
  <c r="AI307"/>
  <c r="AH307"/>
  <c r="AG307"/>
  <c r="AF307"/>
  <c r="AE307"/>
  <c r="AD307"/>
  <c r="AC307"/>
  <c r="AB307"/>
  <c r="AA307"/>
  <c r="Z307"/>
  <c r="Y307"/>
  <c r="X307"/>
  <c r="W307"/>
  <c r="V307"/>
  <c r="U307"/>
  <c r="T307"/>
  <c r="S307"/>
  <c r="R307"/>
  <c r="Q307"/>
  <c r="P307"/>
  <c r="AK306"/>
  <c r="AJ306"/>
  <c r="AI306"/>
  <c r="AH306"/>
  <c r="AG306"/>
  <c r="AF306"/>
  <c r="AE306"/>
  <c r="AD306"/>
  <c r="AC306"/>
  <c r="AB306"/>
  <c r="AA306"/>
  <c r="Z306"/>
  <c r="Y306"/>
  <c r="X306"/>
  <c r="W306"/>
  <c r="V306"/>
  <c r="U306"/>
  <c r="T306"/>
  <c r="S306"/>
  <c r="R306"/>
  <c r="Q306"/>
  <c r="P306"/>
  <c r="AK305"/>
  <c r="AJ305"/>
  <c r="AI305"/>
  <c r="AH305"/>
  <c r="AG305"/>
  <c r="AF305"/>
  <c r="AE305"/>
  <c r="AD305"/>
  <c r="AC305"/>
  <c r="AB305"/>
  <c r="AA305"/>
  <c r="Z305"/>
  <c r="Y305"/>
  <c r="X305"/>
  <c r="W305"/>
  <c r="V305"/>
  <c r="U305"/>
  <c r="T305"/>
  <c r="S305"/>
  <c r="R305"/>
  <c r="Q305"/>
  <c r="P305"/>
  <c r="AK304"/>
  <c r="AJ304"/>
  <c r="AI304"/>
  <c r="AH304"/>
  <c r="AG304"/>
  <c r="AF304"/>
  <c r="AE304"/>
  <c r="AD304"/>
  <c r="AC304"/>
  <c r="AB304"/>
  <c r="AA304"/>
  <c r="Z304"/>
  <c r="Y304"/>
  <c r="X304"/>
  <c r="W304"/>
  <c r="V304"/>
  <c r="U304"/>
  <c r="T304"/>
  <c r="S304"/>
  <c r="R304"/>
  <c r="Q304"/>
  <c r="P304"/>
  <c r="AK303"/>
  <c r="AJ303"/>
  <c r="AI303"/>
  <c r="AH303"/>
  <c r="AG303"/>
  <c r="AF303"/>
  <c r="AE303"/>
  <c r="AD303"/>
  <c r="AC303"/>
  <c r="AB303"/>
  <c r="AA303"/>
  <c r="Z303"/>
  <c r="Y303"/>
  <c r="X303"/>
  <c r="W303"/>
  <c r="V303"/>
  <c r="U303"/>
  <c r="T303"/>
  <c r="S303"/>
  <c r="R303"/>
  <c r="Q303"/>
  <c r="P303"/>
  <c r="AK302"/>
  <c r="AJ302"/>
  <c r="AI302"/>
  <c r="AH302"/>
  <c r="AG302"/>
  <c r="AF302"/>
  <c r="AE302"/>
  <c r="AD302"/>
  <c r="AC302"/>
  <c r="AB302"/>
  <c r="AA302"/>
  <c r="Z302"/>
  <c r="Y302"/>
  <c r="X302"/>
  <c r="W302"/>
  <c r="V302"/>
  <c r="U302"/>
  <c r="T302"/>
  <c r="S302"/>
  <c r="R302"/>
  <c r="Q302"/>
  <c r="P302"/>
  <c r="AK301"/>
  <c r="AJ301"/>
  <c r="AI301"/>
  <c r="AH301"/>
  <c r="AG301"/>
  <c r="AF301"/>
  <c r="AE301"/>
  <c r="AD301"/>
  <c r="AC301"/>
  <c r="AB301"/>
  <c r="AA301"/>
  <c r="Z301"/>
  <c r="Y301"/>
  <c r="X301"/>
  <c r="W301"/>
  <c r="V301"/>
  <c r="U301"/>
  <c r="T301"/>
  <c r="S301"/>
  <c r="R301"/>
  <c r="Q301"/>
  <c r="P301"/>
  <c r="AK300"/>
  <c r="AJ300"/>
  <c r="AI300"/>
  <c r="AH300"/>
  <c r="AG300"/>
  <c r="AF300"/>
  <c r="AE300"/>
  <c r="AD300"/>
  <c r="AC300"/>
  <c r="AB300"/>
  <c r="AA300"/>
  <c r="Z300"/>
  <c r="Y300"/>
  <c r="X300"/>
  <c r="W300"/>
  <c r="V300"/>
  <c r="U300"/>
  <c r="T300"/>
  <c r="S300"/>
  <c r="R300"/>
  <c r="Q300"/>
  <c r="P300"/>
  <c r="AK299"/>
  <c r="AJ299"/>
  <c r="AI299"/>
  <c r="AH299"/>
  <c r="AG299"/>
  <c r="AF299"/>
  <c r="AE299"/>
  <c r="AD299"/>
  <c r="AC299"/>
  <c r="AB299"/>
  <c r="AA299"/>
  <c r="Z299"/>
  <c r="Y299"/>
  <c r="X299"/>
  <c r="W299"/>
  <c r="V299"/>
  <c r="U299"/>
  <c r="T299"/>
  <c r="S299"/>
  <c r="R299"/>
  <c r="Q299"/>
  <c r="P299"/>
  <c r="AK298"/>
  <c r="AJ298"/>
  <c r="AI298"/>
  <c r="AH298"/>
  <c r="AG298"/>
  <c r="AF298"/>
  <c r="AE298"/>
  <c r="AD298"/>
  <c r="AC298"/>
  <c r="AB298"/>
  <c r="AA298"/>
  <c r="Z298"/>
  <c r="Y298"/>
  <c r="X298"/>
  <c r="W298"/>
  <c r="V298"/>
  <c r="U298"/>
  <c r="T298"/>
  <c r="S298"/>
  <c r="R298"/>
  <c r="Q298"/>
  <c r="P298"/>
  <c r="AK297"/>
  <c r="AJ297"/>
  <c r="AI297"/>
  <c r="AH297"/>
  <c r="AG297"/>
  <c r="AF297"/>
  <c r="AE297"/>
  <c r="AD297"/>
  <c r="AC297"/>
  <c r="AB297"/>
  <c r="AA297"/>
  <c r="Z297"/>
  <c r="Y297"/>
  <c r="X297"/>
  <c r="W297"/>
  <c r="V297"/>
  <c r="U297"/>
  <c r="T297"/>
  <c r="S297"/>
  <c r="R297"/>
  <c r="Q297"/>
  <c r="P297"/>
  <c r="AK296"/>
  <c r="AJ296"/>
  <c r="AI296"/>
  <c r="AH296"/>
  <c r="AG296"/>
  <c r="AF296"/>
  <c r="AE296"/>
  <c r="AD296"/>
  <c r="AC296"/>
  <c r="AB296"/>
  <c r="AA296"/>
  <c r="Z296"/>
  <c r="Y296"/>
  <c r="X296"/>
  <c r="W296"/>
  <c r="V296"/>
  <c r="U296"/>
  <c r="T296"/>
  <c r="S296"/>
  <c r="R296"/>
  <c r="Q296"/>
  <c r="P296"/>
  <c r="AK295"/>
  <c r="AJ295"/>
  <c r="AI295"/>
  <c r="AH295"/>
  <c r="AG295"/>
  <c r="AF295"/>
  <c r="AE295"/>
  <c r="AD295"/>
  <c r="AC295"/>
  <c r="AB295"/>
  <c r="AA295"/>
  <c r="Z295"/>
  <c r="Y295"/>
  <c r="X295"/>
  <c r="W295"/>
  <c r="V295"/>
  <c r="U295"/>
  <c r="T295"/>
  <c r="S295"/>
  <c r="R295"/>
  <c r="Q295"/>
  <c r="P295"/>
  <c r="AK294"/>
  <c r="AJ294"/>
  <c r="AI294"/>
  <c r="AH294"/>
  <c r="AG294"/>
  <c r="AF294"/>
  <c r="AE294"/>
  <c r="AD294"/>
  <c r="AC294"/>
  <c r="AB294"/>
  <c r="AA294"/>
  <c r="Z294"/>
  <c r="Y294"/>
  <c r="X294"/>
  <c r="W294"/>
  <c r="V294"/>
  <c r="U294"/>
  <c r="T294"/>
  <c r="S294"/>
  <c r="R294"/>
  <c r="Q294"/>
  <c r="P294"/>
  <c r="AK293"/>
  <c r="AJ293"/>
  <c r="AI293"/>
  <c r="AH293"/>
  <c r="AG293"/>
  <c r="AF293"/>
  <c r="AE293"/>
  <c r="AD293"/>
  <c r="AC293"/>
  <c r="AB293"/>
  <c r="AA293"/>
  <c r="Z293"/>
  <c r="Y293"/>
  <c r="X293"/>
  <c r="W293"/>
  <c r="V293"/>
  <c r="U293"/>
  <c r="T293"/>
  <c r="S293"/>
  <c r="R293"/>
  <c r="Q293"/>
  <c r="P293"/>
  <c r="AK292"/>
  <c r="AJ292"/>
  <c r="AI292"/>
  <c r="AH292"/>
  <c r="AG292"/>
  <c r="AF292"/>
  <c r="AE292"/>
  <c r="AD292"/>
  <c r="AC292"/>
  <c r="AB292"/>
  <c r="AA292"/>
  <c r="Z292"/>
  <c r="Y292"/>
  <c r="X292"/>
  <c r="W292"/>
  <c r="V292"/>
  <c r="U292"/>
  <c r="T292"/>
  <c r="S292"/>
  <c r="R292"/>
  <c r="Q292"/>
  <c r="P292"/>
  <c r="AK291"/>
  <c r="AJ291"/>
  <c r="AI291"/>
  <c r="AH291"/>
  <c r="AG291"/>
  <c r="AF291"/>
  <c r="AE291"/>
  <c r="AD291"/>
  <c r="AC291"/>
  <c r="AB291"/>
  <c r="AA291"/>
  <c r="Z291"/>
  <c r="Y291"/>
  <c r="X291"/>
  <c r="W291"/>
  <c r="V291"/>
  <c r="U291"/>
  <c r="T291"/>
  <c r="S291"/>
  <c r="R291"/>
  <c r="Q291"/>
  <c r="P291"/>
  <c r="AK290"/>
  <c r="AJ290"/>
  <c r="AI290"/>
  <c r="AH290"/>
  <c r="AG290"/>
  <c r="AF290"/>
  <c r="AE290"/>
  <c r="AD290"/>
  <c r="AC290"/>
  <c r="AB290"/>
  <c r="AA290"/>
  <c r="Z290"/>
  <c r="Y290"/>
  <c r="X290"/>
  <c r="W290"/>
  <c r="V290"/>
  <c r="U290"/>
  <c r="T290"/>
  <c r="S290"/>
  <c r="R290"/>
  <c r="Q290"/>
  <c r="P290"/>
  <c r="AK289"/>
  <c r="AJ289"/>
  <c r="AI289"/>
  <c r="AH289"/>
  <c r="AG289"/>
  <c r="AF289"/>
  <c r="AE289"/>
  <c r="AD289"/>
  <c r="AC289"/>
  <c r="AB289"/>
  <c r="AA289"/>
  <c r="Z289"/>
  <c r="Y289"/>
  <c r="X289"/>
  <c r="W289"/>
  <c r="V289"/>
  <c r="U289"/>
  <c r="T289"/>
  <c r="S289"/>
  <c r="R289"/>
  <c r="Q289"/>
  <c r="P289"/>
  <c r="AK288"/>
  <c r="AJ288"/>
  <c r="AI288"/>
  <c r="AH288"/>
  <c r="AG288"/>
  <c r="AF288"/>
  <c r="AE288"/>
  <c r="AD288"/>
  <c r="AC288"/>
  <c r="AB288"/>
  <c r="AA288"/>
  <c r="Z288"/>
  <c r="Y288"/>
  <c r="X288"/>
  <c r="W288"/>
  <c r="V288"/>
  <c r="U288"/>
  <c r="T288"/>
  <c r="S288"/>
  <c r="R288"/>
  <c r="Q288"/>
  <c r="P288"/>
  <c r="AK287"/>
  <c r="AJ287"/>
  <c r="AI287"/>
  <c r="AH287"/>
  <c r="AG287"/>
  <c r="AF287"/>
  <c r="AE287"/>
  <c r="AD287"/>
  <c r="AC287"/>
  <c r="AB287"/>
  <c r="AA287"/>
  <c r="Z287"/>
  <c r="Y287"/>
  <c r="X287"/>
  <c r="W287"/>
  <c r="V287"/>
  <c r="U287"/>
  <c r="T287"/>
  <c r="S287"/>
  <c r="R287"/>
  <c r="Q287"/>
  <c r="P287"/>
  <c r="AK286"/>
  <c r="AJ286"/>
  <c r="AI286"/>
  <c r="AH286"/>
  <c r="AG286"/>
  <c r="AF286"/>
  <c r="AE286"/>
  <c r="AD286"/>
  <c r="AC286"/>
  <c r="AB286"/>
  <c r="AA286"/>
  <c r="Z286"/>
  <c r="Y286"/>
  <c r="X286"/>
  <c r="W286"/>
  <c r="V286"/>
  <c r="U286"/>
  <c r="T286"/>
  <c r="S286"/>
  <c r="R286"/>
  <c r="Q286"/>
  <c r="P286"/>
  <c r="AK285"/>
  <c r="AJ285"/>
  <c r="AI285"/>
  <c r="AH285"/>
  <c r="AG285"/>
  <c r="AF285"/>
  <c r="AE285"/>
  <c r="AD285"/>
  <c r="AC285"/>
  <c r="AB285"/>
  <c r="AA285"/>
  <c r="Z285"/>
  <c r="Y285"/>
  <c r="X285"/>
  <c r="W285"/>
  <c r="V285"/>
  <c r="U285"/>
  <c r="T285"/>
  <c r="S285"/>
  <c r="R285"/>
  <c r="Q285"/>
  <c r="P285"/>
  <c r="AK284"/>
  <c r="AJ284"/>
  <c r="AI284"/>
  <c r="AH284"/>
  <c r="AG284"/>
  <c r="AF284"/>
  <c r="AE284"/>
  <c r="AD284"/>
  <c r="AC284"/>
  <c r="AB284"/>
  <c r="AA284"/>
  <c r="Z284"/>
  <c r="Y284"/>
  <c r="X284"/>
  <c r="W284"/>
  <c r="V284"/>
  <c r="U284"/>
  <c r="T284"/>
  <c r="S284"/>
  <c r="R284"/>
  <c r="Q284"/>
  <c r="P284"/>
  <c r="O284"/>
  <c r="N284"/>
  <c r="M284"/>
  <c r="L284"/>
  <c r="K284"/>
  <c r="J284"/>
  <c r="I284"/>
  <c r="H284"/>
  <c r="G284"/>
  <c r="AK283"/>
  <c r="AJ283"/>
  <c r="AI283"/>
  <c r="AH283"/>
  <c r="AG283"/>
  <c r="AF283"/>
  <c r="AE283"/>
  <c r="AD283"/>
  <c r="AC283"/>
  <c r="AB283"/>
  <c r="AA283"/>
  <c r="Z283"/>
  <c r="Y283"/>
  <c r="X283"/>
  <c r="W283"/>
  <c r="V283"/>
  <c r="U283"/>
  <c r="T283"/>
  <c r="S283"/>
  <c r="R283"/>
  <c r="Q283"/>
  <c r="P283"/>
  <c r="AK282"/>
  <c r="AJ282"/>
  <c r="AI282"/>
  <c r="AH282"/>
  <c r="AG282"/>
  <c r="AF282"/>
  <c r="AE282"/>
  <c r="AD282"/>
  <c r="AC282"/>
  <c r="AB282"/>
  <c r="AA282"/>
  <c r="Z282"/>
  <c r="Y282"/>
  <c r="X282"/>
  <c r="W282"/>
  <c r="V282"/>
  <c r="U282"/>
  <c r="T282"/>
  <c r="S282"/>
  <c r="R282"/>
  <c r="Q282"/>
  <c r="P282"/>
  <c r="AK281"/>
  <c r="AJ281"/>
  <c r="AI281"/>
  <c r="AH281"/>
  <c r="AG281"/>
  <c r="AF281"/>
  <c r="AE281"/>
  <c r="AD281"/>
  <c r="AC281"/>
  <c r="AB281"/>
  <c r="AA281"/>
  <c r="Z281"/>
  <c r="Y281"/>
  <c r="X281"/>
  <c r="W281"/>
  <c r="V281"/>
  <c r="U281"/>
  <c r="T281"/>
  <c r="S281"/>
  <c r="R281"/>
  <c r="Q281"/>
  <c r="P281"/>
  <c r="AK280"/>
  <c r="AJ280"/>
  <c r="AI280"/>
  <c r="AH280"/>
  <c r="AG280"/>
  <c r="AF280"/>
  <c r="AE280"/>
  <c r="AD280"/>
  <c r="AC280"/>
  <c r="AB280"/>
  <c r="AA280"/>
  <c r="Z280"/>
  <c r="Y280"/>
  <c r="X280"/>
  <c r="W280"/>
  <c r="V280"/>
  <c r="U280"/>
  <c r="T280"/>
  <c r="S280"/>
  <c r="R280"/>
  <c r="Q280"/>
  <c r="P280"/>
  <c r="AK278"/>
  <c r="AJ278"/>
  <c r="AI278"/>
  <c r="AH278"/>
  <c r="AG278"/>
  <c r="AF278"/>
  <c r="AE278"/>
  <c r="AD278"/>
  <c r="AC278"/>
  <c r="AB278"/>
  <c r="AA278"/>
  <c r="Z278"/>
  <c r="Y278"/>
  <c r="X278"/>
  <c r="W278"/>
  <c r="V278"/>
  <c r="U278"/>
  <c r="T278"/>
  <c r="S278"/>
  <c r="R278"/>
  <c r="Q278"/>
  <c r="P278"/>
  <c r="O278"/>
  <c r="N278"/>
  <c r="M278"/>
  <c r="L278"/>
  <c r="K278"/>
  <c r="J278"/>
  <c r="I278"/>
  <c r="H278"/>
  <c r="G278"/>
  <c r="E104" i="12"/>
  <c r="E95"/>
  <c r="G3" i="10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9"/>
  <c r="G30"/>
  <c r="G31"/>
  <c r="G32"/>
  <c r="G33"/>
  <c r="G34"/>
  <c r="G37"/>
  <c r="G38"/>
  <c r="G39"/>
  <c r="G40"/>
  <c r="G41"/>
  <c r="G42"/>
  <c r="G43"/>
  <c r="G44"/>
  <c r="G45"/>
  <c r="G46"/>
  <c r="G47"/>
  <c r="G48"/>
  <c r="I153" i="12"/>
  <c r="I152"/>
  <c r="I151"/>
  <c r="I150"/>
  <c r="I149"/>
  <c r="I148"/>
  <c r="I147"/>
  <c r="I146"/>
  <c r="I145"/>
  <c r="I144"/>
  <c r="I143"/>
  <c r="I142"/>
  <c r="I141"/>
  <c r="I140"/>
  <c r="I139"/>
  <c r="I138"/>
  <c r="I137"/>
  <c r="I136"/>
  <c r="I135"/>
  <c r="I134"/>
  <c r="I133"/>
  <c r="I132"/>
  <c r="I131"/>
  <c r="I130"/>
  <c r="I129"/>
  <c r="I128"/>
  <c r="I127"/>
  <c r="I126"/>
  <c r="I125"/>
  <c r="I124"/>
  <c r="I123"/>
  <c r="I122"/>
  <c r="I121"/>
  <c r="K120"/>
  <c r="I120"/>
  <c r="I119"/>
  <c r="I118"/>
  <c r="K117"/>
  <c r="I117"/>
  <c r="I116"/>
  <c r="I115"/>
  <c r="I114"/>
  <c r="K113"/>
  <c r="I113"/>
  <c r="K112"/>
  <c r="I112"/>
  <c r="K111"/>
  <c r="I111"/>
  <c r="I110"/>
  <c r="I109"/>
  <c r="I108"/>
  <c r="I107"/>
  <c r="I106"/>
  <c r="I105"/>
  <c r="I103"/>
  <c r="I102"/>
  <c r="I101"/>
  <c r="I100"/>
  <c r="I99"/>
  <c r="K98"/>
  <c r="I98"/>
  <c r="K97"/>
  <c r="I97"/>
  <c r="I96"/>
  <c r="K94"/>
  <c r="I94"/>
  <c r="K93"/>
  <c r="I93"/>
  <c r="I92"/>
  <c r="I91"/>
  <c r="I90"/>
  <c r="I89"/>
  <c r="K88"/>
  <c r="I88"/>
  <c r="I87"/>
  <c r="I86"/>
  <c r="I85"/>
  <c r="B85"/>
  <c r="B86"/>
  <c r="B87" s="1"/>
  <c r="B88" s="1"/>
  <c r="B89" s="1"/>
  <c r="B90" s="1"/>
  <c r="B91" s="1"/>
  <c r="B92" s="1"/>
  <c r="B93" s="1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B144" s="1"/>
  <c r="B145" s="1"/>
  <c r="B146" s="1"/>
  <c r="B147" s="1"/>
  <c r="B148" s="1"/>
  <c r="B149" s="1"/>
  <c r="B150" s="1"/>
  <c r="B151" s="1"/>
  <c r="I84"/>
  <c r="I156" s="1"/>
  <c r="I81"/>
  <c r="H81"/>
  <c r="H156" s="1"/>
  <c r="B71"/>
  <c r="B72" s="1"/>
  <c r="B73" s="1"/>
  <c r="B74" s="1"/>
  <c r="B75" s="1"/>
  <c r="B76" s="1"/>
  <c r="B77" s="1"/>
  <c r="B78" s="1"/>
  <c r="B79" s="1"/>
  <c r="T70"/>
  <c r="B50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C4"/>
  <c r="B4"/>
  <c r="C3"/>
  <c r="B3"/>
  <c r="I31" i="11"/>
  <c r="I28"/>
  <c r="M53" i="8"/>
  <c r="M44"/>
  <c r="A55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C89"/>
  <c r="C88"/>
  <c r="C86"/>
  <c r="C85"/>
  <c r="C84"/>
  <c r="C83"/>
  <c r="C79"/>
  <c r="C78"/>
  <c r="C77"/>
  <c r="C76"/>
  <c r="C72"/>
  <c r="C70"/>
  <c r="C67"/>
  <c r="C64"/>
  <c r="C63"/>
  <c r="C59"/>
  <c r="C57"/>
  <c r="C54"/>
  <c r="L40" i="11"/>
  <c r="K40"/>
  <c r="B25"/>
  <c r="B26" s="1"/>
  <c r="B27" s="1"/>
  <c r="B28" s="1"/>
  <c r="B29" s="1"/>
  <c r="B30" s="1"/>
  <c r="B31" s="1"/>
  <c r="C55" i="3"/>
  <c r="C54"/>
  <c r="L55" i="5" s="1"/>
  <c r="C53" i="3"/>
  <c r="L54" i="5" s="1"/>
  <c r="N54" s="1"/>
  <c r="C52" i="3"/>
  <c r="L53" i="5" s="1"/>
  <c r="N53" s="1"/>
  <c r="C51" i="3"/>
  <c r="L72" i="5" s="1"/>
  <c r="N72" s="1"/>
  <c r="O72" s="1"/>
  <c r="C50" i="3"/>
  <c r="C49"/>
  <c r="C48"/>
  <c r="L70" i="5" s="1"/>
  <c r="N70" s="1"/>
  <c r="O70" s="1"/>
  <c r="C47" i="3"/>
  <c r="C46"/>
  <c r="C45"/>
  <c r="L46" i="5" s="1"/>
  <c r="N46" s="1"/>
  <c r="C44" i="3"/>
  <c r="L45" i="5" s="1"/>
  <c r="C43" i="3"/>
  <c r="C42"/>
  <c r="C41"/>
  <c r="L44" i="5" s="1"/>
  <c r="C40" i="3"/>
  <c r="L43" i="5" s="1"/>
  <c r="C39" i="3"/>
  <c r="L42" i="5" s="1"/>
  <c r="C38" i="3"/>
  <c r="L41" i="5" s="1"/>
  <c r="C37" i="3"/>
  <c r="L40" i="5" s="1"/>
  <c r="C36" i="3"/>
  <c r="L39" i="5" s="1"/>
  <c r="C33" i="3"/>
  <c r="L36" i="5" s="1"/>
  <c r="C32" i="3"/>
  <c r="L35" i="5" s="1"/>
  <c r="C31" i="3"/>
  <c r="C30"/>
  <c r="C29"/>
  <c r="L32" i="5" s="1"/>
  <c r="C28" i="3"/>
  <c r="C27"/>
  <c r="L30" i="5" s="1"/>
  <c r="N30" s="1"/>
  <c r="C26" i="3"/>
  <c r="L29" i="5" s="1"/>
  <c r="N29" s="1"/>
  <c r="C25" i="3"/>
  <c r="L28" i="5" s="1"/>
  <c r="N28" s="1"/>
  <c r="C24" i="3"/>
  <c r="C23"/>
  <c r="L26" i="5" s="1"/>
  <c r="N26" s="1"/>
  <c r="C22" i="3"/>
  <c r="L25" i="5" s="1"/>
  <c r="N25" s="1"/>
  <c r="C21" i="3"/>
  <c r="L24" i="5" s="1"/>
  <c r="M24" s="1"/>
  <c r="C20" i="3"/>
  <c r="L23" i="5" s="1"/>
  <c r="N23" s="1"/>
  <c r="C19" i="3"/>
  <c r="C18"/>
  <c r="L21" i="5" s="1"/>
  <c r="N21" s="1"/>
  <c r="C17" i="3"/>
  <c r="L20" i="5" s="1"/>
  <c r="C16" i="3"/>
  <c r="L19" i="5" s="1"/>
  <c r="C15" i="3"/>
  <c r="L18" i="5" s="1"/>
  <c r="N18" s="1"/>
  <c r="C14" i="3"/>
  <c r="L17" i="5" s="1"/>
  <c r="C13" i="3"/>
  <c r="L16" i="5" s="1"/>
  <c r="N16" s="1"/>
  <c r="C12" i="3"/>
  <c r="C11"/>
  <c r="L14" i="5" s="1"/>
  <c r="N14" s="1"/>
  <c r="C10" i="3"/>
  <c r="CN17" i="2"/>
  <c r="CK17"/>
  <c r="CH17"/>
  <c r="CE17"/>
  <c r="CB17"/>
  <c r="BY17"/>
  <c r="BV17"/>
  <c r="BS17"/>
  <c r="BP17"/>
  <c r="BM17"/>
  <c r="BJ17"/>
  <c r="BG17"/>
  <c r="BD17"/>
  <c r="BA17"/>
  <c r="AX17"/>
  <c r="AU17"/>
  <c r="AR17"/>
  <c r="AO17"/>
  <c r="AL17"/>
  <c r="AI17"/>
  <c r="AF17"/>
  <c r="AC17"/>
  <c r="Z17"/>
  <c r="W17"/>
  <c r="T17"/>
  <c r="Q17"/>
  <c r="N17"/>
  <c r="K17"/>
  <c r="H17"/>
  <c r="E17"/>
  <c r="B17"/>
  <c r="N11" i="5"/>
  <c r="E31" i="9"/>
  <c r="C46" i="8"/>
  <c r="C27"/>
  <c r="B3"/>
  <c r="C107"/>
  <c r="C101"/>
  <c r="A98"/>
  <c r="A99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L52"/>
  <c r="M52"/>
  <c r="C45"/>
  <c r="C43"/>
  <c r="C42"/>
  <c r="C41"/>
  <c r="C40"/>
  <c r="C36"/>
  <c r="C35"/>
  <c r="C34"/>
  <c r="C33"/>
  <c r="C29"/>
  <c r="C24"/>
  <c r="C21"/>
  <c r="C20"/>
  <c r="C16"/>
  <c r="C14"/>
  <c r="A12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C11"/>
  <c r="B4"/>
  <c r="A4"/>
  <c r="A3"/>
  <c r="S89" i="5"/>
  <c r="S87"/>
  <c r="S84"/>
  <c r="S57"/>
  <c r="N106"/>
  <c r="O106" s="1"/>
  <c r="N104"/>
  <c r="O104" s="1"/>
  <c r="N100"/>
  <c r="O100" s="1"/>
  <c r="N96"/>
  <c r="O96" s="1"/>
  <c r="G93"/>
  <c r="O93" s="1"/>
  <c r="AK164" i="1"/>
  <c r="AJ164"/>
  <c r="AI164"/>
  <c r="AH164"/>
  <c r="AG164"/>
  <c r="AF164"/>
  <c r="AE164"/>
  <c r="AD164"/>
  <c r="AC164"/>
  <c r="AB164"/>
  <c r="AA164"/>
  <c r="Z164"/>
  <c r="Y164"/>
  <c r="X164"/>
  <c r="W164"/>
  <c r="V164"/>
  <c r="U164"/>
  <c r="T164"/>
  <c r="S164"/>
  <c r="R164"/>
  <c r="Q164"/>
  <c r="P164"/>
  <c r="O164"/>
  <c r="N164"/>
  <c r="M164"/>
  <c r="L164"/>
  <c r="K164"/>
  <c r="I164"/>
  <c r="H164"/>
  <c r="G164"/>
  <c r="AK163"/>
  <c r="AJ163"/>
  <c r="AI163"/>
  <c r="AH163"/>
  <c r="AG163"/>
  <c r="AF163"/>
  <c r="AE163"/>
  <c r="AD163"/>
  <c r="AC163"/>
  <c r="AB163"/>
  <c r="AA163"/>
  <c r="Z163"/>
  <c r="Y163"/>
  <c r="X163"/>
  <c r="W163"/>
  <c r="V163"/>
  <c r="U163"/>
  <c r="T163"/>
  <c r="S163"/>
  <c r="R163"/>
  <c r="Q163"/>
  <c r="P163"/>
  <c r="O163"/>
  <c r="N163"/>
  <c r="M163"/>
  <c r="L163"/>
  <c r="K163"/>
  <c r="I163"/>
  <c r="H163"/>
  <c r="G163"/>
  <c r="AK162"/>
  <c r="AJ162"/>
  <c r="AI162"/>
  <c r="AH162"/>
  <c r="AG162"/>
  <c r="AF162"/>
  <c r="AE162"/>
  <c r="AD162"/>
  <c r="AC162"/>
  <c r="AB162"/>
  <c r="AA162"/>
  <c r="Z162"/>
  <c r="Y162"/>
  <c r="X162"/>
  <c r="W162"/>
  <c r="V162"/>
  <c r="U162"/>
  <c r="T162"/>
  <c r="S162"/>
  <c r="R162"/>
  <c r="Q162"/>
  <c r="P162"/>
  <c r="O162"/>
  <c r="N162"/>
  <c r="M162"/>
  <c r="L162"/>
  <c r="K162"/>
  <c r="I162"/>
  <c r="H162"/>
  <c r="G162"/>
  <c r="AK161"/>
  <c r="AJ161"/>
  <c r="AI161"/>
  <c r="AH161"/>
  <c r="AG161"/>
  <c r="AF161"/>
  <c r="AE161"/>
  <c r="AD161"/>
  <c r="AC161"/>
  <c r="AB161"/>
  <c r="AA161"/>
  <c r="Z161"/>
  <c r="Y161"/>
  <c r="X161"/>
  <c r="W161"/>
  <c r="V161"/>
  <c r="U161"/>
  <c r="T161"/>
  <c r="S161"/>
  <c r="R161"/>
  <c r="Q161"/>
  <c r="P161"/>
  <c r="O161"/>
  <c r="N161"/>
  <c r="M161"/>
  <c r="L161"/>
  <c r="K161"/>
  <c r="I161"/>
  <c r="H161"/>
  <c r="G161"/>
  <c r="AK160"/>
  <c r="AJ160"/>
  <c r="AI160"/>
  <c r="AH160"/>
  <c r="AG160"/>
  <c r="AF160"/>
  <c r="AE160"/>
  <c r="AD160"/>
  <c r="AC160"/>
  <c r="AB160"/>
  <c r="AA160"/>
  <c r="Z160"/>
  <c r="Y160"/>
  <c r="X160"/>
  <c r="W160"/>
  <c r="V160"/>
  <c r="U160"/>
  <c r="T160"/>
  <c r="S160"/>
  <c r="R160"/>
  <c r="Q160"/>
  <c r="P160"/>
  <c r="O160"/>
  <c r="N160"/>
  <c r="M160"/>
  <c r="L160"/>
  <c r="K160"/>
  <c r="I160"/>
  <c r="H160"/>
  <c r="G160"/>
  <c r="AK159"/>
  <c r="AJ159"/>
  <c r="AI159"/>
  <c r="AH159"/>
  <c r="AG159"/>
  <c r="AF159"/>
  <c r="AE159"/>
  <c r="AD159"/>
  <c r="AC159"/>
  <c r="AB159"/>
  <c r="AA159"/>
  <c r="Z159"/>
  <c r="Y159"/>
  <c r="X159"/>
  <c r="W159"/>
  <c r="V159"/>
  <c r="U159"/>
  <c r="T159"/>
  <c r="S159"/>
  <c r="R159"/>
  <c r="Q159"/>
  <c r="P159"/>
  <c r="O159"/>
  <c r="N159"/>
  <c r="M159"/>
  <c r="L159"/>
  <c r="K159"/>
  <c r="I159"/>
  <c r="H159"/>
  <c r="G159"/>
  <c r="AK158"/>
  <c r="AJ158"/>
  <c r="AI158"/>
  <c r="AH158"/>
  <c r="AG158"/>
  <c r="AF158"/>
  <c r="AE158"/>
  <c r="AD158"/>
  <c r="AC158"/>
  <c r="AB158"/>
  <c r="AA158"/>
  <c r="Z158"/>
  <c r="Y158"/>
  <c r="X158"/>
  <c r="W158"/>
  <c r="V158"/>
  <c r="U158"/>
  <c r="T158"/>
  <c r="S158"/>
  <c r="R158"/>
  <c r="Q158"/>
  <c r="P158"/>
  <c r="O158"/>
  <c r="N158"/>
  <c r="M158"/>
  <c r="L158"/>
  <c r="K158"/>
  <c r="I158"/>
  <c r="H158"/>
  <c r="G158"/>
  <c r="AK157"/>
  <c r="AJ157"/>
  <c r="AI157"/>
  <c r="AH157"/>
  <c r="AG157"/>
  <c r="AF157"/>
  <c r="AE157"/>
  <c r="AD157"/>
  <c r="AC157"/>
  <c r="AB157"/>
  <c r="AA157"/>
  <c r="Z157"/>
  <c r="Y157"/>
  <c r="X157"/>
  <c r="W157"/>
  <c r="V157"/>
  <c r="U157"/>
  <c r="T157"/>
  <c r="S157"/>
  <c r="R157"/>
  <c r="Q157"/>
  <c r="P157"/>
  <c r="O157"/>
  <c r="N157"/>
  <c r="M157"/>
  <c r="L157"/>
  <c r="K157"/>
  <c r="I157"/>
  <c r="H157"/>
  <c r="G157"/>
  <c r="AK156"/>
  <c r="AJ156"/>
  <c r="AI156"/>
  <c r="AH156"/>
  <c r="AG156"/>
  <c r="AF156"/>
  <c r="AE156"/>
  <c r="AD156"/>
  <c r="AC156"/>
  <c r="AB156"/>
  <c r="AA156"/>
  <c r="Z156"/>
  <c r="Y156"/>
  <c r="X156"/>
  <c r="W156"/>
  <c r="V156"/>
  <c r="U156"/>
  <c r="T156"/>
  <c r="S156"/>
  <c r="R156"/>
  <c r="Q156"/>
  <c r="P156"/>
  <c r="O156"/>
  <c r="N156"/>
  <c r="M156"/>
  <c r="L156"/>
  <c r="K156"/>
  <c r="I156"/>
  <c r="H156"/>
  <c r="G156"/>
  <c r="AK155"/>
  <c r="AJ155"/>
  <c r="AI155"/>
  <c r="AH155"/>
  <c r="AG155"/>
  <c r="AF155"/>
  <c r="AE155"/>
  <c r="AD155"/>
  <c r="AC155"/>
  <c r="AB155"/>
  <c r="AA155"/>
  <c r="Z155"/>
  <c r="Y155"/>
  <c r="X155"/>
  <c r="W155"/>
  <c r="V155"/>
  <c r="U155"/>
  <c r="T155"/>
  <c r="S155"/>
  <c r="R155"/>
  <c r="Q155"/>
  <c r="P155"/>
  <c r="O155"/>
  <c r="N155"/>
  <c r="M155"/>
  <c r="L155"/>
  <c r="K155"/>
  <c r="I155"/>
  <c r="H155"/>
  <c r="G155"/>
  <c r="AK154"/>
  <c r="AJ154"/>
  <c r="AI154"/>
  <c r="AH154"/>
  <c r="AG154"/>
  <c r="AF154"/>
  <c r="AE154"/>
  <c r="AD154"/>
  <c r="AC154"/>
  <c r="AB154"/>
  <c r="AA154"/>
  <c r="Z154"/>
  <c r="Y154"/>
  <c r="X154"/>
  <c r="W154"/>
  <c r="V154"/>
  <c r="U154"/>
  <c r="T154"/>
  <c r="S154"/>
  <c r="R154"/>
  <c r="Q154"/>
  <c r="P154"/>
  <c r="O154"/>
  <c r="N154"/>
  <c r="M154"/>
  <c r="L154"/>
  <c r="K154"/>
  <c r="I154"/>
  <c r="H154"/>
  <c r="G154"/>
  <c r="AK153"/>
  <c r="AJ153"/>
  <c r="AI153"/>
  <c r="AH153"/>
  <c r="AG153"/>
  <c r="AF153"/>
  <c r="AE153"/>
  <c r="AD153"/>
  <c r="AC153"/>
  <c r="AB153"/>
  <c r="AA153"/>
  <c r="Z153"/>
  <c r="Y153"/>
  <c r="X153"/>
  <c r="W153"/>
  <c r="V153"/>
  <c r="U153"/>
  <c r="T153"/>
  <c r="S153"/>
  <c r="R153"/>
  <c r="Q153"/>
  <c r="P153"/>
  <c r="O153"/>
  <c r="N153"/>
  <c r="M153"/>
  <c r="L153"/>
  <c r="K153"/>
  <c r="I153"/>
  <c r="H153"/>
  <c r="G153"/>
  <c r="AK152"/>
  <c r="AJ152"/>
  <c r="AI152"/>
  <c r="AH152"/>
  <c r="AG152"/>
  <c r="AF152"/>
  <c r="AE152"/>
  <c r="AD152"/>
  <c r="AC152"/>
  <c r="AB152"/>
  <c r="AA152"/>
  <c r="Z152"/>
  <c r="Y152"/>
  <c r="X152"/>
  <c r="W152"/>
  <c r="V152"/>
  <c r="U152"/>
  <c r="T152"/>
  <c r="S152"/>
  <c r="R152"/>
  <c r="Q152"/>
  <c r="P152"/>
  <c r="O152"/>
  <c r="N152"/>
  <c r="M152"/>
  <c r="L152"/>
  <c r="K152"/>
  <c r="I152"/>
  <c r="H152"/>
  <c r="G152"/>
  <c r="AK151"/>
  <c r="AJ151"/>
  <c r="AI151"/>
  <c r="AH151"/>
  <c r="AG151"/>
  <c r="AF151"/>
  <c r="AE151"/>
  <c r="AD151"/>
  <c r="AC151"/>
  <c r="AB151"/>
  <c r="AA151"/>
  <c r="Z151"/>
  <c r="Y151"/>
  <c r="X151"/>
  <c r="W151"/>
  <c r="V151"/>
  <c r="U151"/>
  <c r="T151"/>
  <c r="S151"/>
  <c r="R151"/>
  <c r="Q151"/>
  <c r="P151"/>
  <c r="O151"/>
  <c r="N151"/>
  <c r="M151"/>
  <c r="L151"/>
  <c r="K151"/>
  <c r="I151"/>
  <c r="H151"/>
  <c r="G151"/>
  <c r="AK150"/>
  <c r="AJ150"/>
  <c r="AI150"/>
  <c r="AH150"/>
  <c r="AG150"/>
  <c r="AF150"/>
  <c r="AE150"/>
  <c r="AD150"/>
  <c r="AC150"/>
  <c r="AB150"/>
  <c r="AA150"/>
  <c r="Z150"/>
  <c r="Y150"/>
  <c r="X150"/>
  <c r="W150"/>
  <c r="V150"/>
  <c r="U150"/>
  <c r="T150"/>
  <c r="S150"/>
  <c r="R150"/>
  <c r="Q150"/>
  <c r="P150"/>
  <c r="O150"/>
  <c r="N150"/>
  <c r="M150"/>
  <c r="L150"/>
  <c r="K150"/>
  <c r="I150"/>
  <c r="H150"/>
  <c r="G150"/>
  <c r="AK149"/>
  <c r="AJ149"/>
  <c r="AI149"/>
  <c r="AH149"/>
  <c r="AG149"/>
  <c r="AF149"/>
  <c r="AE149"/>
  <c r="AD149"/>
  <c r="AC149"/>
  <c r="AB149"/>
  <c r="AA149"/>
  <c r="Z149"/>
  <c r="Y149"/>
  <c r="X149"/>
  <c r="W149"/>
  <c r="V149"/>
  <c r="U149"/>
  <c r="T149"/>
  <c r="S149"/>
  <c r="R149"/>
  <c r="Q149"/>
  <c r="P149"/>
  <c r="O149"/>
  <c r="N149"/>
  <c r="M149"/>
  <c r="L149"/>
  <c r="K149"/>
  <c r="I149"/>
  <c r="H149"/>
  <c r="G149"/>
  <c r="AK148"/>
  <c r="AJ148"/>
  <c r="AI148"/>
  <c r="AH148"/>
  <c r="AG148"/>
  <c r="AF148"/>
  <c r="AE148"/>
  <c r="AD148"/>
  <c r="AC148"/>
  <c r="AB148"/>
  <c r="AA148"/>
  <c r="Z148"/>
  <c r="Y148"/>
  <c r="X148"/>
  <c r="W148"/>
  <c r="V148"/>
  <c r="U148"/>
  <c r="T148"/>
  <c r="S148"/>
  <c r="R148"/>
  <c r="Q148"/>
  <c r="P148"/>
  <c r="O148"/>
  <c r="N148"/>
  <c r="M148"/>
  <c r="L148"/>
  <c r="K148"/>
  <c r="I148"/>
  <c r="H148"/>
  <c r="G148"/>
  <c r="AK147"/>
  <c r="AJ147"/>
  <c r="AI147"/>
  <c r="AH147"/>
  <c r="AG147"/>
  <c r="AF147"/>
  <c r="AE147"/>
  <c r="AD147"/>
  <c r="AC147"/>
  <c r="AB147"/>
  <c r="AA147"/>
  <c r="Z147"/>
  <c r="Y147"/>
  <c r="X147"/>
  <c r="W147"/>
  <c r="V147"/>
  <c r="U147"/>
  <c r="T147"/>
  <c r="S147"/>
  <c r="R147"/>
  <c r="Q147"/>
  <c r="P147"/>
  <c r="O147"/>
  <c r="N147"/>
  <c r="M147"/>
  <c r="L147"/>
  <c r="K147"/>
  <c r="I147"/>
  <c r="H147"/>
  <c r="G147"/>
  <c r="BD66" i="9"/>
  <c r="A80" i="5"/>
  <c r="N12"/>
  <c r="N93"/>
  <c r="N91"/>
  <c r="N90"/>
  <c r="N88"/>
  <c r="N86"/>
  <c r="N85"/>
  <c r="N83"/>
  <c r="N82"/>
  <c r="O82" s="1"/>
  <c r="N80"/>
  <c r="N79"/>
  <c r="AK277" i="1"/>
  <c r="AJ277"/>
  <c r="AI277"/>
  <c r="AH277"/>
  <c r="AG277"/>
  <c r="AF277"/>
  <c r="AE277"/>
  <c r="AD277"/>
  <c r="AC277"/>
  <c r="AB277"/>
  <c r="AA277"/>
  <c r="Z277"/>
  <c r="Y277"/>
  <c r="X277"/>
  <c r="W277"/>
  <c r="V277"/>
  <c r="U277"/>
  <c r="T277"/>
  <c r="S277"/>
  <c r="R277"/>
  <c r="Q277"/>
  <c r="P277"/>
  <c r="O277"/>
  <c r="N277"/>
  <c r="M277"/>
  <c r="L277"/>
  <c r="K277"/>
  <c r="J277"/>
  <c r="I277"/>
  <c r="H277"/>
  <c r="G277"/>
  <c r="AK276"/>
  <c r="AJ276"/>
  <c r="AI276"/>
  <c r="AH276"/>
  <c r="AG276"/>
  <c r="AF276"/>
  <c r="AE276"/>
  <c r="AD276"/>
  <c r="AC276"/>
  <c r="AB276"/>
  <c r="AA276"/>
  <c r="Z276"/>
  <c r="Y276"/>
  <c r="X276"/>
  <c r="W276"/>
  <c r="V276"/>
  <c r="U276"/>
  <c r="T276"/>
  <c r="S276"/>
  <c r="R276"/>
  <c r="Q276"/>
  <c r="P276"/>
  <c r="O276"/>
  <c r="N276"/>
  <c r="M276"/>
  <c r="L276"/>
  <c r="K276"/>
  <c r="J276"/>
  <c r="I276"/>
  <c r="H276"/>
  <c r="G276"/>
  <c r="AK275"/>
  <c r="AJ275"/>
  <c r="AI275"/>
  <c r="AH275"/>
  <c r="AG275"/>
  <c r="AF275"/>
  <c r="AE275"/>
  <c r="AD275"/>
  <c r="AC275"/>
  <c r="AB275"/>
  <c r="AA275"/>
  <c r="Z275"/>
  <c r="Y275"/>
  <c r="X275"/>
  <c r="W275"/>
  <c r="V275"/>
  <c r="U275"/>
  <c r="T275"/>
  <c r="S275"/>
  <c r="R275"/>
  <c r="Q275"/>
  <c r="P275"/>
  <c r="O275"/>
  <c r="N275"/>
  <c r="M275"/>
  <c r="L275"/>
  <c r="K275"/>
  <c r="J275"/>
  <c r="I275"/>
  <c r="H275"/>
  <c r="G275"/>
  <c r="AK274"/>
  <c r="AJ274"/>
  <c r="AI274"/>
  <c r="AH274"/>
  <c r="AG274"/>
  <c r="AF274"/>
  <c r="AE274"/>
  <c r="AD274"/>
  <c r="AC274"/>
  <c r="AB274"/>
  <c r="AA274"/>
  <c r="Z274"/>
  <c r="Y274"/>
  <c r="X274"/>
  <c r="W274"/>
  <c r="V274"/>
  <c r="U274"/>
  <c r="T274"/>
  <c r="S274"/>
  <c r="R274"/>
  <c r="Q274"/>
  <c r="P274"/>
  <c r="O274"/>
  <c r="N274"/>
  <c r="M274"/>
  <c r="L274"/>
  <c r="K274"/>
  <c r="J274"/>
  <c r="I274"/>
  <c r="H274"/>
  <c r="G274"/>
  <c r="AK273"/>
  <c r="AJ273"/>
  <c r="AI273"/>
  <c r="AH273"/>
  <c r="AG273"/>
  <c r="AF273"/>
  <c r="AE273"/>
  <c r="AD273"/>
  <c r="AC273"/>
  <c r="AB273"/>
  <c r="AA273"/>
  <c r="Z273"/>
  <c r="Y273"/>
  <c r="X273"/>
  <c r="W273"/>
  <c r="V273"/>
  <c r="U273"/>
  <c r="T273"/>
  <c r="S273"/>
  <c r="R273"/>
  <c r="Q273"/>
  <c r="P273"/>
  <c r="O273"/>
  <c r="N273"/>
  <c r="M273"/>
  <c r="L273"/>
  <c r="K273"/>
  <c r="J273"/>
  <c r="I273"/>
  <c r="H273"/>
  <c r="G273"/>
  <c r="AK272"/>
  <c r="AJ272"/>
  <c r="AI272"/>
  <c r="AH272"/>
  <c r="AG272"/>
  <c r="AF272"/>
  <c r="AE272"/>
  <c r="AD272"/>
  <c r="AC272"/>
  <c r="AB272"/>
  <c r="AA272"/>
  <c r="Z272"/>
  <c r="Y272"/>
  <c r="X272"/>
  <c r="W272"/>
  <c r="V272"/>
  <c r="U272"/>
  <c r="T272"/>
  <c r="S272"/>
  <c r="R272"/>
  <c r="Q272"/>
  <c r="P272"/>
  <c r="O272"/>
  <c r="N272"/>
  <c r="M272"/>
  <c r="L272"/>
  <c r="K272"/>
  <c r="J272"/>
  <c r="I272"/>
  <c r="H272"/>
  <c r="G272"/>
  <c r="AK271"/>
  <c r="AJ271"/>
  <c r="AI271"/>
  <c r="AH271"/>
  <c r="AG271"/>
  <c r="AF271"/>
  <c r="AE271"/>
  <c r="AD271"/>
  <c r="AC271"/>
  <c r="AB271"/>
  <c r="AA271"/>
  <c r="Z271"/>
  <c r="Y271"/>
  <c r="X271"/>
  <c r="W271"/>
  <c r="V271"/>
  <c r="U271"/>
  <c r="T271"/>
  <c r="S271"/>
  <c r="R271"/>
  <c r="Q271"/>
  <c r="P271"/>
  <c r="O271"/>
  <c r="N271"/>
  <c r="M271"/>
  <c r="L271"/>
  <c r="K271"/>
  <c r="J271"/>
  <c r="I271"/>
  <c r="H271"/>
  <c r="G271"/>
  <c r="AK270"/>
  <c r="AJ270"/>
  <c r="AI270"/>
  <c r="AH270"/>
  <c r="AG270"/>
  <c r="AF270"/>
  <c r="AE270"/>
  <c r="AD270"/>
  <c r="AC270"/>
  <c r="AB270"/>
  <c r="AA270"/>
  <c r="Z270"/>
  <c r="Y270"/>
  <c r="X270"/>
  <c r="W270"/>
  <c r="V270"/>
  <c r="U270"/>
  <c r="T270"/>
  <c r="S270"/>
  <c r="R270"/>
  <c r="Q270"/>
  <c r="P270"/>
  <c r="O270"/>
  <c r="N270"/>
  <c r="M270"/>
  <c r="L270"/>
  <c r="K270"/>
  <c r="J270"/>
  <c r="I270"/>
  <c r="H270"/>
  <c r="G270"/>
  <c r="AK269"/>
  <c r="AJ269"/>
  <c r="AI269"/>
  <c r="AH269"/>
  <c r="AG269"/>
  <c r="AF269"/>
  <c r="AE269"/>
  <c r="AD269"/>
  <c r="AC269"/>
  <c r="AB269"/>
  <c r="AA269"/>
  <c r="Z269"/>
  <c r="Y269"/>
  <c r="X269"/>
  <c r="W269"/>
  <c r="V269"/>
  <c r="U269"/>
  <c r="T269"/>
  <c r="S269"/>
  <c r="R269"/>
  <c r="Q269"/>
  <c r="P269"/>
  <c r="O269"/>
  <c r="N269"/>
  <c r="M269"/>
  <c r="L269"/>
  <c r="K269"/>
  <c r="J269"/>
  <c r="I269"/>
  <c r="H269"/>
  <c r="G269"/>
  <c r="AK268"/>
  <c r="AJ268"/>
  <c r="AI268"/>
  <c r="AH268"/>
  <c r="AG268"/>
  <c r="AF268"/>
  <c r="AE268"/>
  <c r="AD268"/>
  <c r="AC268"/>
  <c r="AB268"/>
  <c r="AA268"/>
  <c r="Z268"/>
  <c r="Y268"/>
  <c r="X268"/>
  <c r="W268"/>
  <c r="V268"/>
  <c r="U268"/>
  <c r="T268"/>
  <c r="S268"/>
  <c r="R268"/>
  <c r="Q268"/>
  <c r="P268"/>
  <c r="O268"/>
  <c r="N268"/>
  <c r="M268"/>
  <c r="L268"/>
  <c r="K268"/>
  <c r="J268"/>
  <c r="I268"/>
  <c r="H268"/>
  <c r="G268"/>
  <c r="AK267"/>
  <c r="AJ267"/>
  <c r="AI267"/>
  <c r="AH267"/>
  <c r="AG267"/>
  <c r="AF267"/>
  <c r="AE267"/>
  <c r="AD267"/>
  <c r="AC267"/>
  <c r="AB267"/>
  <c r="AA267"/>
  <c r="Z267"/>
  <c r="Y267"/>
  <c r="X267"/>
  <c r="W267"/>
  <c r="V267"/>
  <c r="U267"/>
  <c r="T267"/>
  <c r="S267"/>
  <c r="R267"/>
  <c r="Q267"/>
  <c r="P267"/>
  <c r="O267"/>
  <c r="N267"/>
  <c r="M267"/>
  <c r="L267"/>
  <c r="K267"/>
  <c r="J267"/>
  <c r="I267"/>
  <c r="H267"/>
  <c r="G267"/>
  <c r="AK266"/>
  <c r="AJ266"/>
  <c r="AI266"/>
  <c r="AH266"/>
  <c r="AG266"/>
  <c r="AF266"/>
  <c r="AE266"/>
  <c r="AD266"/>
  <c r="AC266"/>
  <c r="AB266"/>
  <c r="AA266"/>
  <c r="Z266"/>
  <c r="Y266"/>
  <c r="X266"/>
  <c r="W266"/>
  <c r="V266"/>
  <c r="U266"/>
  <c r="T266"/>
  <c r="S266"/>
  <c r="R266"/>
  <c r="Q266"/>
  <c r="P266"/>
  <c r="O266"/>
  <c r="N266"/>
  <c r="M266"/>
  <c r="L266"/>
  <c r="K266"/>
  <c r="J266"/>
  <c r="I266"/>
  <c r="H266"/>
  <c r="G266"/>
  <c r="AK265"/>
  <c r="AJ265"/>
  <c r="AI265"/>
  <c r="AH265"/>
  <c r="AG265"/>
  <c r="AF265"/>
  <c r="AE265"/>
  <c r="AD265"/>
  <c r="AC265"/>
  <c r="AB265"/>
  <c r="AA265"/>
  <c r="Z265"/>
  <c r="Y265"/>
  <c r="X265"/>
  <c r="W265"/>
  <c r="V265"/>
  <c r="U265"/>
  <c r="T265"/>
  <c r="S265"/>
  <c r="R265"/>
  <c r="Q265"/>
  <c r="P265"/>
  <c r="O265"/>
  <c r="N265"/>
  <c r="M265"/>
  <c r="L265"/>
  <c r="K265"/>
  <c r="J265"/>
  <c r="I265"/>
  <c r="H265"/>
  <c r="G265"/>
  <c r="AK264"/>
  <c r="AJ264"/>
  <c r="AI264"/>
  <c r="AH264"/>
  <c r="AG264"/>
  <c r="AF264"/>
  <c r="AE264"/>
  <c r="AD264"/>
  <c r="AC264"/>
  <c r="AB264"/>
  <c r="AA264"/>
  <c r="Z264"/>
  <c r="Y264"/>
  <c r="X264"/>
  <c r="W264"/>
  <c r="V264"/>
  <c r="U264"/>
  <c r="T264"/>
  <c r="S264"/>
  <c r="R264"/>
  <c r="Q264"/>
  <c r="P264"/>
  <c r="O264"/>
  <c r="N264"/>
  <c r="M264"/>
  <c r="L264"/>
  <c r="K264"/>
  <c r="J264"/>
  <c r="I264"/>
  <c r="H264"/>
  <c r="G264"/>
  <c r="AK263"/>
  <c r="AJ263"/>
  <c r="AI263"/>
  <c r="AH263"/>
  <c r="AG263"/>
  <c r="AF263"/>
  <c r="AE263"/>
  <c r="AD263"/>
  <c r="AC263"/>
  <c r="AB263"/>
  <c r="AA263"/>
  <c r="Z263"/>
  <c r="Y263"/>
  <c r="X263"/>
  <c r="W263"/>
  <c r="V263"/>
  <c r="U263"/>
  <c r="T263"/>
  <c r="S263"/>
  <c r="R263"/>
  <c r="Q263"/>
  <c r="P263"/>
  <c r="O263"/>
  <c r="N263"/>
  <c r="M263"/>
  <c r="L263"/>
  <c r="K263"/>
  <c r="J263"/>
  <c r="I263"/>
  <c r="H263"/>
  <c r="G263"/>
  <c r="AK262"/>
  <c r="AJ262"/>
  <c r="AI262"/>
  <c r="AH262"/>
  <c r="AG262"/>
  <c r="AF262"/>
  <c r="AE262"/>
  <c r="AD262"/>
  <c r="AC262"/>
  <c r="AB262"/>
  <c r="AA262"/>
  <c r="Z262"/>
  <c r="Y262"/>
  <c r="X262"/>
  <c r="W262"/>
  <c r="V262"/>
  <c r="U262"/>
  <c r="T262"/>
  <c r="S262"/>
  <c r="R262"/>
  <c r="Q262"/>
  <c r="P262"/>
  <c r="O262"/>
  <c r="N262"/>
  <c r="M262"/>
  <c r="L262"/>
  <c r="K262"/>
  <c r="J262"/>
  <c r="I262"/>
  <c r="H262"/>
  <c r="G262"/>
  <c r="AK261"/>
  <c r="AJ261"/>
  <c r="AI261"/>
  <c r="AH261"/>
  <c r="AG261"/>
  <c r="AF261"/>
  <c r="AE261"/>
  <c r="AD261"/>
  <c r="AC261"/>
  <c r="AB261"/>
  <c r="AA261"/>
  <c r="Z261"/>
  <c r="Y261"/>
  <c r="X261"/>
  <c r="W261"/>
  <c r="V261"/>
  <c r="U261"/>
  <c r="T261"/>
  <c r="S261"/>
  <c r="R261"/>
  <c r="Q261"/>
  <c r="P261"/>
  <c r="O261"/>
  <c r="N261"/>
  <c r="M261"/>
  <c r="L261"/>
  <c r="K261"/>
  <c r="J261"/>
  <c r="I261"/>
  <c r="H261"/>
  <c r="G261"/>
  <c r="AK260"/>
  <c r="AJ260"/>
  <c r="AI260"/>
  <c r="AH260"/>
  <c r="AG260"/>
  <c r="AF260"/>
  <c r="AE260"/>
  <c r="AD260"/>
  <c r="AC260"/>
  <c r="AB260"/>
  <c r="AA260"/>
  <c r="Z260"/>
  <c r="Y260"/>
  <c r="X260"/>
  <c r="W260"/>
  <c r="V260"/>
  <c r="U260"/>
  <c r="T260"/>
  <c r="S260"/>
  <c r="R260"/>
  <c r="Q260"/>
  <c r="P260"/>
  <c r="O260"/>
  <c r="N260"/>
  <c r="M260"/>
  <c r="L260"/>
  <c r="K260"/>
  <c r="J260"/>
  <c r="I260"/>
  <c r="H260"/>
  <c r="G260"/>
  <c r="AK259"/>
  <c r="AJ259"/>
  <c r="AI259"/>
  <c r="AH259"/>
  <c r="AG259"/>
  <c r="AF259"/>
  <c r="AE259"/>
  <c r="AD259"/>
  <c r="AC259"/>
  <c r="AB259"/>
  <c r="AA259"/>
  <c r="Z259"/>
  <c r="Y259"/>
  <c r="X259"/>
  <c r="W259"/>
  <c r="V259"/>
  <c r="U259"/>
  <c r="T259"/>
  <c r="S259"/>
  <c r="R259"/>
  <c r="Q259"/>
  <c r="P259"/>
  <c r="O259"/>
  <c r="N259"/>
  <c r="M259"/>
  <c r="L259"/>
  <c r="K259"/>
  <c r="J259"/>
  <c r="I259"/>
  <c r="H259"/>
  <c r="G259"/>
  <c r="AK258"/>
  <c r="AJ258"/>
  <c r="AI258"/>
  <c r="AH258"/>
  <c r="AG258"/>
  <c r="AF258"/>
  <c r="AE258"/>
  <c r="AD258"/>
  <c r="AC258"/>
  <c r="AB258"/>
  <c r="AA258"/>
  <c r="Z258"/>
  <c r="Y258"/>
  <c r="X258"/>
  <c r="W258"/>
  <c r="V258"/>
  <c r="U258"/>
  <c r="T258"/>
  <c r="S258"/>
  <c r="R258"/>
  <c r="Q258"/>
  <c r="P258"/>
  <c r="O258"/>
  <c r="N258"/>
  <c r="M258"/>
  <c r="L258"/>
  <c r="K258"/>
  <c r="J258"/>
  <c r="I258"/>
  <c r="H258"/>
  <c r="G258"/>
  <c r="AK257"/>
  <c r="AJ257"/>
  <c r="AI257"/>
  <c r="AH257"/>
  <c r="AG257"/>
  <c r="AF257"/>
  <c r="AE257"/>
  <c r="AD257"/>
  <c r="AC257"/>
  <c r="AB257"/>
  <c r="AA257"/>
  <c r="Z257"/>
  <c r="Y257"/>
  <c r="X257"/>
  <c r="W257"/>
  <c r="V257"/>
  <c r="U257"/>
  <c r="T257"/>
  <c r="S257"/>
  <c r="R257"/>
  <c r="Q257"/>
  <c r="P257"/>
  <c r="O257"/>
  <c r="N257"/>
  <c r="M257"/>
  <c r="L257"/>
  <c r="K257"/>
  <c r="J257"/>
  <c r="I257"/>
  <c r="H257"/>
  <c r="G257"/>
  <c r="AK256"/>
  <c r="AJ256"/>
  <c r="AI256"/>
  <c r="AH256"/>
  <c r="AG256"/>
  <c r="AF256"/>
  <c r="AE256"/>
  <c r="AD256"/>
  <c r="AC256"/>
  <c r="AB256"/>
  <c r="AA256"/>
  <c r="Z256"/>
  <c r="Y256"/>
  <c r="X256"/>
  <c r="W256"/>
  <c r="V256"/>
  <c r="U256"/>
  <c r="T256"/>
  <c r="S256"/>
  <c r="R256"/>
  <c r="Q256"/>
  <c r="P256"/>
  <c r="O256"/>
  <c r="N256"/>
  <c r="M256"/>
  <c r="L256"/>
  <c r="K256"/>
  <c r="J256"/>
  <c r="I256"/>
  <c r="H256"/>
  <c r="G256"/>
  <c r="AK255"/>
  <c r="AJ255"/>
  <c r="AI255"/>
  <c r="AH255"/>
  <c r="AG255"/>
  <c r="AF255"/>
  <c r="AE255"/>
  <c r="AD255"/>
  <c r="AC255"/>
  <c r="AB255"/>
  <c r="AA255"/>
  <c r="Z255"/>
  <c r="Y255"/>
  <c r="X255"/>
  <c r="W255"/>
  <c r="V255"/>
  <c r="U255"/>
  <c r="T255"/>
  <c r="S255"/>
  <c r="R255"/>
  <c r="Q255"/>
  <c r="P255"/>
  <c r="O255"/>
  <c r="N255"/>
  <c r="M255"/>
  <c r="L255"/>
  <c r="K255"/>
  <c r="J255"/>
  <c r="I255"/>
  <c r="H255"/>
  <c r="G255"/>
  <c r="AK254"/>
  <c r="AJ254"/>
  <c r="AI254"/>
  <c r="AH254"/>
  <c r="AG254"/>
  <c r="AF254"/>
  <c r="AE254"/>
  <c r="AD254"/>
  <c r="AC254"/>
  <c r="AB254"/>
  <c r="AA254"/>
  <c r="Z254"/>
  <c r="Y254"/>
  <c r="X254"/>
  <c r="W254"/>
  <c r="V254"/>
  <c r="U254"/>
  <c r="T254"/>
  <c r="S254"/>
  <c r="R254"/>
  <c r="Q254"/>
  <c r="P254"/>
  <c r="O254"/>
  <c r="N254"/>
  <c r="M254"/>
  <c r="L254"/>
  <c r="K254"/>
  <c r="J254"/>
  <c r="I254"/>
  <c r="H254"/>
  <c r="G254"/>
  <c r="AK253"/>
  <c r="AJ253"/>
  <c r="AI253"/>
  <c r="AH253"/>
  <c r="AG253"/>
  <c r="AF253"/>
  <c r="AE253"/>
  <c r="AD253"/>
  <c r="AC253"/>
  <c r="AB253"/>
  <c r="AA253"/>
  <c r="Z253"/>
  <c r="Y253"/>
  <c r="X253"/>
  <c r="W253"/>
  <c r="V253"/>
  <c r="U253"/>
  <c r="T253"/>
  <c r="S253"/>
  <c r="R253"/>
  <c r="Q253"/>
  <c r="P253"/>
  <c r="O253"/>
  <c r="N253"/>
  <c r="M253"/>
  <c r="L253"/>
  <c r="K253"/>
  <c r="J253"/>
  <c r="I253"/>
  <c r="H253"/>
  <c r="G253"/>
  <c r="AK252"/>
  <c r="AJ252"/>
  <c r="AI252"/>
  <c r="AH252"/>
  <c r="AG252"/>
  <c r="AF252"/>
  <c r="AE252"/>
  <c r="AD252"/>
  <c r="AC252"/>
  <c r="AB252"/>
  <c r="AA252"/>
  <c r="Z252"/>
  <c r="Y252"/>
  <c r="X252"/>
  <c r="W252"/>
  <c r="V252"/>
  <c r="U252"/>
  <c r="T252"/>
  <c r="S252"/>
  <c r="R252"/>
  <c r="Q252"/>
  <c r="P252"/>
  <c r="O252"/>
  <c r="N252"/>
  <c r="M252"/>
  <c r="L252"/>
  <c r="K252"/>
  <c r="J252"/>
  <c r="I252"/>
  <c r="H252"/>
  <c r="G252"/>
  <c r="AK251"/>
  <c r="AJ251"/>
  <c r="AI251"/>
  <c r="AH251"/>
  <c r="AG251"/>
  <c r="AF251"/>
  <c r="AE251"/>
  <c r="AD251"/>
  <c r="AC251"/>
  <c r="AB251"/>
  <c r="AA251"/>
  <c r="Z251"/>
  <c r="Y251"/>
  <c r="X251"/>
  <c r="W251"/>
  <c r="V251"/>
  <c r="U251"/>
  <c r="T251"/>
  <c r="S251"/>
  <c r="R251"/>
  <c r="Q251"/>
  <c r="P251"/>
  <c r="O251"/>
  <c r="N251"/>
  <c r="M251"/>
  <c r="L251"/>
  <c r="K251"/>
  <c r="J251"/>
  <c r="I251"/>
  <c r="H251"/>
  <c r="G251"/>
  <c r="AK250"/>
  <c r="AJ250"/>
  <c r="AI250"/>
  <c r="AH250"/>
  <c r="AG250"/>
  <c r="AF250"/>
  <c r="AE250"/>
  <c r="AD250"/>
  <c r="AC250"/>
  <c r="AB250"/>
  <c r="AA250"/>
  <c r="Z250"/>
  <c r="Y250"/>
  <c r="X250"/>
  <c r="W250"/>
  <c r="V250"/>
  <c r="U250"/>
  <c r="T250"/>
  <c r="S250"/>
  <c r="R250"/>
  <c r="Q250"/>
  <c r="P250"/>
  <c r="O250"/>
  <c r="N250"/>
  <c r="M250"/>
  <c r="L250"/>
  <c r="K250"/>
  <c r="J250"/>
  <c r="I250"/>
  <c r="H250"/>
  <c r="G250"/>
  <c r="AK249"/>
  <c r="AJ249"/>
  <c r="AI249"/>
  <c r="AH249"/>
  <c r="AG249"/>
  <c r="AF249"/>
  <c r="AE249"/>
  <c r="AD249"/>
  <c r="AC249"/>
  <c r="AB249"/>
  <c r="AA249"/>
  <c r="Z249"/>
  <c r="Y249"/>
  <c r="X249"/>
  <c r="W249"/>
  <c r="V249"/>
  <c r="U249"/>
  <c r="T249"/>
  <c r="S249"/>
  <c r="R249"/>
  <c r="Q249"/>
  <c r="P249"/>
  <c r="O249"/>
  <c r="N249"/>
  <c r="M249"/>
  <c r="L249"/>
  <c r="K249"/>
  <c r="J249"/>
  <c r="I249"/>
  <c r="H249"/>
  <c r="G249"/>
  <c r="A62" i="5"/>
  <c r="A63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K136" i="1"/>
  <c r="AJ136"/>
  <c r="AI136"/>
  <c r="AH136"/>
  <c r="AG136"/>
  <c r="AF136"/>
  <c r="AE136"/>
  <c r="AD136"/>
  <c r="AC136"/>
  <c r="AB136"/>
  <c r="AA136"/>
  <c r="Z136"/>
  <c r="Y136"/>
  <c r="X136"/>
  <c r="W136"/>
  <c r="V136"/>
  <c r="U136"/>
  <c r="T136"/>
  <c r="S136"/>
  <c r="R136"/>
  <c r="Q136"/>
  <c r="P136"/>
  <c r="O136"/>
  <c r="N136"/>
  <c r="M136"/>
  <c r="L136"/>
  <c r="K136"/>
  <c r="J136"/>
  <c r="I136"/>
  <c r="H136"/>
  <c r="G136"/>
  <c r="AK135"/>
  <c r="AJ135"/>
  <c r="AI135"/>
  <c r="AH135"/>
  <c r="AG135"/>
  <c r="AF135"/>
  <c r="AE135"/>
  <c r="AD135"/>
  <c r="AC135"/>
  <c r="AB135"/>
  <c r="AA135"/>
  <c r="Z135"/>
  <c r="Y135"/>
  <c r="X135"/>
  <c r="W135"/>
  <c r="V135"/>
  <c r="U135"/>
  <c r="T135"/>
  <c r="S135"/>
  <c r="R135"/>
  <c r="Q135"/>
  <c r="P135"/>
  <c r="O135"/>
  <c r="N135"/>
  <c r="M135"/>
  <c r="L135"/>
  <c r="K135"/>
  <c r="J135"/>
  <c r="I135"/>
  <c r="H135"/>
  <c r="G135"/>
  <c r="AK134"/>
  <c r="AJ134"/>
  <c r="AI134"/>
  <c r="AH134"/>
  <c r="AG134"/>
  <c r="AF134"/>
  <c r="AE134"/>
  <c r="AD134"/>
  <c r="AC134"/>
  <c r="AB134"/>
  <c r="AA134"/>
  <c r="Z134"/>
  <c r="Y134"/>
  <c r="X134"/>
  <c r="W134"/>
  <c r="V134"/>
  <c r="U134"/>
  <c r="T134"/>
  <c r="S134"/>
  <c r="R134"/>
  <c r="Q134"/>
  <c r="P134"/>
  <c r="O134"/>
  <c r="N134"/>
  <c r="M134"/>
  <c r="L134"/>
  <c r="K134"/>
  <c r="J134"/>
  <c r="I134"/>
  <c r="H134"/>
  <c r="G134"/>
  <c r="A12" i="5"/>
  <c r="A13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B4" i="9"/>
  <c r="B3"/>
  <c r="BL66"/>
  <c r="BJ66"/>
  <c r="BH66"/>
  <c r="BF66"/>
  <c r="BB66"/>
  <c r="AZ66"/>
  <c r="AX66"/>
  <c r="AV66"/>
  <c r="AT66"/>
  <c r="AR66"/>
  <c r="AP66"/>
  <c r="AN66"/>
  <c r="AL66"/>
  <c r="AJ66"/>
  <c r="AH66"/>
  <c r="AF66"/>
  <c r="AD66"/>
  <c r="AB66"/>
  <c r="Z66"/>
  <c r="X66"/>
  <c r="V66"/>
  <c r="T66"/>
  <c r="R66"/>
  <c r="P66"/>
  <c r="N66"/>
  <c r="L66"/>
  <c r="J66"/>
  <c r="H66"/>
  <c r="F66"/>
  <c r="D66"/>
  <c r="BO64"/>
  <c r="BP64" s="1"/>
  <c r="BM64"/>
  <c r="BK64"/>
  <c r="BI64"/>
  <c r="BG64"/>
  <c r="BE64"/>
  <c r="BC64"/>
  <c r="BA64"/>
  <c r="AY64"/>
  <c r="AW64"/>
  <c r="AU64"/>
  <c r="AS64"/>
  <c r="AQ64"/>
  <c r="AO64"/>
  <c r="AM64"/>
  <c r="AK64"/>
  <c r="AI64"/>
  <c r="AG64"/>
  <c r="AE64"/>
  <c r="AC64"/>
  <c r="AA64"/>
  <c r="Y64"/>
  <c r="W64"/>
  <c r="U64"/>
  <c r="S64"/>
  <c r="Q64"/>
  <c r="O64"/>
  <c r="M64"/>
  <c r="K64"/>
  <c r="I64"/>
  <c r="G64"/>
  <c r="E64"/>
  <c r="BO63"/>
  <c r="BP63" s="1"/>
  <c r="BM63"/>
  <c r="BK63"/>
  <c r="BI63"/>
  <c r="BG63"/>
  <c r="BE63"/>
  <c r="BC63"/>
  <c r="BA63"/>
  <c r="AY63"/>
  <c r="AW63"/>
  <c r="AU63"/>
  <c r="AS63"/>
  <c r="AQ63"/>
  <c r="AO63"/>
  <c r="AM63"/>
  <c r="AK63"/>
  <c r="AI63"/>
  <c r="AG63"/>
  <c r="AE63"/>
  <c r="AC63"/>
  <c r="AA63"/>
  <c r="Y63"/>
  <c r="W63"/>
  <c r="U63"/>
  <c r="S63"/>
  <c r="Q63"/>
  <c r="O63"/>
  <c r="M63"/>
  <c r="K63"/>
  <c r="I63"/>
  <c r="G63"/>
  <c r="E63"/>
  <c r="BO62"/>
  <c r="G90" i="5"/>
  <c r="BM62" i="9"/>
  <c r="BK62"/>
  <c r="BI62"/>
  <c r="BG62"/>
  <c r="BE62"/>
  <c r="BC62"/>
  <c r="BA62"/>
  <c r="AY62"/>
  <c r="AW62"/>
  <c r="AU62"/>
  <c r="AS62"/>
  <c r="AQ62"/>
  <c r="AO62"/>
  <c r="AM62"/>
  <c r="AK62"/>
  <c r="AG62"/>
  <c r="AI62" s="1"/>
  <c r="AE62"/>
  <c r="AC62"/>
  <c r="AA62"/>
  <c r="Y62"/>
  <c r="W62"/>
  <c r="U62"/>
  <c r="S62"/>
  <c r="Q62"/>
  <c r="O62"/>
  <c r="M62"/>
  <c r="K62"/>
  <c r="I62"/>
  <c r="G62"/>
  <c r="E62"/>
  <c r="BO61"/>
  <c r="G91" i="5" s="1"/>
  <c r="BM61" i="9"/>
  <c r="BK61"/>
  <c r="BI61"/>
  <c r="BG61"/>
  <c r="BE61"/>
  <c r="BC61"/>
  <c r="BA61"/>
  <c r="AY61"/>
  <c r="AW61"/>
  <c r="AU61"/>
  <c r="AS61"/>
  <c r="AQ61"/>
  <c r="AO61"/>
  <c r="AM61"/>
  <c r="AK61"/>
  <c r="AG61"/>
  <c r="AI61"/>
  <c r="AE61"/>
  <c r="AC61"/>
  <c r="AA61"/>
  <c r="Y61"/>
  <c r="W61"/>
  <c r="U61"/>
  <c r="S61"/>
  <c r="Q61"/>
  <c r="O61"/>
  <c r="M61"/>
  <c r="K61"/>
  <c r="I61"/>
  <c r="G61"/>
  <c r="E61"/>
  <c r="BO60"/>
  <c r="G88" i="5" s="1"/>
  <c r="BM60" i="9"/>
  <c r="BK60"/>
  <c r="BI60"/>
  <c r="BG60"/>
  <c r="BE60"/>
  <c r="BC60"/>
  <c r="BA60"/>
  <c r="AY60"/>
  <c r="AW60"/>
  <c r="AU60"/>
  <c r="AS60"/>
  <c r="AQ60"/>
  <c r="AO60"/>
  <c r="AM60"/>
  <c r="AK60"/>
  <c r="AG60"/>
  <c r="AI60"/>
  <c r="AE60"/>
  <c r="AC60"/>
  <c r="AA60"/>
  <c r="Y60"/>
  <c r="W60"/>
  <c r="U60"/>
  <c r="S60"/>
  <c r="Q60"/>
  <c r="O60"/>
  <c r="M60"/>
  <c r="K60"/>
  <c r="I60"/>
  <c r="G60"/>
  <c r="E60"/>
  <c r="BO59"/>
  <c r="BP59" s="1"/>
  <c r="G85" i="5"/>
  <c r="BM59" i="9"/>
  <c r="BK59"/>
  <c r="BI59"/>
  <c r="BG59"/>
  <c r="BE59"/>
  <c r="BC59"/>
  <c r="BA59"/>
  <c r="AY59"/>
  <c r="AW59"/>
  <c r="AU59"/>
  <c r="AS59"/>
  <c r="AQ59"/>
  <c r="AO59"/>
  <c r="AM59"/>
  <c r="AK59"/>
  <c r="AG59"/>
  <c r="AI59"/>
  <c r="AE59"/>
  <c r="AC59"/>
  <c r="AA59"/>
  <c r="Y59"/>
  <c r="W59"/>
  <c r="U59"/>
  <c r="S59"/>
  <c r="Q59"/>
  <c r="O59"/>
  <c r="M59"/>
  <c r="K59"/>
  <c r="I59"/>
  <c r="G59"/>
  <c r="E59"/>
  <c r="BO58"/>
  <c r="BP58"/>
  <c r="BM58"/>
  <c r="BK58"/>
  <c r="BI58"/>
  <c r="BG58"/>
  <c r="BE58"/>
  <c r="BC58"/>
  <c r="BA58"/>
  <c r="AY58"/>
  <c r="AW58"/>
  <c r="AU58"/>
  <c r="AS58"/>
  <c r="AQ58"/>
  <c r="AO58"/>
  <c r="AM58"/>
  <c r="AK58"/>
  <c r="AG58"/>
  <c r="AI58" s="1"/>
  <c r="AE58"/>
  <c r="AC58"/>
  <c r="AA58"/>
  <c r="Y58"/>
  <c r="W58"/>
  <c r="U58"/>
  <c r="S58"/>
  <c r="Q58"/>
  <c r="O58"/>
  <c r="M58"/>
  <c r="K58"/>
  <c r="I58"/>
  <c r="G58"/>
  <c r="E58"/>
  <c r="BO57"/>
  <c r="G83" i="5" s="1"/>
  <c r="BM57" i="9"/>
  <c r="BK57"/>
  <c r="BI57"/>
  <c r="BG57"/>
  <c r="BE57"/>
  <c r="BC57"/>
  <c r="BA57"/>
  <c r="AY57"/>
  <c r="AW57"/>
  <c r="AU57"/>
  <c r="AS57"/>
  <c r="AQ57"/>
  <c r="AO57"/>
  <c r="AM57"/>
  <c r="AK57"/>
  <c r="AG57"/>
  <c r="AI57" s="1"/>
  <c r="AE57"/>
  <c r="AC57"/>
  <c r="AA57"/>
  <c r="Y57"/>
  <c r="W57"/>
  <c r="U57"/>
  <c r="S57"/>
  <c r="Q57"/>
  <c r="O57"/>
  <c r="M57"/>
  <c r="K57"/>
  <c r="I57"/>
  <c r="G57"/>
  <c r="E57"/>
  <c r="BO56"/>
  <c r="G82" i="5" s="1"/>
  <c r="H82" s="1"/>
  <c r="BM56" i="9"/>
  <c r="BK56"/>
  <c r="BI56"/>
  <c r="BG56"/>
  <c r="BE56"/>
  <c r="BC56"/>
  <c r="BA56"/>
  <c r="AY56"/>
  <c r="AW56"/>
  <c r="AU56"/>
  <c r="AS56"/>
  <c r="AQ56"/>
  <c r="AO56"/>
  <c r="AM56"/>
  <c r="AK56"/>
  <c r="AG56"/>
  <c r="AI56"/>
  <c r="AE56"/>
  <c r="AC56"/>
  <c r="AA56"/>
  <c r="Y56"/>
  <c r="W56"/>
  <c r="U56"/>
  <c r="S56"/>
  <c r="Q56"/>
  <c r="O56"/>
  <c r="M56"/>
  <c r="K56"/>
  <c r="I56"/>
  <c r="G56"/>
  <c r="E56"/>
  <c r="BO55"/>
  <c r="BM55"/>
  <c r="BK55"/>
  <c r="BI55"/>
  <c r="BG55"/>
  <c r="BE55"/>
  <c r="BC55"/>
  <c r="BA55"/>
  <c r="AY55"/>
  <c r="AW55"/>
  <c r="AU55"/>
  <c r="AS55"/>
  <c r="AQ55"/>
  <c r="AO55"/>
  <c r="AM55"/>
  <c r="AK55"/>
  <c r="AG55"/>
  <c r="AI55"/>
  <c r="AE55"/>
  <c r="AC55"/>
  <c r="AA55"/>
  <c r="Y55"/>
  <c r="W55"/>
  <c r="U55"/>
  <c r="S55"/>
  <c r="Q55"/>
  <c r="O55"/>
  <c r="M55"/>
  <c r="K55"/>
  <c r="I55"/>
  <c r="G55"/>
  <c r="E55"/>
  <c r="BO54"/>
  <c r="BP54"/>
  <c r="BM54"/>
  <c r="BK54"/>
  <c r="BI54"/>
  <c r="BG54"/>
  <c r="BE54"/>
  <c r="BC54"/>
  <c r="BA54"/>
  <c r="AY54"/>
  <c r="AW54"/>
  <c r="AU54"/>
  <c r="AS54"/>
  <c r="AQ54"/>
  <c r="AO54"/>
  <c r="AM54"/>
  <c r="AK54"/>
  <c r="AG54"/>
  <c r="AI54" s="1"/>
  <c r="AE54"/>
  <c r="AC54"/>
  <c r="AA54"/>
  <c r="Y54"/>
  <c r="W54"/>
  <c r="U54"/>
  <c r="S54"/>
  <c r="Q54"/>
  <c r="O54"/>
  <c r="M54"/>
  <c r="K54"/>
  <c r="I54"/>
  <c r="G54"/>
  <c r="E54"/>
  <c r="BO53"/>
  <c r="BM53"/>
  <c r="BK53"/>
  <c r="BI53"/>
  <c r="BG53"/>
  <c r="BE53"/>
  <c r="BC53"/>
  <c r="BA53"/>
  <c r="AY53"/>
  <c r="AW53"/>
  <c r="AU53"/>
  <c r="AS53"/>
  <c r="AQ53"/>
  <c r="AO53"/>
  <c r="AM53"/>
  <c r="AK53"/>
  <c r="AG53"/>
  <c r="AI53"/>
  <c r="AE53"/>
  <c r="AC53"/>
  <c r="AA53"/>
  <c r="Y53"/>
  <c r="W53"/>
  <c r="U53"/>
  <c r="S53"/>
  <c r="Q53"/>
  <c r="O53"/>
  <c r="M53"/>
  <c r="K53"/>
  <c r="I53"/>
  <c r="G53"/>
  <c r="E53"/>
  <c r="BO52"/>
  <c r="G56" i="5"/>
  <c r="H56" s="1"/>
  <c r="BM52" i="9"/>
  <c r="BK52"/>
  <c r="BI52"/>
  <c r="BG52"/>
  <c r="BE52"/>
  <c r="BC52"/>
  <c r="BA52"/>
  <c r="AY52"/>
  <c r="AW52"/>
  <c r="AU52"/>
  <c r="AS52"/>
  <c r="AQ52"/>
  <c r="AO52"/>
  <c r="AM52"/>
  <c r="AK52"/>
  <c r="AI52"/>
  <c r="AG52"/>
  <c r="AE52"/>
  <c r="AC52"/>
  <c r="AA52"/>
  <c r="Y52"/>
  <c r="W52"/>
  <c r="U52"/>
  <c r="S52"/>
  <c r="Q52"/>
  <c r="O52"/>
  <c r="M52"/>
  <c r="K52"/>
  <c r="I52"/>
  <c r="G52"/>
  <c r="E52"/>
  <c r="BO51"/>
  <c r="BM51"/>
  <c r="BK51"/>
  <c r="BI51"/>
  <c r="BG51"/>
  <c r="BE51"/>
  <c r="BC51"/>
  <c r="BA51"/>
  <c r="AY51"/>
  <c r="AW51"/>
  <c r="AU51"/>
  <c r="AS51"/>
  <c r="AQ51"/>
  <c r="AO51"/>
  <c r="AM51"/>
  <c r="AK51"/>
  <c r="AI51"/>
  <c r="AG51"/>
  <c r="AE51"/>
  <c r="AC51"/>
  <c r="AA51"/>
  <c r="Y51"/>
  <c r="W51"/>
  <c r="U51"/>
  <c r="S51"/>
  <c r="Q51"/>
  <c r="O51"/>
  <c r="M51"/>
  <c r="K51"/>
  <c r="I51"/>
  <c r="G51"/>
  <c r="E51"/>
  <c r="BO50"/>
  <c r="G54" i="5" s="1"/>
  <c r="H54" s="1"/>
  <c r="BM50" i="9"/>
  <c r="BK50"/>
  <c r="BI50"/>
  <c r="BG50"/>
  <c r="BE50"/>
  <c r="BC50"/>
  <c r="BA50"/>
  <c r="AY50"/>
  <c r="AW50"/>
  <c r="AU50"/>
  <c r="AS50"/>
  <c r="AQ50"/>
  <c r="AO50"/>
  <c r="AM50"/>
  <c r="AK50"/>
  <c r="AI50"/>
  <c r="AG50"/>
  <c r="AE50"/>
  <c r="AC50"/>
  <c r="AA50"/>
  <c r="Y50"/>
  <c r="W50"/>
  <c r="S50"/>
  <c r="Q50"/>
  <c r="O50"/>
  <c r="M50"/>
  <c r="K50"/>
  <c r="I50"/>
  <c r="G50"/>
  <c r="E50"/>
  <c r="U50" s="1"/>
  <c r="BO49"/>
  <c r="G53" i="5" s="1"/>
  <c r="H53" s="1"/>
  <c r="BM49" i="9"/>
  <c r="BK49"/>
  <c r="BI49"/>
  <c r="BG49"/>
  <c r="BE49"/>
  <c r="BC49"/>
  <c r="BA49"/>
  <c r="AY49"/>
  <c r="AW49"/>
  <c r="AU49"/>
  <c r="AS49"/>
  <c r="AQ49"/>
  <c r="AO49"/>
  <c r="AM49"/>
  <c r="AK49"/>
  <c r="AI49"/>
  <c r="AG49"/>
  <c r="AE49"/>
  <c r="AC49"/>
  <c r="AA49"/>
  <c r="Y49"/>
  <c r="W49"/>
  <c r="U49"/>
  <c r="S49"/>
  <c r="Q49"/>
  <c r="O49"/>
  <c r="M49"/>
  <c r="K49"/>
  <c r="I49"/>
  <c r="G49"/>
  <c r="E49"/>
  <c r="BO48"/>
  <c r="BP48" s="1"/>
  <c r="G52" i="5"/>
  <c r="H52" s="1"/>
  <c r="BM48" i="9"/>
  <c r="BK48"/>
  <c r="BI48"/>
  <c r="BG48"/>
  <c r="BE48"/>
  <c r="BC48"/>
  <c r="BA48"/>
  <c r="AY48"/>
  <c r="AW48"/>
  <c r="AU48"/>
  <c r="AS48"/>
  <c r="AQ48"/>
  <c r="AO48"/>
  <c r="AM48"/>
  <c r="AK48"/>
  <c r="AI48"/>
  <c r="AG48"/>
  <c r="AE48"/>
  <c r="AC48"/>
  <c r="AA48"/>
  <c r="Y48"/>
  <c r="W48"/>
  <c r="U48"/>
  <c r="S48"/>
  <c r="Q48"/>
  <c r="O48"/>
  <c r="M48"/>
  <c r="K48"/>
  <c r="I48"/>
  <c r="G48"/>
  <c r="E48"/>
  <c r="BO47"/>
  <c r="G51" i="5" s="1"/>
  <c r="H51" s="1"/>
  <c r="BM47" i="9"/>
  <c r="BK47"/>
  <c r="BI47"/>
  <c r="BG47"/>
  <c r="BE47"/>
  <c r="BC47"/>
  <c r="BA47"/>
  <c r="AY47"/>
  <c r="AW47"/>
  <c r="AU47"/>
  <c r="AS47"/>
  <c r="AQ47"/>
  <c r="AO47"/>
  <c r="AM47"/>
  <c r="AK47"/>
  <c r="AI47"/>
  <c r="AG47"/>
  <c r="AE47"/>
  <c r="AC47"/>
  <c r="AA47"/>
  <c r="Y47"/>
  <c r="W47"/>
  <c r="U47"/>
  <c r="S47"/>
  <c r="Q47"/>
  <c r="O47"/>
  <c r="M47"/>
  <c r="K47"/>
  <c r="I47"/>
  <c r="G47"/>
  <c r="E47"/>
  <c r="BO46"/>
  <c r="BM46"/>
  <c r="BK46"/>
  <c r="BI46"/>
  <c r="BG46"/>
  <c r="BE46"/>
  <c r="BC46"/>
  <c r="BA46"/>
  <c r="AY46"/>
  <c r="AW46"/>
  <c r="AU46"/>
  <c r="AS46"/>
  <c r="AQ46"/>
  <c r="AO46"/>
  <c r="AM46"/>
  <c r="AK46"/>
  <c r="AI46"/>
  <c r="AG46"/>
  <c r="AE46"/>
  <c r="AC46"/>
  <c r="AA46"/>
  <c r="Y46"/>
  <c r="W46"/>
  <c r="U46"/>
  <c r="S46"/>
  <c r="Q46"/>
  <c r="O46"/>
  <c r="M46"/>
  <c r="K46"/>
  <c r="I46"/>
  <c r="G46"/>
  <c r="E46"/>
  <c r="BO45"/>
  <c r="G49" i="5"/>
  <c r="BM45" i="9"/>
  <c r="BK45"/>
  <c r="BI45"/>
  <c r="BG45"/>
  <c r="BE45"/>
  <c r="BC45"/>
  <c r="BA45"/>
  <c r="AY45"/>
  <c r="AW45"/>
  <c r="AU45"/>
  <c r="AS45"/>
  <c r="AQ45"/>
  <c r="AO45"/>
  <c r="AM45"/>
  <c r="AK45"/>
  <c r="AI45"/>
  <c r="AG45"/>
  <c r="AE45"/>
  <c r="AC45"/>
  <c r="AA45"/>
  <c r="Y45"/>
  <c r="W45"/>
  <c r="U45"/>
  <c r="S45"/>
  <c r="Q45"/>
  <c r="O45"/>
  <c r="M45"/>
  <c r="K45"/>
  <c r="I45"/>
  <c r="G45"/>
  <c r="E45"/>
  <c r="BO44"/>
  <c r="G48" i="5" s="1"/>
  <c r="H48" s="1"/>
  <c r="BM44" i="9"/>
  <c r="BK44"/>
  <c r="BI44"/>
  <c r="BG44"/>
  <c r="BE44"/>
  <c r="BC44"/>
  <c r="BA44"/>
  <c r="AY44"/>
  <c r="AW44"/>
  <c r="AU44"/>
  <c r="AS44"/>
  <c r="AQ44"/>
  <c r="AO44"/>
  <c r="AM44"/>
  <c r="AK44"/>
  <c r="AI44"/>
  <c r="AG44"/>
  <c r="AE44"/>
  <c r="AC44"/>
  <c r="AA44"/>
  <c r="Y44"/>
  <c r="W44"/>
  <c r="U44"/>
  <c r="S44"/>
  <c r="Q44"/>
  <c r="O44"/>
  <c r="M44"/>
  <c r="K44"/>
  <c r="I44"/>
  <c r="G44"/>
  <c r="E44"/>
  <c r="BO43"/>
  <c r="G47" i="5"/>
  <c r="H47" s="1"/>
  <c r="BM43" i="9"/>
  <c r="BK43"/>
  <c r="BI43"/>
  <c r="BG43"/>
  <c r="BE43"/>
  <c r="BC43"/>
  <c r="BA43"/>
  <c r="AY43"/>
  <c r="AW43"/>
  <c r="AU43"/>
  <c r="AS43"/>
  <c r="AQ43"/>
  <c r="AO43"/>
  <c r="AM43"/>
  <c r="AK43"/>
  <c r="AI43"/>
  <c r="AG43"/>
  <c r="AE43"/>
  <c r="AC43"/>
  <c r="AA43"/>
  <c r="Y43"/>
  <c r="W43"/>
  <c r="U43"/>
  <c r="S43"/>
  <c r="Q43"/>
  <c r="O43"/>
  <c r="M43"/>
  <c r="K43"/>
  <c r="I43"/>
  <c r="G43"/>
  <c r="E43"/>
  <c r="BO42"/>
  <c r="BM42"/>
  <c r="BK42"/>
  <c r="BI42"/>
  <c r="BG42"/>
  <c r="BE42"/>
  <c r="BC42"/>
  <c r="BA42"/>
  <c r="AY42"/>
  <c r="AW42"/>
  <c r="AU42"/>
  <c r="AS42"/>
  <c r="AQ42"/>
  <c r="AO42"/>
  <c r="AM42"/>
  <c r="AK42"/>
  <c r="AI42"/>
  <c r="AG42"/>
  <c r="AE42"/>
  <c r="AC42"/>
  <c r="AA42"/>
  <c r="Y42"/>
  <c r="W42"/>
  <c r="U42"/>
  <c r="S42"/>
  <c r="Q42"/>
  <c r="O42"/>
  <c r="M42"/>
  <c r="K42"/>
  <c r="I42"/>
  <c r="G42"/>
  <c r="E42"/>
  <c r="BO41"/>
  <c r="G45" i="5"/>
  <c r="H45" s="1"/>
  <c r="BM41" i="9"/>
  <c r="BK41"/>
  <c r="BI41"/>
  <c r="BG41"/>
  <c r="BE41"/>
  <c r="BC41"/>
  <c r="BA41"/>
  <c r="AY41"/>
  <c r="AW41"/>
  <c r="AU41"/>
  <c r="AS41"/>
  <c r="AQ41"/>
  <c r="AO41"/>
  <c r="AM41"/>
  <c r="AK41"/>
  <c r="AI41"/>
  <c r="AG41"/>
  <c r="AE41"/>
  <c r="AC41"/>
  <c r="AA41"/>
  <c r="Y41"/>
  <c r="W41"/>
  <c r="U41"/>
  <c r="S41"/>
  <c r="Q41"/>
  <c r="O41"/>
  <c r="M41"/>
  <c r="K41"/>
  <c r="I41"/>
  <c r="G41"/>
  <c r="E41"/>
  <c r="BO40"/>
  <c r="G44" i="5"/>
  <c r="H44" s="1"/>
  <c r="BM40" i="9"/>
  <c r="BK40"/>
  <c r="BI40"/>
  <c r="BG40"/>
  <c r="BE40"/>
  <c r="BC40"/>
  <c r="BA40"/>
  <c r="AY40"/>
  <c r="AW40"/>
  <c r="AU40"/>
  <c r="AS40"/>
  <c r="AQ40"/>
  <c r="AO40"/>
  <c r="AM40"/>
  <c r="AK40"/>
  <c r="AI40"/>
  <c r="AG40"/>
  <c r="AE40"/>
  <c r="AC40"/>
  <c r="AA40"/>
  <c r="Y40"/>
  <c r="W40"/>
  <c r="U40"/>
  <c r="S40"/>
  <c r="Q40"/>
  <c r="O40"/>
  <c r="M40"/>
  <c r="K40"/>
  <c r="I40"/>
  <c r="G40"/>
  <c r="E40"/>
  <c r="BO39"/>
  <c r="BM39"/>
  <c r="BK39"/>
  <c r="BI39"/>
  <c r="BG39"/>
  <c r="BE39"/>
  <c r="BC39"/>
  <c r="BA39"/>
  <c r="AY39"/>
  <c r="AW39"/>
  <c r="AU39"/>
  <c r="AS39"/>
  <c r="AQ39"/>
  <c r="AO39"/>
  <c r="AM39"/>
  <c r="AK39"/>
  <c r="AI39"/>
  <c r="AG39"/>
  <c r="AE39"/>
  <c r="AC39"/>
  <c r="AA39"/>
  <c r="Y39"/>
  <c r="W39"/>
  <c r="U39"/>
  <c r="S39"/>
  <c r="Q39"/>
  <c r="O39"/>
  <c r="M39"/>
  <c r="K39"/>
  <c r="I39"/>
  <c r="G39"/>
  <c r="E39"/>
  <c r="BO38"/>
  <c r="G42" i="5"/>
  <c r="BM38" i="9"/>
  <c r="BK38"/>
  <c r="BI38"/>
  <c r="BG38"/>
  <c r="BE38"/>
  <c r="BC38"/>
  <c r="BA38"/>
  <c r="AY38"/>
  <c r="AW38"/>
  <c r="AU38"/>
  <c r="AS38"/>
  <c r="AQ38"/>
  <c r="AO38"/>
  <c r="AM38"/>
  <c r="AK38"/>
  <c r="AI38"/>
  <c r="AG38"/>
  <c r="AE38"/>
  <c r="AC38"/>
  <c r="AA38"/>
  <c r="Y38"/>
  <c r="W38"/>
  <c r="U38"/>
  <c r="S38"/>
  <c r="Q38"/>
  <c r="O38"/>
  <c r="M38"/>
  <c r="K38"/>
  <c r="I38"/>
  <c r="G38"/>
  <c r="E38"/>
  <c r="BO37"/>
  <c r="G41" i="5" s="1"/>
  <c r="H41" s="1"/>
  <c r="BM37" i="9"/>
  <c r="BK37"/>
  <c r="BI37"/>
  <c r="BG37"/>
  <c r="BE37"/>
  <c r="BC37"/>
  <c r="BA37"/>
  <c r="AY37"/>
  <c r="AW37"/>
  <c r="AU37"/>
  <c r="AS37"/>
  <c r="AQ37"/>
  <c r="AO37"/>
  <c r="AM37"/>
  <c r="AK37"/>
  <c r="AI37"/>
  <c r="AG37"/>
  <c r="AE37"/>
  <c r="AC37"/>
  <c r="AA37"/>
  <c r="Y37"/>
  <c r="W37"/>
  <c r="U37"/>
  <c r="S37"/>
  <c r="Q37"/>
  <c r="O37"/>
  <c r="M37"/>
  <c r="K37"/>
  <c r="I37"/>
  <c r="G37"/>
  <c r="E37"/>
  <c r="BO36"/>
  <c r="G40" i="5"/>
  <c r="H40" s="1"/>
  <c r="BM36" i="9"/>
  <c r="BK36"/>
  <c r="BI36"/>
  <c r="BG36"/>
  <c r="BE36"/>
  <c r="BC36"/>
  <c r="BA36"/>
  <c r="AY36"/>
  <c r="AW36"/>
  <c r="AU36"/>
  <c r="AS36"/>
  <c r="AQ36"/>
  <c r="AO36"/>
  <c r="AM36"/>
  <c r="AK36"/>
  <c r="AI36"/>
  <c r="AG36"/>
  <c r="AE36"/>
  <c r="AC36"/>
  <c r="AA36"/>
  <c r="Y36"/>
  <c r="W36"/>
  <c r="U36"/>
  <c r="S36"/>
  <c r="Q36"/>
  <c r="O36"/>
  <c r="M36"/>
  <c r="K36"/>
  <c r="I36"/>
  <c r="G36"/>
  <c r="E36"/>
  <c r="BO35"/>
  <c r="BP35" s="1"/>
  <c r="BM35"/>
  <c r="BK35"/>
  <c r="BI35"/>
  <c r="BG35"/>
  <c r="BE35"/>
  <c r="BC35"/>
  <c r="BA35"/>
  <c r="AY35"/>
  <c r="AW35"/>
  <c r="AU35"/>
  <c r="AS35"/>
  <c r="AQ35"/>
  <c r="AO35"/>
  <c r="AM35"/>
  <c r="AK35"/>
  <c r="AI35"/>
  <c r="AG35"/>
  <c r="AE35"/>
  <c r="AC35"/>
  <c r="AA35"/>
  <c r="Y35"/>
  <c r="W35"/>
  <c r="U35"/>
  <c r="S35"/>
  <c r="Q35"/>
  <c r="O35"/>
  <c r="M35"/>
  <c r="K35"/>
  <c r="I35"/>
  <c r="G35"/>
  <c r="E35"/>
  <c r="BO34"/>
  <c r="G36" i="5" s="1"/>
  <c r="H36" s="1"/>
  <c r="BM34" i="9"/>
  <c r="BK34"/>
  <c r="BI34"/>
  <c r="BG34"/>
  <c r="BE34"/>
  <c r="BC34"/>
  <c r="BA34"/>
  <c r="AY34"/>
  <c r="AW34"/>
  <c r="AU34"/>
  <c r="AS34"/>
  <c r="AQ34"/>
  <c r="AO34"/>
  <c r="AM34"/>
  <c r="AK34"/>
  <c r="AI34"/>
  <c r="AG34"/>
  <c r="AE34"/>
  <c r="AC34"/>
  <c r="AA34"/>
  <c r="Y34"/>
  <c r="W34"/>
  <c r="U34"/>
  <c r="S34"/>
  <c r="Q34"/>
  <c r="O34"/>
  <c r="M34"/>
  <c r="K34"/>
  <c r="I34"/>
  <c r="G34"/>
  <c r="E34"/>
  <c r="BO26"/>
  <c r="G28" i="5"/>
  <c r="H28" s="1"/>
  <c r="BM26" i="9"/>
  <c r="BK26"/>
  <c r="BI26"/>
  <c r="BG26"/>
  <c r="BE26"/>
  <c r="BC26"/>
  <c r="BA26"/>
  <c r="AY26"/>
  <c r="AW26"/>
  <c r="AU26"/>
  <c r="AS26"/>
  <c r="AQ26"/>
  <c r="AO26"/>
  <c r="AM26"/>
  <c r="AK26"/>
  <c r="AI26"/>
  <c r="AG26"/>
  <c r="AE26"/>
  <c r="AC26"/>
  <c r="AA26"/>
  <c r="Y26"/>
  <c r="W26"/>
  <c r="U26"/>
  <c r="S26"/>
  <c r="Q26"/>
  <c r="O26"/>
  <c r="M26"/>
  <c r="K26"/>
  <c r="I26"/>
  <c r="G26"/>
  <c r="E26"/>
  <c r="BO25"/>
  <c r="BP25"/>
  <c r="BM25"/>
  <c r="BK25"/>
  <c r="BI25"/>
  <c r="BG25"/>
  <c r="BE25"/>
  <c r="BC25"/>
  <c r="BA25"/>
  <c r="AY25"/>
  <c r="AW25"/>
  <c r="AU25"/>
  <c r="AS25"/>
  <c r="AQ25"/>
  <c r="AO25"/>
  <c r="AM25"/>
  <c r="AK25"/>
  <c r="AI25"/>
  <c r="AG25"/>
  <c r="AE25"/>
  <c r="AC25"/>
  <c r="AA25"/>
  <c r="Y25"/>
  <c r="W25"/>
  <c r="U25"/>
  <c r="S25"/>
  <c r="Q25"/>
  <c r="O25"/>
  <c r="M25"/>
  <c r="K25"/>
  <c r="I25"/>
  <c r="G25"/>
  <c r="E25"/>
  <c r="BO24"/>
  <c r="BM24"/>
  <c r="BK24"/>
  <c r="BI24"/>
  <c r="BG24"/>
  <c r="BE24"/>
  <c r="BC24"/>
  <c r="BA24"/>
  <c r="AY24"/>
  <c r="AW24"/>
  <c r="AU24"/>
  <c r="AS24"/>
  <c r="AQ24"/>
  <c r="AO24"/>
  <c r="AM24"/>
  <c r="AK24"/>
  <c r="AI24"/>
  <c r="AG24"/>
  <c r="AE24"/>
  <c r="AC24"/>
  <c r="AA24"/>
  <c r="Y24"/>
  <c r="W24"/>
  <c r="U24"/>
  <c r="S24"/>
  <c r="Q24"/>
  <c r="O24"/>
  <c r="M24"/>
  <c r="K24"/>
  <c r="I24"/>
  <c r="G24"/>
  <c r="E24"/>
  <c r="BO23"/>
  <c r="BM23"/>
  <c r="BK23"/>
  <c r="BI23"/>
  <c r="BG23"/>
  <c r="BE23"/>
  <c r="BC23"/>
  <c r="BA23"/>
  <c r="AY23"/>
  <c r="AW23"/>
  <c r="AU23"/>
  <c r="AS23"/>
  <c r="AQ23"/>
  <c r="AO23"/>
  <c r="AM23"/>
  <c r="AK23"/>
  <c r="AI23"/>
  <c r="AG23"/>
  <c r="AE23"/>
  <c r="AC23"/>
  <c r="AA23"/>
  <c r="Y23"/>
  <c r="W23"/>
  <c r="U23"/>
  <c r="S23"/>
  <c r="Q23"/>
  <c r="O23"/>
  <c r="M23"/>
  <c r="K23"/>
  <c r="I23"/>
  <c r="G23"/>
  <c r="E23"/>
  <c r="BO22"/>
  <c r="G24" i="5"/>
  <c r="H24" s="1"/>
  <c r="BM22" i="9"/>
  <c r="BK22"/>
  <c r="BI22"/>
  <c r="BG22"/>
  <c r="BE22"/>
  <c r="BC22"/>
  <c r="BA22"/>
  <c r="AY22"/>
  <c r="AW22"/>
  <c r="AU22"/>
  <c r="AS22"/>
  <c r="AQ22"/>
  <c r="AO22"/>
  <c r="AM22"/>
  <c r="AK22"/>
  <c r="AI22"/>
  <c r="AG22"/>
  <c r="AE22"/>
  <c r="AC22"/>
  <c r="AA22"/>
  <c r="Y22"/>
  <c r="W22"/>
  <c r="U22"/>
  <c r="S22"/>
  <c r="Q22"/>
  <c r="O22"/>
  <c r="M22"/>
  <c r="K22"/>
  <c r="I22"/>
  <c r="G22"/>
  <c r="E22"/>
  <c r="BO21"/>
  <c r="G23" i="5" s="1"/>
  <c r="H23" s="1"/>
  <c r="BM21" i="9"/>
  <c r="BK21"/>
  <c r="BI21"/>
  <c r="BG21"/>
  <c r="BE21"/>
  <c r="BC21"/>
  <c r="BA21"/>
  <c r="AY21"/>
  <c r="AW21"/>
  <c r="AU21"/>
  <c r="AS21"/>
  <c r="AQ21"/>
  <c r="AO21"/>
  <c r="AM21"/>
  <c r="AK21"/>
  <c r="AI21"/>
  <c r="AG21"/>
  <c r="AE21"/>
  <c r="AC21"/>
  <c r="AA21"/>
  <c r="Y21"/>
  <c r="W21"/>
  <c r="U21"/>
  <c r="S21"/>
  <c r="Q21"/>
  <c r="O21"/>
  <c r="M21"/>
  <c r="K21"/>
  <c r="I21"/>
  <c r="G21"/>
  <c r="E21"/>
  <c r="BO20"/>
  <c r="G22" i="5"/>
  <c r="H22" s="1"/>
  <c r="BM20" i="9"/>
  <c r="BK20"/>
  <c r="BI20"/>
  <c r="BG20"/>
  <c r="BE20"/>
  <c r="BC20"/>
  <c r="BA20"/>
  <c r="AY20"/>
  <c r="AW20"/>
  <c r="AU20"/>
  <c r="AS20"/>
  <c r="AQ20"/>
  <c r="AO20"/>
  <c r="AM20"/>
  <c r="AK20"/>
  <c r="AI20"/>
  <c r="AG20"/>
  <c r="AE20"/>
  <c r="AC20"/>
  <c r="AA20"/>
  <c r="Y20"/>
  <c r="W20"/>
  <c r="U20"/>
  <c r="S20"/>
  <c r="Q20"/>
  <c r="O20"/>
  <c r="M20"/>
  <c r="K20"/>
  <c r="I20"/>
  <c r="G20"/>
  <c r="E20"/>
  <c r="BO19"/>
  <c r="G21" i="5"/>
  <c r="H21" s="1"/>
  <c r="BM19" i="9"/>
  <c r="BK19"/>
  <c r="BI19"/>
  <c r="BG19"/>
  <c r="BE19"/>
  <c r="BC19"/>
  <c r="BA19"/>
  <c r="AY19"/>
  <c r="AW19"/>
  <c r="AU19"/>
  <c r="AS19"/>
  <c r="AQ19"/>
  <c r="AO19"/>
  <c r="AM19"/>
  <c r="AK19"/>
  <c r="AI19"/>
  <c r="AG19"/>
  <c r="AE19"/>
  <c r="AC19"/>
  <c r="AA19"/>
  <c r="Y19"/>
  <c r="W19"/>
  <c r="U19"/>
  <c r="S19"/>
  <c r="Q19"/>
  <c r="O19"/>
  <c r="M19"/>
  <c r="K19"/>
  <c r="I19"/>
  <c r="G19"/>
  <c r="E19"/>
  <c r="BO18"/>
  <c r="G20" i="5" s="1"/>
  <c r="H20"/>
  <c r="BM18" i="9"/>
  <c r="BK18"/>
  <c r="BI18"/>
  <c r="BG18"/>
  <c r="BE18"/>
  <c r="BC18"/>
  <c r="BA18"/>
  <c r="AY18"/>
  <c r="AW18"/>
  <c r="AU18"/>
  <c r="AS18"/>
  <c r="AQ18"/>
  <c r="AO18"/>
  <c r="AM18"/>
  <c r="AK18"/>
  <c r="AI18"/>
  <c r="AG18"/>
  <c r="AE18"/>
  <c r="AC18"/>
  <c r="AA18"/>
  <c r="Y18"/>
  <c r="W18"/>
  <c r="U18"/>
  <c r="S18"/>
  <c r="Q18"/>
  <c r="O18"/>
  <c r="M18"/>
  <c r="K18"/>
  <c r="I18"/>
  <c r="G18"/>
  <c r="E18"/>
  <c r="BO17"/>
  <c r="BM17"/>
  <c r="BK17"/>
  <c r="BI17"/>
  <c r="BG17"/>
  <c r="BG66" s="1"/>
  <c r="BE17"/>
  <c r="BC17"/>
  <c r="BA17"/>
  <c r="AY17"/>
  <c r="AW17"/>
  <c r="AU17"/>
  <c r="AS17"/>
  <c r="AQ17"/>
  <c r="AO17"/>
  <c r="AM17"/>
  <c r="AK17"/>
  <c r="AI17"/>
  <c r="AG17"/>
  <c r="AE17"/>
  <c r="AC17"/>
  <c r="AA17"/>
  <c r="Y17"/>
  <c r="W17"/>
  <c r="U17"/>
  <c r="S17"/>
  <c r="Q17"/>
  <c r="O17"/>
  <c r="M17"/>
  <c r="K17"/>
  <c r="I17"/>
  <c r="G17"/>
  <c r="E17"/>
  <c r="BO16"/>
  <c r="BM16"/>
  <c r="BK16"/>
  <c r="BI16"/>
  <c r="BG16"/>
  <c r="BE16"/>
  <c r="BC16"/>
  <c r="BA16"/>
  <c r="AY16"/>
  <c r="AW16"/>
  <c r="AU16"/>
  <c r="AS16"/>
  <c r="AQ16"/>
  <c r="AO16"/>
  <c r="AM16"/>
  <c r="AK16"/>
  <c r="AI16"/>
  <c r="AG16"/>
  <c r="AE16"/>
  <c r="AC16"/>
  <c r="AA16"/>
  <c r="Y16"/>
  <c r="W16"/>
  <c r="U16"/>
  <c r="S16"/>
  <c r="Q16"/>
  <c r="O16"/>
  <c r="M16"/>
  <c r="K16"/>
  <c r="I16"/>
  <c r="G16"/>
  <c r="E16"/>
  <c r="BO15"/>
  <c r="G17" i="5" s="1"/>
  <c r="H17" s="1"/>
  <c r="BM15" i="9"/>
  <c r="BK15"/>
  <c r="BI15"/>
  <c r="BG15"/>
  <c r="BE15"/>
  <c r="BC15"/>
  <c r="BA15"/>
  <c r="AY15"/>
  <c r="AW15"/>
  <c r="AU15"/>
  <c r="AS15"/>
  <c r="AQ15"/>
  <c r="AO15"/>
  <c r="AM15"/>
  <c r="AK15"/>
  <c r="AI15"/>
  <c r="AG15"/>
  <c r="AE15"/>
  <c r="AC15"/>
  <c r="AA15"/>
  <c r="Y15"/>
  <c r="W15"/>
  <c r="U15"/>
  <c r="S15"/>
  <c r="Q15"/>
  <c r="O15"/>
  <c r="M15"/>
  <c r="K15"/>
  <c r="I15"/>
  <c r="G15"/>
  <c r="E15"/>
  <c r="BO14"/>
  <c r="BM14"/>
  <c r="BK14"/>
  <c r="BI14"/>
  <c r="BG14"/>
  <c r="BE14"/>
  <c r="BC14"/>
  <c r="BA14"/>
  <c r="AY14"/>
  <c r="AW14"/>
  <c r="AU14"/>
  <c r="AS14"/>
  <c r="AQ14"/>
  <c r="AO14"/>
  <c r="AM14"/>
  <c r="AK14"/>
  <c r="AK66" s="1"/>
  <c r="AI14"/>
  <c r="AG14"/>
  <c r="AE14"/>
  <c r="AC14"/>
  <c r="AA14"/>
  <c r="Y14"/>
  <c r="W14"/>
  <c r="U14"/>
  <c r="S14"/>
  <c r="Q14"/>
  <c r="O14"/>
  <c r="M14"/>
  <c r="M66" s="1"/>
  <c r="K14"/>
  <c r="I14"/>
  <c r="G14"/>
  <c r="E14"/>
  <c r="E66" s="1"/>
  <c r="BO13"/>
  <c r="G15" i="5"/>
  <c r="H15" s="1"/>
  <c r="BM13" i="9"/>
  <c r="BK13"/>
  <c r="BI13"/>
  <c r="BG13"/>
  <c r="BE13"/>
  <c r="BC13"/>
  <c r="BA13"/>
  <c r="AY13"/>
  <c r="AW13"/>
  <c r="AU13"/>
  <c r="AS13"/>
  <c r="AQ13"/>
  <c r="AO13"/>
  <c r="AM13"/>
  <c r="AK13"/>
  <c r="AI13"/>
  <c r="AG13"/>
  <c r="AE13"/>
  <c r="AC13"/>
  <c r="AA13"/>
  <c r="Y13"/>
  <c r="W13"/>
  <c r="U13"/>
  <c r="S13"/>
  <c r="Q13"/>
  <c r="O13"/>
  <c r="M13"/>
  <c r="K13"/>
  <c r="I13"/>
  <c r="G13"/>
  <c r="E13"/>
  <c r="BO12"/>
  <c r="BM12"/>
  <c r="BK12"/>
  <c r="BI12"/>
  <c r="BG12"/>
  <c r="BE12"/>
  <c r="BC12"/>
  <c r="BA12"/>
  <c r="AY12"/>
  <c r="AW12"/>
  <c r="AU12"/>
  <c r="AS12"/>
  <c r="AQ12"/>
  <c r="AO12"/>
  <c r="AM12"/>
  <c r="AK12"/>
  <c r="AI12"/>
  <c r="AG12"/>
  <c r="AE12"/>
  <c r="AC12"/>
  <c r="AA12"/>
  <c r="Y12"/>
  <c r="W12"/>
  <c r="U12"/>
  <c r="S12"/>
  <c r="Q12"/>
  <c r="O12"/>
  <c r="M12"/>
  <c r="K12"/>
  <c r="I12"/>
  <c r="G12"/>
  <c r="E12"/>
  <c r="BO11"/>
  <c r="G13" i="5"/>
  <c r="H13" s="1"/>
  <c r="BM11" i="9"/>
  <c r="BK11"/>
  <c r="BI11"/>
  <c r="BG11"/>
  <c r="BE11"/>
  <c r="BC11"/>
  <c r="BA11"/>
  <c r="AY11"/>
  <c r="AW11"/>
  <c r="AU11"/>
  <c r="AS11"/>
  <c r="AQ11"/>
  <c r="AO11"/>
  <c r="AM11"/>
  <c r="AK11"/>
  <c r="AI11"/>
  <c r="AG11"/>
  <c r="AE11"/>
  <c r="AC11"/>
  <c r="AA11"/>
  <c r="Y11"/>
  <c r="W11"/>
  <c r="U11"/>
  <c r="S11"/>
  <c r="Q11"/>
  <c r="O11"/>
  <c r="M11"/>
  <c r="K11"/>
  <c r="I11"/>
  <c r="G11"/>
  <c r="E11"/>
  <c r="BO33"/>
  <c r="G35" i="5"/>
  <c r="H35" s="1"/>
  <c r="BM33" i="9"/>
  <c r="BK33"/>
  <c r="BI33"/>
  <c r="BG33"/>
  <c r="BE33"/>
  <c r="BC33"/>
  <c r="BA33"/>
  <c r="AY33"/>
  <c r="AW33"/>
  <c r="AU33"/>
  <c r="AS33"/>
  <c r="AQ33"/>
  <c r="AO33"/>
  <c r="AM33"/>
  <c r="AK33"/>
  <c r="AI33"/>
  <c r="AG33"/>
  <c r="AE33"/>
  <c r="AC33"/>
  <c r="AA33"/>
  <c r="Y33"/>
  <c r="W33"/>
  <c r="U33"/>
  <c r="S33"/>
  <c r="Q33"/>
  <c r="O33"/>
  <c r="M33"/>
  <c r="K33"/>
  <c r="I33"/>
  <c r="G33"/>
  <c r="E33"/>
  <c r="BO32"/>
  <c r="BP32"/>
  <c r="BM32"/>
  <c r="BK32"/>
  <c r="BI32"/>
  <c r="BG32"/>
  <c r="BE32"/>
  <c r="BC32"/>
  <c r="BA32"/>
  <c r="AY32"/>
  <c r="AW32"/>
  <c r="AU32"/>
  <c r="AS32"/>
  <c r="AQ32"/>
  <c r="AO32"/>
  <c r="AM32"/>
  <c r="AK32"/>
  <c r="AI32"/>
  <c r="AG32"/>
  <c r="AE32"/>
  <c r="AC32"/>
  <c r="AA32"/>
  <c r="Y32"/>
  <c r="W32"/>
  <c r="U32"/>
  <c r="S32"/>
  <c r="Q32"/>
  <c r="O32"/>
  <c r="M32"/>
  <c r="K32"/>
  <c r="I32"/>
  <c r="G32"/>
  <c r="E32"/>
  <c r="BO31"/>
  <c r="BM31"/>
  <c r="BK31"/>
  <c r="BI31"/>
  <c r="BG31"/>
  <c r="BE31"/>
  <c r="BC31"/>
  <c r="BA31"/>
  <c r="AY31"/>
  <c r="AW31"/>
  <c r="AU31"/>
  <c r="AS31"/>
  <c r="AQ31"/>
  <c r="AO31"/>
  <c r="AM31"/>
  <c r="AK31"/>
  <c r="AI31"/>
  <c r="AG31"/>
  <c r="AE31"/>
  <c r="AC31"/>
  <c r="AA31"/>
  <c r="Y31"/>
  <c r="W31"/>
  <c r="U31"/>
  <c r="S31"/>
  <c r="Q31"/>
  <c r="O31"/>
  <c r="M31"/>
  <c r="K31"/>
  <c r="I31"/>
  <c r="G31"/>
  <c r="BO30"/>
  <c r="BP30" s="1"/>
  <c r="G32" i="5"/>
  <c r="H32" s="1"/>
  <c r="BM30" i="9"/>
  <c r="BK30"/>
  <c r="BI30"/>
  <c r="BG30"/>
  <c r="BE30"/>
  <c r="BC30"/>
  <c r="BA30"/>
  <c r="AY30"/>
  <c r="AW30"/>
  <c r="AU30"/>
  <c r="AS30"/>
  <c r="AQ30"/>
  <c r="AO30"/>
  <c r="AM30"/>
  <c r="AK30"/>
  <c r="AI30"/>
  <c r="AG30"/>
  <c r="AE30"/>
  <c r="AC30"/>
  <c r="AA30"/>
  <c r="Y30"/>
  <c r="W30"/>
  <c r="U30"/>
  <c r="S30"/>
  <c r="Q30"/>
  <c r="O30"/>
  <c r="M30"/>
  <c r="K30"/>
  <c r="I30"/>
  <c r="G30"/>
  <c r="E30"/>
  <c r="BO29"/>
  <c r="G31" i="5" s="1"/>
  <c r="H31" s="1"/>
  <c r="BM29" i="9"/>
  <c r="BK29"/>
  <c r="BI29"/>
  <c r="BG29"/>
  <c r="BE29"/>
  <c r="BC29"/>
  <c r="BA29"/>
  <c r="AY29"/>
  <c r="AW29"/>
  <c r="AU29"/>
  <c r="AS29"/>
  <c r="AQ29"/>
  <c r="AO29"/>
  <c r="AM29"/>
  <c r="AK29"/>
  <c r="AI29"/>
  <c r="AG29"/>
  <c r="AE29"/>
  <c r="AC29"/>
  <c r="AA29"/>
  <c r="Y29"/>
  <c r="W29"/>
  <c r="U29"/>
  <c r="S29"/>
  <c r="Q29"/>
  <c r="O29"/>
  <c r="M29"/>
  <c r="K29"/>
  <c r="I29"/>
  <c r="G29"/>
  <c r="E29"/>
  <c r="BO28"/>
  <c r="BM28"/>
  <c r="BK28"/>
  <c r="BI28"/>
  <c r="BG28"/>
  <c r="BE28"/>
  <c r="BC28"/>
  <c r="BA28"/>
  <c r="AY28"/>
  <c r="AW28"/>
  <c r="AU28"/>
  <c r="AS28"/>
  <c r="AQ28"/>
  <c r="AO28"/>
  <c r="AM28"/>
  <c r="AK28"/>
  <c r="AI28"/>
  <c r="AG28"/>
  <c r="AE28"/>
  <c r="AC28"/>
  <c r="AA28"/>
  <c r="Y28"/>
  <c r="W28"/>
  <c r="U28"/>
  <c r="S28"/>
  <c r="Q28"/>
  <c r="O28"/>
  <c r="M28"/>
  <c r="K28"/>
  <c r="I28"/>
  <c r="G28"/>
  <c r="E28"/>
  <c r="BO27"/>
  <c r="G29" i="5"/>
  <c r="H29" s="1"/>
  <c r="BM27" i="9"/>
  <c r="BK27"/>
  <c r="BI27"/>
  <c r="BG27"/>
  <c r="BE27"/>
  <c r="BC27"/>
  <c r="BA27"/>
  <c r="AY27"/>
  <c r="AW27"/>
  <c r="AU27"/>
  <c r="AS27"/>
  <c r="AQ27"/>
  <c r="AO27"/>
  <c r="AM27"/>
  <c r="AK27"/>
  <c r="AI27"/>
  <c r="AG27"/>
  <c r="AE27"/>
  <c r="AC27"/>
  <c r="AA27"/>
  <c r="Y27"/>
  <c r="W27"/>
  <c r="U27"/>
  <c r="S27"/>
  <c r="Q27"/>
  <c r="O27"/>
  <c r="M27"/>
  <c r="K27"/>
  <c r="I27"/>
  <c r="G27"/>
  <c r="E27"/>
  <c r="BO10"/>
  <c r="G12" i="5" s="1"/>
  <c r="BM10" i="9"/>
  <c r="BK10"/>
  <c r="BI10"/>
  <c r="BG10"/>
  <c r="BE10"/>
  <c r="BC10"/>
  <c r="BA10"/>
  <c r="AY10"/>
  <c r="AW10"/>
  <c r="AW66" s="1"/>
  <c r="AU10"/>
  <c r="AS10"/>
  <c r="AQ10"/>
  <c r="AO10"/>
  <c r="AO66" s="1"/>
  <c r="AM10"/>
  <c r="AK10"/>
  <c r="AI10"/>
  <c r="AG10"/>
  <c r="AE10"/>
  <c r="AC10"/>
  <c r="AA10"/>
  <c r="Y10"/>
  <c r="W10"/>
  <c r="U10"/>
  <c r="S10"/>
  <c r="Q10"/>
  <c r="Q66" s="1"/>
  <c r="O10"/>
  <c r="M10"/>
  <c r="K10"/>
  <c r="I10"/>
  <c r="I66" s="1"/>
  <c r="G10"/>
  <c r="E10"/>
  <c r="BO9"/>
  <c r="G11" i="5"/>
  <c r="BM9" i="9"/>
  <c r="BK9"/>
  <c r="BK66" s="1"/>
  <c r="BI9"/>
  <c r="BG9"/>
  <c r="BE9"/>
  <c r="BC9"/>
  <c r="BA9"/>
  <c r="AY9"/>
  <c r="AW9"/>
  <c r="AU9"/>
  <c r="AU66" s="1"/>
  <c r="AS9"/>
  <c r="AQ9"/>
  <c r="AQ66" s="1"/>
  <c r="AO9"/>
  <c r="AM9"/>
  <c r="AM66" s="1"/>
  <c r="AK9"/>
  <c r="AI9"/>
  <c r="AG9"/>
  <c r="AE9"/>
  <c r="AC9"/>
  <c r="AA9"/>
  <c r="Y9"/>
  <c r="W9"/>
  <c r="U9"/>
  <c r="S9"/>
  <c r="S66" s="1"/>
  <c r="Q9"/>
  <c r="O9"/>
  <c r="M9"/>
  <c r="K9"/>
  <c r="I9"/>
  <c r="G9"/>
  <c r="G66" s="1"/>
  <c r="E9"/>
  <c r="F7"/>
  <c r="H7" s="1"/>
  <c r="J7" s="1"/>
  <c r="L7" s="1"/>
  <c r="N7" s="1"/>
  <c r="P7" s="1"/>
  <c r="R7" s="1"/>
  <c r="T7" s="1"/>
  <c r="V7" s="1"/>
  <c r="X7" s="1"/>
  <c r="Z7" s="1"/>
  <c r="AB7" s="1"/>
  <c r="AD7" s="1"/>
  <c r="AF7" s="1"/>
  <c r="AH7" s="1"/>
  <c r="AJ7" s="1"/>
  <c r="AL7" s="1"/>
  <c r="AN7" s="1"/>
  <c r="AP7" s="1"/>
  <c r="AR7" s="1"/>
  <c r="AT7" s="1"/>
  <c r="AV7" s="1"/>
  <c r="AX7" s="1"/>
  <c r="AZ7" s="1"/>
  <c r="BB7" s="1"/>
  <c r="BD7" s="1"/>
  <c r="BF7" s="1"/>
  <c r="BH7" s="1"/>
  <c r="BJ7" s="1"/>
  <c r="BL7" s="1"/>
  <c r="BP10"/>
  <c r="G80" i="5"/>
  <c r="G87"/>
  <c r="BP11" i="9"/>
  <c r="BP14"/>
  <c r="BP21"/>
  <c r="BP22"/>
  <c r="BP57"/>
  <c r="G86" i="5"/>
  <c r="BP62" i="9"/>
  <c r="G92" i="5"/>
  <c r="BP27" i="9"/>
  <c r="BP19"/>
  <c r="BP36"/>
  <c r="BP37"/>
  <c r="BP38"/>
  <c r="BP40"/>
  <c r="BP41"/>
  <c r="BP44"/>
  <c r="BP45"/>
  <c r="BP49"/>
  <c r="BP55"/>
  <c r="BP60"/>
  <c r="BP52"/>
  <c r="BP61"/>
  <c r="BP33"/>
  <c r="BP13"/>
  <c r="BP26"/>
  <c r="BC66"/>
  <c r="AK246" i="1"/>
  <c r="AJ246"/>
  <c r="AI246"/>
  <c r="AH246"/>
  <c r="AG246"/>
  <c r="AF246"/>
  <c r="AE246"/>
  <c r="AD246"/>
  <c r="AC246"/>
  <c r="AB246"/>
  <c r="AA246"/>
  <c r="Z246"/>
  <c r="Y246"/>
  <c r="X246"/>
  <c r="W246"/>
  <c r="V246"/>
  <c r="U246"/>
  <c r="T246"/>
  <c r="S246"/>
  <c r="R246"/>
  <c r="Q246"/>
  <c r="P246"/>
  <c r="O246"/>
  <c r="N246"/>
  <c r="M246"/>
  <c r="L246"/>
  <c r="K246"/>
  <c r="J246"/>
  <c r="I246"/>
  <c r="H246"/>
  <c r="G246"/>
  <c r="AK245"/>
  <c r="AJ245"/>
  <c r="AI245"/>
  <c r="AH245"/>
  <c r="AG245"/>
  <c r="AF245"/>
  <c r="AE245"/>
  <c r="AD245"/>
  <c r="AC245"/>
  <c r="AB245"/>
  <c r="AA245"/>
  <c r="Z245"/>
  <c r="Y245"/>
  <c r="X245"/>
  <c r="W245"/>
  <c r="V245"/>
  <c r="U245"/>
  <c r="T245"/>
  <c r="S245"/>
  <c r="R245"/>
  <c r="Q245"/>
  <c r="P245"/>
  <c r="O245"/>
  <c r="N245"/>
  <c r="M245"/>
  <c r="L245"/>
  <c r="K245"/>
  <c r="J245"/>
  <c r="I245"/>
  <c r="H245"/>
  <c r="G245"/>
  <c r="AK244"/>
  <c r="AJ244"/>
  <c r="AI244"/>
  <c r="AH244"/>
  <c r="AG244"/>
  <c r="AF244"/>
  <c r="AE244"/>
  <c r="AD244"/>
  <c r="AC244"/>
  <c r="AB244"/>
  <c r="AA244"/>
  <c r="Z244"/>
  <c r="Y244"/>
  <c r="X244"/>
  <c r="W244"/>
  <c r="V244"/>
  <c r="U244"/>
  <c r="T244"/>
  <c r="S244"/>
  <c r="R244"/>
  <c r="Q244"/>
  <c r="P244"/>
  <c r="O244"/>
  <c r="N244"/>
  <c r="M244"/>
  <c r="L244"/>
  <c r="K244"/>
  <c r="J244"/>
  <c r="I244"/>
  <c r="H244"/>
  <c r="G244"/>
  <c r="AK243"/>
  <c r="AJ243"/>
  <c r="AI243"/>
  <c r="AH243"/>
  <c r="AG243"/>
  <c r="AF243"/>
  <c r="AE243"/>
  <c r="AD243"/>
  <c r="AC243"/>
  <c r="AB243"/>
  <c r="AA243"/>
  <c r="Z243"/>
  <c r="Y243"/>
  <c r="X243"/>
  <c r="W243"/>
  <c r="V243"/>
  <c r="U243"/>
  <c r="T243"/>
  <c r="S243"/>
  <c r="R243"/>
  <c r="Q243"/>
  <c r="P243"/>
  <c r="O243"/>
  <c r="N243"/>
  <c r="M243"/>
  <c r="L243"/>
  <c r="K243"/>
  <c r="J243"/>
  <c r="I243"/>
  <c r="H243"/>
  <c r="G243"/>
  <c r="AK242"/>
  <c r="AJ242"/>
  <c r="AI242"/>
  <c r="AH242"/>
  <c r="AG242"/>
  <c r="AF242"/>
  <c r="AE242"/>
  <c r="AD242"/>
  <c r="AC242"/>
  <c r="AB242"/>
  <c r="AA242"/>
  <c r="Z242"/>
  <c r="Y242"/>
  <c r="X242"/>
  <c r="W242"/>
  <c r="V242"/>
  <c r="U242"/>
  <c r="T242"/>
  <c r="S242"/>
  <c r="R242"/>
  <c r="Q242"/>
  <c r="P242"/>
  <c r="O242"/>
  <c r="N242"/>
  <c r="M242"/>
  <c r="L242"/>
  <c r="K242"/>
  <c r="J242"/>
  <c r="I242"/>
  <c r="H242"/>
  <c r="G242"/>
  <c r="AK241"/>
  <c r="AJ241"/>
  <c r="AI241"/>
  <c r="AH241"/>
  <c r="AG241"/>
  <c r="AF241"/>
  <c r="AE241"/>
  <c r="AD241"/>
  <c r="AC241"/>
  <c r="AB241"/>
  <c r="AA241"/>
  <c r="Z241"/>
  <c r="Y241"/>
  <c r="X241"/>
  <c r="W241"/>
  <c r="V241"/>
  <c r="U241"/>
  <c r="T241"/>
  <c r="S241"/>
  <c r="R241"/>
  <c r="Q241"/>
  <c r="P241"/>
  <c r="O241"/>
  <c r="N241"/>
  <c r="M241"/>
  <c r="L241"/>
  <c r="K241"/>
  <c r="J241"/>
  <c r="I241"/>
  <c r="H241"/>
  <c r="G241"/>
  <c r="AK240"/>
  <c r="AJ240"/>
  <c r="AI240"/>
  <c r="AH240"/>
  <c r="AG240"/>
  <c r="AF240"/>
  <c r="AE240"/>
  <c r="AD240"/>
  <c r="AC240"/>
  <c r="AB240"/>
  <c r="AA240"/>
  <c r="Z240"/>
  <c r="Y240"/>
  <c r="X240"/>
  <c r="W240"/>
  <c r="V240"/>
  <c r="U240"/>
  <c r="T240"/>
  <c r="S240"/>
  <c r="R240"/>
  <c r="Q240"/>
  <c r="P240"/>
  <c r="O240"/>
  <c r="N240"/>
  <c r="M240"/>
  <c r="L240"/>
  <c r="K240"/>
  <c r="J240"/>
  <c r="I240"/>
  <c r="H240"/>
  <c r="G240"/>
  <c r="AK239"/>
  <c r="AJ239"/>
  <c r="AI239"/>
  <c r="AH239"/>
  <c r="AG239"/>
  <c r="AF239"/>
  <c r="AE239"/>
  <c r="AD239"/>
  <c r="AC239"/>
  <c r="AB239"/>
  <c r="AA239"/>
  <c r="Z239"/>
  <c r="Y239"/>
  <c r="X239"/>
  <c r="W239"/>
  <c r="V239"/>
  <c r="U239"/>
  <c r="T239"/>
  <c r="S239"/>
  <c r="R239"/>
  <c r="Q239"/>
  <c r="P239"/>
  <c r="O239"/>
  <c r="N239"/>
  <c r="M239"/>
  <c r="L239"/>
  <c r="K239"/>
  <c r="J239"/>
  <c r="I239"/>
  <c r="H239"/>
  <c r="G239"/>
  <c r="AK238"/>
  <c r="AJ238"/>
  <c r="AI238"/>
  <c r="AH238"/>
  <c r="AG238"/>
  <c r="AF238"/>
  <c r="AE238"/>
  <c r="AD238"/>
  <c r="AC238"/>
  <c r="AB238"/>
  <c r="AA238"/>
  <c r="Z238"/>
  <c r="Y238"/>
  <c r="X238"/>
  <c r="W238"/>
  <c r="V238"/>
  <c r="U238"/>
  <c r="T238"/>
  <c r="S238"/>
  <c r="R238"/>
  <c r="Q238"/>
  <c r="P238"/>
  <c r="O238"/>
  <c r="N238"/>
  <c r="M238"/>
  <c r="L238"/>
  <c r="K238"/>
  <c r="J238"/>
  <c r="I238"/>
  <c r="H238"/>
  <c r="G238"/>
  <c r="AK237"/>
  <c r="AJ237"/>
  <c r="AI237"/>
  <c r="AH237"/>
  <c r="AG237"/>
  <c r="AF237"/>
  <c r="AE237"/>
  <c r="AD237"/>
  <c r="AC237"/>
  <c r="AB237"/>
  <c r="AA237"/>
  <c r="Z237"/>
  <c r="Y237"/>
  <c r="X237"/>
  <c r="W237"/>
  <c r="V237"/>
  <c r="U237"/>
  <c r="T237"/>
  <c r="S237"/>
  <c r="R237"/>
  <c r="Q237"/>
  <c r="P237"/>
  <c r="O237"/>
  <c r="N237"/>
  <c r="M237"/>
  <c r="L237"/>
  <c r="K237"/>
  <c r="J237"/>
  <c r="I237"/>
  <c r="H237"/>
  <c r="G237"/>
  <c r="AK248"/>
  <c r="AJ248"/>
  <c r="AI248"/>
  <c r="AH248"/>
  <c r="AG248"/>
  <c r="AF248"/>
  <c r="AE248"/>
  <c r="AD248"/>
  <c r="AC248"/>
  <c r="AB248"/>
  <c r="AA248"/>
  <c r="Z248"/>
  <c r="Y248"/>
  <c r="X248"/>
  <c r="W248"/>
  <c r="V248"/>
  <c r="U248"/>
  <c r="T248"/>
  <c r="S248"/>
  <c r="R248"/>
  <c r="Q248"/>
  <c r="P248"/>
  <c r="O248"/>
  <c r="N248"/>
  <c r="M248"/>
  <c r="L248"/>
  <c r="K248"/>
  <c r="J248"/>
  <c r="I248"/>
  <c r="H248"/>
  <c r="G248"/>
  <c r="AK247"/>
  <c r="AJ247"/>
  <c r="AI247"/>
  <c r="AH247"/>
  <c r="AG247"/>
  <c r="AF247"/>
  <c r="AE247"/>
  <c r="AD247"/>
  <c r="AC247"/>
  <c r="AB247"/>
  <c r="AA247"/>
  <c r="Z247"/>
  <c r="Y247"/>
  <c r="X247"/>
  <c r="W247"/>
  <c r="V247"/>
  <c r="U247"/>
  <c r="T247"/>
  <c r="S247"/>
  <c r="R247"/>
  <c r="Q247"/>
  <c r="P247"/>
  <c r="O247"/>
  <c r="N247"/>
  <c r="M247"/>
  <c r="L247"/>
  <c r="K247"/>
  <c r="J247"/>
  <c r="I247"/>
  <c r="H247"/>
  <c r="G247"/>
  <c r="AK236"/>
  <c r="AJ236"/>
  <c r="AI236"/>
  <c r="AH236"/>
  <c r="AG236"/>
  <c r="AF236"/>
  <c r="AE236"/>
  <c r="AD236"/>
  <c r="AC236"/>
  <c r="AB236"/>
  <c r="AA236"/>
  <c r="Z236"/>
  <c r="Y236"/>
  <c r="X236"/>
  <c r="W236"/>
  <c r="V236"/>
  <c r="U236"/>
  <c r="T236"/>
  <c r="S236"/>
  <c r="R236"/>
  <c r="Q236"/>
  <c r="P236"/>
  <c r="O236"/>
  <c r="N236"/>
  <c r="M236"/>
  <c r="L236"/>
  <c r="K236"/>
  <c r="J236"/>
  <c r="I236"/>
  <c r="H236"/>
  <c r="G236"/>
  <c r="AK235"/>
  <c r="AJ235"/>
  <c r="AI235"/>
  <c r="AH235"/>
  <c r="AG235"/>
  <c r="AF235"/>
  <c r="AE235"/>
  <c r="AD235"/>
  <c r="AC235"/>
  <c r="AB235"/>
  <c r="AA235"/>
  <c r="Z235"/>
  <c r="Y235"/>
  <c r="X235"/>
  <c r="W235"/>
  <c r="V235"/>
  <c r="U235"/>
  <c r="T235"/>
  <c r="S235"/>
  <c r="R235"/>
  <c r="Q235"/>
  <c r="P235"/>
  <c r="O235"/>
  <c r="N235"/>
  <c r="M235"/>
  <c r="L235"/>
  <c r="K235"/>
  <c r="J235"/>
  <c r="I235"/>
  <c r="H235"/>
  <c r="G235"/>
  <c r="AK234"/>
  <c r="AJ234"/>
  <c r="AI234"/>
  <c r="AH234"/>
  <c r="AG234"/>
  <c r="AF234"/>
  <c r="AE234"/>
  <c r="AD234"/>
  <c r="AC234"/>
  <c r="AB234"/>
  <c r="AA234"/>
  <c r="Z234"/>
  <c r="Y234"/>
  <c r="X234"/>
  <c r="W234"/>
  <c r="V234"/>
  <c r="U234"/>
  <c r="T234"/>
  <c r="S234"/>
  <c r="R234"/>
  <c r="Q234"/>
  <c r="P234"/>
  <c r="O234"/>
  <c r="N234"/>
  <c r="M234"/>
  <c r="L234"/>
  <c r="K234"/>
  <c r="J234"/>
  <c r="I234"/>
  <c r="H234"/>
  <c r="G234"/>
  <c r="AK233"/>
  <c r="AJ233"/>
  <c r="AI233"/>
  <c r="AH233"/>
  <c r="AG233"/>
  <c r="AF233"/>
  <c r="AE233"/>
  <c r="AD233"/>
  <c r="AC233"/>
  <c r="AB233"/>
  <c r="AA233"/>
  <c r="Z233"/>
  <c r="Y233"/>
  <c r="X233"/>
  <c r="W233"/>
  <c r="V233"/>
  <c r="U233"/>
  <c r="T233"/>
  <c r="S233"/>
  <c r="R233"/>
  <c r="Q233"/>
  <c r="P233"/>
  <c r="O233"/>
  <c r="N233"/>
  <c r="M233"/>
  <c r="L233"/>
  <c r="K233"/>
  <c r="J233"/>
  <c r="I233"/>
  <c r="H233"/>
  <c r="G233"/>
  <c r="AK232"/>
  <c r="AJ232"/>
  <c r="AI232"/>
  <c r="AH232"/>
  <c r="AG232"/>
  <c r="AF232"/>
  <c r="AE232"/>
  <c r="AD232"/>
  <c r="AC232"/>
  <c r="AB232"/>
  <c r="AA232"/>
  <c r="Z232"/>
  <c r="Y232"/>
  <c r="X232"/>
  <c r="W232"/>
  <c r="V232"/>
  <c r="U232"/>
  <c r="T232"/>
  <c r="S232"/>
  <c r="R232"/>
  <c r="Q232"/>
  <c r="P232"/>
  <c r="O232"/>
  <c r="N232"/>
  <c r="M232"/>
  <c r="L232"/>
  <c r="K232"/>
  <c r="J232"/>
  <c r="I232"/>
  <c r="H232"/>
  <c r="G232"/>
  <c r="AK231"/>
  <c r="AJ231"/>
  <c r="AI231"/>
  <c r="AH231"/>
  <c r="AG231"/>
  <c r="AF231"/>
  <c r="AE231"/>
  <c r="AD231"/>
  <c r="AC231"/>
  <c r="AB231"/>
  <c r="AA231"/>
  <c r="Z231"/>
  <c r="Y231"/>
  <c r="X231"/>
  <c r="W231"/>
  <c r="V231"/>
  <c r="U231"/>
  <c r="T231"/>
  <c r="S231"/>
  <c r="R231"/>
  <c r="Q231"/>
  <c r="P231"/>
  <c r="O231"/>
  <c r="N231"/>
  <c r="M231"/>
  <c r="L231"/>
  <c r="K231"/>
  <c r="J231"/>
  <c r="I231"/>
  <c r="H231"/>
  <c r="G231"/>
  <c r="AK230"/>
  <c r="AJ230"/>
  <c r="AI230"/>
  <c r="AH230"/>
  <c r="AG230"/>
  <c r="AF230"/>
  <c r="AE230"/>
  <c r="AD230"/>
  <c r="AC230"/>
  <c r="AB230"/>
  <c r="AA230"/>
  <c r="Z230"/>
  <c r="Y230"/>
  <c r="X230"/>
  <c r="W230"/>
  <c r="V230"/>
  <c r="U230"/>
  <c r="T230"/>
  <c r="S230"/>
  <c r="R230"/>
  <c r="Q230"/>
  <c r="P230"/>
  <c r="O230"/>
  <c r="N230"/>
  <c r="M230"/>
  <c r="L230"/>
  <c r="K230"/>
  <c r="J230"/>
  <c r="I230"/>
  <c r="H230"/>
  <c r="G230"/>
  <c r="AK229"/>
  <c r="AJ229"/>
  <c r="AI229"/>
  <c r="AH229"/>
  <c r="AG229"/>
  <c r="AF229"/>
  <c r="AE229"/>
  <c r="AD229"/>
  <c r="AC229"/>
  <c r="AB229"/>
  <c r="AA229"/>
  <c r="Z229"/>
  <c r="Y229"/>
  <c r="X229"/>
  <c r="W229"/>
  <c r="V229"/>
  <c r="U229"/>
  <c r="T229"/>
  <c r="S229"/>
  <c r="R229"/>
  <c r="Q229"/>
  <c r="P229"/>
  <c r="O229"/>
  <c r="N229"/>
  <c r="M229"/>
  <c r="L229"/>
  <c r="K229"/>
  <c r="J229"/>
  <c r="I229"/>
  <c r="H229"/>
  <c r="G229"/>
  <c r="AK228"/>
  <c r="AJ228"/>
  <c r="AI228"/>
  <c r="AH228"/>
  <c r="AG228"/>
  <c r="AF228"/>
  <c r="AE228"/>
  <c r="AD228"/>
  <c r="AC228"/>
  <c r="AB228"/>
  <c r="AA228"/>
  <c r="Z228"/>
  <c r="Y228"/>
  <c r="X228"/>
  <c r="W228"/>
  <c r="V228"/>
  <c r="U228"/>
  <c r="T228"/>
  <c r="S228"/>
  <c r="R228"/>
  <c r="Q228"/>
  <c r="P228"/>
  <c r="O228"/>
  <c r="N228"/>
  <c r="M228"/>
  <c r="L228"/>
  <c r="K228"/>
  <c r="J228"/>
  <c r="I228"/>
  <c r="H228"/>
  <c r="G228"/>
  <c r="AK227"/>
  <c r="AJ227"/>
  <c r="AI227"/>
  <c r="AH227"/>
  <c r="AG227"/>
  <c r="AF227"/>
  <c r="AE227"/>
  <c r="AD227"/>
  <c r="AC227"/>
  <c r="AB227"/>
  <c r="AA227"/>
  <c r="Z227"/>
  <c r="Y227"/>
  <c r="X227"/>
  <c r="W227"/>
  <c r="V227"/>
  <c r="U227"/>
  <c r="T227"/>
  <c r="S227"/>
  <c r="R227"/>
  <c r="Q227"/>
  <c r="P227"/>
  <c r="O227"/>
  <c r="N227"/>
  <c r="M227"/>
  <c r="L227"/>
  <c r="K227"/>
  <c r="J227"/>
  <c r="I227"/>
  <c r="H227"/>
  <c r="G227"/>
  <c r="AK226"/>
  <c r="AJ226"/>
  <c r="AI226"/>
  <c r="AH226"/>
  <c r="AG226"/>
  <c r="AF226"/>
  <c r="AE226"/>
  <c r="AD226"/>
  <c r="AC226"/>
  <c r="AB226"/>
  <c r="AA226"/>
  <c r="Z226"/>
  <c r="Y226"/>
  <c r="X226"/>
  <c r="W226"/>
  <c r="V226"/>
  <c r="U226"/>
  <c r="T226"/>
  <c r="S226"/>
  <c r="R226"/>
  <c r="Q226"/>
  <c r="P226"/>
  <c r="O226"/>
  <c r="N226"/>
  <c r="M226"/>
  <c r="L226"/>
  <c r="K226"/>
  <c r="J226"/>
  <c r="I226"/>
  <c r="H226"/>
  <c r="G226"/>
  <c r="AK225"/>
  <c r="AJ225"/>
  <c r="AI225"/>
  <c r="AH225"/>
  <c r="AG225"/>
  <c r="AF225"/>
  <c r="AE225"/>
  <c r="AD225"/>
  <c r="AC225"/>
  <c r="AB225"/>
  <c r="AA225"/>
  <c r="Z225"/>
  <c r="Y225"/>
  <c r="X225"/>
  <c r="W225"/>
  <c r="V225"/>
  <c r="U225"/>
  <c r="T225"/>
  <c r="S225"/>
  <c r="R225"/>
  <c r="Q225"/>
  <c r="P225"/>
  <c r="O225"/>
  <c r="N225"/>
  <c r="M225"/>
  <c r="L225"/>
  <c r="K225"/>
  <c r="J225"/>
  <c r="I225"/>
  <c r="H225"/>
  <c r="G225"/>
  <c r="AK224"/>
  <c r="AJ224"/>
  <c r="AI224"/>
  <c r="AH224"/>
  <c r="AG224"/>
  <c r="AF224"/>
  <c r="AE224"/>
  <c r="AD224"/>
  <c r="AC224"/>
  <c r="AB224"/>
  <c r="AA224"/>
  <c r="Z224"/>
  <c r="Y224"/>
  <c r="X224"/>
  <c r="W224"/>
  <c r="V224"/>
  <c r="U224"/>
  <c r="T224"/>
  <c r="S224"/>
  <c r="R224"/>
  <c r="Q224"/>
  <c r="P224"/>
  <c r="O224"/>
  <c r="N224"/>
  <c r="M224"/>
  <c r="L224"/>
  <c r="K224"/>
  <c r="J224"/>
  <c r="I224"/>
  <c r="H224"/>
  <c r="G224"/>
  <c r="AK223"/>
  <c r="AJ223"/>
  <c r="AI223"/>
  <c r="AH223"/>
  <c r="AG223"/>
  <c r="AF223"/>
  <c r="AE223"/>
  <c r="AD223"/>
  <c r="AC223"/>
  <c r="AB223"/>
  <c r="AA223"/>
  <c r="Z223"/>
  <c r="Y223"/>
  <c r="X223"/>
  <c r="W223"/>
  <c r="V223"/>
  <c r="U223"/>
  <c r="T223"/>
  <c r="S223"/>
  <c r="R223"/>
  <c r="Q223"/>
  <c r="P223"/>
  <c r="O223"/>
  <c r="N223"/>
  <c r="M223"/>
  <c r="L223"/>
  <c r="K223"/>
  <c r="J223"/>
  <c r="I223"/>
  <c r="H223"/>
  <c r="G223"/>
  <c r="AK222"/>
  <c r="AJ222"/>
  <c r="AI222"/>
  <c r="AH222"/>
  <c r="AG222"/>
  <c r="AF222"/>
  <c r="AE222"/>
  <c r="AD222"/>
  <c r="AC222"/>
  <c r="AB222"/>
  <c r="AA222"/>
  <c r="Z222"/>
  <c r="Y222"/>
  <c r="X222"/>
  <c r="W222"/>
  <c r="V222"/>
  <c r="U222"/>
  <c r="T222"/>
  <c r="S222"/>
  <c r="R222"/>
  <c r="Q222"/>
  <c r="P222"/>
  <c r="O222"/>
  <c r="N222"/>
  <c r="M222"/>
  <c r="L222"/>
  <c r="K222"/>
  <c r="J222"/>
  <c r="I222"/>
  <c r="H222"/>
  <c r="G222"/>
  <c r="AK221"/>
  <c r="AJ221"/>
  <c r="AI221"/>
  <c r="AH221"/>
  <c r="AG221"/>
  <c r="AF221"/>
  <c r="AE221"/>
  <c r="AD221"/>
  <c r="AC221"/>
  <c r="AB221"/>
  <c r="AA221"/>
  <c r="Z221"/>
  <c r="Y221"/>
  <c r="X221"/>
  <c r="W221"/>
  <c r="V221"/>
  <c r="U221"/>
  <c r="T221"/>
  <c r="S221"/>
  <c r="R221"/>
  <c r="Q221"/>
  <c r="P221"/>
  <c r="O221"/>
  <c r="N221"/>
  <c r="M221"/>
  <c r="L221"/>
  <c r="K221"/>
  <c r="J221"/>
  <c r="I221"/>
  <c r="H221"/>
  <c r="G221"/>
  <c r="AK220"/>
  <c r="AJ220"/>
  <c r="AI220"/>
  <c r="AH220"/>
  <c r="AG220"/>
  <c r="AF220"/>
  <c r="AE220"/>
  <c r="AD220"/>
  <c r="AC220"/>
  <c r="AB220"/>
  <c r="AA220"/>
  <c r="Z220"/>
  <c r="Y220"/>
  <c r="X220"/>
  <c r="W220"/>
  <c r="V220"/>
  <c r="U220"/>
  <c r="T220"/>
  <c r="S220"/>
  <c r="R220"/>
  <c r="Q220"/>
  <c r="P220"/>
  <c r="O220"/>
  <c r="N220"/>
  <c r="M220"/>
  <c r="L220"/>
  <c r="K220"/>
  <c r="J220"/>
  <c r="I220"/>
  <c r="H220"/>
  <c r="G220"/>
  <c r="AK219"/>
  <c r="AJ219"/>
  <c r="AI219"/>
  <c r="AH219"/>
  <c r="AG219"/>
  <c r="AF219"/>
  <c r="AE219"/>
  <c r="AD219"/>
  <c r="AC219"/>
  <c r="AB219"/>
  <c r="AA219"/>
  <c r="Z219"/>
  <c r="Y219"/>
  <c r="X219"/>
  <c r="W219"/>
  <c r="V219"/>
  <c r="U219"/>
  <c r="T219"/>
  <c r="S219"/>
  <c r="R219"/>
  <c r="Q219"/>
  <c r="P219"/>
  <c r="O219"/>
  <c r="N219"/>
  <c r="M219"/>
  <c r="L219"/>
  <c r="K219"/>
  <c r="J219"/>
  <c r="I219"/>
  <c r="H219"/>
  <c r="G219"/>
  <c r="AK218"/>
  <c r="AJ218"/>
  <c r="AI218"/>
  <c r="AH218"/>
  <c r="AG218"/>
  <c r="AF218"/>
  <c r="AE218"/>
  <c r="AD218"/>
  <c r="AC218"/>
  <c r="AB218"/>
  <c r="AA218"/>
  <c r="Z218"/>
  <c r="Y218"/>
  <c r="X218"/>
  <c r="W218"/>
  <c r="V218"/>
  <c r="U218"/>
  <c r="T218"/>
  <c r="S218"/>
  <c r="R218"/>
  <c r="Q218"/>
  <c r="P218"/>
  <c r="O218"/>
  <c r="N218"/>
  <c r="M218"/>
  <c r="L218"/>
  <c r="K218"/>
  <c r="J218"/>
  <c r="I218"/>
  <c r="H218"/>
  <c r="G218"/>
  <c r="AK217"/>
  <c r="AJ217"/>
  <c r="AI217"/>
  <c r="AH217"/>
  <c r="AG217"/>
  <c r="AF217"/>
  <c r="AE217"/>
  <c r="AD217"/>
  <c r="AC217"/>
  <c r="AB217"/>
  <c r="AA217"/>
  <c r="Z217"/>
  <c r="Y217"/>
  <c r="X217"/>
  <c r="W217"/>
  <c r="V217"/>
  <c r="U217"/>
  <c r="T217"/>
  <c r="S217"/>
  <c r="R217"/>
  <c r="Q217"/>
  <c r="P217"/>
  <c r="O217"/>
  <c r="N217"/>
  <c r="M217"/>
  <c r="L217"/>
  <c r="K217"/>
  <c r="J217"/>
  <c r="I217"/>
  <c r="H217"/>
  <c r="G217"/>
  <c r="AK216"/>
  <c r="AJ216"/>
  <c r="AI216"/>
  <c r="AH216"/>
  <c r="AG216"/>
  <c r="AF216"/>
  <c r="AE216"/>
  <c r="AD216"/>
  <c r="AC216"/>
  <c r="AB216"/>
  <c r="AA216"/>
  <c r="Z216"/>
  <c r="Y216"/>
  <c r="X216"/>
  <c r="W216"/>
  <c r="V216"/>
  <c r="U216"/>
  <c r="T216"/>
  <c r="S216"/>
  <c r="R216"/>
  <c r="Q216"/>
  <c r="P216"/>
  <c r="O216"/>
  <c r="N216"/>
  <c r="M216"/>
  <c r="L216"/>
  <c r="K216"/>
  <c r="J216"/>
  <c r="I216"/>
  <c r="H216"/>
  <c r="G216"/>
  <c r="AK215"/>
  <c r="AJ215"/>
  <c r="AI215"/>
  <c r="AH215"/>
  <c r="AG215"/>
  <c r="AF215"/>
  <c r="AE215"/>
  <c r="AD215"/>
  <c r="AC215"/>
  <c r="AB215"/>
  <c r="AA215"/>
  <c r="Z215"/>
  <c r="Y215"/>
  <c r="X215"/>
  <c r="W215"/>
  <c r="V215"/>
  <c r="U215"/>
  <c r="T215"/>
  <c r="S215"/>
  <c r="R215"/>
  <c r="Q215"/>
  <c r="P215"/>
  <c r="O215"/>
  <c r="N215"/>
  <c r="M215"/>
  <c r="L215"/>
  <c r="K215"/>
  <c r="J215"/>
  <c r="I215"/>
  <c r="H215"/>
  <c r="G215"/>
  <c r="AK214"/>
  <c r="AJ214"/>
  <c r="AI214"/>
  <c r="AH214"/>
  <c r="AG214"/>
  <c r="AF214"/>
  <c r="AE214"/>
  <c r="AD214"/>
  <c r="AC214"/>
  <c r="AB214"/>
  <c r="AA214"/>
  <c r="Z214"/>
  <c r="Y214"/>
  <c r="X214"/>
  <c r="W214"/>
  <c r="V214"/>
  <c r="U214"/>
  <c r="T214"/>
  <c r="S214"/>
  <c r="R214"/>
  <c r="Q214"/>
  <c r="P214"/>
  <c r="O214"/>
  <c r="N214"/>
  <c r="M214"/>
  <c r="L214"/>
  <c r="K214"/>
  <c r="J214"/>
  <c r="I214"/>
  <c r="H214"/>
  <c r="G214"/>
  <c r="AK213"/>
  <c r="AJ213"/>
  <c r="AI213"/>
  <c r="AH213"/>
  <c r="AG213"/>
  <c r="AF213"/>
  <c r="AE213"/>
  <c r="AD213"/>
  <c r="AC213"/>
  <c r="AB213"/>
  <c r="AA213"/>
  <c r="Z213"/>
  <c r="Y213"/>
  <c r="X213"/>
  <c r="W213"/>
  <c r="V213"/>
  <c r="U213"/>
  <c r="T213"/>
  <c r="S213"/>
  <c r="R213"/>
  <c r="Q213"/>
  <c r="P213"/>
  <c r="O213"/>
  <c r="N213"/>
  <c r="M213"/>
  <c r="L213"/>
  <c r="K213"/>
  <c r="J213"/>
  <c r="I213"/>
  <c r="H213"/>
  <c r="G213"/>
  <c r="AK212"/>
  <c r="AJ212"/>
  <c r="AI212"/>
  <c r="AH212"/>
  <c r="AG212"/>
  <c r="AF212"/>
  <c r="AE212"/>
  <c r="AD212"/>
  <c r="AC212"/>
  <c r="AB212"/>
  <c r="AA212"/>
  <c r="Z212"/>
  <c r="Y212"/>
  <c r="X212"/>
  <c r="W212"/>
  <c r="V212"/>
  <c r="U212"/>
  <c r="T212"/>
  <c r="S212"/>
  <c r="R212"/>
  <c r="Q212"/>
  <c r="P212"/>
  <c r="O212"/>
  <c r="N212"/>
  <c r="M212"/>
  <c r="L212"/>
  <c r="K212"/>
  <c r="J212"/>
  <c r="I212"/>
  <c r="H212"/>
  <c r="G212"/>
  <c r="AK211"/>
  <c r="AJ211"/>
  <c r="AI211"/>
  <c r="AH211"/>
  <c r="AG211"/>
  <c r="AF211"/>
  <c r="AE211"/>
  <c r="AD211"/>
  <c r="AC211"/>
  <c r="AB211"/>
  <c r="AA211"/>
  <c r="Z211"/>
  <c r="Y211"/>
  <c r="X211"/>
  <c r="W211"/>
  <c r="V211"/>
  <c r="U211"/>
  <c r="T211"/>
  <c r="S211"/>
  <c r="R211"/>
  <c r="Q211"/>
  <c r="P211"/>
  <c r="O211"/>
  <c r="N211"/>
  <c r="M211"/>
  <c r="L211"/>
  <c r="K211"/>
  <c r="J211"/>
  <c r="I211"/>
  <c r="H211"/>
  <c r="G211"/>
  <c r="AK210"/>
  <c r="AJ210"/>
  <c r="AI210"/>
  <c r="AH210"/>
  <c r="AG210"/>
  <c r="AF210"/>
  <c r="AE210"/>
  <c r="AD210"/>
  <c r="AC210"/>
  <c r="AB210"/>
  <c r="AA210"/>
  <c r="Z210"/>
  <c r="Y210"/>
  <c r="X210"/>
  <c r="W210"/>
  <c r="V210"/>
  <c r="U210"/>
  <c r="T210"/>
  <c r="S210"/>
  <c r="R210"/>
  <c r="Q210"/>
  <c r="P210"/>
  <c r="O210"/>
  <c r="N210"/>
  <c r="M210"/>
  <c r="L210"/>
  <c r="K210"/>
  <c r="J210"/>
  <c r="I210"/>
  <c r="H210"/>
  <c r="G210"/>
  <c r="AK209"/>
  <c r="AJ209"/>
  <c r="AI209"/>
  <c r="AH209"/>
  <c r="AG209"/>
  <c r="AF209"/>
  <c r="AE209"/>
  <c r="AD209"/>
  <c r="AC209"/>
  <c r="AB209"/>
  <c r="AA209"/>
  <c r="Z209"/>
  <c r="Y209"/>
  <c r="X209"/>
  <c r="W209"/>
  <c r="V209"/>
  <c r="U209"/>
  <c r="T209"/>
  <c r="S209"/>
  <c r="R209"/>
  <c r="Q209"/>
  <c r="P209"/>
  <c r="O209"/>
  <c r="N209"/>
  <c r="M209"/>
  <c r="L209"/>
  <c r="K209"/>
  <c r="J209"/>
  <c r="I209"/>
  <c r="H209"/>
  <c r="G209"/>
  <c r="AK208"/>
  <c r="AJ208"/>
  <c r="AI208"/>
  <c r="AH208"/>
  <c r="AG208"/>
  <c r="AF208"/>
  <c r="AE208"/>
  <c r="AD208"/>
  <c r="AC208"/>
  <c r="AB208"/>
  <c r="AA208"/>
  <c r="Z208"/>
  <c r="Y208"/>
  <c r="X208"/>
  <c r="W208"/>
  <c r="V208"/>
  <c r="U208"/>
  <c r="T208"/>
  <c r="S208"/>
  <c r="R208"/>
  <c r="Q208"/>
  <c r="P208"/>
  <c r="O208"/>
  <c r="N208"/>
  <c r="M208"/>
  <c r="L208"/>
  <c r="K208"/>
  <c r="J208"/>
  <c r="I208"/>
  <c r="H208"/>
  <c r="G208"/>
  <c r="AK207"/>
  <c r="AJ207"/>
  <c r="AI207"/>
  <c r="AH207"/>
  <c r="AG207"/>
  <c r="AF207"/>
  <c r="AE207"/>
  <c r="AD207"/>
  <c r="AC207"/>
  <c r="AB207"/>
  <c r="AA207"/>
  <c r="Z207"/>
  <c r="Y207"/>
  <c r="X207"/>
  <c r="W207"/>
  <c r="V207"/>
  <c r="U207"/>
  <c r="T207"/>
  <c r="S207"/>
  <c r="R207"/>
  <c r="Q207"/>
  <c r="P207"/>
  <c r="O207"/>
  <c r="N207"/>
  <c r="M207"/>
  <c r="L207"/>
  <c r="K207"/>
  <c r="J207"/>
  <c r="I207"/>
  <c r="H207"/>
  <c r="G207"/>
  <c r="AK206"/>
  <c r="AJ206"/>
  <c r="AI206"/>
  <c r="AH206"/>
  <c r="AG206"/>
  <c r="AF206"/>
  <c r="AE206"/>
  <c r="AD206"/>
  <c r="AC206"/>
  <c r="AB206"/>
  <c r="AA206"/>
  <c r="Z206"/>
  <c r="Y206"/>
  <c r="X206"/>
  <c r="W206"/>
  <c r="V206"/>
  <c r="U206"/>
  <c r="T206"/>
  <c r="S206"/>
  <c r="R206"/>
  <c r="Q206"/>
  <c r="P206"/>
  <c r="O206"/>
  <c r="N206"/>
  <c r="M206"/>
  <c r="L206"/>
  <c r="K206"/>
  <c r="J206"/>
  <c r="I206"/>
  <c r="H206"/>
  <c r="G206"/>
  <c r="AK205"/>
  <c r="AJ205"/>
  <c r="AI205"/>
  <c r="AH205"/>
  <c r="AG205"/>
  <c r="AF205"/>
  <c r="AE205"/>
  <c r="AD205"/>
  <c r="AC205"/>
  <c r="AB205"/>
  <c r="AA205"/>
  <c r="Z205"/>
  <c r="Y205"/>
  <c r="X205"/>
  <c r="W205"/>
  <c r="V205"/>
  <c r="U205"/>
  <c r="T205"/>
  <c r="S205"/>
  <c r="R205"/>
  <c r="Q205"/>
  <c r="P205"/>
  <c r="O205"/>
  <c r="N205"/>
  <c r="M205"/>
  <c r="L205"/>
  <c r="K205"/>
  <c r="J205"/>
  <c r="I205"/>
  <c r="H205"/>
  <c r="G205"/>
  <c r="AK204"/>
  <c r="AJ204"/>
  <c r="AI204"/>
  <c r="AH204"/>
  <c r="AG204"/>
  <c r="AF204"/>
  <c r="AE204"/>
  <c r="AD204"/>
  <c r="AC204"/>
  <c r="AB204"/>
  <c r="AA204"/>
  <c r="Z204"/>
  <c r="Y204"/>
  <c r="X204"/>
  <c r="W204"/>
  <c r="V204"/>
  <c r="U204"/>
  <c r="T204"/>
  <c r="S204"/>
  <c r="R204"/>
  <c r="Q204"/>
  <c r="P204"/>
  <c r="O204"/>
  <c r="N204"/>
  <c r="M204"/>
  <c r="L204"/>
  <c r="K204"/>
  <c r="J204"/>
  <c r="I204"/>
  <c r="H204"/>
  <c r="G204"/>
  <c r="AK203"/>
  <c r="AJ203"/>
  <c r="AI203"/>
  <c r="AH203"/>
  <c r="AG203"/>
  <c r="AF203"/>
  <c r="AE203"/>
  <c r="AD203"/>
  <c r="AC203"/>
  <c r="AB203"/>
  <c r="AA203"/>
  <c r="Z203"/>
  <c r="Y203"/>
  <c r="X203"/>
  <c r="W203"/>
  <c r="V203"/>
  <c r="U203"/>
  <c r="T203"/>
  <c r="S203"/>
  <c r="R203"/>
  <c r="Q203"/>
  <c r="P203"/>
  <c r="O203"/>
  <c r="N203"/>
  <c r="M203"/>
  <c r="L203"/>
  <c r="K203"/>
  <c r="J203"/>
  <c r="I203"/>
  <c r="H203"/>
  <c r="G203"/>
  <c r="AK202"/>
  <c r="AJ202"/>
  <c r="AI202"/>
  <c r="AH202"/>
  <c r="AG202"/>
  <c r="AF202"/>
  <c r="AE202"/>
  <c r="AD202"/>
  <c r="AC202"/>
  <c r="AB202"/>
  <c r="AA202"/>
  <c r="Z202"/>
  <c r="Y202"/>
  <c r="X202"/>
  <c r="W202"/>
  <c r="V202"/>
  <c r="U202"/>
  <c r="T202"/>
  <c r="S202"/>
  <c r="R202"/>
  <c r="Q202"/>
  <c r="P202"/>
  <c r="O202"/>
  <c r="N202"/>
  <c r="M202"/>
  <c r="L202"/>
  <c r="K202"/>
  <c r="J202"/>
  <c r="I202"/>
  <c r="H202"/>
  <c r="G202"/>
  <c r="AK201"/>
  <c r="AJ201"/>
  <c r="AI201"/>
  <c r="AH201"/>
  <c r="AG201"/>
  <c r="AF201"/>
  <c r="AE201"/>
  <c r="AD201"/>
  <c r="AC201"/>
  <c r="AB201"/>
  <c r="AA201"/>
  <c r="Z201"/>
  <c r="Y201"/>
  <c r="X201"/>
  <c r="W201"/>
  <c r="V201"/>
  <c r="U201"/>
  <c r="T201"/>
  <c r="S201"/>
  <c r="R201"/>
  <c r="Q201"/>
  <c r="P201"/>
  <c r="O201"/>
  <c r="N201"/>
  <c r="M201"/>
  <c r="L201"/>
  <c r="K201"/>
  <c r="J201"/>
  <c r="I201"/>
  <c r="H201"/>
  <c r="G201"/>
  <c r="AK200"/>
  <c r="AJ200"/>
  <c r="AI200"/>
  <c r="AH200"/>
  <c r="AG200"/>
  <c r="AF200"/>
  <c r="AE200"/>
  <c r="AD200"/>
  <c r="AC200"/>
  <c r="AB200"/>
  <c r="AA200"/>
  <c r="Z200"/>
  <c r="Y200"/>
  <c r="X200"/>
  <c r="W200"/>
  <c r="V200"/>
  <c r="U200"/>
  <c r="T200"/>
  <c r="S200"/>
  <c r="R200"/>
  <c r="Q200"/>
  <c r="P200"/>
  <c r="O200"/>
  <c r="N200"/>
  <c r="M200"/>
  <c r="L200"/>
  <c r="K200"/>
  <c r="J200"/>
  <c r="I200"/>
  <c r="H200"/>
  <c r="G200"/>
  <c r="AK199"/>
  <c r="AJ199"/>
  <c r="AI199"/>
  <c r="AH199"/>
  <c r="AG199"/>
  <c r="AF199"/>
  <c r="AE199"/>
  <c r="AD199"/>
  <c r="AC199"/>
  <c r="AB199"/>
  <c r="AA199"/>
  <c r="Z199"/>
  <c r="Y199"/>
  <c r="X199"/>
  <c r="W199"/>
  <c r="V199"/>
  <c r="U199"/>
  <c r="T199"/>
  <c r="S199"/>
  <c r="R199"/>
  <c r="Q199"/>
  <c r="P199"/>
  <c r="O199"/>
  <c r="N199"/>
  <c r="M199"/>
  <c r="L199"/>
  <c r="K199"/>
  <c r="J199"/>
  <c r="I199"/>
  <c r="H199"/>
  <c r="G199"/>
  <c r="AK198"/>
  <c r="AJ198"/>
  <c r="AI198"/>
  <c r="AH198"/>
  <c r="AG198"/>
  <c r="AF198"/>
  <c r="AE198"/>
  <c r="AD198"/>
  <c r="AC198"/>
  <c r="AB198"/>
  <c r="AA198"/>
  <c r="Z198"/>
  <c r="Y198"/>
  <c r="X198"/>
  <c r="W198"/>
  <c r="V198"/>
  <c r="U198"/>
  <c r="T198"/>
  <c r="S198"/>
  <c r="R198"/>
  <c r="Q198"/>
  <c r="P198"/>
  <c r="O198"/>
  <c r="N198"/>
  <c r="M198"/>
  <c r="L198"/>
  <c r="K198"/>
  <c r="J198"/>
  <c r="I198"/>
  <c r="H198"/>
  <c r="G198"/>
  <c r="AK197"/>
  <c r="AJ197"/>
  <c r="AI197"/>
  <c r="AH197"/>
  <c r="AG197"/>
  <c r="AF197"/>
  <c r="AE197"/>
  <c r="AD197"/>
  <c r="AC197"/>
  <c r="AB197"/>
  <c r="AA197"/>
  <c r="Z197"/>
  <c r="Y197"/>
  <c r="X197"/>
  <c r="W197"/>
  <c r="V197"/>
  <c r="U197"/>
  <c r="T197"/>
  <c r="S197"/>
  <c r="R197"/>
  <c r="Q197"/>
  <c r="P197"/>
  <c r="O197"/>
  <c r="N197"/>
  <c r="M197"/>
  <c r="L197"/>
  <c r="K197"/>
  <c r="J197"/>
  <c r="I197"/>
  <c r="H197"/>
  <c r="G197"/>
  <c r="AK196"/>
  <c r="AJ196"/>
  <c r="AI196"/>
  <c r="AH196"/>
  <c r="AG196"/>
  <c r="AF196"/>
  <c r="AE196"/>
  <c r="AD196"/>
  <c r="AC196"/>
  <c r="AB196"/>
  <c r="AA196"/>
  <c r="Z196"/>
  <c r="Y196"/>
  <c r="X196"/>
  <c r="W196"/>
  <c r="V196"/>
  <c r="U196"/>
  <c r="T196"/>
  <c r="S196"/>
  <c r="R196"/>
  <c r="Q196"/>
  <c r="P196"/>
  <c r="O196"/>
  <c r="N196"/>
  <c r="M196"/>
  <c r="L196"/>
  <c r="K196"/>
  <c r="J196"/>
  <c r="I196"/>
  <c r="H196"/>
  <c r="G196"/>
  <c r="AK195"/>
  <c r="AJ195"/>
  <c r="AI195"/>
  <c r="AH195"/>
  <c r="AG195"/>
  <c r="AF195"/>
  <c r="AE195"/>
  <c r="AD195"/>
  <c r="AC195"/>
  <c r="AB195"/>
  <c r="AA195"/>
  <c r="Z195"/>
  <c r="Y195"/>
  <c r="X195"/>
  <c r="W195"/>
  <c r="V195"/>
  <c r="U195"/>
  <c r="T195"/>
  <c r="S195"/>
  <c r="R195"/>
  <c r="Q195"/>
  <c r="P195"/>
  <c r="O195"/>
  <c r="N195"/>
  <c r="M195"/>
  <c r="L195"/>
  <c r="K195"/>
  <c r="J195"/>
  <c r="I195"/>
  <c r="H195"/>
  <c r="G195"/>
  <c r="AK194"/>
  <c r="AJ194"/>
  <c r="AI194"/>
  <c r="AH194"/>
  <c r="AG194"/>
  <c r="AF194"/>
  <c r="AE194"/>
  <c r="AD194"/>
  <c r="AC194"/>
  <c r="AB194"/>
  <c r="AA194"/>
  <c r="Z194"/>
  <c r="Y194"/>
  <c r="X194"/>
  <c r="W194"/>
  <c r="V194"/>
  <c r="U194"/>
  <c r="T194"/>
  <c r="S194"/>
  <c r="R194"/>
  <c r="Q194"/>
  <c r="P194"/>
  <c r="O194"/>
  <c r="N194"/>
  <c r="M194"/>
  <c r="L194"/>
  <c r="K194"/>
  <c r="J194"/>
  <c r="I194"/>
  <c r="H194"/>
  <c r="G194"/>
  <c r="AK193"/>
  <c r="AJ193"/>
  <c r="AI193"/>
  <c r="AH193"/>
  <c r="AG193"/>
  <c r="AF193"/>
  <c r="AE193"/>
  <c r="AD193"/>
  <c r="AC193"/>
  <c r="AB193"/>
  <c r="AA193"/>
  <c r="Z193"/>
  <c r="Y193"/>
  <c r="X193"/>
  <c r="W193"/>
  <c r="V193"/>
  <c r="U193"/>
  <c r="T193"/>
  <c r="S193"/>
  <c r="R193"/>
  <c r="Q193"/>
  <c r="P193"/>
  <c r="O193"/>
  <c r="N193"/>
  <c r="M193"/>
  <c r="L193"/>
  <c r="K193"/>
  <c r="J193"/>
  <c r="I193"/>
  <c r="H193"/>
  <c r="G193"/>
  <c r="AK192"/>
  <c r="AJ192"/>
  <c r="AI192"/>
  <c r="AH192"/>
  <c r="AG192"/>
  <c r="AF192"/>
  <c r="AE192"/>
  <c r="AD192"/>
  <c r="AC192"/>
  <c r="AB192"/>
  <c r="AA192"/>
  <c r="Z192"/>
  <c r="Y192"/>
  <c r="X192"/>
  <c r="W192"/>
  <c r="V192"/>
  <c r="U192"/>
  <c r="T192"/>
  <c r="S192"/>
  <c r="R192"/>
  <c r="Q192"/>
  <c r="P192"/>
  <c r="O192"/>
  <c r="N192"/>
  <c r="M192"/>
  <c r="L192"/>
  <c r="K192"/>
  <c r="J192"/>
  <c r="I192"/>
  <c r="H192"/>
  <c r="G192"/>
  <c r="AK191"/>
  <c r="AJ191"/>
  <c r="AI191"/>
  <c r="AH191"/>
  <c r="AG191"/>
  <c r="AF191"/>
  <c r="AE191"/>
  <c r="AD191"/>
  <c r="AC191"/>
  <c r="AB191"/>
  <c r="AA191"/>
  <c r="Z191"/>
  <c r="Y191"/>
  <c r="X191"/>
  <c r="W191"/>
  <c r="V191"/>
  <c r="U191"/>
  <c r="T191"/>
  <c r="S191"/>
  <c r="R191"/>
  <c r="Q191"/>
  <c r="P191"/>
  <c r="O191"/>
  <c r="N191"/>
  <c r="M191"/>
  <c r="L191"/>
  <c r="K191"/>
  <c r="J191"/>
  <c r="I191"/>
  <c r="H191"/>
  <c r="G191"/>
  <c r="AK190"/>
  <c r="AJ190"/>
  <c r="AI190"/>
  <c r="AH190"/>
  <c r="AG190"/>
  <c r="AF190"/>
  <c r="AE190"/>
  <c r="AD190"/>
  <c r="AC190"/>
  <c r="AB190"/>
  <c r="AA190"/>
  <c r="Z190"/>
  <c r="Y190"/>
  <c r="X190"/>
  <c r="W190"/>
  <c r="V190"/>
  <c r="U190"/>
  <c r="T190"/>
  <c r="S190"/>
  <c r="R190"/>
  <c r="Q190"/>
  <c r="P190"/>
  <c r="O190"/>
  <c r="N190"/>
  <c r="M190"/>
  <c r="L190"/>
  <c r="K190"/>
  <c r="J190"/>
  <c r="I190"/>
  <c r="H190"/>
  <c r="G190"/>
  <c r="AK189"/>
  <c r="AJ189"/>
  <c r="AI189"/>
  <c r="AH189"/>
  <c r="AG189"/>
  <c r="AF189"/>
  <c r="AE189"/>
  <c r="AD189"/>
  <c r="AC189"/>
  <c r="AB189"/>
  <c r="AA189"/>
  <c r="Z189"/>
  <c r="Y189"/>
  <c r="X189"/>
  <c r="W189"/>
  <c r="V189"/>
  <c r="U189"/>
  <c r="T189"/>
  <c r="S189"/>
  <c r="R189"/>
  <c r="Q189"/>
  <c r="P189"/>
  <c r="O189"/>
  <c r="N189"/>
  <c r="M189"/>
  <c r="L189"/>
  <c r="K189"/>
  <c r="J189"/>
  <c r="I189"/>
  <c r="H189"/>
  <c r="G189"/>
  <c r="AK188"/>
  <c r="AJ188"/>
  <c r="AI188"/>
  <c r="AH188"/>
  <c r="AG188"/>
  <c r="AF188"/>
  <c r="AE188"/>
  <c r="AD188"/>
  <c r="AC188"/>
  <c r="AB188"/>
  <c r="AA188"/>
  <c r="Z188"/>
  <c r="Y188"/>
  <c r="X188"/>
  <c r="W188"/>
  <c r="V188"/>
  <c r="U188"/>
  <c r="T188"/>
  <c r="S188"/>
  <c r="R188"/>
  <c r="Q188"/>
  <c r="P188"/>
  <c r="O188"/>
  <c r="N188"/>
  <c r="M188"/>
  <c r="L188"/>
  <c r="K188"/>
  <c r="J188"/>
  <c r="I188"/>
  <c r="H188"/>
  <c r="G188"/>
  <c r="AK187"/>
  <c r="AJ187"/>
  <c r="AI187"/>
  <c r="AH187"/>
  <c r="AG187"/>
  <c r="AF187"/>
  <c r="AE187"/>
  <c r="AD187"/>
  <c r="AC187"/>
  <c r="AB187"/>
  <c r="AA187"/>
  <c r="Z187"/>
  <c r="Y187"/>
  <c r="X187"/>
  <c r="W187"/>
  <c r="V187"/>
  <c r="U187"/>
  <c r="T187"/>
  <c r="S187"/>
  <c r="R187"/>
  <c r="Q187"/>
  <c r="P187"/>
  <c r="O187"/>
  <c r="N187"/>
  <c r="M187"/>
  <c r="L187"/>
  <c r="K187"/>
  <c r="J187"/>
  <c r="I187"/>
  <c r="H187"/>
  <c r="G187"/>
  <c r="AK186"/>
  <c r="AJ186"/>
  <c r="AI186"/>
  <c r="AH186"/>
  <c r="AG186"/>
  <c r="AF186"/>
  <c r="AE186"/>
  <c r="AD186"/>
  <c r="AC186"/>
  <c r="AB186"/>
  <c r="AA186"/>
  <c r="Z186"/>
  <c r="Y186"/>
  <c r="X186"/>
  <c r="W186"/>
  <c r="V186"/>
  <c r="U186"/>
  <c r="T186"/>
  <c r="S186"/>
  <c r="R186"/>
  <c r="Q186"/>
  <c r="P186"/>
  <c r="O186"/>
  <c r="N186"/>
  <c r="M186"/>
  <c r="L186"/>
  <c r="K186"/>
  <c r="J186"/>
  <c r="I186"/>
  <c r="H186"/>
  <c r="G186"/>
  <c r="AK185"/>
  <c r="AJ185"/>
  <c r="AI185"/>
  <c r="AH185"/>
  <c r="AG185"/>
  <c r="AF185"/>
  <c r="AE185"/>
  <c r="AD185"/>
  <c r="AC185"/>
  <c r="AB185"/>
  <c r="AA185"/>
  <c r="Z185"/>
  <c r="Y185"/>
  <c r="X185"/>
  <c r="W185"/>
  <c r="V185"/>
  <c r="U185"/>
  <c r="T185"/>
  <c r="S185"/>
  <c r="R185"/>
  <c r="Q185"/>
  <c r="P185"/>
  <c r="O185"/>
  <c r="N185"/>
  <c r="M185"/>
  <c r="L185"/>
  <c r="K185"/>
  <c r="J185"/>
  <c r="I185"/>
  <c r="H185"/>
  <c r="G185"/>
  <c r="AK184"/>
  <c r="AJ184"/>
  <c r="AI184"/>
  <c r="AH184"/>
  <c r="AG184"/>
  <c r="AF184"/>
  <c r="AE184"/>
  <c r="AD184"/>
  <c r="AC184"/>
  <c r="AB184"/>
  <c r="AA184"/>
  <c r="Z184"/>
  <c r="Y184"/>
  <c r="X184"/>
  <c r="W184"/>
  <c r="V184"/>
  <c r="U184"/>
  <c r="T184"/>
  <c r="S184"/>
  <c r="R184"/>
  <c r="Q184"/>
  <c r="P184"/>
  <c r="O184"/>
  <c r="N184"/>
  <c r="M184"/>
  <c r="L184"/>
  <c r="K184"/>
  <c r="J184"/>
  <c r="I184"/>
  <c r="H184"/>
  <c r="G184"/>
  <c r="AK183"/>
  <c r="AJ183"/>
  <c r="AI183"/>
  <c r="AH183"/>
  <c r="AG183"/>
  <c r="AF183"/>
  <c r="AE183"/>
  <c r="AD183"/>
  <c r="AC183"/>
  <c r="AB183"/>
  <c r="AA183"/>
  <c r="Z183"/>
  <c r="Y183"/>
  <c r="X183"/>
  <c r="W183"/>
  <c r="V183"/>
  <c r="U183"/>
  <c r="T183"/>
  <c r="S183"/>
  <c r="R183"/>
  <c r="Q183"/>
  <c r="P183"/>
  <c r="O183"/>
  <c r="N183"/>
  <c r="M183"/>
  <c r="L183"/>
  <c r="K183"/>
  <c r="J183"/>
  <c r="I183"/>
  <c r="H183"/>
  <c r="G183"/>
  <c r="AK182"/>
  <c r="AJ182"/>
  <c r="AI182"/>
  <c r="AH182"/>
  <c r="AG182"/>
  <c r="AF182"/>
  <c r="AE182"/>
  <c r="AD182"/>
  <c r="AC182"/>
  <c r="AB182"/>
  <c r="AA182"/>
  <c r="Z182"/>
  <c r="Y182"/>
  <c r="X182"/>
  <c r="W182"/>
  <c r="V182"/>
  <c r="U182"/>
  <c r="T182"/>
  <c r="S182"/>
  <c r="R182"/>
  <c r="Q182"/>
  <c r="P182"/>
  <c r="O182"/>
  <c r="N182"/>
  <c r="M182"/>
  <c r="L182"/>
  <c r="K182"/>
  <c r="J182"/>
  <c r="I182"/>
  <c r="H182"/>
  <c r="G182"/>
  <c r="AK181"/>
  <c r="AJ181"/>
  <c r="AI181"/>
  <c r="AH181"/>
  <c r="AG181"/>
  <c r="AF181"/>
  <c r="AE181"/>
  <c r="AD181"/>
  <c r="AC181"/>
  <c r="AB181"/>
  <c r="AA181"/>
  <c r="Z181"/>
  <c r="Y181"/>
  <c r="X181"/>
  <c r="W181"/>
  <c r="V181"/>
  <c r="U181"/>
  <c r="T181"/>
  <c r="S181"/>
  <c r="R181"/>
  <c r="Q181"/>
  <c r="P181"/>
  <c r="O181"/>
  <c r="N181"/>
  <c r="M181"/>
  <c r="L181"/>
  <c r="K181"/>
  <c r="J181"/>
  <c r="I181"/>
  <c r="H181"/>
  <c r="G181"/>
  <c r="AK180"/>
  <c r="AJ180"/>
  <c r="AI180"/>
  <c r="AH180"/>
  <c r="AG180"/>
  <c r="AF180"/>
  <c r="AE180"/>
  <c r="AD180"/>
  <c r="AC180"/>
  <c r="AB180"/>
  <c r="AA180"/>
  <c r="Z180"/>
  <c r="Y180"/>
  <c r="X180"/>
  <c r="W180"/>
  <c r="V180"/>
  <c r="U180"/>
  <c r="T180"/>
  <c r="S180"/>
  <c r="R180"/>
  <c r="Q180"/>
  <c r="P180"/>
  <c r="O180"/>
  <c r="N180"/>
  <c r="M180"/>
  <c r="L180"/>
  <c r="K180"/>
  <c r="J180"/>
  <c r="I180"/>
  <c r="H180"/>
  <c r="G180"/>
  <c r="AK179"/>
  <c r="AJ179"/>
  <c r="AI179"/>
  <c r="AH179"/>
  <c r="AG179"/>
  <c r="AF179"/>
  <c r="AE179"/>
  <c r="AD179"/>
  <c r="AC179"/>
  <c r="AB179"/>
  <c r="AA179"/>
  <c r="Z179"/>
  <c r="Y179"/>
  <c r="X179"/>
  <c r="W179"/>
  <c r="V179"/>
  <c r="U179"/>
  <c r="T179"/>
  <c r="S179"/>
  <c r="R179"/>
  <c r="Q179"/>
  <c r="P179"/>
  <c r="O179"/>
  <c r="N179"/>
  <c r="M179"/>
  <c r="L179"/>
  <c r="K179"/>
  <c r="J179"/>
  <c r="I179"/>
  <c r="H179"/>
  <c r="G179"/>
  <c r="AK178"/>
  <c r="AJ178"/>
  <c r="AI178"/>
  <c r="AH178"/>
  <c r="AG178"/>
  <c r="AF178"/>
  <c r="AE178"/>
  <c r="AD178"/>
  <c r="AC178"/>
  <c r="AB178"/>
  <c r="AA178"/>
  <c r="Z178"/>
  <c r="Y178"/>
  <c r="X178"/>
  <c r="W178"/>
  <c r="V178"/>
  <c r="U178"/>
  <c r="T178"/>
  <c r="S178"/>
  <c r="R178"/>
  <c r="Q178"/>
  <c r="P178"/>
  <c r="O178"/>
  <c r="N178"/>
  <c r="M178"/>
  <c r="L178"/>
  <c r="K178"/>
  <c r="J178"/>
  <c r="I178"/>
  <c r="H178"/>
  <c r="G178"/>
  <c r="AK177"/>
  <c r="AJ177"/>
  <c r="AI177"/>
  <c r="AH177"/>
  <c r="AG177"/>
  <c r="AF177"/>
  <c r="AE177"/>
  <c r="AD177"/>
  <c r="AC177"/>
  <c r="AB177"/>
  <c r="AA177"/>
  <c r="Z177"/>
  <c r="Y177"/>
  <c r="X177"/>
  <c r="W177"/>
  <c r="V177"/>
  <c r="U177"/>
  <c r="T177"/>
  <c r="S177"/>
  <c r="R177"/>
  <c r="Q177"/>
  <c r="P177"/>
  <c r="O177"/>
  <c r="N177"/>
  <c r="M177"/>
  <c r="L177"/>
  <c r="K177"/>
  <c r="J177"/>
  <c r="I177"/>
  <c r="H177"/>
  <c r="G177"/>
  <c r="AK176"/>
  <c r="AJ176"/>
  <c r="AI176"/>
  <c r="AH176"/>
  <c r="AG176"/>
  <c r="AF176"/>
  <c r="AE176"/>
  <c r="AD176"/>
  <c r="AC176"/>
  <c r="AB176"/>
  <c r="AA176"/>
  <c r="Z176"/>
  <c r="Y176"/>
  <c r="X176"/>
  <c r="W176"/>
  <c r="V176"/>
  <c r="U176"/>
  <c r="T176"/>
  <c r="S176"/>
  <c r="R176"/>
  <c r="Q176"/>
  <c r="P176"/>
  <c r="O176"/>
  <c r="N176"/>
  <c r="M176"/>
  <c r="L176"/>
  <c r="K176"/>
  <c r="J176"/>
  <c r="I176"/>
  <c r="H176"/>
  <c r="G176"/>
  <c r="AK175"/>
  <c r="AJ175"/>
  <c r="AI175"/>
  <c r="AH175"/>
  <c r="AG175"/>
  <c r="AF175"/>
  <c r="AE175"/>
  <c r="AD175"/>
  <c r="AC175"/>
  <c r="AB175"/>
  <c r="AA175"/>
  <c r="Z175"/>
  <c r="Y175"/>
  <c r="X175"/>
  <c r="W175"/>
  <c r="V175"/>
  <c r="U175"/>
  <c r="T175"/>
  <c r="S175"/>
  <c r="R175"/>
  <c r="Q175"/>
  <c r="P175"/>
  <c r="O175"/>
  <c r="N175"/>
  <c r="M175"/>
  <c r="L175"/>
  <c r="K175"/>
  <c r="J175"/>
  <c r="I175"/>
  <c r="H175"/>
  <c r="G175"/>
  <c r="AK174"/>
  <c r="AJ174"/>
  <c r="AI174"/>
  <c r="AH174"/>
  <c r="AG174"/>
  <c r="AF174"/>
  <c r="AE174"/>
  <c r="AD174"/>
  <c r="AC174"/>
  <c r="AB174"/>
  <c r="AA174"/>
  <c r="Z174"/>
  <c r="Y174"/>
  <c r="X174"/>
  <c r="W174"/>
  <c r="V174"/>
  <c r="U174"/>
  <c r="T174"/>
  <c r="S174"/>
  <c r="R174"/>
  <c r="Q174"/>
  <c r="P174"/>
  <c r="O174"/>
  <c r="N174"/>
  <c r="M174"/>
  <c r="L174"/>
  <c r="K174"/>
  <c r="J174"/>
  <c r="I174"/>
  <c r="H174"/>
  <c r="G174"/>
  <c r="AK173"/>
  <c r="AJ173"/>
  <c r="AI173"/>
  <c r="AH173"/>
  <c r="AG173"/>
  <c r="AF173"/>
  <c r="AE173"/>
  <c r="AD173"/>
  <c r="AC173"/>
  <c r="AB173"/>
  <c r="AA173"/>
  <c r="Z173"/>
  <c r="Y173"/>
  <c r="X173"/>
  <c r="W173"/>
  <c r="V173"/>
  <c r="U173"/>
  <c r="T173"/>
  <c r="S173"/>
  <c r="R173"/>
  <c r="Q173"/>
  <c r="P173"/>
  <c r="O173"/>
  <c r="N173"/>
  <c r="M173"/>
  <c r="L173"/>
  <c r="K173"/>
  <c r="J173"/>
  <c r="I173"/>
  <c r="H173"/>
  <c r="G173"/>
  <c r="AK172"/>
  <c r="AJ172"/>
  <c r="AI172"/>
  <c r="AH172"/>
  <c r="AG172"/>
  <c r="AF172"/>
  <c r="AE172"/>
  <c r="AD172"/>
  <c r="AC172"/>
  <c r="AB172"/>
  <c r="AA172"/>
  <c r="Z172"/>
  <c r="Y172"/>
  <c r="X172"/>
  <c r="W172"/>
  <c r="V172"/>
  <c r="U172"/>
  <c r="T172"/>
  <c r="S172"/>
  <c r="R172"/>
  <c r="Q172"/>
  <c r="P172"/>
  <c r="O172"/>
  <c r="N172"/>
  <c r="M172"/>
  <c r="L172"/>
  <c r="K172"/>
  <c r="J172"/>
  <c r="I172"/>
  <c r="H172"/>
  <c r="G172"/>
  <c r="AK171"/>
  <c r="AJ171"/>
  <c r="AI171"/>
  <c r="AH171"/>
  <c r="AG171"/>
  <c r="AF171"/>
  <c r="AE171"/>
  <c r="AD171"/>
  <c r="AC171"/>
  <c r="AB171"/>
  <c r="AA171"/>
  <c r="Z171"/>
  <c r="Y171"/>
  <c r="X171"/>
  <c r="W171"/>
  <c r="V171"/>
  <c r="U171"/>
  <c r="T171"/>
  <c r="S171"/>
  <c r="R171"/>
  <c r="Q171"/>
  <c r="P171"/>
  <c r="O171"/>
  <c r="N171"/>
  <c r="M171"/>
  <c r="L171"/>
  <c r="K171"/>
  <c r="J171"/>
  <c r="I171"/>
  <c r="H171"/>
  <c r="G171"/>
  <c r="AK170"/>
  <c r="AJ170"/>
  <c r="AI170"/>
  <c r="AH170"/>
  <c r="AG170"/>
  <c r="AF170"/>
  <c r="AE170"/>
  <c r="AD170"/>
  <c r="AC170"/>
  <c r="AB170"/>
  <c r="AA170"/>
  <c r="Z170"/>
  <c r="Y170"/>
  <c r="X170"/>
  <c r="W170"/>
  <c r="V170"/>
  <c r="U170"/>
  <c r="T170"/>
  <c r="S170"/>
  <c r="R170"/>
  <c r="Q170"/>
  <c r="P170"/>
  <c r="O170"/>
  <c r="N170"/>
  <c r="M170"/>
  <c r="L170"/>
  <c r="K170"/>
  <c r="J170"/>
  <c r="I170"/>
  <c r="H170"/>
  <c r="G170"/>
  <c r="AK169"/>
  <c r="AJ169"/>
  <c r="AI169"/>
  <c r="AH169"/>
  <c r="AG169"/>
  <c r="AF169"/>
  <c r="AE169"/>
  <c r="AD169"/>
  <c r="AC169"/>
  <c r="AB169"/>
  <c r="AA169"/>
  <c r="Z169"/>
  <c r="Y169"/>
  <c r="X169"/>
  <c r="W169"/>
  <c r="V169"/>
  <c r="U169"/>
  <c r="T169"/>
  <c r="S169"/>
  <c r="R169"/>
  <c r="Q169"/>
  <c r="P169"/>
  <c r="O169"/>
  <c r="N169"/>
  <c r="M169"/>
  <c r="L169"/>
  <c r="K169"/>
  <c r="J169"/>
  <c r="I169"/>
  <c r="H169"/>
  <c r="G169"/>
  <c r="AK168"/>
  <c r="AJ168"/>
  <c r="AI168"/>
  <c r="AH168"/>
  <c r="AG168"/>
  <c r="AF168"/>
  <c r="AE168"/>
  <c r="AD168"/>
  <c r="AC168"/>
  <c r="AB168"/>
  <c r="AA168"/>
  <c r="Z168"/>
  <c r="Y168"/>
  <c r="X168"/>
  <c r="W168"/>
  <c r="V168"/>
  <c r="U168"/>
  <c r="T168"/>
  <c r="S168"/>
  <c r="R168"/>
  <c r="Q168"/>
  <c r="P168"/>
  <c r="O168"/>
  <c r="N168"/>
  <c r="M168"/>
  <c r="L168"/>
  <c r="K168"/>
  <c r="J168"/>
  <c r="I168"/>
  <c r="H168"/>
  <c r="G168"/>
  <c r="AK167"/>
  <c r="AJ167"/>
  <c r="AI167"/>
  <c r="AH167"/>
  <c r="AG167"/>
  <c r="AF167"/>
  <c r="AE167"/>
  <c r="AD167"/>
  <c r="AC167"/>
  <c r="AB167"/>
  <c r="AA167"/>
  <c r="Z167"/>
  <c r="Y167"/>
  <c r="X167"/>
  <c r="W167"/>
  <c r="V167"/>
  <c r="U167"/>
  <c r="T167"/>
  <c r="S167"/>
  <c r="R167"/>
  <c r="Q167"/>
  <c r="P167"/>
  <c r="O167"/>
  <c r="N167"/>
  <c r="M167"/>
  <c r="L167"/>
  <c r="K167"/>
  <c r="J167"/>
  <c r="I167"/>
  <c r="H167"/>
  <c r="G167"/>
  <c r="AK166"/>
  <c r="AJ166"/>
  <c r="AI166"/>
  <c r="AH166"/>
  <c r="AG166"/>
  <c r="AF166"/>
  <c r="AE166"/>
  <c r="AD166"/>
  <c r="AC166"/>
  <c r="AB166"/>
  <c r="AA166"/>
  <c r="Z166"/>
  <c r="Y166"/>
  <c r="X166"/>
  <c r="W166"/>
  <c r="V166"/>
  <c r="U166"/>
  <c r="T166"/>
  <c r="S166"/>
  <c r="R166"/>
  <c r="Q166"/>
  <c r="P166"/>
  <c r="O166"/>
  <c r="N166"/>
  <c r="M166"/>
  <c r="L166"/>
  <c r="K166"/>
  <c r="J166"/>
  <c r="I166"/>
  <c r="H166"/>
  <c r="G166"/>
  <c r="AK165"/>
  <c r="AJ165"/>
  <c r="AI165"/>
  <c r="AH165"/>
  <c r="AG165"/>
  <c r="AF165"/>
  <c r="AE165"/>
  <c r="AD165"/>
  <c r="AC165"/>
  <c r="AB165"/>
  <c r="AA165"/>
  <c r="Z165"/>
  <c r="Y165"/>
  <c r="X165"/>
  <c r="W165"/>
  <c r="V165"/>
  <c r="U165"/>
  <c r="T165"/>
  <c r="S165"/>
  <c r="R165"/>
  <c r="Q165"/>
  <c r="P165"/>
  <c r="O165"/>
  <c r="N165"/>
  <c r="M165"/>
  <c r="L165"/>
  <c r="K165"/>
  <c r="J165"/>
  <c r="I165"/>
  <c r="H165"/>
  <c r="G165"/>
  <c r="G129"/>
  <c r="H129"/>
  <c r="I129"/>
  <c r="J129"/>
  <c r="K129"/>
  <c r="L129"/>
  <c r="M129"/>
  <c r="N129"/>
  <c r="O129"/>
  <c r="P129"/>
  <c r="Q129"/>
  <c r="R129"/>
  <c r="S129"/>
  <c r="T129"/>
  <c r="U129"/>
  <c r="V129"/>
  <c r="W129"/>
  <c r="X129"/>
  <c r="Y129"/>
  <c r="A3" i="5"/>
  <c r="AK111" i="1"/>
  <c r="AJ111"/>
  <c r="AI111"/>
  <c r="AH111"/>
  <c r="AG111"/>
  <c r="AF111"/>
  <c r="AE111"/>
  <c r="AD111"/>
  <c r="AC111"/>
  <c r="AB111"/>
  <c r="AA111"/>
  <c r="Z111"/>
  <c r="Y111"/>
  <c r="X111"/>
  <c r="W111"/>
  <c r="V111"/>
  <c r="U111"/>
  <c r="T111"/>
  <c r="S111"/>
  <c r="R111"/>
  <c r="Q111"/>
  <c r="P111"/>
  <c r="O111"/>
  <c r="N111"/>
  <c r="M111"/>
  <c r="L111"/>
  <c r="K111"/>
  <c r="J111"/>
  <c r="I111"/>
  <c r="H111"/>
  <c r="G111"/>
  <c r="B4" i="5"/>
  <c r="B3"/>
  <c r="A4"/>
  <c r="H42"/>
  <c r="A11" i="3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C10" i="1"/>
  <c r="C10" i="2" s="1"/>
  <c r="G31" i="1"/>
  <c r="H31"/>
  <c r="I31"/>
  <c r="J31"/>
  <c r="K31"/>
  <c r="L31"/>
  <c r="M31"/>
  <c r="N31"/>
  <c r="O31"/>
  <c r="P31"/>
  <c r="Q31"/>
  <c r="R31"/>
  <c r="S31"/>
  <c r="T31"/>
  <c r="U31"/>
  <c r="V31"/>
  <c r="W31"/>
  <c r="X31"/>
  <c r="Y31"/>
  <c r="Z31"/>
  <c r="AA31"/>
  <c r="AB31"/>
  <c r="AC31"/>
  <c r="AD31"/>
  <c r="AE31"/>
  <c r="AF31"/>
  <c r="AG31"/>
  <c r="AH31"/>
  <c r="AI31"/>
  <c r="AJ31"/>
  <c r="AK31"/>
  <c r="G32"/>
  <c r="H32"/>
  <c r="I32"/>
  <c r="J32"/>
  <c r="K32"/>
  <c r="L32"/>
  <c r="M32"/>
  <c r="N32"/>
  <c r="O32"/>
  <c r="P32"/>
  <c r="Q32"/>
  <c r="R32"/>
  <c r="S32"/>
  <c r="T32"/>
  <c r="U32"/>
  <c r="V32"/>
  <c r="W32"/>
  <c r="X32"/>
  <c r="Y32"/>
  <c r="Z32"/>
  <c r="AA32"/>
  <c r="AB32"/>
  <c r="AC32"/>
  <c r="AD32"/>
  <c r="AE32"/>
  <c r="AF32"/>
  <c r="AG32"/>
  <c r="AH32"/>
  <c r="AI32"/>
  <c r="AJ32"/>
  <c r="AK32"/>
  <c r="G33"/>
  <c r="H33"/>
  <c r="I33"/>
  <c r="J33"/>
  <c r="K33"/>
  <c r="L33"/>
  <c r="M33"/>
  <c r="N33"/>
  <c r="O33"/>
  <c r="P33"/>
  <c r="Q33"/>
  <c r="R33"/>
  <c r="S33"/>
  <c r="T33"/>
  <c r="U33"/>
  <c r="V33"/>
  <c r="W33"/>
  <c r="X33"/>
  <c r="Y33"/>
  <c r="Z33"/>
  <c r="AA33"/>
  <c r="AB33"/>
  <c r="AC33"/>
  <c r="AD33"/>
  <c r="AE33"/>
  <c r="AF33"/>
  <c r="AG33"/>
  <c r="AH33"/>
  <c r="AI33"/>
  <c r="AJ33"/>
  <c r="AK33"/>
  <c r="G34"/>
  <c r="H34"/>
  <c r="I34"/>
  <c r="J34"/>
  <c r="K34"/>
  <c r="L34"/>
  <c r="M34"/>
  <c r="N34"/>
  <c r="O34"/>
  <c r="P34"/>
  <c r="Q34"/>
  <c r="R34"/>
  <c r="S34"/>
  <c r="T34"/>
  <c r="U34"/>
  <c r="V34"/>
  <c r="W34"/>
  <c r="X34"/>
  <c r="Y34"/>
  <c r="Z34"/>
  <c r="AA34"/>
  <c r="AB34"/>
  <c r="AC34"/>
  <c r="AD34"/>
  <c r="AE34"/>
  <c r="AF34"/>
  <c r="AG34"/>
  <c r="AH34"/>
  <c r="AI34"/>
  <c r="AJ34"/>
  <c r="AK34"/>
  <c r="G35"/>
  <c r="H35"/>
  <c r="I35"/>
  <c r="J35"/>
  <c r="K35"/>
  <c r="L35"/>
  <c r="M35"/>
  <c r="N35"/>
  <c r="O35"/>
  <c r="P35"/>
  <c r="Q35"/>
  <c r="R35"/>
  <c r="S35"/>
  <c r="T35"/>
  <c r="U35"/>
  <c r="V35"/>
  <c r="W35"/>
  <c r="X35"/>
  <c r="Y35"/>
  <c r="Z35"/>
  <c r="AA35"/>
  <c r="AB35"/>
  <c r="AC35"/>
  <c r="AD35"/>
  <c r="AE35"/>
  <c r="AF35"/>
  <c r="AG35"/>
  <c r="AH35"/>
  <c r="AI35"/>
  <c r="AJ35"/>
  <c r="AK35"/>
  <c r="G36"/>
  <c r="H36"/>
  <c r="I36"/>
  <c r="J36"/>
  <c r="K36"/>
  <c r="L36"/>
  <c r="M36"/>
  <c r="N36"/>
  <c r="O36"/>
  <c r="P36"/>
  <c r="Q36"/>
  <c r="R36"/>
  <c r="S36"/>
  <c r="T36"/>
  <c r="U36"/>
  <c r="V36"/>
  <c r="W36"/>
  <c r="X36"/>
  <c r="Y36"/>
  <c r="Z36"/>
  <c r="AA36"/>
  <c r="AB36"/>
  <c r="AC36"/>
  <c r="AD36"/>
  <c r="AE36"/>
  <c r="AF36"/>
  <c r="AG36"/>
  <c r="AH36"/>
  <c r="AI36"/>
  <c r="AJ36"/>
  <c r="AK36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Z37"/>
  <c r="AA37"/>
  <c r="AB37"/>
  <c r="AC37"/>
  <c r="AD37"/>
  <c r="AE37"/>
  <c r="AF37"/>
  <c r="AG37"/>
  <c r="AH37"/>
  <c r="AI37"/>
  <c r="AJ37"/>
  <c r="AK37"/>
  <c r="G38"/>
  <c r="H38"/>
  <c r="I38"/>
  <c r="J38"/>
  <c r="K38"/>
  <c r="L38"/>
  <c r="M38"/>
  <c r="N38"/>
  <c r="O38"/>
  <c r="P38"/>
  <c r="Q38"/>
  <c r="R38"/>
  <c r="S38"/>
  <c r="T38"/>
  <c r="U38"/>
  <c r="V38"/>
  <c r="W38"/>
  <c r="X38"/>
  <c r="Y38"/>
  <c r="Z38"/>
  <c r="AA38"/>
  <c r="AB38"/>
  <c r="AC38"/>
  <c r="AD38"/>
  <c r="AE38"/>
  <c r="AF38"/>
  <c r="AG38"/>
  <c r="AH38"/>
  <c r="AI38"/>
  <c r="AJ38"/>
  <c r="AK38"/>
  <c r="G39"/>
  <c r="H39"/>
  <c r="I39"/>
  <c r="J39"/>
  <c r="K39"/>
  <c r="L39"/>
  <c r="M39"/>
  <c r="N39"/>
  <c r="O39"/>
  <c r="P39"/>
  <c r="Q39"/>
  <c r="R39"/>
  <c r="S39"/>
  <c r="T39"/>
  <c r="U39"/>
  <c r="V39"/>
  <c r="W39"/>
  <c r="X39"/>
  <c r="Y39"/>
  <c r="Z39"/>
  <c r="AA39"/>
  <c r="AB39"/>
  <c r="AC39"/>
  <c r="AD39"/>
  <c r="AE39"/>
  <c r="AF39"/>
  <c r="AG39"/>
  <c r="AH39"/>
  <c r="AI39"/>
  <c r="AJ39"/>
  <c r="AK39"/>
  <c r="G40"/>
  <c r="H40"/>
  <c r="I40"/>
  <c r="J40"/>
  <c r="K40"/>
  <c r="L40"/>
  <c r="M40"/>
  <c r="N40"/>
  <c r="O40"/>
  <c r="P40"/>
  <c r="Q40"/>
  <c r="R40"/>
  <c r="S40"/>
  <c r="T40"/>
  <c r="U40"/>
  <c r="V40"/>
  <c r="W40"/>
  <c r="X40"/>
  <c r="Y40"/>
  <c r="Z40"/>
  <c r="AA40"/>
  <c r="AB40"/>
  <c r="AC40"/>
  <c r="AD40"/>
  <c r="AE40"/>
  <c r="AF40"/>
  <c r="AG40"/>
  <c r="AH40"/>
  <c r="AI40"/>
  <c r="AJ40"/>
  <c r="AK40"/>
  <c r="G41"/>
  <c r="H41"/>
  <c r="I41"/>
  <c r="J41"/>
  <c r="K41"/>
  <c r="L41"/>
  <c r="M41"/>
  <c r="N41"/>
  <c r="O41"/>
  <c r="P41"/>
  <c r="Q41"/>
  <c r="R41"/>
  <c r="S41"/>
  <c r="T41"/>
  <c r="U41"/>
  <c r="V41"/>
  <c r="W41"/>
  <c r="X41"/>
  <c r="Y41"/>
  <c r="Z41"/>
  <c r="AA41"/>
  <c r="AB41"/>
  <c r="AC41"/>
  <c r="AD41"/>
  <c r="AE41"/>
  <c r="AF41"/>
  <c r="AG41"/>
  <c r="AH41"/>
  <c r="AI41"/>
  <c r="AJ41"/>
  <c r="AK41"/>
  <c r="G42"/>
  <c r="H42"/>
  <c r="I42"/>
  <c r="J42"/>
  <c r="K42"/>
  <c r="L42"/>
  <c r="M42"/>
  <c r="N42"/>
  <c r="O42"/>
  <c r="P42"/>
  <c r="Q42"/>
  <c r="R42"/>
  <c r="S42"/>
  <c r="T42"/>
  <c r="U42"/>
  <c r="V42"/>
  <c r="W42"/>
  <c r="X42"/>
  <c r="Y42"/>
  <c r="Z42"/>
  <c r="AA42"/>
  <c r="AB42"/>
  <c r="AC42"/>
  <c r="AD42"/>
  <c r="AE42"/>
  <c r="AF42"/>
  <c r="AG42"/>
  <c r="AH42"/>
  <c r="AI42"/>
  <c r="AJ42"/>
  <c r="AK42"/>
  <c r="G43"/>
  <c r="H43"/>
  <c r="I43"/>
  <c r="J43"/>
  <c r="K43"/>
  <c r="L43"/>
  <c r="M43"/>
  <c r="N43"/>
  <c r="O43"/>
  <c r="P43"/>
  <c r="Q43"/>
  <c r="R43"/>
  <c r="S43"/>
  <c r="T43"/>
  <c r="U43"/>
  <c r="V43"/>
  <c r="W43"/>
  <c r="X43"/>
  <c r="Y43"/>
  <c r="Z43"/>
  <c r="AA43"/>
  <c r="AB43"/>
  <c r="AC43"/>
  <c r="AD43"/>
  <c r="AE43"/>
  <c r="AF43"/>
  <c r="AG43"/>
  <c r="AH43"/>
  <c r="AI43"/>
  <c r="AJ43"/>
  <c r="AK43"/>
  <c r="G44"/>
  <c r="H44"/>
  <c r="I44"/>
  <c r="J44"/>
  <c r="K44"/>
  <c r="L44"/>
  <c r="M44"/>
  <c r="N44"/>
  <c r="O44"/>
  <c r="P44"/>
  <c r="Q44"/>
  <c r="R44"/>
  <c r="S44"/>
  <c r="T44"/>
  <c r="U44"/>
  <c r="V44"/>
  <c r="W44"/>
  <c r="X44"/>
  <c r="Y44"/>
  <c r="Z44"/>
  <c r="AA44"/>
  <c r="AB44"/>
  <c r="AC44"/>
  <c r="AD44"/>
  <c r="AE44"/>
  <c r="AF44"/>
  <c r="AG44"/>
  <c r="AH44"/>
  <c r="AI44"/>
  <c r="AJ44"/>
  <c r="AK44"/>
  <c r="G45"/>
  <c r="H45"/>
  <c r="I45"/>
  <c r="J45"/>
  <c r="K45"/>
  <c r="L45"/>
  <c r="M45"/>
  <c r="N45"/>
  <c r="O45"/>
  <c r="P45"/>
  <c r="Q45"/>
  <c r="R45"/>
  <c r="S45"/>
  <c r="T45"/>
  <c r="U45"/>
  <c r="V45"/>
  <c r="W45"/>
  <c r="X45"/>
  <c r="Y45"/>
  <c r="Z45"/>
  <c r="AA45"/>
  <c r="AB45"/>
  <c r="AC45"/>
  <c r="AD45"/>
  <c r="AE45"/>
  <c r="AF45"/>
  <c r="AG45"/>
  <c r="AH45"/>
  <c r="AI45"/>
  <c r="AJ45"/>
  <c r="AK45"/>
  <c r="G46"/>
  <c r="H46"/>
  <c r="I46"/>
  <c r="J46"/>
  <c r="K46"/>
  <c r="L46"/>
  <c r="M46"/>
  <c r="N46"/>
  <c r="O46"/>
  <c r="P46"/>
  <c r="Q46"/>
  <c r="R46"/>
  <c r="S46"/>
  <c r="T46"/>
  <c r="U46"/>
  <c r="V46"/>
  <c r="W46"/>
  <c r="X46"/>
  <c r="Y46"/>
  <c r="Z46"/>
  <c r="AA46"/>
  <c r="AB46"/>
  <c r="AC46"/>
  <c r="AD46"/>
  <c r="AE46"/>
  <c r="AF46"/>
  <c r="AG46"/>
  <c r="AH46"/>
  <c r="AI46"/>
  <c r="AJ46"/>
  <c r="AK46"/>
  <c r="G47"/>
  <c r="H47"/>
  <c r="I47"/>
  <c r="J47"/>
  <c r="K47"/>
  <c r="L47"/>
  <c r="M47"/>
  <c r="N47"/>
  <c r="O47"/>
  <c r="P47"/>
  <c r="Q47"/>
  <c r="R47"/>
  <c r="S47"/>
  <c r="T47"/>
  <c r="U47"/>
  <c r="V47"/>
  <c r="W47"/>
  <c r="X47"/>
  <c r="Y47"/>
  <c r="Z47"/>
  <c r="AA47"/>
  <c r="AB47"/>
  <c r="AC47"/>
  <c r="AD47"/>
  <c r="AE47"/>
  <c r="AF47"/>
  <c r="AG47"/>
  <c r="AH47"/>
  <c r="AI47"/>
  <c r="AJ47"/>
  <c r="AK47"/>
  <c r="G48"/>
  <c r="H48"/>
  <c r="I48"/>
  <c r="J48"/>
  <c r="K48"/>
  <c r="L48"/>
  <c r="M48"/>
  <c r="N48"/>
  <c r="O48"/>
  <c r="P48"/>
  <c r="Q48"/>
  <c r="R48"/>
  <c r="S48"/>
  <c r="T48"/>
  <c r="U48"/>
  <c r="V48"/>
  <c r="W48"/>
  <c r="X48"/>
  <c r="Y48"/>
  <c r="Z48"/>
  <c r="AA48"/>
  <c r="AB48"/>
  <c r="AC48"/>
  <c r="AD48"/>
  <c r="AE48"/>
  <c r="AF48"/>
  <c r="AG48"/>
  <c r="AH48"/>
  <c r="AI48"/>
  <c r="AJ48"/>
  <c r="AK48"/>
  <c r="G49"/>
  <c r="H49"/>
  <c r="I49"/>
  <c r="J49"/>
  <c r="K49"/>
  <c r="L49"/>
  <c r="M49"/>
  <c r="N49"/>
  <c r="O49"/>
  <c r="P49"/>
  <c r="Q49"/>
  <c r="R49"/>
  <c r="S49"/>
  <c r="T49"/>
  <c r="U49"/>
  <c r="V49"/>
  <c r="W49"/>
  <c r="X49"/>
  <c r="Y49"/>
  <c r="Z49"/>
  <c r="AA49"/>
  <c r="AB49"/>
  <c r="AC49"/>
  <c r="AD49"/>
  <c r="AE49"/>
  <c r="AF49"/>
  <c r="AG49"/>
  <c r="AH49"/>
  <c r="AI49"/>
  <c r="AJ49"/>
  <c r="AK49"/>
  <c r="G50"/>
  <c r="H50"/>
  <c r="I50"/>
  <c r="J50"/>
  <c r="K50"/>
  <c r="L50"/>
  <c r="M50"/>
  <c r="N50"/>
  <c r="O50"/>
  <c r="P50"/>
  <c r="Q50"/>
  <c r="R50"/>
  <c r="S50"/>
  <c r="T50"/>
  <c r="U50"/>
  <c r="V50"/>
  <c r="W50"/>
  <c r="X50"/>
  <c r="Y50"/>
  <c r="Z50"/>
  <c r="AA50"/>
  <c r="AB50"/>
  <c r="AC50"/>
  <c r="AD50"/>
  <c r="AE50"/>
  <c r="AF50"/>
  <c r="AG50"/>
  <c r="AH50"/>
  <c r="AI50"/>
  <c r="AJ50"/>
  <c r="AK50"/>
  <c r="G51"/>
  <c r="H51"/>
  <c r="I51"/>
  <c r="J51"/>
  <c r="K51"/>
  <c r="L51"/>
  <c r="M51"/>
  <c r="N51"/>
  <c r="O51"/>
  <c r="P51"/>
  <c r="Q51"/>
  <c r="R51"/>
  <c r="S51"/>
  <c r="T51"/>
  <c r="U51"/>
  <c r="V51"/>
  <c r="W51"/>
  <c r="X51"/>
  <c r="Y51"/>
  <c r="Z51"/>
  <c r="AA51"/>
  <c r="AB51"/>
  <c r="AC51"/>
  <c r="AD51"/>
  <c r="AE51"/>
  <c r="AF51"/>
  <c r="AG51"/>
  <c r="AH51"/>
  <c r="AI51"/>
  <c r="AJ51"/>
  <c r="AK51"/>
  <c r="G52"/>
  <c r="H52"/>
  <c r="I52"/>
  <c r="J52"/>
  <c r="K52"/>
  <c r="L52"/>
  <c r="M52"/>
  <c r="N52"/>
  <c r="O52"/>
  <c r="P52"/>
  <c r="Q52"/>
  <c r="R52"/>
  <c r="S52"/>
  <c r="T52"/>
  <c r="U52"/>
  <c r="V52"/>
  <c r="W52"/>
  <c r="X52"/>
  <c r="Y52"/>
  <c r="Z52"/>
  <c r="AA52"/>
  <c r="AB52"/>
  <c r="AC52"/>
  <c r="AD52"/>
  <c r="AE52"/>
  <c r="AF52"/>
  <c r="AG52"/>
  <c r="AH52"/>
  <c r="AI52"/>
  <c r="AJ52"/>
  <c r="AK52"/>
  <c r="G53"/>
  <c r="H53"/>
  <c r="I53"/>
  <c r="J53"/>
  <c r="K53"/>
  <c r="L53"/>
  <c r="M53"/>
  <c r="N53"/>
  <c r="O53"/>
  <c r="P53"/>
  <c r="Q53"/>
  <c r="R53"/>
  <c r="S53"/>
  <c r="T53"/>
  <c r="U53"/>
  <c r="V53"/>
  <c r="W53"/>
  <c r="X53"/>
  <c r="Y53"/>
  <c r="Z53"/>
  <c r="AA53"/>
  <c r="AB53"/>
  <c r="AC53"/>
  <c r="AD53"/>
  <c r="AE53"/>
  <c r="AF53"/>
  <c r="AG53"/>
  <c r="AH53"/>
  <c r="AI53"/>
  <c r="AJ53"/>
  <c r="AK53"/>
  <c r="G54"/>
  <c r="H54"/>
  <c r="I54"/>
  <c r="J54"/>
  <c r="K54"/>
  <c r="L54"/>
  <c r="M54"/>
  <c r="N54"/>
  <c r="O54"/>
  <c r="P54"/>
  <c r="Q54"/>
  <c r="R54"/>
  <c r="S54"/>
  <c r="T54"/>
  <c r="U54"/>
  <c r="V54"/>
  <c r="W54"/>
  <c r="X54"/>
  <c r="Y54"/>
  <c r="Z54"/>
  <c r="AA54"/>
  <c r="AB54"/>
  <c r="AC54"/>
  <c r="AD54"/>
  <c r="AE54"/>
  <c r="AF54"/>
  <c r="AG54"/>
  <c r="AH54"/>
  <c r="AI54"/>
  <c r="AJ54"/>
  <c r="AK54"/>
  <c r="G55"/>
  <c r="H55"/>
  <c r="I55"/>
  <c r="J55"/>
  <c r="K55"/>
  <c r="L55"/>
  <c r="M55"/>
  <c r="N55"/>
  <c r="O55"/>
  <c r="P55"/>
  <c r="Q55"/>
  <c r="R55"/>
  <c r="S55"/>
  <c r="T55"/>
  <c r="U55"/>
  <c r="V55"/>
  <c r="W55"/>
  <c r="X55"/>
  <c r="Y55"/>
  <c r="Z55"/>
  <c r="AA55"/>
  <c r="AB55"/>
  <c r="AC55"/>
  <c r="AD55"/>
  <c r="AE55"/>
  <c r="AF55"/>
  <c r="AG55"/>
  <c r="AH55"/>
  <c r="AI55"/>
  <c r="AJ55"/>
  <c r="AK55"/>
  <c r="G56"/>
  <c r="H56"/>
  <c r="I56"/>
  <c r="J56"/>
  <c r="K56"/>
  <c r="L56"/>
  <c r="M56"/>
  <c r="N56"/>
  <c r="O56"/>
  <c r="P56"/>
  <c r="Q56"/>
  <c r="R56"/>
  <c r="S56"/>
  <c r="T56"/>
  <c r="U56"/>
  <c r="V56"/>
  <c r="W56"/>
  <c r="X56"/>
  <c r="Y56"/>
  <c r="Z56"/>
  <c r="AA56"/>
  <c r="AB56"/>
  <c r="AC56"/>
  <c r="AD56"/>
  <c r="AE56"/>
  <c r="AF56"/>
  <c r="AG56"/>
  <c r="AH56"/>
  <c r="AI56"/>
  <c r="AJ56"/>
  <c r="AK56"/>
  <c r="G57"/>
  <c r="H57"/>
  <c r="I57"/>
  <c r="J57"/>
  <c r="K57"/>
  <c r="L57"/>
  <c r="M57"/>
  <c r="N57"/>
  <c r="O57"/>
  <c r="P57"/>
  <c r="Q57"/>
  <c r="R57"/>
  <c r="S57"/>
  <c r="T57"/>
  <c r="U57"/>
  <c r="V57"/>
  <c r="W57"/>
  <c r="X57"/>
  <c r="Y57"/>
  <c r="Z57"/>
  <c r="AA57"/>
  <c r="AB57"/>
  <c r="AC57"/>
  <c r="AD57"/>
  <c r="AE57"/>
  <c r="AF57"/>
  <c r="AG57"/>
  <c r="AH57"/>
  <c r="AI57"/>
  <c r="AJ57"/>
  <c r="AK57"/>
  <c r="G58"/>
  <c r="H58"/>
  <c r="I58"/>
  <c r="J58"/>
  <c r="K58"/>
  <c r="L58"/>
  <c r="M58"/>
  <c r="N58"/>
  <c r="O58"/>
  <c r="P58"/>
  <c r="Q58"/>
  <c r="R58"/>
  <c r="S58"/>
  <c r="T58"/>
  <c r="U58"/>
  <c r="V58"/>
  <c r="W58"/>
  <c r="X58"/>
  <c r="Y58"/>
  <c r="Z58"/>
  <c r="AA58"/>
  <c r="AB58"/>
  <c r="AC58"/>
  <c r="AD58"/>
  <c r="AE58"/>
  <c r="AF58"/>
  <c r="AG58"/>
  <c r="AH58"/>
  <c r="AI58"/>
  <c r="AJ58"/>
  <c r="AK58"/>
  <c r="G59"/>
  <c r="H59"/>
  <c r="I59"/>
  <c r="J59"/>
  <c r="K59"/>
  <c r="L59"/>
  <c r="M59"/>
  <c r="N59"/>
  <c r="O59"/>
  <c r="P59"/>
  <c r="Q59"/>
  <c r="R59"/>
  <c r="S59"/>
  <c r="T59"/>
  <c r="U59"/>
  <c r="V59"/>
  <c r="W59"/>
  <c r="X59"/>
  <c r="Y59"/>
  <c r="Z59"/>
  <c r="AA59"/>
  <c r="AB59"/>
  <c r="AC59"/>
  <c r="AD59"/>
  <c r="AE59"/>
  <c r="AF59"/>
  <c r="AG59"/>
  <c r="AH59"/>
  <c r="AI59"/>
  <c r="AJ59"/>
  <c r="AK59"/>
  <c r="G60"/>
  <c r="H60"/>
  <c r="I60"/>
  <c r="J60"/>
  <c r="K60"/>
  <c r="L60"/>
  <c r="M60"/>
  <c r="N60"/>
  <c r="O60"/>
  <c r="P60"/>
  <c r="Q60"/>
  <c r="R60"/>
  <c r="S60"/>
  <c r="T60"/>
  <c r="U60"/>
  <c r="V60"/>
  <c r="W60"/>
  <c r="X60"/>
  <c r="Y60"/>
  <c r="Z60"/>
  <c r="AA60"/>
  <c r="AB60"/>
  <c r="AC60"/>
  <c r="AD60"/>
  <c r="AE60"/>
  <c r="AF60"/>
  <c r="AG60"/>
  <c r="AH60"/>
  <c r="AI60"/>
  <c r="AJ60"/>
  <c r="AK60"/>
  <c r="G61"/>
  <c r="H61"/>
  <c r="I61"/>
  <c r="J61"/>
  <c r="K61"/>
  <c r="L61"/>
  <c r="M61"/>
  <c r="N61"/>
  <c r="O61"/>
  <c r="P61"/>
  <c r="Q61"/>
  <c r="R61"/>
  <c r="S61"/>
  <c r="T61"/>
  <c r="U61"/>
  <c r="V61"/>
  <c r="W61"/>
  <c r="X61"/>
  <c r="Y61"/>
  <c r="Z61"/>
  <c r="AA61"/>
  <c r="AB61"/>
  <c r="AC61"/>
  <c r="AD61"/>
  <c r="AE61"/>
  <c r="AF61"/>
  <c r="AG61"/>
  <c r="AH61"/>
  <c r="AI61"/>
  <c r="AJ61"/>
  <c r="AK61"/>
  <c r="G62"/>
  <c r="H62"/>
  <c r="I62"/>
  <c r="J62"/>
  <c r="K62"/>
  <c r="L62"/>
  <c r="M62"/>
  <c r="N62"/>
  <c r="O62"/>
  <c r="P62"/>
  <c r="Q62"/>
  <c r="R62"/>
  <c r="S62"/>
  <c r="T62"/>
  <c r="U62"/>
  <c r="V62"/>
  <c r="W62"/>
  <c r="X62"/>
  <c r="Y62"/>
  <c r="Z62"/>
  <c r="AA62"/>
  <c r="AB62"/>
  <c r="AC62"/>
  <c r="AD62"/>
  <c r="AE62"/>
  <c r="AF62"/>
  <c r="AG62"/>
  <c r="AH62"/>
  <c r="AI62"/>
  <c r="AJ62"/>
  <c r="AK62"/>
  <c r="G63"/>
  <c r="H63"/>
  <c r="I63"/>
  <c r="J63"/>
  <c r="K63"/>
  <c r="L63"/>
  <c r="M63"/>
  <c r="N63"/>
  <c r="O63"/>
  <c r="P63"/>
  <c r="Q63"/>
  <c r="R63"/>
  <c r="S63"/>
  <c r="T63"/>
  <c r="U63"/>
  <c r="V63"/>
  <c r="W63"/>
  <c r="X63"/>
  <c r="Y63"/>
  <c r="Z63"/>
  <c r="AA63"/>
  <c r="AB63"/>
  <c r="AC63"/>
  <c r="AD63"/>
  <c r="AE63"/>
  <c r="AF63"/>
  <c r="AG63"/>
  <c r="AH63"/>
  <c r="AI63"/>
  <c r="AJ63"/>
  <c r="AK63"/>
  <c r="G64"/>
  <c r="H64"/>
  <c r="I64"/>
  <c r="J64"/>
  <c r="K64"/>
  <c r="L64"/>
  <c r="M64"/>
  <c r="N64"/>
  <c r="O64"/>
  <c r="P64"/>
  <c r="Q64"/>
  <c r="R64"/>
  <c r="S64"/>
  <c r="T64"/>
  <c r="U64"/>
  <c r="V64"/>
  <c r="W64"/>
  <c r="X64"/>
  <c r="Y64"/>
  <c r="Z64"/>
  <c r="AA64"/>
  <c r="AB64"/>
  <c r="AC64"/>
  <c r="AD64"/>
  <c r="AE64"/>
  <c r="AF64"/>
  <c r="AG64"/>
  <c r="AH64"/>
  <c r="AI64"/>
  <c r="AJ64"/>
  <c r="AK64"/>
  <c r="G65"/>
  <c r="H65"/>
  <c r="I65"/>
  <c r="J65"/>
  <c r="K65"/>
  <c r="L65"/>
  <c r="M65"/>
  <c r="N65"/>
  <c r="O65"/>
  <c r="P65"/>
  <c r="Q65"/>
  <c r="R65"/>
  <c r="S65"/>
  <c r="T65"/>
  <c r="U65"/>
  <c r="V65"/>
  <c r="W65"/>
  <c r="X65"/>
  <c r="Y65"/>
  <c r="Z65"/>
  <c r="AA65"/>
  <c r="AB65"/>
  <c r="AC65"/>
  <c r="AD65"/>
  <c r="AE65"/>
  <c r="AF65"/>
  <c r="AG65"/>
  <c r="AH65"/>
  <c r="AI65"/>
  <c r="AJ65"/>
  <c r="AK65"/>
  <c r="G66"/>
  <c r="H66"/>
  <c r="I66"/>
  <c r="J66"/>
  <c r="K66"/>
  <c r="L66"/>
  <c r="M66"/>
  <c r="N66"/>
  <c r="O66"/>
  <c r="P66"/>
  <c r="Q66"/>
  <c r="R66"/>
  <c r="S66"/>
  <c r="T66"/>
  <c r="U66"/>
  <c r="V66"/>
  <c r="W66"/>
  <c r="X66"/>
  <c r="Y66"/>
  <c r="Z66"/>
  <c r="AA66"/>
  <c r="AB66"/>
  <c r="AC66"/>
  <c r="AD66"/>
  <c r="AE66"/>
  <c r="AF66"/>
  <c r="AG66"/>
  <c r="AH66"/>
  <c r="AI66"/>
  <c r="AJ66"/>
  <c r="AK66"/>
  <c r="G67"/>
  <c r="H67"/>
  <c r="I67"/>
  <c r="J67"/>
  <c r="K67"/>
  <c r="L67"/>
  <c r="M67"/>
  <c r="N67"/>
  <c r="O67"/>
  <c r="P67"/>
  <c r="Q67"/>
  <c r="R67"/>
  <c r="S67"/>
  <c r="T67"/>
  <c r="U67"/>
  <c r="V67"/>
  <c r="W67"/>
  <c r="X67"/>
  <c r="Y67"/>
  <c r="Z67"/>
  <c r="AA67"/>
  <c r="AB67"/>
  <c r="AC67"/>
  <c r="AD67"/>
  <c r="AE67"/>
  <c r="AF67"/>
  <c r="AG67"/>
  <c r="AH67"/>
  <c r="AI67"/>
  <c r="AJ67"/>
  <c r="AK67"/>
  <c r="G68"/>
  <c r="H68"/>
  <c r="I68"/>
  <c r="J68"/>
  <c r="K68"/>
  <c r="L68"/>
  <c r="M68"/>
  <c r="N68"/>
  <c r="O68"/>
  <c r="P68"/>
  <c r="Q68"/>
  <c r="R68"/>
  <c r="S68"/>
  <c r="T68"/>
  <c r="U68"/>
  <c r="V68"/>
  <c r="W68"/>
  <c r="X68"/>
  <c r="Y68"/>
  <c r="Z68"/>
  <c r="AA68"/>
  <c r="AB68"/>
  <c r="AC68"/>
  <c r="AD68"/>
  <c r="AE68"/>
  <c r="AF68"/>
  <c r="AG68"/>
  <c r="AH68"/>
  <c r="AI68"/>
  <c r="AJ68"/>
  <c r="AK68"/>
  <c r="G69"/>
  <c r="H69"/>
  <c r="I69"/>
  <c r="J69"/>
  <c r="K69"/>
  <c r="L69"/>
  <c r="M69"/>
  <c r="N69"/>
  <c r="O69"/>
  <c r="P69"/>
  <c r="Q69"/>
  <c r="R69"/>
  <c r="S69"/>
  <c r="T69"/>
  <c r="U69"/>
  <c r="V69"/>
  <c r="W69"/>
  <c r="X69"/>
  <c r="Y69"/>
  <c r="Z69"/>
  <c r="AA69"/>
  <c r="AB69"/>
  <c r="AC69"/>
  <c r="AD69"/>
  <c r="AE69"/>
  <c r="AF69"/>
  <c r="AG69"/>
  <c r="AH69"/>
  <c r="AI69"/>
  <c r="AJ69"/>
  <c r="AK69"/>
  <c r="G70"/>
  <c r="H70"/>
  <c r="I70"/>
  <c r="J70"/>
  <c r="K70"/>
  <c r="L70"/>
  <c r="M70"/>
  <c r="N70"/>
  <c r="O70"/>
  <c r="P70"/>
  <c r="Q70"/>
  <c r="R70"/>
  <c r="S70"/>
  <c r="T70"/>
  <c r="U70"/>
  <c r="V70"/>
  <c r="W70"/>
  <c r="X70"/>
  <c r="Y70"/>
  <c r="Z70"/>
  <c r="AA70"/>
  <c r="AB70"/>
  <c r="AC70"/>
  <c r="AD70"/>
  <c r="AE70"/>
  <c r="AF70"/>
  <c r="AG70"/>
  <c r="AH70"/>
  <c r="AI70"/>
  <c r="AJ70"/>
  <c r="AK70"/>
  <c r="G71"/>
  <c r="H71"/>
  <c r="I71"/>
  <c r="J71"/>
  <c r="K71"/>
  <c r="L71"/>
  <c r="M71"/>
  <c r="N71"/>
  <c r="O71"/>
  <c r="P71"/>
  <c r="Q71"/>
  <c r="R71"/>
  <c r="S71"/>
  <c r="T71"/>
  <c r="U71"/>
  <c r="V71"/>
  <c r="W71"/>
  <c r="X71"/>
  <c r="Y71"/>
  <c r="Z71"/>
  <c r="AA71"/>
  <c r="AB71"/>
  <c r="AC71"/>
  <c r="AD71"/>
  <c r="AE71"/>
  <c r="AF71"/>
  <c r="AG71"/>
  <c r="AH71"/>
  <c r="AI71"/>
  <c r="AJ71"/>
  <c r="AK71"/>
  <c r="G72"/>
  <c r="H72"/>
  <c r="I72"/>
  <c r="J72"/>
  <c r="K72"/>
  <c r="L72"/>
  <c r="M72"/>
  <c r="N72"/>
  <c r="O72"/>
  <c r="P72"/>
  <c r="Q72"/>
  <c r="R72"/>
  <c r="S72"/>
  <c r="T72"/>
  <c r="U72"/>
  <c r="V72"/>
  <c r="W72"/>
  <c r="X72"/>
  <c r="Y72"/>
  <c r="Z72"/>
  <c r="AA72"/>
  <c r="AB72"/>
  <c r="AC72"/>
  <c r="AD72"/>
  <c r="AE72"/>
  <c r="AF72"/>
  <c r="AG72"/>
  <c r="AH72"/>
  <c r="AI72"/>
  <c r="AJ72"/>
  <c r="AK72"/>
  <c r="G73"/>
  <c r="H73"/>
  <c r="I73"/>
  <c r="J73"/>
  <c r="K73"/>
  <c r="L73"/>
  <c r="M73"/>
  <c r="N73"/>
  <c r="O73"/>
  <c r="P73"/>
  <c r="Q73"/>
  <c r="R73"/>
  <c r="S73"/>
  <c r="T73"/>
  <c r="U73"/>
  <c r="V73"/>
  <c r="W73"/>
  <c r="X73"/>
  <c r="Y73"/>
  <c r="Z73"/>
  <c r="AA73"/>
  <c r="AB73"/>
  <c r="AC73"/>
  <c r="AD73"/>
  <c r="AE73"/>
  <c r="AF73"/>
  <c r="AG73"/>
  <c r="AH73"/>
  <c r="AI73"/>
  <c r="AJ73"/>
  <c r="AK73"/>
  <c r="G74"/>
  <c r="H74"/>
  <c r="I74"/>
  <c r="J74"/>
  <c r="K74"/>
  <c r="L74"/>
  <c r="M74"/>
  <c r="N74"/>
  <c r="O74"/>
  <c r="P74"/>
  <c r="Q74"/>
  <c r="R74"/>
  <c r="S74"/>
  <c r="T74"/>
  <c r="U74"/>
  <c r="V74"/>
  <c r="W74"/>
  <c r="X74"/>
  <c r="Y74"/>
  <c r="Z74"/>
  <c r="AA74"/>
  <c r="AB74"/>
  <c r="AC74"/>
  <c r="AD74"/>
  <c r="AE74"/>
  <c r="AF74"/>
  <c r="AG74"/>
  <c r="AH74"/>
  <c r="AI74"/>
  <c r="AJ74"/>
  <c r="AK74"/>
  <c r="G75"/>
  <c r="H75"/>
  <c r="I75"/>
  <c r="J75"/>
  <c r="K75"/>
  <c r="L75"/>
  <c r="M75"/>
  <c r="N75"/>
  <c r="O75"/>
  <c r="P75"/>
  <c r="Q75"/>
  <c r="R75"/>
  <c r="S75"/>
  <c r="T75"/>
  <c r="U75"/>
  <c r="V75"/>
  <c r="W75"/>
  <c r="X75"/>
  <c r="Y75"/>
  <c r="Z75"/>
  <c r="AA75"/>
  <c r="AB75"/>
  <c r="AC75"/>
  <c r="AD75"/>
  <c r="AE75"/>
  <c r="AF75"/>
  <c r="AG75"/>
  <c r="AH75"/>
  <c r="AI75"/>
  <c r="AJ75"/>
  <c r="AK75"/>
  <c r="G76"/>
  <c r="H76"/>
  <c r="I76"/>
  <c r="J76"/>
  <c r="K76"/>
  <c r="L76"/>
  <c r="M76"/>
  <c r="N76"/>
  <c r="O76"/>
  <c r="P76"/>
  <c r="Q76"/>
  <c r="R76"/>
  <c r="S76"/>
  <c r="T76"/>
  <c r="U76"/>
  <c r="V76"/>
  <c r="W76"/>
  <c r="X76"/>
  <c r="Y76"/>
  <c r="Z76"/>
  <c r="AA76"/>
  <c r="AB76"/>
  <c r="AC76"/>
  <c r="AD76"/>
  <c r="AE76"/>
  <c r="AF76"/>
  <c r="AG76"/>
  <c r="AH76"/>
  <c r="AI76"/>
  <c r="AJ76"/>
  <c r="AK76"/>
  <c r="G77"/>
  <c r="H77"/>
  <c r="I77"/>
  <c r="J77"/>
  <c r="K77"/>
  <c r="L77"/>
  <c r="M77"/>
  <c r="N77"/>
  <c r="O77"/>
  <c r="P77"/>
  <c r="Q77"/>
  <c r="R77"/>
  <c r="S77"/>
  <c r="T77"/>
  <c r="U77"/>
  <c r="V77"/>
  <c r="W77"/>
  <c r="X77"/>
  <c r="Y77"/>
  <c r="Z77"/>
  <c r="AA77"/>
  <c r="AB77"/>
  <c r="AC77"/>
  <c r="AD77"/>
  <c r="AE77"/>
  <c r="AF77"/>
  <c r="AG77"/>
  <c r="AH77"/>
  <c r="AI77"/>
  <c r="AJ77"/>
  <c r="AK77"/>
  <c r="G78"/>
  <c r="H78"/>
  <c r="I78"/>
  <c r="J78"/>
  <c r="K78"/>
  <c r="L78"/>
  <c r="M78"/>
  <c r="N78"/>
  <c r="O78"/>
  <c r="P78"/>
  <c r="Q78"/>
  <c r="R78"/>
  <c r="S78"/>
  <c r="T78"/>
  <c r="U78"/>
  <c r="V78"/>
  <c r="W78"/>
  <c r="X78"/>
  <c r="Y78"/>
  <c r="Z78"/>
  <c r="AA78"/>
  <c r="AB78"/>
  <c r="AC78"/>
  <c r="AD78"/>
  <c r="AE78"/>
  <c r="AF78"/>
  <c r="AG78"/>
  <c r="AH78"/>
  <c r="AI78"/>
  <c r="AJ78"/>
  <c r="AK78"/>
  <c r="G79"/>
  <c r="H79"/>
  <c r="I79"/>
  <c r="J79"/>
  <c r="K79"/>
  <c r="L79"/>
  <c r="M79"/>
  <c r="N79"/>
  <c r="O79"/>
  <c r="P79"/>
  <c r="Q79"/>
  <c r="R79"/>
  <c r="S79"/>
  <c r="T79"/>
  <c r="U79"/>
  <c r="V79"/>
  <c r="W79"/>
  <c r="X79"/>
  <c r="Y79"/>
  <c r="Z79"/>
  <c r="AA79"/>
  <c r="AB79"/>
  <c r="AC79"/>
  <c r="AD79"/>
  <c r="AE79"/>
  <c r="AF79"/>
  <c r="AG79"/>
  <c r="AH79"/>
  <c r="AI79"/>
  <c r="AJ79"/>
  <c r="AK79"/>
  <c r="G80"/>
  <c r="H80"/>
  <c r="I80"/>
  <c r="J80"/>
  <c r="K80"/>
  <c r="L80"/>
  <c r="M80"/>
  <c r="N80"/>
  <c r="O80"/>
  <c r="P80"/>
  <c r="Q80"/>
  <c r="R80"/>
  <c r="S80"/>
  <c r="T80"/>
  <c r="U80"/>
  <c r="V80"/>
  <c r="W80"/>
  <c r="X80"/>
  <c r="Y80"/>
  <c r="Z80"/>
  <c r="AA80"/>
  <c r="AB80"/>
  <c r="AC80"/>
  <c r="AD80"/>
  <c r="AE80"/>
  <c r="AF80"/>
  <c r="AG80"/>
  <c r="AH80"/>
  <c r="AI80"/>
  <c r="AJ80"/>
  <c r="AK80"/>
  <c r="G81"/>
  <c r="H81"/>
  <c r="I81"/>
  <c r="J81"/>
  <c r="K81"/>
  <c r="L81"/>
  <c r="M81"/>
  <c r="N81"/>
  <c r="O81"/>
  <c r="P81"/>
  <c r="Q81"/>
  <c r="R81"/>
  <c r="S81"/>
  <c r="T81"/>
  <c r="U81"/>
  <c r="V81"/>
  <c r="W81"/>
  <c r="X81"/>
  <c r="Y81"/>
  <c r="Z81"/>
  <c r="AA81"/>
  <c r="AB81"/>
  <c r="AC81"/>
  <c r="AD81"/>
  <c r="AE81"/>
  <c r="AF81"/>
  <c r="AG81"/>
  <c r="AH81"/>
  <c r="AI81"/>
  <c r="AJ81"/>
  <c r="AK81"/>
  <c r="G82"/>
  <c r="H82"/>
  <c r="I82"/>
  <c r="J82"/>
  <c r="K82"/>
  <c r="L82"/>
  <c r="M82"/>
  <c r="N82"/>
  <c r="O82"/>
  <c r="P82"/>
  <c r="Q82"/>
  <c r="R82"/>
  <c r="S82"/>
  <c r="T82"/>
  <c r="U82"/>
  <c r="V82"/>
  <c r="W82"/>
  <c r="X82"/>
  <c r="Y82"/>
  <c r="Z82"/>
  <c r="AA82"/>
  <c r="AB82"/>
  <c r="AC82"/>
  <c r="AD82"/>
  <c r="AE82"/>
  <c r="AF82"/>
  <c r="AG82"/>
  <c r="AH82"/>
  <c r="AI82"/>
  <c r="AJ82"/>
  <c r="AK82"/>
  <c r="G83"/>
  <c r="H83"/>
  <c r="I83"/>
  <c r="J83"/>
  <c r="K83"/>
  <c r="L83"/>
  <c r="M83"/>
  <c r="N83"/>
  <c r="O83"/>
  <c r="P83"/>
  <c r="Q83"/>
  <c r="R83"/>
  <c r="S83"/>
  <c r="T83"/>
  <c r="U83"/>
  <c r="V83"/>
  <c r="W83"/>
  <c r="X83"/>
  <c r="Y83"/>
  <c r="Z83"/>
  <c r="AA83"/>
  <c r="AB83"/>
  <c r="AC83"/>
  <c r="AD83"/>
  <c r="AE83"/>
  <c r="AF83"/>
  <c r="AG83"/>
  <c r="AH83"/>
  <c r="AI83"/>
  <c r="AJ83"/>
  <c r="AK83"/>
  <c r="G84"/>
  <c r="H84"/>
  <c r="I84"/>
  <c r="J84"/>
  <c r="K84"/>
  <c r="L84"/>
  <c r="M84"/>
  <c r="N84"/>
  <c r="O84"/>
  <c r="P84"/>
  <c r="Q84"/>
  <c r="R84"/>
  <c r="S84"/>
  <c r="T84"/>
  <c r="U84"/>
  <c r="V84"/>
  <c r="W84"/>
  <c r="X84"/>
  <c r="Y84"/>
  <c r="Z84"/>
  <c r="AA84"/>
  <c r="AB84"/>
  <c r="AC84"/>
  <c r="AD84"/>
  <c r="AE84"/>
  <c r="AF84"/>
  <c r="AG84"/>
  <c r="AH84"/>
  <c r="AI84"/>
  <c r="AJ84"/>
  <c r="AK84"/>
  <c r="G85"/>
  <c r="H85"/>
  <c r="I85"/>
  <c r="J85"/>
  <c r="K85"/>
  <c r="L85"/>
  <c r="M85"/>
  <c r="N85"/>
  <c r="O85"/>
  <c r="P85"/>
  <c r="Q85"/>
  <c r="R85"/>
  <c r="S85"/>
  <c r="T85"/>
  <c r="U85"/>
  <c r="V85"/>
  <c r="W85"/>
  <c r="X85"/>
  <c r="Y85"/>
  <c r="Z85"/>
  <c r="AA85"/>
  <c r="AB85"/>
  <c r="AC85"/>
  <c r="AD85"/>
  <c r="AE85"/>
  <c r="AF85"/>
  <c r="AG85"/>
  <c r="AH85"/>
  <c r="AI85"/>
  <c r="AJ85"/>
  <c r="AK85"/>
  <c r="G86"/>
  <c r="H86"/>
  <c r="I86"/>
  <c r="J86"/>
  <c r="K86"/>
  <c r="L86"/>
  <c r="M86"/>
  <c r="N86"/>
  <c r="O86"/>
  <c r="P86"/>
  <c r="Q86"/>
  <c r="R86"/>
  <c r="S86"/>
  <c r="T86"/>
  <c r="U86"/>
  <c r="V86"/>
  <c r="W86"/>
  <c r="X86"/>
  <c r="Y86"/>
  <c r="Z86"/>
  <c r="AA86"/>
  <c r="AB86"/>
  <c r="AC86"/>
  <c r="AD86"/>
  <c r="AE86"/>
  <c r="AF86"/>
  <c r="AG86"/>
  <c r="AH86"/>
  <c r="AI86"/>
  <c r="AJ86"/>
  <c r="AK86"/>
  <c r="G87"/>
  <c r="H87"/>
  <c r="I87"/>
  <c r="J87"/>
  <c r="K87"/>
  <c r="L87"/>
  <c r="M87"/>
  <c r="N87"/>
  <c r="O87"/>
  <c r="P87"/>
  <c r="Q87"/>
  <c r="R87"/>
  <c r="S87"/>
  <c r="T87"/>
  <c r="U87"/>
  <c r="V87"/>
  <c r="W87"/>
  <c r="X87"/>
  <c r="Y87"/>
  <c r="Z87"/>
  <c r="AA87"/>
  <c r="AB87"/>
  <c r="AC87"/>
  <c r="AD87"/>
  <c r="AE87"/>
  <c r="AF87"/>
  <c r="AG87"/>
  <c r="AH87"/>
  <c r="AI87"/>
  <c r="AJ87"/>
  <c r="AK87"/>
  <c r="G88"/>
  <c r="H88"/>
  <c r="I88"/>
  <c r="J88"/>
  <c r="K88"/>
  <c r="L88"/>
  <c r="M88"/>
  <c r="N88"/>
  <c r="O88"/>
  <c r="P88"/>
  <c r="Q88"/>
  <c r="R88"/>
  <c r="S88"/>
  <c r="T88"/>
  <c r="U88"/>
  <c r="V88"/>
  <c r="W88"/>
  <c r="X88"/>
  <c r="Y88"/>
  <c r="Z88"/>
  <c r="AA88"/>
  <c r="AB88"/>
  <c r="AC88"/>
  <c r="AD88"/>
  <c r="AE88"/>
  <c r="AF88"/>
  <c r="AG88"/>
  <c r="AH88"/>
  <c r="AI88"/>
  <c r="AJ88"/>
  <c r="AK88"/>
  <c r="G89"/>
  <c r="H89"/>
  <c r="I89"/>
  <c r="J89"/>
  <c r="K89"/>
  <c r="L89"/>
  <c r="M89"/>
  <c r="N89"/>
  <c r="O89"/>
  <c r="P89"/>
  <c r="Q89"/>
  <c r="R89"/>
  <c r="S89"/>
  <c r="T89"/>
  <c r="U89"/>
  <c r="V89"/>
  <c r="W89"/>
  <c r="X89"/>
  <c r="Y89"/>
  <c r="Z89"/>
  <c r="AA89"/>
  <c r="AB89"/>
  <c r="AC89"/>
  <c r="AD89"/>
  <c r="AE89"/>
  <c r="AF89"/>
  <c r="AG89"/>
  <c r="AH89"/>
  <c r="AI89"/>
  <c r="AJ89"/>
  <c r="AK89"/>
  <c r="G90"/>
  <c r="H90"/>
  <c r="I90"/>
  <c r="J90"/>
  <c r="K90"/>
  <c r="L90"/>
  <c r="M90"/>
  <c r="N90"/>
  <c r="O90"/>
  <c r="P90"/>
  <c r="Q90"/>
  <c r="R90"/>
  <c r="S90"/>
  <c r="T90"/>
  <c r="U90"/>
  <c r="V90"/>
  <c r="W90"/>
  <c r="X90"/>
  <c r="Y90"/>
  <c r="Z90"/>
  <c r="AA90"/>
  <c r="AB90"/>
  <c r="AC90"/>
  <c r="AD90"/>
  <c r="AE90"/>
  <c r="AF90"/>
  <c r="AG90"/>
  <c r="AH90"/>
  <c r="AI90"/>
  <c r="AJ90"/>
  <c r="AK90"/>
  <c r="G91"/>
  <c r="H91"/>
  <c r="I91"/>
  <c r="J91"/>
  <c r="K91"/>
  <c r="L91"/>
  <c r="M91"/>
  <c r="N91"/>
  <c r="O91"/>
  <c r="P91"/>
  <c r="Q91"/>
  <c r="R91"/>
  <c r="S91"/>
  <c r="T91"/>
  <c r="U91"/>
  <c r="V91"/>
  <c r="W91"/>
  <c r="X91"/>
  <c r="Y91"/>
  <c r="Z91"/>
  <c r="AA91"/>
  <c r="AB91"/>
  <c r="AC91"/>
  <c r="AD91"/>
  <c r="AE91"/>
  <c r="AF91"/>
  <c r="AG91"/>
  <c r="AH91"/>
  <c r="AI91"/>
  <c r="AJ91"/>
  <c r="AK91"/>
  <c r="G92"/>
  <c r="H92"/>
  <c r="I92"/>
  <c r="J92"/>
  <c r="K92"/>
  <c r="L92"/>
  <c r="M92"/>
  <c r="N92"/>
  <c r="O92"/>
  <c r="P92"/>
  <c r="Q92"/>
  <c r="R92"/>
  <c r="S92"/>
  <c r="T92"/>
  <c r="U92"/>
  <c r="V92"/>
  <c r="W92"/>
  <c r="X92"/>
  <c r="Y92"/>
  <c r="Z92"/>
  <c r="AA92"/>
  <c r="AB92"/>
  <c r="AC92"/>
  <c r="AD92"/>
  <c r="AE92"/>
  <c r="AF92"/>
  <c r="AG92"/>
  <c r="AH92"/>
  <c r="AI92"/>
  <c r="AJ92"/>
  <c r="AK92"/>
  <c r="G93"/>
  <c r="H93"/>
  <c r="I93"/>
  <c r="J93"/>
  <c r="K93"/>
  <c r="L93"/>
  <c r="M93"/>
  <c r="N93"/>
  <c r="O93"/>
  <c r="P93"/>
  <c r="Q93"/>
  <c r="R93"/>
  <c r="S93"/>
  <c r="T93"/>
  <c r="U93"/>
  <c r="V93"/>
  <c r="W93"/>
  <c r="X93"/>
  <c r="Y93"/>
  <c r="Z93"/>
  <c r="AA93"/>
  <c r="AB93"/>
  <c r="AC93"/>
  <c r="AD93"/>
  <c r="AE93"/>
  <c r="AF93"/>
  <c r="AG93"/>
  <c r="AH93"/>
  <c r="AI93"/>
  <c r="AJ93"/>
  <c r="AK93"/>
  <c r="G94"/>
  <c r="H94"/>
  <c r="I94"/>
  <c r="J94"/>
  <c r="K94"/>
  <c r="L94"/>
  <c r="M94"/>
  <c r="N94"/>
  <c r="O94"/>
  <c r="P94"/>
  <c r="Q94"/>
  <c r="R94"/>
  <c r="S94"/>
  <c r="T94"/>
  <c r="U94"/>
  <c r="V94"/>
  <c r="W94"/>
  <c r="X94"/>
  <c r="Y94"/>
  <c r="Z94"/>
  <c r="AA94"/>
  <c r="AB94"/>
  <c r="AC94"/>
  <c r="AD94"/>
  <c r="AE94"/>
  <c r="AF94"/>
  <c r="AG94"/>
  <c r="AH94"/>
  <c r="AI94"/>
  <c r="AJ94"/>
  <c r="AK94"/>
  <c r="G95"/>
  <c r="H95"/>
  <c r="I95"/>
  <c r="J95"/>
  <c r="K95"/>
  <c r="L95"/>
  <c r="M95"/>
  <c r="N95"/>
  <c r="O95"/>
  <c r="P95"/>
  <c r="Q95"/>
  <c r="R95"/>
  <c r="S95"/>
  <c r="T95"/>
  <c r="U95"/>
  <c r="V95"/>
  <c r="W95"/>
  <c r="X95"/>
  <c r="Y95"/>
  <c r="Z95"/>
  <c r="AA95"/>
  <c r="AB95"/>
  <c r="AC95"/>
  <c r="AD95"/>
  <c r="AE95"/>
  <c r="AF95"/>
  <c r="AG95"/>
  <c r="AH95"/>
  <c r="AI95"/>
  <c r="AJ95"/>
  <c r="AK95"/>
  <c r="G96"/>
  <c r="H96"/>
  <c r="I96"/>
  <c r="J96"/>
  <c r="K96"/>
  <c r="L96"/>
  <c r="M96"/>
  <c r="N96"/>
  <c r="O96"/>
  <c r="P96"/>
  <c r="Q96"/>
  <c r="R96"/>
  <c r="S96"/>
  <c r="T96"/>
  <c r="U96"/>
  <c r="V96"/>
  <c r="W96"/>
  <c r="X96"/>
  <c r="Y96"/>
  <c r="Z96"/>
  <c r="AA96"/>
  <c r="AB96"/>
  <c r="AC96"/>
  <c r="AD96"/>
  <c r="AE96"/>
  <c r="AF96"/>
  <c r="AG96"/>
  <c r="AH96"/>
  <c r="AI96"/>
  <c r="AJ96"/>
  <c r="AK96"/>
  <c r="G97"/>
  <c r="H97"/>
  <c r="I97"/>
  <c r="J97"/>
  <c r="K97"/>
  <c r="L97"/>
  <c r="M97"/>
  <c r="N97"/>
  <c r="O97"/>
  <c r="P97"/>
  <c r="Q97"/>
  <c r="R97"/>
  <c r="S97"/>
  <c r="T97"/>
  <c r="U97"/>
  <c r="V97"/>
  <c r="W97"/>
  <c r="X97"/>
  <c r="Y97"/>
  <c r="Z97"/>
  <c r="AA97"/>
  <c r="AB97"/>
  <c r="AC97"/>
  <c r="AD97"/>
  <c r="AE97"/>
  <c r="AF97"/>
  <c r="AG97"/>
  <c r="AH97"/>
  <c r="AI97"/>
  <c r="AJ97"/>
  <c r="AK97"/>
  <c r="G98"/>
  <c r="H98"/>
  <c r="I98"/>
  <c r="J98"/>
  <c r="K98"/>
  <c r="L98"/>
  <c r="M98"/>
  <c r="N98"/>
  <c r="O98"/>
  <c r="P98"/>
  <c r="Q98"/>
  <c r="R98"/>
  <c r="S98"/>
  <c r="T98"/>
  <c r="U98"/>
  <c r="V98"/>
  <c r="W98"/>
  <c r="X98"/>
  <c r="Y98"/>
  <c r="Z98"/>
  <c r="AA98"/>
  <c r="AB98"/>
  <c r="AC98"/>
  <c r="AD98"/>
  <c r="AE98"/>
  <c r="AF98"/>
  <c r="AG98"/>
  <c r="AH98"/>
  <c r="AI98"/>
  <c r="AJ98"/>
  <c r="AK98"/>
  <c r="G99"/>
  <c r="H99"/>
  <c r="I99"/>
  <c r="J99"/>
  <c r="K99"/>
  <c r="L99"/>
  <c r="M99"/>
  <c r="N99"/>
  <c r="O99"/>
  <c r="P99"/>
  <c r="Q99"/>
  <c r="R99"/>
  <c r="S99"/>
  <c r="T99"/>
  <c r="U99"/>
  <c r="V99"/>
  <c r="W99"/>
  <c r="X99"/>
  <c r="Y99"/>
  <c r="Z99"/>
  <c r="AA99"/>
  <c r="AB99"/>
  <c r="AC99"/>
  <c r="AD99"/>
  <c r="AE99"/>
  <c r="AF99"/>
  <c r="AG99"/>
  <c r="AH99"/>
  <c r="AI99"/>
  <c r="AJ99"/>
  <c r="AK99"/>
  <c r="G100"/>
  <c r="H100"/>
  <c r="I100"/>
  <c r="J100"/>
  <c r="K100"/>
  <c r="L100"/>
  <c r="M100"/>
  <c r="N100"/>
  <c r="O100"/>
  <c r="P100"/>
  <c r="Q100"/>
  <c r="R100"/>
  <c r="S100"/>
  <c r="T100"/>
  <c r="U100"/>
  <c r="V100"/>
  <c r="W100"/>
  <c r="X100"/>
  <c r="Y100"/>
  <c r="Z100"/>
  <c r="AA100"/>
  <c r="AB100"/>
  <c r="AC100"/>
  <c r="AD100"/>
  <c r="AE100"/>
  <c r="AF100"/>
  <c r="AG100"/>
  <c r="AH100"/>
  <c r="AI100"/>
  <c r="AJ100"/>
  <c r="AK100"/>
  <c r="G101"/>
  <c r="H101"/>
  <c r="I101"/>
  <c r="J101"/>
  <c r="K101"/>
  <c r="L101"/>
  <c r="M101"/>
  <c r="N101"/>
  <c r="O101"/>
  <c r="P101"/>
  <c r="Q101"/>
  <c r="R101"/>
  <c r="S101"/>
  <c r="T101"/>
  <c r="U101"/>
  <c r="V101"/>
  <c r="W101"/>
  <c r="X101"/>
  <c r="Y101"/>
  <c r="Z101"/>
  <c r="AA101"/>
  <c r="AB101"/>
  <c r="AC101"/>
  <c r="AD101"/>
  <c r="AE101"/>
  <c r="AF101"/>
  <c r="AG101"/>
  <c r="AH101"/>
  <c r="AI101"/>
  <c r="AJ101"/>
  <c r="AK101"/>
  <c r="G102"/>
  <c r="H102"/>
  <c r="I102"/>
  <c r="J102"/>
  <c r="K102"/>
  <c r="L102"/>
  <c r="M102"/>
  <c r="N102"/>
  <c r="O102"/>
  <c r="P102"/>
  <c r="Q102"/>
  <c r="R102"/>
  <c r="S102"/>
  <c r="T102"/>
  <c r="U102"/>
  <c r="V102"/>
  <c r="W102"/>
  <c r="X102"/>
  <c r="Y102"/>
  <c r="Z102"/>
  <c r="AA102"/>
  <c r="AB102"/>
  <c r="AC102"/>
  <c r="AD102"/>
  <c r="AE102"/>
  <c r="AF102"/>
  <c r="AG102"/>
  <c r="AH102"/>
  <c r="AI102"/>
  <c r="AJ102"/>
  <c r="AK102"/>
  <c r="G103"/>
  <c r="H103"/>
  <c r="I103"/>
  <c r="J103"/>
  <c r="K103"/>
  <c r="L103"/>
  <c r="M103"/>
  <c r="N103"/>
  <c r="O103"/>
  <c r="P103"/>
  <c r="Q103"/>
  <c r="R103"/>
  <c r="S103"/>
  <c r="T103"/>
  <c r="U103"/>
  <c r="V103"/>
  <c r="W103"/>
  <c r="X103"/>
  <c r="Y103"/>
  <c r="Z103"/>
  <c r="AA103"/>
  <c r="AB103"/>
  <c r="AC103"/>
  <c r="AD103"/>
  <c r="AE103"/>
  <c r="AF103"/>
  <c r="AG103"/>
  <c r="AH103"/>
  <c r="AI103"/>
  <c r="AJ103"/>
  <c r="AK103"/>
  <c r="G104"/>
  <c r="H104"/>
  <c r="I104"/>
  <c r="J104"/>
  <c r="K104"/>
  <c r="L104"/>
  <c r="M104"/>
  <c r="N104"/>
  <c r="O104"/>
  <c r="P104"/>
  <c r="Q104"/>
  <c r="R104"/>
  <c r="S104"/>
  <c r="T104"/>
  <c r="U104"/>
  <c r="V104"/>
  <c r="W104"/>
  <c r="X104"/>
  <c r="Y104"/>
  <c r="Z104"/>
  <c r="AA104"/>
  <c r="AB104"/>
  <c r="AC104"/>
  <c r="AD104"/>
  <c r="AE104"/>
  <c r="AF104"/>
  <c r="AG104"/>
  <c r="AH104"/>
  <c r="AI104"/>
  <c r="AJ104"/>
  <c r="AK104"/>
  <c r="G105"/>
  <c r="H105"/>
  <c r="I105"/>
  <c r="J105"/>
  <c r="K105"/>
  <c r="L105"/>
  <c r="M105"/>
  <c r="N105"/>
  <c r="O105"/>
  <c r="P105"/>
  <c r="Q105"/>
  <c r="R105"/>
  <c r="S105"/>
  <c r="T105"/>
  <c r="U105"/>
  <c r="V105"/>
  <c r="W105"/>
  <c r="X105"/>
  <c r="Y105"/>
  <c r="Z105"/>
  <c r="AA105"/>
  <c r="AB105"/>
  <c r="AC105"/>
  <c r="AD105"/>
  <c r="AE105"/>
  <c r="AF105"/>
  <c r="AG105"/>
  <c r="AH105"/>
  <c r="AI105"/>
  <c r="AJ105"/>
  <c r="AK105"/>
  <c r="G106"/>
  <c r="H106"/>
  <c r="I106"/>
  <c r="J106"/>
  <c r="K106"/>
  <c r="L106"/>
  <c r="M106"/>
  <c r="N106"/>
  <c r="O106"/>
  <c r="P106"/>
  <c r="Q106"/>
  <c r="R106"/>
  <c r="S106"/>
  <c r="T106"/>
  <c r="U106"/>
  <c r="V106"/>
  <c r="W106"/>
  <c r="X106"/>
  <c r="Y106"/>
  <c r="Z106"/>
  <c r="AA106"/>
  <c r="AB106"/>
  <c r="AC106"/>
  <c r="AD106"/>
  <c r="AE106"/>
  <c r="AF106"/>
  <c r="AG106"/>
  <c r="AH106"/>
  <c r="AI106"/>
  <c r="AJ106"/>
  <c r="AK106"/>
  <c r="G107"/>
  <c r="H107"/>
  <c r="I107"/>
  <c r="J107"/>
  <c r="K107"/>
  <c r="L107"/>
  <c r="M107"/>
  <c r="N107"/>
  <c r="O107"/>
  <c r="P107"/>
  <c r="Q107"/>
  <c r="R107"/>
  <c r="S107"/>
  <c r="T107"/>
  <c r="U107"/>
  <c r="V107"/>
  <c r="W107"/>
  <c r="X107"/>
  <c r="Y107"/>
  <c r="Z107"/>
  <c r="AA107"/>
  <c r="AB107"/>
  <c r="AC107"/>
  <c r="AD107"/>
  <c r="AE107"/>
  <c r="AF107"/>
  <c r="AG107"/>
  <c r="AH107"/>
  <c r="AI107"/>
  <c r="AJ107"/>
  <c r="AK107"/>
  <c r="G108"/>
  <c r="H108"/>
  <c r="I108"/>
  <c r="J108"/>
  <c r="K108"/>
  <c r="L108"/>
  <c r="M108"/>
  <c r="N108"/>
  <c r="O108"/>
  <c r="P108"/>
  <c r="Q108"/>
  <c r="R108"/>
  <c r="S108"/>
  <c r="T108"/>
  <c r="U108"/>
  <c r="V108"/>
  <c r="W108"/>
  <c r="X108"/>
  <c r="Y108"/>
  <c r="Z108"/>
  <c r="AA108"/>
  <c r="AB108"/>
  <c r="AC108"/>
  <c r="AD108"/>
  <c r="AE108"/>
  <c r="AF108"/>
  <c r="AG108"/>
  <c r="AH108"/>
  <c r="AI108"/>
  <c r="AJ108"/>
  <c r="AK108"/>
  <c r="G109"/>
  <c r="H109"/>
  <c r="I109"/>
  <c r="J109"/>
  <c r="K109"/>
  <c r="L109"/>
  <c r="M109"/>
  <c r="N109"/>
  <c r="O109"/>
  <c r="P109"/>
  <c r="Q109"/>
  <c r="R109"/>
  <c r="S109"/>
  <c r="T109"/>
  <c r="U109"/>
  <c r="V109"/>
  <c r="W109"/>
  <c r="X109"/>
  <c r="Y109"/>
  <c r="Z109"/>
  <c r="AA109"/>
  <c r="AB109"/>
  <c r="AC109"/>
  <c r="AD109"/>
  <c r="AE109"/>
  <c r="AF109"/>
  <c r="AG109"/>
  <c r="AH109"/>
  <c r="AI109"/>
  <c r="AJ109"/>
  <c r="AK109"/>
  <c r="G110"/>
  <c r="H110"/>
  <c r="I110"/>
  <c r="J110"/>
  <c r="K110"/>
  <c r="L110"/>
  <c r="M110"/>
  <c r="N110"/>
  <c r="O110"/>
  <c r="P110"/>
  <c r="Q110"/>
  <c r="R110"/>
  <c r="S110"/>
  <c r="T110"/>
  <c r="U110"/>
  <c r="V110"/>
  <c r="W110"/>
  <c r="X110"/>
  <c r="Y110"/>
  <c r="Z110"/>
  <c r="AA110"/>
  <c r="AB110"/>
  <c r="AC110"/>
  <c r="AD110"/>
  <c r="AE110"/>
  <c r="AF110"/>
  <c r="AG110"/>
  <c r="AH110"/>
  <c r="AI110"/>
  <c r="AJ110"/>
  <c r="AK110"/>
  <c r="G112"/>
  <c r="H112"/>
  <c r="I112"/>
  <c r="J112"/>
  <c r="K112"/>
  <c r="L112"/>
  <c r="M112"/>
  <c r="N112"/>
  <c r="O112"/>
  <c r="P112"/>
  <c r="Q112"/>
  <c r="R112"/>
  <c r="S112"/>
  <c r="T112"/>
  <c r="U112"/>
  <c r="V112"/>
  <c r="W112"/>
  <c r="X112"/>
  <c r="Y112"/>
  <c r="Z112"/>
  <c r="AA112"/>
  <c r="AB112"/>
  <c r="AC112"/>
  <c r="AD112"/>
  <c r="AE112"/>
  <c r="AF112"/>
  <c r="AG112"/>
  <c r="AH112"/>
  <c r="AI112"/>
  <c r="AJ112"/>
  <c r="AK112"/>
  <c r="G113"/>
  <c r="H113"/>
  <c r="I113"/>
  <c r="J113"/>
  <c r="K113"/>
  <c r="L113"/>
  <c r="M113"/>
  <c r="N113"/>
  <c r="O113"/>
  <c r="P113"/>
  <c r="Q113"/>
  <c r="R113"/>
  <c r="S113"/>
  <c r="T113"/>
  <c r="U113"/>
  <c r="V113"/>
  <c r="W113"/>
  <c r="X113"/>
  <c r="Y113"/>
  <c r="Z113"/>
  <c r="AA113"/>
  <c r="AB113"/>
  <c r="AC113"/>
  <c r="AD113"/>
  <c r="AE113"/>
  <c r="AF113"/>
  <c r="AG113"/>
  <c r="AH113"/>
  <c r="AI113"/>
  <c r="AJ113"/>
  <c r="AK113"/>
  <c r="G114"/>
  <c r="H114"/>
  <c r="I114"/>
  <c r="J114"/>
  <c r="K114"/>
  <c r="L114"/>
  <c r="M114"/>
  <c r="N114"/>
  <c r="O114"/>
  <c r="P114"/>
  <c r="Q114"/>
  <c r="R114"/>
  <c r="S114"/>
  <c r="T114"/>
  <c r="U114"/>
  <c r="V114"/>
  <c r="W114"/>
  <c r="X114"/>
  <c r="Y114"/>
  <c r="Z114"/>
  <c r="AA114"/>
  <c r="AB114"/>
  <c r="AC114"/>
  <c r="AD114"/>
  <c r="AE114"/>
  <c r="AF114"/>
  <c r="AG114"/>
  <c r="AH114"/>
  <c r="AI114"/>
  <c r="AJ114"/>
  <c r="AK114"/>
  <c r="G115"/>
  <c r="H115"/>
  <c r="I115"/>
  <c r="J115"/>
  <c r="K115"/>
  <c r="L115"/>
  <c r="M115"/>
  <c r="N115"/>
  <c r="O115"/>
  <c r="P115"/>
  <c r="Q115"/>
  <c r="R115"/>
  <c r="S115"/>
  <c r="T115"/>
  <c r="U115"/>
  <c r="V115"/>
  <c r="W115"/>
  <c r="X115"/>
  <c r="Y115"/>
  <c r="Z115"/>
  <c r="AA115"/>
  <c r="AB115"/>
  <c r="AC115"/>
  <c r="AD115"/>
  <c r="AE115"/>
  <c r="AF115"/>
  <c r="AG115"/>
  <c r="AH115"/>
  <c r="AI115"/>
  <c r="AJ115"/>
  <c r="AK115"/>
  <c r="G116"/>
  <c r="H116"/>
  <c r="I116"/>
  <c r="J116"/>
  <c r="K116"/>
  <c r="L116"/>
  <c r="M116"/>
  <c r="N116"/>
  <c r="O116"/>
  <c r="P116"/>
  <c r="Q116"/>
  <c r="R116"/>
  <c r="S116"/>
  <c r="T116"/>
  <c r="U116"/>
  <c r="V116"/>
  <c r="W116"/>
  <c r="X116"/>
  <c r="Y116"/>
  <c r="Z116"/>
  <c r="AA116"/>
  <c r="AB116"/>
  <c r="AC116"/>
  <c r="AD116"/>
  <c r="AE116"/>
  <c r="AF116"/>
  <c r="AG116"/>
  <c r="AH116"/>
  <c r="AI116"/>
  <c r="AJ116"/>
  <c r="AK116"/>
  <c r="G117"/>
  <c r="H117"/>
  <c r="I117"/>
  <c r="J117"/>
  <c r="K117"/>
  <c r="L117"/>
  <c r="M117"/>
  <c r="N117"/>
  <c r="O117"/>
  <c r="P117"/>
  <c r="Q117"/>
  <c r="R117"/>
  <c r="S117"/>
  <c r="T117"/>
  <c r="U117"/>
  <c r="V117"/>
  <c r="W117"/>
  <c r="X117"/>
  <c r="Y117"/>
  <c r="Z117"/>
  <c r="AA117"/>
  <c r="AB117"/>
  <c r="AC117"/>
  <c r="AD117"/>
  <c r="AE117"/>
  <c r="AF117"/>
  <c r="AG117"/>
  <c r="AH117"/>
  <c r="AI117"/>
  <c r="AJ117"/>
  <c r="AK117"/>
  <c r="G118"/>
  <c r="H118"/>
  <c r="I118"/>
  <c r="J118"/>
  <c r="K118"/>
  <c r="L118"/>
  <c r="M118"/>
  <c r="N118"/>
  <c r="O118"/>
  <c r="P118"/>
  <c r="Q118"/>
  <c r="R118"/>
  <c r="S118"/>
  <c r="T118"/>
  <c r="U118"/>
  <c r="V118"/>
  <c r="W118"/>
  <c r="X118"/>
  <c r="Y118"/>
  <c r="Z118"/>
  <c r="AA118"/>
  <c r="AB118"/>
  <c r="AC118"/>
  <c r="AD118"/>
  <c r="AE118"/>
  <c r="AF118"/>
  <c r="AG118"/>
  <c r="AH118"/>
  <c r="AI118"/>
  <c r="AJ118"/>
  <c r="AK118"/>
  <c r="G119"/>
  <c r="H119"/>
  <c r="I119"/>
  <c r="J119"/>
  <c r="K119"/>
  <c r="L119"/>
  <c r="M119"/>
  <c r="N119"/>
  <c r="O119"/>
  <c r="P119"/>
  <c r="Q119"/>
  <c r="R119"/>
  <c r="S119"/>
  <c r="T119"/>
  <c r="U119"/>
  <c r="V119"/>
  <c r="W119"/>
  <c r="X119"/>
  <c r="Y119"/>
  <c r="Z119"/>
  <c r="AA119"/>
  <c r="AB119"/>
  <c r="AC119"/>
  <c r="AD119"/>
  <c r="AE119"/>
  <c r="AF119"/>
  <c r="AG119"/>
  <c r="AH119"/>
  <c r="AI119"/>
  <c r="AJ119"/>
  <c r="AK119"/>
  <c r="G120"/>
  <c r="H120"/>
  <c r="I120"/>
  <c r="J120"/>
  <c r="K120"/>
  <c r="L120"/>
  <c r="M120"/>
  <c r="N120"/>
  <c r="O120"/>
  <c r="P120"/>
  <c r="Q120"/>
  <c r="R120"/>
  <c r="S120"/>
  <c r="T120"/>
  <c r="U120"/>
  <c r="V120"/>
  <c r="W120"/>
  <c r="X120"/>
  <c r="Y120"/>
  <c r="Z120"/>
  <c r="AA120"/>
  <c r="AB120"/>
  <c r="AC120"/>
  <c r="AD120"/>
  <c r="AE120"/>
  <c r="AF120"/>
  <c r="AG120"/>
  <c r="AH120"/>
  <c r="AI120"/>
  <c r="AJ120"/>
  <c r="AK120"/>
  <c r="G121"/>
  <c r="H121"/>
  <c r="I121"/>
  <c r="J121"/>
  <c r="K121"/>
  <c r="L121"/>
  <c r="M121"/>
  <c r="N121"/>
  <c r="O121"/>
  <c r="P121"/>
  <c r="Q121"/>
  <c r="R121"/>
  <c r="S121"/>
  <c r="T121"/>
  <c r="U121"/>
  <c r="V121"/>
  <c r="W121"/>
  <c r="X121"/>
  <c r="Y121"/>
  <c r="Z121"/>
  <c r="AA121"/>
  <c r="AB121"/>
  <c r="AC121"/>
  <c r="AD121"/>
  <c r="AE121"/>
  <c r="AF121"/>
  <c r="AG121"/>
  <c r="AH121"/>
  <c r="AI121"/>
  <c r="AJ121"/>
  <c r="AK121"/>
  <c r="G122"/>
  <c r="H122"/>
  <c r="I122"/>
  <c r="J122"/>
  <c r="K122"/>
  <c r="L122"/>
  <c r="M122"/>
  <c r="N122"/>
  <c r="O122"/>
  <c r="P122"/>
  <c r="Q122"/>
  <c r="R122"/>
  <c r="S122"/>
  <c r="T122"/>
  <c r="U122"/>
  <c r="V122"/>
  <c r="W122"/>
  <c r="X122"/>
  <c r="Y122"/>
  <c r="Z122"/>
  <c r="AA122"/>
  <c r="AB122"/>
  <c r="AC122"/>
  <c r="AD122"/>
  <c r="AE122"/>
  <c r="AF122"/>
  <c r="AG122"/>
  <c r="AH122"/>
  <c r="AI122"/>
  <c r="AJ122"/>
  <c r="AK122"/>
  <c r="G123"/>
  <c r="H123"/>
  <c r="I123"/>
  <c r="J123"/>
  <c r="K123"/>
  <c r="L123"/>
  <c r="M123"/>
  <c r="N123"/>
  <c r="O123"/>
  <c r="P123"/>
  <c r="Q123"/>
  <c r="R123"/>
  <c r="S123"/>
  <c r="T123"/>
  <c r="U123"/>
  <c r="V123"/>
  <c r="W123"/>
  <c r="X123"/>
  <c r="Y123"/>
  <c r="Z123"/>
  <c r="AA123"/>
  <c r="AB123"/>
  <c r="AC123"/>
  <c r="AD123"/>
  <c r="AE123"/>
  <c r="AF123"/>
  <c r="AG123"/>
  <c r="AH123"/>
  <c r="AI123"/>
  <c r="AJ123"/>
  <c r="AK123"/>
  <c r="G124"/>
  <c r="H124"/>
  <c r="I124"/>
  <c r="J124"/>
  <c r="K124"/>
  <c r="L124"/>
  <c r="M124"/>
  <c r="N124"/>
  <c r="O124"/>
  <c r="P124"/>
  <c r="Q124"/>
  <c r="R124"/>
  <c r="S124"/>
  <c r="T124"/>
  <c r="U124"/>
  <c r="V124"/>
  <c r="W124"/>
  <c r="X124"/>
  <c r="Y124"/>
  <c r="Z124"/>
  <c r="AA124"/>
  <c r="AB124"/>
  <c r="AC124"/>
  <c r="AD124"/>
  <c r="AE124"/>
  <c r="AF124"/>
  <c r="AG124"/>
  <c r="AH124"/>
  <c r="AI124"/>
  <c r="AJ124"/>
  <c r="AK124"/>
  <c r="G125"/>
  <c r="H125"/>
  <c r="I125"/>
  <c r="J125"/>
  <c r="K125"/>
  <c r="L125"/>
  <c r="M125"/>
  <c r="N125"/>
  <c r="O125"/>
  <c r="P125"/>
  <c r="Q125"/>
  <c r="R125"/>
  <c r="S125"/>
  <c r="T125"/>
  <c r="U125"/>
  <c r="V125"/>
  <c r="W125"/>
  <c r="X125"/>
  <c r="Y125"/>
  <c r="Z125"/>
  <c r="AA125"/>
  <c r="AB125"/>
  <c r="AC125"/>
  <c r="AD125"/>
  <c r="AE125"/>
  <c r="AF125"/>
  <c r="AG125"/>
  <c r="AH125"/>
  <c r="AI125"/>
  <c r="AJ125"/>
  <c r="AK125"/>
  <c r="G126"/>
  <c r="H126"/>
  <c r="I126"/>
  <c r="J126"/>
  <c r="K126"/>
  <c r="L126"/>
  <c r="M126"/>
  <c r="N126"/>
  <c r="O126"/>
  <c r="P126"/>
  <c r="Q126"/>
  <c r="R126"/>
  <c r="S126"/>
  <c r="T126"/>
  <c r="U126"/>
  <c r="V126"/>
  <c r="W126"/>
  <c r="X126"/>
  <c r="Y126"/>
  <c r="Z126"/>
  <c r="AA126"/>
  <c r="AB126"/>
  <c r="AC126"/>
  <c r="AD126"/>
  <c r="AE126"/>
  <c r="AF126"/>
  <c r="AG126"/>
  <c r="AH126"/>
  <c r="AI126"/>
  <c r="AJ126"/>
  <c r="AK126"/>
  <c r="G127"/>
  <c r="H127"/>
  <c r="I127"/>
  <c r="J127"/>
  <c r="K127"/>
  <c r="L127"/>
  <c r="M127"/>
  <c r="N127"/>
  <c r="O127"/>
  <c r="P127"/>
  <c r="Q127"/>
  <c r="R127"/>
  <c r="S127"/>
  <c r="T127"/>
  <c r="U127"/>
  <c r="V127"/>
  <c r="W127"/>
  <c r="X127"/>
  <c r="Y127"/>
  <c r="Z127"/>
  <c r="AA127"/>
  <c r="AB127"/>
  <c r="AC127"/>
  <c r="AD127"/>
  <c r="AE127"/>
  <c r="AF127"/>
  <c r="AG127"/>
  <c r="AH127"/>
  <c r="AI127"/>
  <c r="AJ127"/>
  <c r="AK127"/>
  <c r="G128"/>
  <c r="H128"/>
  <c r="I128"/>
  <c r="J128"/>
  <c r="K128"/>
  <c r="L128"/>
  <c r="M128"/>
  <c r="N128"/>
  <c r="O128"/>
  <c r="P128"/>
  <c r="Q128"/>
  <c r="R128"/>
  <c r="S128"/>
  <c r="T128"/>
  <c r="U128"/>
  <c r="V128"/>
  <c r="W128"/>
  <c r="X128"/>
  <c r="Y128"/>
  <c r="Z128"/>
  <c r="AA128"/>
  <c r="AB128"/>
  <c r="AC128"/>
  <c r="AD128"/>
  <c r="AE128"/>
  <c r="AF128"/>
  <c r="AG128"/>
  <c r="AH128"/>
  <c r="AI128"/>
  <c r="AJ128"/>
  <c r="AK128"/>
  <c r="Z129"/>
  <c r="AA129"/>
  <c r="AB129"/>
  <c r="AC129"/>
  <c r="AD129"/>
  <c r="AE129"/>
  <c r="AF129"/>
  <c r="AG129"/>
  <c r="AH129"/>
  <c r="AI129"/>
  <c r="AJ129"/>
  <c r="AK129"/>
  <c r="G130"/>
  <c r="H130"/>
  <c r="I130"/>
  <c r="J130"/>
  <c r="K130"/>
  <c r="L130"/>
  <c r="M130"/>
  <c r="N130"/>
  <c r="O130"/>
  <c r="P130"/>
  <c r="Q130"/>
  <c r="R130"/>
  <c r="S130"/>
  <c r="T130"/>
  <c r="U130"/>
  <c r="V130"/>
  <c r="W130"/>
  <c r="X130"/>
  <c r="Y130"/>
  <c r="Z130"/>
  <c r="AA130"/>
  <c r="AB130"/>
  <c r="AC130"/>
  <c r="AD130"/>
  <c r="AE130"/>
  <c r="AF130"/>
  <c r="AG130"/>
  <c r="AH130"/>
  <c r="AI130"/>
  <c r="AJ130"/>
  <c r="AK130"/>
  <c r="G131"/>
  <c r="H131"/>
  <c r="I131"/>
  <c r="J131"/>
  <c r="K131"/>
  <c r="L131"/>
  <c r="M131"/>
  <c r="N131"/>
  <c r="O131"/>
  <c r="P131"/>
  <c r="Q131"/>
  <c r="R131"/>
  <c r="S131"/>
  <c r="T131"/>
  <c r="U131"/>
  <c r="V131"/>
  <c r="W131"/>
  <c r="X131"/>
  <c r="Y131"/>
  <c r="Z131"/>
  <c r="AA131"/>
  <c r="AB131"/>
  <c r="AC131"/>
  <c r="AD131"/>
  <c r="AE131"/>
  <c r="AF131"/>
  <c r="AG131"/>
  <c r="AH131"/>
  <c r="AI131"/>
  <c r="AJ131"/>
  <c r="AK131"/>
  <c r="G132"/>
  <c r="H132"/>
  <c r="I132"/>
  <c r="J132"/>
  <c r="K132"/>
  <c r="L132"/>
  <c r="M132"/>
  <c r="N132"/>
  <c r="O132"/>
  <c r="P132"/>
  <c r="Q132"/>
  <c r="R132"/>
  <c r="S132"/>
  <c r="T132"/>
  <c r="U132"/>
  <c r="V132"/>
  <c r="W132"/>
  <c r="X132"/>
  <c r="Y132"/>
  <c r="Z132"/>
  <c r="AA132"/>
  <c r="AB132"/>
  <c r="AC132"/>
  <c r="AD132"/>
  <c r="AE132"/>
  <c r="AF132"/>
  <c r="AG132"/>
  <c r="AH132"/>
  <c r="AI132"/>
  <c r="AJ132"/>
  <c r="AK132"/>
  <c r="G133"/>
  <c r="H133"/>
  <c r="I133"/>
  <c r="J133"/>
  <c r="K133"/>
  <c r="L133"/>
  <c r="M133"/>
  <c r="N133"/>
  <c r="O133"/>
  <c r="P133"/>
  <c r="Q133"/>
  <c r="R133"/>
  <c r="S133"/>
  <c r="T133"/>
  <c r="U133"/>
  <c r="V133"/>
  <c r="W133"/>
  <c r="X133"/>
  <c r="Y133"/>
  <c r="Z133"/>
  <c r="AA133"/>
  <c r="AB133"/>
  <c r="AC133"/>
  <c r="AD133"/>
  <c r="AE133"/>
  <c r="AF133"/>
  <c r="AG133"/>
  <c r="AH133"/>
  <c r="AI133"/>
  <c r="AJ133"/>
  <c r="AK133"/>
  <c r="G137"/>
  <c r="H137"/>
  <c r="I137"/>
  <c r="J137"/>
  <c r="K137"/>
  <c r="L137"/>
  <c r="M137"/>
  <c r="N137"/>
  <c r="O137"/>
  <c r="P137"/>
  <c r="Q137"/>
  <c r="R137"/>
  <c r="S137"/>
  <c r="T137"/>
  <c r="U137"/>
  <c r="V137"/>
  <c r="W137"/>
  <c r="X137"/>
  <c r="Y137"/>
  <c r="Z137"/>
  <c r="AA137"/>
  <c r="AB137"/>
  <c r="AC137"/>
  <c r="AD137"/>
  <c r="AE137"/>
  <c r="AF137"/>
  <c r="AG137"/>
  <c r="AH137"/>
  <c r="AI137"/>
  <c r="AJ137"/>
  <c r="AK137"/>
  <c r="G138"/>
  <c r="H138"/>
  <c r="I138"/>
  <c r="J138"/>
  <c r="K138"/>
  <c r="L138"/>
  <c r="M138"/>
  <c r="N138"/>
  <c r="O138"/>
  <c r="P138"/>
  <c r="Q138"/>
  <c r="R138"/>
  <c r="S138"/>
  <c r="T138"/>
  <c r="U138"/>
  <c r="V138"/>
  <c r="W138"/>
  <c r="X138"/>
  <c r="Y138"/>
  <c r="Z138"/>
  <c r="AA138"/>
  <c r="AB138"/>
  <c r="AC138"/>
  <c r="AD138"/>
  <c r="AE138"/>
  <c r="AF138"/>
  <c r="AG138"/>
  <c r="AH138"/>
  <c r="AI138"/>
  <c r="AJ138"/>
  <c r="AK138"/>
  <c r="G139"/>
  <c r="H139"/>
  <c r="I139"/>
  <c r="J139"/>
  <c r="K139"/>
  <c r="L139"/>
  <c r="M139"/>
  <c r="N139"/>
  <c r="O139"/>
  <c r="P139"/>
  <c r="Q139"/>
  <c r="R139"/>
  <c r="S139"/>
  <c r="T139"/>
  <c r="U139"/>
  <c r="V139"/>
  <c r="W139"/>
  <c r="X139"/>
  <c r="Y139"/>
  <c r="Z139"/>
  <c r="AA139"/>
  <c r="AB139"/>
  <c r="AC139"/>
  <c r="AD139"/>
  <c r="AE139"/>
  <c r="AF139"/>
  <c r="AG139"/>
  <c r="AH139"/>
  <c r="AI139"/>
  <c r="AJ139"/>
  <c r="AK139"/>
  <c r="G140"/>
  <c r="H140"/>
  <c r="I140"/>
  <c r="J140"/>
  <c r="K140"/>
  <c r="L140"/>
  <c r="M140"/>
  <c r="N140"/>
  <c r="O140"/>
  <c r="P140"/>
  <c r="Q140"/>
  <c r="R140"/>
  <c r="S140"/>
  <c r="T140"/>
  <c r="U140"/>
  <c r="V140"/>
  <c r="W140"/>
  <c r="X140"/>
  <c r="Y140"/>
  <c r="Z140"/>
  <c r="AA140"/>
  <c r="AB140"/>
  <c r="AC140"/>
  <c r="AD140"/>
  <c r="AE140"/>
  <c r="AF140"/>
  <c r="AG140"/>
  <c r="AH140"/>
  <c r="AI140"/>
  <c r="AJ140"/>
  <c r="AK140"/>
  <c r="G141"/>
  <c r="H141"/>
  <c r="I141"/>
  <c r="J141"/>
  <c r="K141"/>
  <c r="L141"/>
  <c r="M141"/>
  <c r="N141"/>
  <c r="O141"/>
  <c r="P141"/>
  <c r="Q141"/>
  <c r="R141"/>
  <c r="S141"/>
  <c r="T141"/>
  <c r="U141"/>
  <c r="V141"/>
  <c r="W141"/>
  <c r="X141"/>
  <c r="Y141"/>
  <c r="Z141"/>
  <c r="AA141"/>
  <c r="AB141"/>
  <c r="AC141"/>
  <c r="AD141"/>
  <c r="AE141"/>
  <c r="AF141"/>
  <c r="AG141"/>
  <c r="AH141"/>
  <c r="AI141"/>
  <c r="AJ141"/>
  <c r="AK141"/>
  <c r="G142"/>
  <c r="H142"/>
  <c r="I142"/>
  <c r="J142"/>
  <c r="K142"/>
  <c r="L142"/>
  <c r="M142"/>
  <c r="N142"/>
  <c r="O142"/>
  <c r="P142"/>
  <c r="Q142"/>
  <c r="R142"/>
  <c r="S142"/>
  <c r="T142"/>
  <c r="U142"/>
  <c r="V142"/>
  <c r="W142"/>
  <c r="X142"/>
  <c r="Y142"/>
  <c r="Z142"/>
  <c r="AA142"/>
  <c r="AB142"/>
  <c r="AC142"/>
  <c r="AD142"/>
  <c r="AE142"/>
  <c r="AF142"/>
  <c r="AG142"/>
  <c r="AH142"/>
  <c r="AI142"/>
  <c r="AJ142"/>
  <c r="AK142"/>
  <c r="G143"/>
  <c r="H143"/>
  <c r="I143"/>
  <c r="J143"/>
  <c r="K143"/>
  <c r="L143"/>
  <c r="M143"/>
  <c r="N143"/>
  <c r="O143"/>
  <c r="P143"/>
  <c r="Q143"/>
  <c r="R143"/>
  <c r="S143"/>
  <c r="T143"/>
  <c r="U143"/>
  <c r="V143"/>
  <c r="W143"/>
  <c r="X143"/>
  <c r="Y143"/>
  <c r="Z143"/>
  <c r="AA143"/>
  <c r="AB143"/>
  <c r="AC143"/>
  <c r="AD143"/>
  <c r="AE143"/>
  <c r="AF143"/>
  <c r="AG143"/>
  <c r="AH143"/>
  <c r="AI143"/>
  <c r="AJ143"/>
  <c r="AK143"/>
  <c r="G144"/>
  <c r="H144"/>
  <c r="I144"/>
  <c r="J144"/>
  <c r="K144"/>
  <c r="L144"/>
  <c r="M144"/>
  <c r="N144"/>
  <c r="O144"/>
  <c r="P144"/>
  <c r="Q144"/>
  <c r="R144"/>
  <c r="S144"/>
  <c r="T144"/>
  <c r="U144"/>
  <c r="V144"/>
  <c r="W144"/>
  <c r="X144"/>
  <c r="Y144"/>
  <c r="Z144"/>
  <c r="AA144"/>
  <c r="AB144"/>
  <c r="AC144"/>
  <c r="AD144"/>
  <c r="AE144"/>
  <c r="AF144"/>
  <c r="AG144"/>
  <c r="AH144"/>
  <c r="AI144"/>
  <c r="AJ144"/>
  <c r="AK144"/>
  <c r="G145"/>
  <c r="H145"/>
  <c r="I145"/>
  <c r="J145"/>
  <c r="K145"/>
  <c r="L145"/>
  <c r="M145"/>
  <c r="N145"/>
  <c r="O145"/>
  <c r="P145"/>
  <c r="Q145"/>
  <c r="R145"/>
  <c r="S145"/>
  <c r="T145"/>
  <c r="U145"/>
  <c r="V145"/>
  <c r="W145"/>
  <c r="X145"/>
  <c r="Y145"/>
  <c r="Z145"/>
  <c r="AA145"/>
  <c r="AB145"/>
  <c r="AC145"/>
  <c r="AD145"/>
  <c r="AE145"/>
  <c r="AF145"/>
  <c r="AG145"/>
  <c r="AH145"/>
  <c r="AI145"/>
  <c r="AJ145"/>
  <c r="AK145"/>
  <c r="G146"/>
  <c r="H146"/>
  <c r="I146"/>
  <c r="K146"/>
  <c r="L146"/>
  <c r="M146"/>
  <c r="N146"/>
  <c r="O146"/>
  <c r="P146"/>
  <c r="Q146"/>
  <c r="R146"/>
  <c r="S146"/>
  <c r="T146"/>
  <c r="U146"/>
  <c r="V146"/>
  <c r="W146"/>
  <c r="X146"/>
  <c r="Y146"/>
  <c r="Z146"/>
  <c r="AA146"/>
  <c r="AB146"/>
  <c r="AC146"/>
  <c r="AD146"/>
  <c r="AE146"/>
  <c r="AF146"/>
  <c r="AG146"/>
  <c r="AH146"/>
  <c r="AI146"/>
  <c r="AJ146"/>
  <c r="AK146"/>
  <c r="P308"/>
  <c r="Q308"/>
  <c r="R308"/>
  <c r="S308"/>
  <c r="T308"/>
  <c r="U308"/>
  <c r="V308"/>
  <c r="W308"/>
  <c r="X308"/>
  <c r="Y308"/>
  <c r="Z308"/>
  <c r="AA308"/>
  <c r="AB308"/>
  <c r="AC308"/>
  <c r="AD308"/>
  <c r="AE308"/>
  <c r="AF308"/>
  <c r="AG308"/>
  <c r="AH308"/>
  <c r="AI308"/>
  <c r="AJ308"/>
  <c r="AK308"/>
  <c r="P310"/>
  <c r="Q310"/>
  <c r="R310"/>
  <c r="S310"/>
  <c r="T310"/>
  <c r="U310"/>
  <c r="V310"/>
  <c r="W310"/>
  <c r="X310"/>
  <c r="Y310"/>
  <c r="Z310"/>
  <c r="AA310"/>
  <c r="AB310"/>
  <c r="AC310"/>
  <c r="AD310"/>
  <c r="AE310"/>
  <c r="AF310"/>
  <c r="AG310"/>
  <c r="AH310"/>
  <c r="AI310"/>
  <c r="AJ310"/>
  <c r="AK310"/>
  <c r="P311"/>
  <c r="Q311"/>
  <c r="R311"/>
  <c r="S311"/>
  <c r="T311"/>
  <c r="U311"/>
  <c r="V311"/>
  <c r="W311"/>
  <c r="X311"/>
  <c r="Y311"/>
  <c r="Z311"/>
  <c r="AA311"/>
  <c r="AB311"/>
  <c r="AC311"/>
  <c r="AD311"/>
  <c r="AE311"/>
  <c r="AF311"/>
  <c r="AG311"/>
  <c r="AH311"/>
  <c r="AI311"/>
  <c r="AJ311"/>
  <c r="AK311"/>
  <c r="P312"/>
  <c r="Q312"/>
  <c r="R312"/>
  <c r="S312"/>
  <c r="T312"/>
  <c r="U312"/>
  <c r="V312"/>
  <c r="W312"/>
  <c r="X312"/>
  <c r="Y312"/>
  <c r="Z312"/>
  <c r="AA312"/>
  <c r="AB312"/>
  <c r="AC312"/>
  <c r="AD312"/>
  <c r="AE312"/>
  <c r="AF312"/>
  <c r="AG312"/>
  <c r="AH312"/>
  <c r="AI312"/>
  <c r="AJ312"/>
  <c r="AK312"/>
  <c r="P313"/>
  <c r="Q313"/>
  <c r="R313"/>
  <c r="S313"/>
  <c r="T313"/>
  <c r="U313"/>
  <c r="V313"/>
  <c r="W313"/>
  <c r="X313"/>
  <c r="Y313"/>
  <c r="Z313"/>
  <c r="AA313"/>
  <c r="AB313"/>
  <c r="AC313"/>
  <c r="AD313"/>
  <c r="AE313"/>
  <c r="AF313"/>
  <c r="AG313"/>
  <c r="AH313"/>
  <c r="AI313"/>
  <c r="AJ313"/>
  <c r="AK313"/>
  <c r="P314"/>
  <c r="Q314"/>
  <c r="R314"/>
  <c r="S314"/>
  <c r="T314"/>
  <c r="U314"/>
  <c r="V314"/>
  <c r="W314"/>
  <c r="X314"/>
  <c r="Y314"/>
  <c r="Z314"/>
  <c r="AA314"/>
  <c r="AB314"/>
  <c r="AC314"/>
  <c r="AD314"/>
  <c r="AE314"/>
  <c r="AF314"/>
  <c r="AG314"/>
  <c r="AH314"/>
  <c r="AI314"/>
  <c r="AJ314"/>
  <c r="AK314"/>
  <c r="P315"/>
  <c r="Q315"/>
  <c r="R315"/>
  <c r="S315"/>
  <c r="T315"/>
  <c r="U315"/>
  <c r="V315"/>
  <c r="W315"/>
  <c r="X315"/>
  <c r="Y315"/>
  <c r="Z315"/>
  <c r="AA315"/>
  <c r="AB315"/>
  <c r="AC315"/>
  <c r="AD315"/>
  <c r="AE315"/>
  <c r="AF315"/>
  <c r="AG315"/>
  <c r="AH315"/>
  <c r="AI315"/>
  <c r="AJ315"/>
  <c r="AK315"/>
  <c r="P316"/>
  <c r="Q316"/>
  <c r="R316"/>
  <c r="S316"/>
  <c r="T316"/>
  <c r="U316"/>
  <c r="V316"/>
  <c r="W316"/>
  <c r="X316"/>
  <c r="Y316"/>
  <c r="Z316"/>
  <c r="AA316"/>
  <c r="AB316"/>
  <c r="AC316"/>
  <c r="AD316"/>
  <c r="AE316"/>
  <c r="AF316"/>
  <c r="AG316"/>
  <c r="AH316"/>
  <c r="AI316"/>
  <c r="AJ316"/>
  <c r="AK316"/>
  <c r="P317"/>
  <c r="Q317"/>
  <c r="R317"/>
  <c r="S317"/>
  <c r="T317"/>
  <c r="U317"/>
  <c r="V317"/>
  <c r="W317"/>
  <c r="X317"/>
  <c r="Y317"/>
  <c r="Z317"/>
  <c r="AA317"/>
  <c r="AB317"/>
  <c r="AC317"/>
  <c r="AD317"/>
  <c r="AE317"/>
  <c r="AF317"/>
  <c r="AG317"/>
  <c r="AH317"/>
  <c r="AI317"/>
  <c r="AJ317"/>
  <c r="AK317"/>
  <c r="P319"/>
  <c r="Q319"/>
  <c r="R319"/>
  <c r="S319"/>
  <c r="T319"/>
  <c r="U319"/>
  <c r="V319"/>
  <c r="W319"/>
  <c r="X319"/>
  <c r="Y319"/>
  <c r="Z319"/>
  <c r="AA319"/>
  <c r="AB319"/>
  <c r="AC319"/>
  <c r="AD319"/>
  <c r="AE319"/>
  <c r="AF319"/>
  <c r="AG319"/>
  <c r="AH319"/>
  <c r="AI319"/>
  <c r="AJ319"/>
  <c r="AK319"/>
  <c r="P320"/>
  <c r="Q320"/>
  <c r="R320"/>
  <c r="S320"/>
  <c r="T320"/>
  <c r="U320"/>
  <c r="V320"/>
  <c r="W320"/>
  <c r="X320"/>
  <c r="Y320"/>
  <c r="Z320"/>
  <c r="AA320"/>
  <c r="AB320"/>
  <c r="AC320"/>
  <c r="AD320"/>
  <c r="AE320"/>
  <c r="AF320"/>
  <c r="AG320"/>
  <c r="AH320"/>
  <c r="AI320"/>
  <c r="AJ320"/>
  <c r="AK320"/>
  <c r="P321"/>
  <c r="Q321"/>
  <c r="R321"/>
  <c r="S321"/>
  <c r="T321"/>
  <c r="U321"/>
  <c r="V321"/>
  <c r="W321"/>
  <c r="X321"/>
  <c r="Y321"/>
  <c r="Z321"/>
  <c r="AA321"/>
  <c r="AB321"/>
  <c r="AC321"/>
  <c r="AD321"/>
  <c r="AE321"/>
  <c r="AF321"/>
  <c r="AG321"/>
  <c r="AH321"/>
  <c r="AI321"/>
  <c r="AJ321"/>
  <c r="AK321"/>
  <c r="P322"/>
  <c r="Q322"/>
  <c r="R322"/>
  <c r="S322"/>
  <c r="T322"/>
  <c r="U322"/>
  <c r="V322"/>
  <c r="W322"/>
  <c r="X322"/>
  <c r="Y322"/>
  <c r="Z322"/>
  <c r="AA322"/>
  <c r="AB322"/>
  <c r="AC322"/>
  <c r="AD322"/>
  <c r="AE322"/>
  <c r="AF322"/>
  <c r="AG322"/>
  <c r="AH322"/>
  <c r="AI322"/>
  <c r="AJ322"/>
  <c r="AK322"/>
  <c r="P323"/>
  <c r="Q323"/>
  <c r="R323"/>
  <c r="S323"/>
  <c r="T323"/>
  <c r="U323"/>
  <c r="V323"/>
  <c r="W323"/>
  <c r="X323"/>
  <c r="Y323"/>
  <c r="Z323"/>
  <c r="AA323"/>
  <c r="AB323"/>
  <c r="AC323"/>
  <c r="AD323"/>
  <c r="AE323"/>
  <c r="AF323"/>
  <c r="AG323"/>
  <c r="AH323"/>
  <c r="AI323"/>
  <c r="AJ323"/>
  <c r="AK323"/>
  <c r="P324"/>
  <c r="Q324"/>
  <c r="R324"/>
  <c r="S324"/>
  <c r="T324"/>
  <c r="U324"/>
  <c r="V324"/>
  <c r="W324"/>
  <c r="X324"/>
  <c r="Y324"/>
  <c r="Z324"/>
  <c r="AA324"/>
  <c r="AB324"/>
  <c r="AC324"/>
  <c r="AD324"/>
  <c r="AE324"/>
  <c r="AF324"/>
  <c r="AG324"/>
  <c r="AH324"/>
  <c r="AI324"/>
  <c r="AJ324"/>
  <c r="AK324"/>
  <c r="P325"/>
  <c r="Q325"/>
  <c r="R325"/>
  <c r="S325"/>
  <c r="T325"/>
  <c r="U325"/>
  <c r="V325"/>
  <c r="W325"/>
  <c r="X325"/>
  <c r="Y325"/>
  <c r="Z325"/>
  <c r="AA325"/>
  <c r="AB325"/>
  <c r="AC325"/>
  <c r="AD325"/>
  <c r="AE325"/>
  <c r="AF325"/>
  <c r="AG325"/>
  <c r="AH325"/>
  <c r="AI325"/>
  <c r="AJ325"/>
  <c r="AK325"/>
  <c r="P326"/>
  <c r="Q326"/>
  <c r="R326"/>
  <c r="S326"/>
  <c r="T326"/>
  <c r="U326"/>
  <c r="V326"/>
  <c r="W326"/>
  <c r="X326"/>
  <c r="Y326"/>
  <c r="Z326"/>
  <c r="AA326"/>
  <c r="AB326"/>
  <c r="AC326"/>
  <c r="AD326"/>
  <c r="AE326"/>
  <c r="AF326"/>
  <c r="AG326"/>
  <c r="AH326"/>
  <c r="AI326"/>
  <c r="AJ326"/>
  <c r="AK326"/>
  <c r="P327"/>
  <c r="Q327"/>
  <c r="R327"/>
  <c r="S327"/>
  <c r="T327"/>
  <c r="U327"/>
  <c r="V327"/>
  <c r="W327"/>
  <c r="X327"/>
  <c r="Y327"/>
  <c r="Z327"/>
  <c r="AA327"/>
  <c r="AB327"/>
  <c r="AC327"/>
  <c r="AD327"/>
  <c r="AE327"/>
  <c r="AF327"/>
  <c r="AG327"/>
  <c r="AH327"/>
  <c r="AI327"/>
  <c r="AJ327"/>
  <c r="AK327"/>
  <c r="P328"/>
  <c r="Q328"/>
  <c r="R328"/>
  <c r="S328"/>
  <c r="T328"/>
  <c r="U328"/>
  <c r="V328"/>
  <c r="W328"/>
  <c r="X328"/>
  <c r="Y328"/>
  <c r="Z328"/>
  <c r="AA328"/>
  <c r="AB328"/>
  <c r="AC328"/>
  <c r="AD328"/>
  <c r="AE328"/>
  <c r="AF328"/>
  <c r="AG328"/>
  <c r="AH328"/>
  <c r="AI328"/>
  <c r="AJ328"/>
  <c r="AK328"/>
  <c r="P329"/>
  <c r="Q329"/>
  <c r="R329"/>
  <c r="S329"/>
  <c r="T329"/>
  <c r="U329"/>
  <c r="V329"/>
  <c r="W329"/>
  <c r="X329"/>
  <c r="Y329"/>
  <c r="Z329"/>
  <c r="AA329"/>
  <c r="AB329"/>
  <c r="AC329"/>
  <c r="AD329"/>
  <c r="AE329"/>
  <c r="AF329"/>
  <c r="AG329"/>
  <c r="AH329"/>
  <c r="AI329"/>
  <c r="AJ329"/>
  <c r="AK329"/>
  <c r="P330"/>
  <c r="Q330"/>
  <c r="R330"/>
  <c r="S330"/>
  <c r="T330"/>
  <c r="U330"/>
  <c r="V330"/>
  <c r="W330"/>
  <c r="X330"/>
  <c r="Y330"/>
  <c r="Z330"/>
  <c r="AA330"/>
  <c r="AB330"/>
  <c r="AC330"/>
  <c r="AD330"/>
  <c r="AE330"/>
  <c r="AF330"/>
  <c r="AG330"/>
  <c r="AH330"/>
  <c r="AI330"/>
  <c r="AJ330"/>
  <c r="AK330"/>
  <c r="P331"/>
  <c r="Q331"/>
  <c r="R331"/>
  <c r="S331"/>
  <c r="T331"/>
  <c r="U331"/>
  <c r="V331"/>
  <c r="W331"/>
  <c r="X331"/>
  <c r="Y331"/>
  <c r="Z331"/>
  <c r="AA331"/>
  <c r="AB331"/>
  <c r="AC331"/>
  <c r="AD331"/>
  <c r="AE331"/>
  <c r="AF331"/>
  <c r="AG331"/>
  <c r="AH331"/>
  <c r="AI331"/>
  <c r="AJ331"/>
  <c r="AK331"/>
  <c r="P332"/>
  <c r="Q332"/>
  <c r="R332"/>
  <c r="S332"/>
  <c r="T332"/>
  <c r="U332"/>
  <c r="V332"/>
  <c r="W332"/>
  <c r="X332"/>
  <c r="Y332"/>
  <c r="Z332"/>
  <c r="AA332"/>
  <c r="AB332"/>
  <c r="AC332"/>
  <c r="AD332"/>
  <c r="AE332"/>
  <c r="AF332"/>
  <c r="AG332"/>
  <c r="AH332"/>
  <c r="AI332"/>
  <c r="AJ332"/>
  <c r="AK332"/>
  <c r="P333"/>
  <c r="Q333"/>
  <c r="R333"/>
  <c r="S333"/>
  <c r="T333"/>
  <c r="U333"/>
  <c r="V333"/>
  <c r="W333"/>
  <c r="X333"/>
  <c r="Y333"/>
  <c r="Z333"/>
  <c r="AA333"/>
  <c r="AB333"/>
  <c r="AC333"/>
  <c r="AD333"/>
  <c r="AE333"/>
  <c r="AF333"/>
  <c r="AG333"/>
  <c r="AH333"/>
  <c r="AI333"/>
  <c r="AJ333"/>
  <c r="AK333"/>
  <c r="P334"/>
  <c r="Q334"/>
  <c r="R334"/>
  <c r="S334"/>
  <c r="T334"/>
  <c r="U334"/>
  <c r="V334"/>
  <c r="W334"/>
  <c r="X334"/>
  <c r="Y334"/>
  <c r="Z334"/>
  <c r="AA334"/>
  <c r="AB334"/>
  <c r="AC334"/>
  <c r="AD334"/>
  <c r="AE334"/>
  <c r="AF334"/>
  <c r="AG334"/>
  <c r="AH334"/>
  <c r="AI334"/>
  <c r="AJ334"/>
  <c r="AK334"/>
  <c r="P335"/>
  <c r="Q335"/>
  <c r="R335"/>
  <c r="S335"/>
  <c r="T335"/>
  <c r="U335"/>
  <c r="V335"/>
  <c r="W335"/>
  <c r="X335"/>
  <c r="Y335"/>
  <c r="Z335"/>
  <c r="AA335"/>
  <c r="AB335"/>
  <c r="AC335"/>
  <c r="AD335"/>
  <c r="AE335"/>
  <c r="AF335"/>
  <c r="AG335"/>
  <c r="AH335"/>
  <c r="AI335"/>
  <c r="AJ335"/>
  <c r="AK335"/>
  <c r="P336"/>
  <c r="Q336"/>
  <c r="R336"/>
  <c r="S336"/>
  <c r="T336"/>
  <c r="U336"/>
  <c r="V336"/>
  <c r="W336"/>
  <c r="X336"/>
  <c r="Y336"/>
  <c r="Z336"/>
  <c r="AA336"/>
  <c r="AB336"/>
  <c r="AC336"/>
  <c r="AD336"/>
  <c r="AE336"/>
  <c r="AF336"/>
  <c r="AG336"/>
  <c r="AH336"/>
  <c r="AI336"/>
  <c r="AJ336"/>
  <c r="AK336"/>
  <c r="P337"/>
  <c r="Q337"/>
  <c r="R337"/>
  <c r="S337"/>
  <c r="T337"/>
  <c r="U337"/>
  <c r="V337"/>
  <c r="W337"/>
  <c r="X337"/>
  <c r="Y337"/>
  <c r="Z337"/>
  <c r="AA337"/>
  <c r="AB337"/>
  <c r="AC337"/>
  <c r="AD337"/>
  <c r="AE337"/>
  <c r="AF337"/>
  <c r="AG337"/>
  <c r="AH337"/>
  <c r="AI337"/>
  <c r="AJ337"/>
  <c r="AK337"/>
  <c r="P338"/>
  <c r="Q338"/>
  <c r="R338"/>
  <c r="S338"/>
  <c r="T338"/>
  <c r="U338"/>
  <c r="V338"/>
  <c r="W338"/>
  <c r="X338"/>
  <c r="Y338"/>
  <c r="Z338"/>
  <c r="AA338"/>
  <c r="AB338"/>
  <c r="AC338"/>
  <c r="AD338"/>
  <c r="AE338"/>
  <c r="AF338"/>
  <c r="AG338"/>
  <c r="AH338"/>
  <c r="AI338"/>
  <c r="AJ338"/>
  <c r="AK338"/>
  <c r="P339"/>
  <c r="Q339"/>
  <c r="R339"/>
  <c r="S339"/>
  <c r="T339"/>
  <c r="U339"/>
  <c r="V339"/>
  <c r="W339"/>
  <c r="X339"/>
  <c r="Y339"/>
  <c r="Z339"/>
  <c r="AA339"/>
  <c r="AB339"/>
  <c r="AC339"/>
  <c r="AD339"/>
  <c r="AE339"/>
  <c r="AF339"/>
  <c r="AG339"/>
  <c r="AH339"/>
  <c r="AI339"/>
  <c r="AJ339"/>
  <c r="AK339"/>
  <c r="P340"/>
  <c r="Q340"/>
  <c r="R340"/>
  <c r="S340"/>
  <c r="T340"/>
  <c r="U340"/>
  <c r="V340"/>
  <c r="W340"/>
  <c r="X340"/>
  <c r="Y340"/>
  <c r="Z340"/>
  <c r="AA340"/>
  <c r="AB340"/>
  <c r="AC340"/>
  <c r="AD340"/>
  <c r="AE340"/>
  <c r="AF340"/>
  <c r="AG340"/>
  <c r="AH340"/>
  <c r="AI340"/>
  <c r="AJ340"/>
  <c r="AK340"/>
  <c r="P341"/>
  <c r="Q341"/>
  <c r="R341"/>
  <c r="S341"/>
  <c r="T341"/>
  <c r="U341"/>
  <c r="V341"/>
  <c r="W341"/>
  <c r="X341"/>
  <c r="Y341"/>
  <c r="Z341"/>
  <c r="AA341"/>
  <c r="AB341"/>
  <c r="AC341"/>
  <c r="AD341"/>
  <c r="AE341"/>
  <c r="AF341"/>
  <c r="AG341"/>
  <c r="AH341"/>
  <c r="AI341"/>
  <c r="AJ341"/>
  <c r="AK341"/>
  <c r="P342"/>
  <c r="Q342"/>
  <c r="R342"/>
  <c r="S342"/>
  <c r="T342"/>
  <c r="U342"/>
  <c r="V342"/>
  <c r="W342"/>
  <c r="X342"/>
  <c r="Y342"/>
  <c r="Z342"/>
  <c r="AA342"/>
  <c r="AB342"/>
  <c r="AC342"/>
  <c r="AD342"/>
  <c r="AE342"/>
  <c r="AF342"/>
  <c r="AG342"/>
  <c r="AH342"/>
  <c r="AI342"/>
  <c r="AJ342"/>
  <c r="AK342"/>
  <c r="P343"/>
  <c r="Q343"/>
  <c r="R343"/>
  <c r="S343"/>
  <c r="T343"/>
  <c r="U343"/>
  <c r="V343"/>
  <c r="W343"/>
  <c r="X343"/>
  <c r="Y343"/>
  <c r="Z343"/>
  <c r="AA343"/>
  <c r="AB343"/>
  <c r="AC343"/>
  <c r="AD343"/>
  <c r="AE343"/>
  <c r="AF343"/>
  <c r="AG343"/>
  <c r="AH343"/>
  <c r="AI343"/>
  <c r="AJ343"/>
  <c r="AK343"/>
  <c r="P344"/>
  <c r="Q344"/>
  <c r="R344"/>
  <c r="S344"/>
  <c r="T344"/>
  <c r="U344"/>
  <c r="V344"/>
  <c r="W344"/>
  <c r="X344"/>
  <c r="Y344"/>
  <c r="Z344"/>
  <c r="AA344"/>
  <c r="AB344"/>
  <c r="AC344"/>
  <c r="AD344"/>
  <c r="AE344"/>
  <c r="AF344"/>
  <c r="AG344"/>
  <c r="AH344"/>
  <c r="AI344"/>
  <c r="AJ344"/>
  <c r="AK344"/>
  <c r="P345"/>
  <c r="Q345"/>
  <c r="R345"/>
  <c r="S345"/>
  <c r="T345"/>
  <c r="U345"/>
  <c r="V345"/>
  <c r="W345"/>
  <c r="X345"/>
  <c r="Y345"/>
  <c r="Z345"/>
  <c r="AA345"/>
  <c r="AB345"/>
  <c r="AC345"/>
  <c r="AD345"/>
  <c r="AE345"/>
  <c r="AF345"/>
  <c r="AG345"/>
  <c r="AH345"/>
  <c r="AI345"/>
  <c r="AJ345"/>
  <c r="AK345"/>
  <c r="P346"/>
  <c r="Q346"/>
  <c r="R346"/>
  <c r="S346"/>
  <c r="T346"/>
  <c r="U346"/>
  <c r="V346"/>
  <c r="W346"/>
  <c r="X346"/>
  <c r="Y346"/>
  <c r="Z346"/>
  <c r="AA346"/>
  <c r="AB346"/>
  <c r="AC346"/>
  <c r="AD346"/>
  <c r="AE346"/>
  <c r="AF346"/>
  <c r="AG346"/>
  <c r="AH346"/>
  <c r="AI346"/>
  <c r="AJ346"/>
  <c r="AK346"/>
  <c r="P347"/>
  <c r="Q347"/>
  <c r="R347"/>
  <c r="S347"/>
  <c r="T347"/>
  <c r="U347"/>
  <c r="V347"/>
  <c r="W347"/>
  <c r="X347"/>
  <c r="Y347"/>
  <c r="Z347"/>
  <c r="AA347"/>
  <c r="AB347"/>
  <c r="AC347"/>
  <c r="AD347"/>
  <c r="AE347"/>
  <c r="AF347"/>
  <c r="AG347"/>
  <c r="AH347"/>
  <c r="AI347"/>
  <c r="AJ347"/>
  <c r="AK347"/>
  <c r="P348"/>
  <c r="Q348"/>
  <c r="R348"/>
  <c r="S348"/>
  <c r="T348"/>
  <c r="U348"/>
  <c r="V348"/>
  <c r="W348"/>
  <c r="X348"/>
  <c r="Y348"/>
  <c r="Z348"/>
  <c r="AA348"/>
  <c r="AB348"/>
  <c r="AC348"/>
  <c r="AD348"/>
  <c r="AE348"/>
  <c r="AF348"/>
  <c r="AG348"/>
  <c r="AH348"/>
  <c r="AI348"/>
  <c r="AJ348"/>
  <c r="AK348"/>
  <c r="P349"/>
  <c r="Q349"/>
  <c r="R349"/>
  <c r="S349"/>
  <c r="T349"/>
  <c r="U349"/>
  <c r="V349"/>
  <c r="W349"/>
  <c r="X349"/>
  <c r="Y349"/>
  <c r="Z349"/>
  <c r="AA349"/>
  <c r="AB349"/>
  <c r="AC349"/>
  <c r="AD349"/>
  <c r="AE349"/>
  <c r="AF349"/>
  <c r="AG349"/>
  <c r="AH349"/>
  <c r="AI349"/>
  <c r="AJ349"/>
  <c r="AK349"/>
  <c r="P350"/>
  <c r="Q350"/>
  <c r="R350"/>
  <c r="S350"/>
  <c r="T350"/>
  <c r="U350"/>
  <c r="V350"/>
  <c r="W350"/>
  <c r="X350"/>
  <c r="Y350"/>
  <c r="Z350"/>
  <c r="AA350"/>
  <c r="AB350"/>
  <c r="AC350"/>
  <c r="AD350"/>
  <c r="AE350"/>
  <c r="AF350"/>
  <c r="AG350"/>
  <c r="AH350"/>
  <c r="AI350"/>
  <c r="AJ350"/>
  <c r="AK350"/>
  <c r="P351"/>
  <c r="Q351"/>
  <c r="R351"/>
  <c r="S351"/>
  <c r="T351"/>
  <c r="U351"/>
  <c r="V351"/>
  <c r="W351"/>
  <c r="X351"/>
  <c r="Y351"/>
  <c r="Z351"/>
  <c r="AA351"/>
  <c r="AB351"/>
  <c r="AC351"/>
  <c r="AD351"/>
  <c r="AE351"/>
  <c r="AF351"/>
  <c r="AG351"/>
  <c r="AH351"/>
  <c r="AI351"/>
  <c r="AJ351"/>
  <c r="AK351"/>
  <c r="P352"/>
  <c r="Q352"/>
  <c r="R352"/>
  <c r="S352"/>
  <c r="T352"/>
  <c r="U352"/>
  <c r="V352"/>
  <c r="W352"/>
  <c r="X352"/>
  <c r="Y352"/>
  <c r="Z352"/>
  <c r="AA352"/>
  <c r="AB352"/>
  <c r="AC352"/>
  <c r="AD352"/>
  <c r="AE352"/>
  <c r="AF352"/>
  <c r="AG352"/>
  <c r="AH352"/>
  <c r="AI352"/>
  <c r="AJ352"/>
  <c r="AK352"/>
  <c r="P353"/>
  <c r="Q353"/>
  <c r="R353"/>
  <c r="S353"/>
  <c r="T353"/>
  <c r="U353"/>
  <c r="V353"/>
  <c r="W353"/>
  <c r="X353"/>
  <c r="Y353"/>
  <c r="Z353"/>
  <c r="AA353"/>
  <c r="AB353"/>
  <c r="AC353"/>
  <c r="AD353"/>
  <c r="AE353"/>
  <c r="AF353"/>
  <c r="AG353"/>
  <c r="AH353"/>
  <c r="AI353"/>
  <c r="AJ353"/>
  <c r="AK353"/>
  <c r="P354"/>
  <c r="Q354"/>
  <c r="R354"/>
  <c r="S354"/>
  <c r="T354"/>
  <c r="U354"/>
  <c r="V354"/>
  <c r="W354"/>
  <c r="X354"/>
  <c r="Y354"/>
  <c r="Z354"/>
  <c r="AA354"/>
  <c r="AB354"/>
  <c r="AC354"/>
  <c r="AD354"/>
  <c r="AE354"/>
  <c r="AF354"/>
  <c r="AG354"/>
  <c r="AH354"/>
  <c r="AI354"/>
  <c r="AJ354"/>
  <c r="AK354"/>
  <c r="P355"/>
  <c r="Q355"/>
  <c r="R355"/>
  <c r="S355"/>
  <c r="T355"/>
  <c r="U355"/>
  <c r="V355"/>
  <c r="W355"/>
  <c r="X355"/>
  <c r="Y355"/>
  <c r="Z355"/>
  <c r="AA355"/>
  <c r="AB355"/>
  <c r="AC355"/>
  <c r="AD355"/>
  <c r="AE355"/>
  <c r="AF355"/>
  <c r="AG355"/>
  <c r="AH355"/>
  <c r="AI355"/>
  <c r="AJ355"/>
  <c r="AK355"/>
  <c r="P356"/>
  <c r="Q356"/>
  <c r="R356"/>
  <c r="S356"/>
  <c r="T356"/>
  <c r="U356"/>
  <c r="V356"/>
  <c r="W356"/>
  <c r="X356"/>
  <c r="Y356"/>
  <c r="Z356"/>
  <c r="AA356"/>
  <c r="AB356"/>
  <c r="AC356"/>
  <c r="AD356"/>
  <c r="AE356"/>
  <c r="AF356"/>
  <c r="AG356"/>
  <c r="AH356"/>
  <c r="AI356"/>
  <c r="AJ356"/>
  <c r="AK356"/>
  <c r="P357"/>
  <c r="Q357"/>
  <c r="R357"/>
  <c r="S357"/>
  <c r="T357"/>
  <c r="U357"/>
  <c r="V357"/>
  <c r="W357"/>
  <c r="X357"/>
  <c r="Y357"/>
  <c r="Z357"/>
  <c r="AA357"/>
  <c r="AB357"/>
  <c r="AC357"/>
  <c r="AD357"/>
  <c r="AE357"/>
  <c r="AF357"/>
  <c r="AG357"/>
  <c r="AH357"/>
  <c r="AI357"/>
  <c r="AJ357"/>
  <c r="AK357"/>
  <c r="P358"/>
  <c r="Q358"/>
  <c r="R358"/>
  <c r="S358"/>
  <c r="T358"/>
  <c r="U358"/>
  <c r="V358"/>
  <c r="W358"/>
  <c r="X358"/>
  <c r="Y358"/>
  <c r="Z358"/>
  <c r="AA358"/>
  <c r="AB358"/>
  <c r="AC358"/>
  <c r="AD358"/>
  <c r="AE358"/>
  <c r="AF358"/>
  <c r="AG358"/>
  <c r="AH358"/>
  <c r="AI358"/>
  <c r="AJ358"/>
  <c r="AK358"/>
  <c r="P359"/>
  <c r="Q359"/>
  <c r="R359"/>
  <c r="S359"/>
  <c r="T359"/>
  <c r="U359"/>
  <c r="V359"/>
  <c r="W359"/>
  <c r="X359"/>
  <c r="Y359"/>
  <c r="Z359"/>
  <c r="AA359"/>
  <c r="AB359"/>
  <c r="AC359"/>
  <c r="AD359"/>
  <c r="AE359"/>
  <c r="AF359"/>
  <c r="AG359"/>
  <c r="AH359"/>
  <c r="AI359"/>
  <c r="AJ359"/>
  <c r="AK359"/>
  <c r="P360"/>
  <c r="Q360"/>
  <c r="R360"/>
  <c r="S360"/>
  <c r="T360"/>
  <c r="U360"/>
  <c r="V360"/>
  <c r="W360"/>
  <c r="X360"/>
  <c r="Y360"/>
  <c r="Z360"/>
  <c r="AA360"/>
  <c r="AB360"/>
  <c r="AC360"/>
  <c r="AD360"/>
  <c r="AE360"/>
  <c r="AF360"/>
  <c r="AG360"/>
  <c r="AH360"/>
  <c r="AI360"/>
  <c r="AJ360"/>
  <c r="AK360"/>
  <c r="P361"/>
  <c r="Q361"/>
  <c r="R361"/>
  <c r="S361"/>
  <c r="T361"/>
  <c r="U361"/>
  <c r="V361"/>
  <c r="W361"/>
  <c r="X361"/>
  <c r="Y361"/>
  <c r="Z361"/>
  <c r="AA361"/>
  <c r="AB361"/>
  <c r="AC361"/>
  <c r="AD361"/>
  <c r="AE361"/>
  <c r="AF361"/>
  <c r="AG361"/>
  <c r="AH361"/>
  <c r="AI361"/>
  <c r="AJ361"/>
  <c r="AK361"/>
  <c r="P362"/>
  <c r="Q362"/>
  <c r="R362"/>
  <c r="S362"/>
  <c r="T362"/>
  <c r="U362"/>
  <c r="V362"/>
  <c r="W362"/>
  <c r="X362"/>
  <c r="Y362"/>
  <c r="Z362"/>
  <c r="AA362"/>
  <c r="AB362"/>
  <c r="AC362"/>
  <c r="AD362"/>
  <c r="AE362"/>
  <c r="AF362"/>
  <c r="AG362"/>
  <c r="AH362"/>
  <c r="AI362"/>
  <c r="AJ362"/>
  <c r="AK362"/>
  <c r="P363"/>
  <c r="Q363"/>
  <c r="R363"/>
  <c r="S363"/>
  <c r="T363"/>
  <c r="U363"/>
  <c r="V363"/>
  <c r="W363"/>
  <c r="X363"/>
  <c r="Y363"/>
  <c r="Z363"/>
  <c r="AA363"/>
  <c r="AB363"/>
  <c r="AC363"/>
  <c r="AD363"/>
  <c r="AE363"/>
  <c r="AF363"/>
  <c r="AG363"/>
  <c r="AH363"/>
  <c r="AI363"/>
  <c r="AJ363"/>
  <c r="AK363"/>
  <c r="P364"/>
  <c r="Q364"/>
  <c r="R364"/>
  <c r="S364"/>
  <c r="T364"/>
  <c r="U364"/>
  <c r="V364"/>
  <c r="W364"/>
  <c r="X364"/>
  <c r="Y364"/>
  <c r="Z364"/>
  <c r="AA364"/>
  <c r="AB364"/>
  <c r="AC364"/>
  <c r="AD364"/>
  <c r="AE364"/>
  <c r="AF364"/>
  <c r="AG364"/>
  <c r="AH364"/>
  <c r="AI364"/>
  <c r="AJ364"/>
  <c r="AK364"/>
  <c r="P366"/>
  <c r="Q366"/>
  <c r="R366"/>
  <c r="S366"/>
  <c r="T366"/>
  <c r="U366"/>
  <c r="V366"/>
  <c r="W366"/>
  <c r="X366"/>
  <c r="Y366"/>
  <c r="Z366"/>
  <c r="AA366"/>
  <c r="AB366"/>
  <c r="AC366"/>
  <c r="AD366"/>
  <c r="AE366"/>
  <c r="AF366"/>
  <c r="AG366"/>
  <c r="AH366"/>
  <c r="AI366"/>
  <c r="AJ366"/>
  <c r="AK366"/>
  <c r="P365"/>
  <c r="Q365"/>
  <c r="R365"/>
  <c r="S365"/>
  <c r="T365"/>
  <c r="U365"/>
  <c r="V365"/>
  <c r="W365"/>
  <c r="X365"/>
  <c r="Y365"/>
  <c r="Z365"/>
  <c r="AA365"/>
  <c r="AB365"/>
  <c r="AC365"/>
  <c r="AD365"/>
  <c r="AE365"/>
  <c r="AF365"/>
  <c r="AG365"/>
  <c r="AH365"/>
  <c r="AI365"/>
  <c r="AJ365"/>
  <c r="AK365"/>
  <c r="G400"/>
  <c r="H400"/>
  <c r="I400"/>
  <c r="J400"/>
  <c r="K400"/>
  <c r="L400"/>
  <c r="M400"/>
  <c r="N400"/>
  <c r="O400"/>
  <c r="P400"/>
  <c r="Q400"/>
  <c r="R400"/>
  <c r="S400"/>
  <c r="T400"/>
  <c r="U400"/>
  <c r="V400"/>
  <c r="W400"/>
  <c r="X400"/>
  <c r="Y400"/>
  <c r="Z400"/>
  <c r="AA400"/>
  <c r="AB400"/>
  <c r="AC400"/>
  <c r="AD400"/>
  <c r="AE400"/>
  <c r="AF400"/>
  <c r="AG400"/>
  <c r="AH400"/>
  <c r="AI400"/>
  <c r="AJ400"/>
  <c r="AK400"/>
  <c r="G401"/>
  <c r="H401"/>
  <c r="I401"/>
  <c r="J401"/>
  <c r="K401"/>
  <c r="L401"/>
  <c r="M401"/>
  <c r="N401"/>
  <c r="O401"/>
  <c r="P401"/>
  <c r="Q401"/>
  <c r="R401"/>
  <c r="S401"/>
  <c r="T401"/>
  <c r="U401"/>
  <c r="V401"/>
  <c r="W401"/>
  <c r="X401"/>
  <c r="Y401"/>
  <c r="Z401"/>
  <c r="AA401"/>
  <c r="AB401"/>
  <c r="AC401"/>
  <c r="AD401"/>
  <c r="AE401"/>
  <c r="AF401"/>
  <c r="AG401"/>
  <c r="AH401"/>
  <c r="AI401"/>
  <c r="AJ401"/>
  <c r="AK401"/>
  <c r="AK30"/>
  <c r="AJ30"/>
  <c r="AI30"/>
  <c r="AH30"/>
  <c r="AG30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C8"/>
  <c r="C6"/>
  <c r="C6" i="2" s="1"/>
  <c r="A37" i="3"/>
  <c r="A38" s="1"/>
  <c r="A39" s="1"/>
  <c r="A40" s="1"/>
  <c r="A41" s="1"/>
  <c r="A42" s="1"/>
  <c r="A43" s="1"/>
  <c r="A45"/>
  <c r="A46" s="1"/>
  <c r="A47" s="1"/>
  <c r="A48" s="1"/>
  <c r="A49"/>
  <c r="A50" s="1"/>
  <c r="A51" s="1"/>
  <c r="A52" s="1"/>
  <c r="A53" s="1"/>
  <c r="A54" s="1"/>
  <c r="A55" s="1"/>
  <c r="H49" i="5"/>
  <c r="J21"/>
  <c r="J45"/>
  <c r="J20"/>
  <c r="J23"/>
  <c r="J36"/>
  <c r="J24"/>
  <c r="J15"/>
  <c r="J42"/>
  <c r="A82"/>
  <c r="A83" s="1"/>
  <c r="A85" s="1"/>
  <c r="A86" s="1"/>
  <c r="A88" s="1"/>
  <c r="A90" s="1"/>
  <c r="A91" s="1"/>
  <c r="BP29" i="9"/>
  <c r="G25" i="5"/>
  <c r="H25" s="1"/>
  <c r="BP23" i="9"/>
  <c r="G50" i="5"/>
  <c r="H50" s="1"/>
  <c r="BP46" i="9"/>
  <c r="F270" i="1"/>
  <c r="D68" i="5" s="1"/>
  <c r="S68" s="1"/>
  <c r="BP12" i="9"/>
  <c r="G14" i="5"/>
  <c r="G39"/>
  <c r="H39" s="1"/>
  <c r="G55"/>
  <c r="H55" s="1"/>
  <c r="BP51" i="9"/>
  <c r="AE66"/>
  <c r="AG66"/>
  <c r="O31" i="12"/>
  <c r="P31" s="1"/>
  <c r="O36"/>
  <c r="P36" s="1"/>
  <c r="BP50" i="9"/>
  <c r="BP9"/>
  <c r="BP20"/>
  <c r="G84" i="5"/>
  <c r="O66" i="9"/>
  <c r="O16" i="12"/>
  <c r="P16"/>
  <c r="O26"/>
  <c r="P26" s="1"/>
  <c r="O20"/>
  <c r="P20" s="1"/>
  <c r="O17"/>
  <c r="P17" s="1"/>
  <c r="O37"/>
  <c r="P37" s="1"/>
  <c r="BP43" i="9"/>
  <c r="K66"/>
  <c r="G34" i="5"/>
  <c r="G27"/>
  <c r="H27" s="1"/>
  <c r="H34"/>
  <c r="H14"/>
  <c r="F371" i="1" l="1"/>
  <c r="E16" i="12" s="1"/>
  <c r="F16" s="1"/>
  <c r="F51" i="1"/>
  <c r="N94" i="12"/>
  <c r="F286" i="1"/>
  <c r="D118" i="8" s="1"/>
  <c r="H118" s="1"/>
  <c r="L118" s="1"/>
  <c r="M118" s="1"/>
  <c r="F290" i="1"/>
  <c r="E60" i="12" s="1"/>
  <c r="J60" s="1"/>
  <c r="N60" s="1"/>
  <c r="F384" i="1"/>
  <c r="E29" i="12" s="1"/>
  <c r="J29" s="1"/>
  <c r="K29" s="1"/>
  <c r="O11" i="5"/>
  <c r="H11"/>
  <c r="G18"/>
  <c r="H18" s="1"/>
  <c r="BP16" i="9"/>
  <c r="BP66" s="1"/>
  <c r="G26" i="5"/>
  <c r="H26" s="1"/>
  <c r="BP24" i="9"/>
  <c r="O83" i="5"/>
  <c r="H83"/>
  <c r="O85"/>
  <c r="H85"/>
  <c r="O86"/>
  <c r="H86"/>
  <c r="H80"/>
  <c r="O80"/>
  <c r="BO66" i="9"/>
  <c r="G16" i="5"/>
  <c r="BP47" i="9"/>
  <c r="Y66"/>
  <c r="BE66"/>
  <c r="BM66"/>
  <c r="AA66"/>
  <c r="AI66"/>
  <c r="AY66"/>
  <c r="M41" i="12"/>
  <c r="G19" i="5"/>
  <c r="H19" s="1"/>
  <c r="BP17" i="9"/>
  <c r="BP39"/>
  <c r="G43" i="5"/>
  <c r="H43" s="1"/>
  <c r="BP28" i="9"/>
  <c r="G30" i="5"/>
  <c r="H30" s="1"/>
  <c r="G33"/>
  <c r="H33" s="1"/>
  <c r="BP31" i="9"/>
  <c r="G46" i="5"/>
  <c r="H46" s="1"/>
  <c r="BP42" i="9"/>
  <c r="F139" i="1"/>
  <c r="D54" i="8" s="1"/>
  <c r="H54" s="1"/>
  <c r="L54" s="1"/>
  <c r="M54" s="1"/>
  <c r="F87" i="1"/>
  <c r="F205"/>
  <c r="D17" i="8" s="1"/>
  <c r="H17" s="1"/>
  <c r="L17" s="1"/>
  <c r="M17" s="1"/>
  <c r="AS66" i="9"/>
  <c r="W66"/>
  <c r="O12" i="5"/>
  <c r="H12"/>
  <c r="BP53" i="9"/>
  <c r="G79" i="5"/>
  <c r="H91"/>
  <c r="O91"/>
  <c r="BP34" i="9"/>
  <c r="U66"/>
  <c r="AC66"/>
  <c r="BA66"/>
  <c r="BI66"/>
  <c r="G89" i="5"/>
  <c r="BP18" i="9"/>
  <c r="H93" i="5"/>
  <c r="O14"/>
  <c r="O18"/>
  <c r="O30"/>
  <c r="O46"/>
  <c r="O54"/>
  <c r="O15" i="12"/>
  <c r="P15" s="1"/>
  <c r="F279" i="1"/>
  <c r="E49" i="12" s="1"/>
  <c r="F49" s="1"/>
  <c r="O25" i="5"/>
  <c r="O53"/>
  <c r="F157" i="1"/>
  <c r="D40" i="5" s="1"/>
  <c r="F298" i="1"/>
  <c r="E84" i="12" s="1"/>
  <c r="J84" s="1"/>
  <c r="K84" s="1"/>
  <c r="BP15" i="9"/>
  <c r="BP56"/>
  <c r="O28" i="5"/>
  <c r="F218" i="1"/>
  <c r="D37" i="8" s="1"/>
  <c r="H37" s="1"/>
  <c r="L37" s="1"/>
  <c r="M37" s="1"/>
  <c r="F222" i="1"/>
  <c r="D42" i="3" s="1"/>
  <c r="J42" s="1"/>
  <c r="F240" i="1"/>
  <c r="D85" i="5" s="1"/>
  <c r="E85" s="1"/>
  <c r="F254" i="1"/>
  <c r="F305"/>
  <c r="E91" i="12" s="1"/>
  <c r="T91" s="1"/>
  <c r="F379" i="1"/>
  <c r="E24" i="12" s="1"/>
  <c r="J24" s="1"/>
  <c r="F336" i="1"/>
  <c r="E122" i="12" s="1"/>
  <c r="J122" s="1"/>
  <c r="K122" s="1"/>
  <c r="F33" i="1"/>
  <c r="F166"/>
  <c r="D86" i="8" s="1"/>
  <c r="H86" s="1"/>
  <c r="L86" s="1"/>
  <c r="M86" s="1"/>
  <c r="F174" i="1"/>
  <c r="D93" i="8" s="1"/>
  <c r="H93" s="1"/>
  <c r="L93" s="1"/>
  <c r="M93" s="1"/>
  <c r="F264" i="1"/>
  <c r="D62" i="5" s="1"/>
  <c r="E62" s="1"/>
  <c r="F266" i="1"/>
  <c r="D64" i="5" s="1"/>
  <c r="E64" s="1"/>
  <c r="A14" i="2"/>
  <c r="F341" i="1"/>
  <c r="E127" i="12" s="1"/>
  <c r="F127" s="1"/>
  <c r="F138" i="1"/>
  <c r="D76" i="8" s="1"/>
  <c r="H76" s="1"/>
  <c r="L76" s="1"/>
  <c r="M76" s="1"/>
  <c r="F118" i="1"/>
  <c r="F101"/>
  <c r="F65"/>
  <c r="F37"/>
  <c r="F176"/>
  <c r="D11" i="5" s="1"/>
  <c r="I11" s="1"/>
  <c r="F188" i="1"/>
  <c r="D107" i="8" s="1"/>
  <c r="H107" s="1"/>
  <c r="L107" s="1"/>
  <c r="M107" s="1"/>
  <c r="F239" i="1"/>
  <c r="D83" i="5" s="1"/>
  <c r="I83" s="1"/>
  <c r="M83" s="1"/>
  <c r="F249" i="1"/>
  <c r="D106" i="5" s="1"/>
  <c r="S106" s="1"/>
  <c r="F268" i="1"/>
  <c r="D66" i="5" s="1"/>
  <c r="I66" s="1"/>
  <c r="J66" s="1"/>
  <c r="F153" i="1"/>
  <c r="D27" i="5" s="1"/>
  <c r="E27" s="1"/>
  <c r="F159" i="1"/>
  <c r="D42" i="5" s="1"/>
  <c r="F163" i="1"/>
  <c r="F349"/>
  <c r="E135" i="12" s="1"/>
  <c r="J135" s="1"/>
  <c r="K135" s="1"/>
  <c r="F316" i="1"/>
  <c r="E102" i="12" s="1"/>
  <c r="F102" s="1"/>
  <c r="F143" i="1"/>
  <c r="D17" i="5" s="1"/>
  <c r="I17" s="1"/>
  <c r="J17" s="1"/>
  <c r="F74" i="1"/>
  <c r="F38"/>
  <c r="F34"/>
  <c r="F104"/>
  <c r="F36"/>
  <c r="F148"/>
  <c r="D22" i="5" s="1"/>
  <c r="F152" i="1"/>
  <c r="F295"/>
  <c r="E65" i="12" s="1"/>
  <c r="F296" i="1"/>
  <c r="D128" i="8" s="1"/>
  <c r="H128" s="1"/>
  <c r="F300" i="1"/>
  <c r="E86" i="12" s="1"/>
  <c r="F86" s="1"/>
  <c r="F307" i="1"/>
  <c r="E93" i="12" s="1"/>
  <c r="F93" s="1"/>
  <c r="F369" i="1"/>
  <c r="E14" i="12" s="1"/>
  <c r="J14" s="1"/>
  <c r="K14" s="1"/>
  <c r="F393" i="1"/>
  <c r="E36" i="12" s="1"/>
  <c r="J36" s="1"/>
  <c r="N36" s="1"/>
  <c r="F140" i="1"/>
  <c r="D55" i="8" s="1"/>
  <c r="H55" s="1"/>
  <c r="L55" s="1"/>
  <c r="M55" s="1"/>
  <c r="F133" i="1"/>
  <c r="D71" i="8" s="1"/>
  <c r="H71" s="1"/>
  <c r="L71" s="1"/>
  <c r="F99" i="1"/>
  <c r="F79"/>
  <c r="F75"/>
  <c r="F67"/>
  <c r="F39"/>
  <c r="F31"/>
  <c r="F195"/>
  <c r="D30" i="8" s="1"/>
  <c r="H30" s="1"/>
  <c r="L30" s="1"/>
  <c r="M30" s="1"/>
  <c r="F230" i="1"/>
  <c r="D50" i="3" s="1"/>
  <c r="F275" i="1"/>
  <c r="D73" i="5" s="1"/>
  <c r="I73" s="1"/>
  <c r="J73" s="1"/>
  <c r="L49"/>
  <c r="N49" s="1"/>
  <c r="O49" s="1"/>
  <c r="F177" i="1"/>
  <c r="D12" i="5" s="1"/>
  <c r="E12" s="1"/>
  <c r="F189" i="1"/>
  <c r="D108" i="8" s="1"/>
  <c r="H108" s="1"/>
  <c r="L108" s="1"/>
  <c r="M108" s="1"/>
  <c r="F228" i="1"/>
  <c r="D48" i="3" s="1"/>
  <c r="J48" s="1"/>
  <c r="F235" i="1"/>
  <c r="D55" i="3" s="1"/>
  <c r="F245" i="1"/>
  <c r="D93" i="5" s="1"/>
  <c r="S93" s="1"/>
  <c r="F257" i="1"/>
  <c r="F265"/>
  <c r="D63" i="5" s="1"/>
  <c r="E63" s="1"/>
  <c r="F154" i="1"/>
  <c r="D28" i="5" s="1"/>
  <c r="F353" i="1"/>
  <c r="E139" i="12" s="1"/>
  <c r="F139" s="1"/>
  <c r="F334" i="1"/>
  <c r="E120" i="12" s="1"/>
  <c r="F120" s="1"/>
  <c r="F331" i="1"/>
  <c r="E117" i="12" s="1"/>
  <c r="F117" s="1"/>
  <c r="F326" i="1"/>
  <c r="E112" i="12" s="1"/>
  <c r="T112" s="1"/>
  <c r="F322" i="1"/>
  <c r="E108" i="12" s="1"/>
  <c r="F108" s="1"/>
  <c r="F317" i="1"/>
  <c r="E103" i="12" s="1"/>
  <c r="J103" s="1"/>
  <c r="K103" s="1"/>
  <c r="F145" i="1"/>
  <c r="D19" i="5" s="1"/>
  <c r="F142" i="1"/>
  <c r="D16" i="5" s="1"/>
  <c r="F141" i="1"/>
  <c r="D56" i="8" s="1"/>
  <c r="H56" s="1"/>
  <c r="L56" s="1"/>
  <c r="F127" i="1"/>
  <c r="F121"/>
  <c r="F85"/>
  <c r="F80"/>
  <c r="F61"/>
  <c r="F60"/>
  <c r="F53"/>
  <c r="F49"/>
  <c r="F46"/>
  <c r="F40"/>
  <c r="F32"/>
  <c r="F172"/>
  <c r="D53" i="5" s="1"/>
  <c r="F185" i="1"/>
  <c r="D104" i="8" s="1"/>
  <c r="H104" s="1"/>
  <c r="L104" s="1"/>
  <c r="M104" s="1"/>
  <c r="F193" i="1"/>
  <c r="D28" i="8" s="1"/>
  <c r="H28" s="1"/>
  <c r="L28" s="1"/>
  <c r="F204" i="1"/>
  <c r="D16" i="8" s="1"/>
  <c r="H16" s="1"/>
  <c r="L16" s="1"/>
  <c r="M16" s="1"/>
  <c r="F212" i="1"/>
  <c r="D23" i="3" s="1"/>
  <c r="F272" i="1"/>
  <c r="D70" i="5" s="1"/>
  <c r="E70" s="1"/>
  <c r="E56" i="12"/>
  <c r="J56" s="1"/>
  <c r="D122" i="8"/>
  <c r="H122" s="1"/>
  <c r="L121" s="1"/>
  <c r="J26" i="11" s="1"/>
  <c r="S63" i="5"/>
  <c r="S62"/>
  <c r="F116" i="1"/>
  <c r="F115"/>
  <c r="F108"/>
  <c r="F63"/>
  <c r="F111"/>
  <c r="F211"/>
  <c r="F281"/>
  <c r="F289"/>
  <c r="E59" i="12" s="1"/>
  <c r="F293" i="1"/>
  <c r="D125" i="8" s="1"/>
  <c r="H125" s="1"/>
  <c r="L125" s="1"/>
  <c r="F297" i="1"/>
  <c r="E67" i="12" s="1"/>
  <c r="F302" i="1"/>
  <c r="E88" i="12" s="1"/>
  <c r="T88" s="1"/>
  <c r="F320" i="1"/>
  <c r="E106" i="12" s="1"/>
  <c r="T106" s="1"/>
  <c r="F327" i="1"/>
  <c r="E113" i="12" s="1"/>
  <c r="F113" s="1"/>
  <c r="F330" i="1"/>
  <c r="E116" i="12" s="1"/>
  <c r="F116" s="1"/>
  <c r="F333" i="1"/>
  <c r="E119" i="12" s="1"/>
  <c r="J119" s="1"/>
  <c r="K119" s="1"/>
  <c r="F368" i="1"/>
  <c r="E13" i="12" s="1"/>
  <c r="F13" s="1"/>
  <c r="F370" i="1"/>
  <c r="E15" i="12" s="1"/>
  <c r="F15" s="1"/>
  <c r="F372" i="1"/>
  <c r="E17" i="12" s="1"/>
  <c r="F17" s="1"/>
  <c r="F374" i="1"/>
  <c r="E19" i="12" s="1"/>
  <c r="J19" s="1"/>
  <c r="K19" s="1"/>
  <c r="F375" i="1"/>
  <c r="E20" i="12" s="1"/>
  <c r="F20" s="1"/>
  <c r="F376" i="1"/>
  <c r="E21" i="12" s="1"/>
  <c r="F21" s="1"/>
  <c r="F378" i="1"/>
  <c r="E23" i="12" s="1"/>
  <c r="J23" s="1"/>
  <c r="N23" s="1"/>
  <c r="F380" i="1"/>
  <c r="E25" i="12" s="1"/>
  <c r="J25" s="1"/>
  <c r="K25" s="1"/>
  <c r="F381" i="1"/>
  <c r="E26" i="12" s="1"/>
  <c r="F26" s="1"/>
  <c r="F382" i="1"/>
  <c r="E27" i="12" s="1"/>
  <c r="J27" s="1"/>
  <c r="F383" i="1"/>
  <c r="E28" i="12" s="1"/>
  <c r="J28" s="1"/>
  <c r="K28" s="1"/>
  <c r="F388" i="1"/>
  <c r="E31" i="12" s="1"/>
  <c r="F31" s="1"/>
  <c r="F389" i="1"/>
  <c r="E32" i="12" s="1"/>
  <c r="J32" s="1"/>
  <c r="K32" s="1"/>
  <c r="F390" i="1"/>
  <c r="E33" i="12" s="1"/>
  <c r="J33" s="1"/>
  <c r="K33" s="1"/>
  <c r="F391" i="1"/>
  <c r="E34" i="12" s="1"/>
  <c r="F34" s="1"/>
  <c r="F392" i="1"/>
  <c r="E35" i="12" s="1"/>
  <c r="J35" s="1"/>
  <c r="N35" s="1"/>
  <c r="F394" i="1"/>
  <c r="E37" i="12" s="1"/>
  <c r="J37" s="1"/>
  <c r="N37" s="1"/>
  <c r="F395" i="1"/>
  <c r="F207"/>
  <c r="D18" i="3" s="1"/>
  <c r="F112" i="1"/>
  <c r="F57"/>
  <c r="F175"/>
  <c r="D56" i="5" s="1"/>
  <c r="F194" i="1"/>
  <c r="F199"/>
  <c r="D10" i="3" s="1"/>
  <c r="E10" s="1"/>
  <c r="F201" i="1"/>
  <c r="D13" i="8" s="1"/>
  <c r="H13" s="1"/>
  <c r="L13" s="1"/>
  <c r="M13" s="1"/>
  <c r="F221" i="1"/>
  <c r="F261"/>
  <c r="F274"/>
  <c r="D72" i="5" s="1"/>
  <c r="I72" s="1"/>
  <c r="J72" s="1"/>
  <c r="F280" i="1"/>
  <c r="D112" i="8" s="1"/>
  <c r="H112" s="1"/>
  <c r="L112" s="1"/>
  <c r="M112" s="1"/>
  <c r="F282" i="1"/>
  <c r="F285"/>
  <c r="D117" i="8" s="1"/>
  <c r="H117" s="1"/>
  <c r="L117" s="1"/>
  <c r="M117" s="1"/>
  <c r="F291" i="1"/>
  <c r="F292"/>
  <c r="D124" i="8" s="1"/>
  <c r="H124" s="1"/>
  <c r="F299" i="1"/>
  <c r="E85" i="12" s="1"/>
  <c r="F85" s="1"/>
  <c r="F301" i="1"/>
  <c r="E87" i="12" s="1"/>
  <c r="T87" s="1"/>
  <c r="F304" i="1"/>
  <c r="E90" i="12" s="1"/>
  <c r="T90" s="1"/>
  <c r="F315" i="1"/>
  <c r="E101" i="12" s="1"/>
  <c r="T101" s="1"/>
  <c r="F321" i="1"/>
  <c r="E107" i="12" s="1"/>
  <c r="F107" s="1"/>
  <c r="F329" i="1"/>
  <c r="E115" i="12" s="1"/>
  <c r="J115" s="1"/>
  <c r="F345" i="1"/>
  <c r="E131" i="12" s="1"/>
  <c r="J131" s="1"/>
  <c r="K131" s="1"/>
  <c r="F109" i="1"/>
  <c r="F105"/>
  <c r="F103"/>
  <c r="F81"/>
  <c r="F167"/>
  <c r="D87" i="8" s="1"/>
  <c r="H87" s="1"/>
  <c r="F171" i="1"/>
  <c r="D90" i="8" s="1"/>
  <c r="H90" s="1"/>
  <c r="L90" s="1"/>
  <c r="M90" s="1"/>
  <c r="F178" i="1"/>
  <c r="D97" i="8" s="1"/>
  <c r="H97" s="1"/>
  <c r="L97" s="1"/>
  <c r="M97" s="1"/>
  <c r="F182" i="1"/>
  <c r="D101" i="8" s="1"/>
  <c r="H101" s="1"/>
  <c r="L101" s="1"/>
  <c r="M101" s="1"/>
  <c r="F192" i="1"/>
  <c r="F208"/>
  <c r="F210"/>
  <c r="F214"/>
  <c r="D27" i="8" s="1"/>
  <c r="H27" s="1"/>
  <c r="L27" s="1"/>
  <c r="F216" i="1"/>
  <c r="F227"/>
  <c r="F271"/>
  <c r="D69" i="5" s="1"/>
  <c r="S69" s="1"/>
  <c r="F162" i="1"/>
  <c r="F306"/>
  <c r="E92" i="12" s="1"/>
  <c r="T92" s="1"/>
  <c r="F30" i="1"/>
  <c r="F363"/>
  <c r="E149" i="12" s="1"/>
  <c r="F149" s="1"/>
  <c r="F144" i="1"/>
  <c r="D59" i="8" s="1"/>
  <c r="H59" s="1"/>
  <c r="L59" s="1"/>
  <c r="M59" s="1"/>
  <c r="F137" i="1"/>
  <c r="D75" i="8" s="1"/>
  <c r="H75" s="1"/>
  <c r="L75" s="1"/>
  <c r="F130" i="1"/>
  <c r="F122"/>
  <c r="F102"/>
  <c r="F100"/>
  <c r="F96"/>
  <c r="F92"/>
  <c r="F91"/>
  <c r="F90"/>
  <c r="F89"/>
  <c r="F78"/>
  <c r="F77"/>
  <c r="F72"/>
  <c r="F64"/>
  <c r="F180"/>
  <c r="D99" i="8" s="1"/>
  <c r="H99" s="1"/>
  <c r="L99" s="1"/>
  <c r="M99" s="1"/>
  <c r="F197" i="1"/>
  <c r="F206"/>
  <c r="F224"/>
  <c r="D41" i="8" s="1"/>
  <c r="H41" s="1"/>
  <c r="L41" s="1"/>
  <c r="M41" s="1"/>
  <c r="F237" i="1"/>
  <c r="D80" i="5" s="1"/>
  <c r="I80" s="1"/>
  <c r="F253" i="1"/>
  <c r="F259"/>
  <c r="F263"/>
  <c r="D59" i="5" s="1"/>
  <c r="E59" s="1"/>
  <c r="F160" i="1"/>
  <c r="F278"/>
  <c r="D76" i="5" s="1"/>
  <c r="E76" s="1"/>
  <c r="F170" i="1"/>
  <c r="D51" i="5" s="1"/>
  <c r="F190" i="1"/>
  <c r="D109" i="8" s="1"/>
  <c r="H109" s="1"/>
  <c r="L109" s="1"/>
  <c r="M109" s="1"/>
  <c r="F191" i="1"/>
  <c r="D110" i="8" s="1"/>
  <c r="H110" s="1"/>
  <c r="L110" s="1"/>
  <c r="M110" s="1"/>
  <c r="F196" i="1"/>
  <c r="D30" i="3" s="1"/>
  <c r="F238" i="1"/>
  <c r="D82" i="5" s="1"/>
  <c r="S82" s="1"/>
  <c r="F251" i="1"/>
  <c r="F262"/>
  <c r="F147"/>
  <c r="D62" i="8" s="1"/>
  <c r="H62" s="1"/>
  <c r="L62" s="1"/>
  <c r="F283" i="1"/>
  <c r="F287"/>
  <c r="F294"/>
  <c r="F303"/>
  <c r="E89" i="12" s="1"/>
  <c r="J89" s="1"/>
  <c r="K89" s="1"/>
  <c r="F314" i="1"/>
  <c r="E100" i="12" s="1"/>
  <c r="T100" s="1"/>
  <c r="F319" i="1"/>
  <c r="E105" i="12" s="1"/>
  <c r="T105" s="1"/>
  <c r="F323" i="1"/>
  <c r="E109" i="12" s="1"/>
  <c r="J109" s="1"/>
  <c r="K109" s="1"/>
  <c r="F328" i="1"/>
  <c r="E114" i="12" s="1"/>
  <c r="J114" s="1"/>
  <c r="K114" s="1"/>
  <c r="F332" i="1"/>
  <c r="E118" i="12" s="1"/>
  <c r="T118" s="1"/>
  <c r="F337" i="1"/>
  <c r="E123" i="12" s="1"/>
  <c r="F123" s="1"/>
  <c r="F351" i="1"/>
  <c r="E137" i="12" s="1"/>
  <c r="F137" s="1"/>
  <c r="F181" i="1"/>
  <c r="D100" i="8" s="1"/>
  <c r="H100" s="1"/>
  <c r="L100" s="1"/>
  <c r="F202" i="1"/>
  <c r="F232"/>
  <c r="D48" i="8" s="1"/>
  <c r="H48" s="1"/>
  <c r="L48" s="1"/>
  <c r="M48" s="1"/>
  <c r="F365" i="1"/>
  <c r="E151" i="12" s="1"/>
  <c r="J151" s="1"/>
  <c r="M21" i="5"/>
  <c r="F132" i="1"/>
  <c r="F117"/>
  <c r="F98"/>
  <c r="F88"/>
  <c r="F76"/>
  <c r="F184"/>
  <c r="D103" i="8" s="1"/>
  <c r="H103" s="1"/>
  <c r="L103" s="1"/>
  <c r="M103" s="1"/>
  <c r="F198" i="1"/>
  <c r="F219"/>
  <c r="D39" i="3" s="1"/>
  <c r="F220" i="1"/>
  <c r="D39" i="8" s="1"/>
  <c r="H39" s="1"/>
  <c r="L39" s="1"/>
  <c r="M39" s="1"/>
  <c r="F229" i="1"/>
  <c r="D49" i="3" s="1"/>
  <c r="J49" s="1"/>
  <c r="F234" i="1"/>
  <c r="F242"/>
  <c r="D88" i="5" s="1"/>
  <c r="F269" i="1"/>
  <c r="D67" i="5" s="1"/>
  <c r="F277" i="1"/>
  <c r="D75" i="5" s="1"/>
  <c r="S75" s="1"/>
  <c r="F151" i="1"/>
  <c r="D25" i="5" s="1"/>
  <c r="F156" i="1"/>
  <c r="D78" i="8" s="1"/>
  <c r="H78" s="1"/>
  <c r="L78" s="1"/>
  <c r="M78" s="1"/>
  <c r="F284" i="1"/>
  <c r="E54" i="12" s="1"/>
  <c r="J54" s="1"/>
  <c r="K54" s="1"/>
  <c r="F397" i="1"/>
  <c r="F398"/>
  <c r="N120" i="12"/>
  <c r="O88"/>
  <c r="P88" s="1"/>
  <c r="O97"/>
  <c r="P97" s="1"/>
  <c r="N117"/>
  <c r="L74" i="5"/>
  <c r="N74" s="1"/>
  <c r="O74" s="1"/>
  <c r="L31"/>
  <c r="N31" s="1"/>
  <c r="O31" s="1"/>
  <c r="O113" i="12"/>
  <c r="P113" s="1"/>
  <c r="M23" i="5"/>
  <c r="O112" i="12"/>
  <c r="P112" s="1"/>
  <c r="L48" i="5"/>
  <c r="N98" i="12"/>
  <c r="O93"/>
  <c r="P93" s="1"/>
  <c r="L52" i="5"/>
  <c r="N52" s="1"/>
  <c r="O52" s="1"/>
  <c r="F354" i="1"/>
  <c r="E140" i="12" s="1"/>
  <c r="F311" i="1"/>
  <c r="E97" i="12" s="1"/>
  <c r="F310" i="1"/>
  <c r="E96" i="12" s="1"/>
  <c r="F308" i="1"/>
  <c r="E94" i="12" s="1"/>
  <c r="T94" s="1"/>
  <c r="O41"/>
  <c r="F346" i="1"/>
  <c r="E132" i="12" s="1"/>
  <c r="F344" i="1"/>
  <c r="E130" i="12" s="1"/>
  <c r="J130" s="1"/>
  <c r="K130" s="1"/>
  <c r="F342" i="1"/>
  <c r="E128" i="12" s="1"/>
  <c r="E68" i="5"/>
  <c r="I68"/>
  <c r="J68" s="1"/>
  <c r="E66"/>
  <c r="D34"/>
  <c r="F355" i="1"/>
  <c r="E141" i="12" s="1"/>
  <c r="J141" s="1"/>
  <c r="P41"/>
  <c r="F401" i="1"/>
  <c r="F126"/>
  <c r="F125"/>
  <c r="F124"/>
  <c r="F123"/>
  <c r="F364"/>
  <c r="E150" i="12" s="1"/>
  <c r="F362" i="1"/>
  <c r="E148" i="12" s="1"/>
  <c r="F358" i="1"/>
  <c r="E144" i="12" s="1"/>
  <c r="F144" s="1"/>
  <c r="L59" i="5"/>
  <c r="M36"/>
  <c r="N36"/>
  <c r="O36" s="1"/>
  <c r="J40" i="11"/>
  <c r="I85" i="5"/>
  <c r="H88"/>
  <c r="O88"/>
  <c r="I106"/>
  <c r="L63"/>
  <c r="N40"/>
  <c r="O40" s="1"/>
  <c r="N45"/>
  <c r="O45" s="1"/>
  <c r="M45"/>
  <c r="F338" i="1"/>
  <c r="E124" i="12" s="1"/>
  <c r="T124" s="1"/>
  <c r="F339" i="1"/>
  <c r="E125" i="12" s="1"/>
  <c r="F340" i="1"/>
  <c r="E126" i="12" s="1"/>
  <c r="F343" i="1"/>
  <c r="E129" i="12" s="1"/>
  <c r="F347" i="1"/>
  <c r="E133" i="12" s="1"/>
  <c r="F348" i="1"/>
  <c r="E134" i="12" s="1"/>
  <c r="F350" i="1"/>
  <c r="E136" i="12" s="1"/>
  <c r="F352" i="1"/>
  <c r="E138" i="12" s="1"/>
  <c r="F356" i="1"/>
  <c r="E142" i="12" s="1"/>
  <c r="F357" i="1"/>
  <c r="E143" i="12" s="1"/>
  <c r="F359" i="1"/>
  <c r="E145" i="12" s="1"/>
  <c r="T145" s="1"/>
  <c r="F360" i="1"/>
  <c r="E146" i="12" s="1"/>
  <c r="F361" i="1"/>
  <c r="E147" i="12" s="1"/>
  <c r="F366" i="1"/>
  <c r="E152" i="12" s="1"/>
  <c r="F367" i="1"/>
  <c r="E153" i="12" s="1"/>
  <c r="F396" i="1"/>
  <c r="I62" i="5"/>
  <c r="J62" s="1"/>
  <c r="F86" i="1"/>
  <c r="F83"/>
  <c r="F187"/>
  <c r="D106" i="8" s="1"/>
  <c r="H106" s="1"/>
  <c r="L106" s="1"/>
  <c r="M106" s="1"/>
  <c r="F241" i="1"/>
  <c r="D86" i="5" s="1"/>
  <c r="F250" i="1"/>
  <c r="N32" i="5"/>
  <c r="O32" s="1"/>
  <c r="L64"/>
  <c r="N41"/>
  <c r="O41" s="1"/>
  <c r="E42" i="3"/>
  <c r="F95" i="1"/>
  <c r="F94"/>
  <c r="F93"/>
  <c r="F168"/>
  <c r="F169"/>
  <c r="D50" i="5" s="1"/>
  <c r="F200" i="1"/>
  <c r="F209"/>
  <c r="F288"/>
  <c r="F312"/>
  <c r="E98" i="12" s="1"/>
  <c r="F98" s="1"/>
  <c r="F313" i="1"/>
  <c r="E99" i="12" s="1"/>
  <c r="F324" i="1"/>
  <c r="E110" i="12" s="1"/>
  <c r="F325" i="1"/>
  <c r="E111" i="12" s="1"/>
  <c r="F400" i="1"/>
  <c r="F128"/>
  <c r="F119"/>
  <c r="F114"/>
  <c r="F113"/>
  <c r="F71"/>
  <c r="F70"/>
  <c r="F69"/>
  <c r="F66"/>
  <c r="F59"/>
  <c r="F56"/>
  <c r="F55"/>
  <c r="F52"/>
  <c r="F48"/>
  <c r="F47"/>
  <c r="F45"/>
  <c r="F44"/>
  <c r="F43"/>
  <c r="F41"/>
  <c r="F35"/>
  <c r="F236"/>
  <c r="D79" i="5" s="1"/>
  <c r="D89" i="8"/>
  <c r="H89" s="1"/>
  <c r="L89" s="1"/>
  <c r="M89" s="1"/>
  <c r="I82" i="5"/>
  <c r="E82"/>
  <c r="D66" i="8"/>
  <c r="H66" s="1"/>
  <c r="L66" s="1"/>
  <c r="M66" s="1"/>
  <c r="D39" i="5"/>
  <c r="F120" i="1"/>
  <c r="F110"/>
  <c r="F107"/>
  <c r="F68"/>
  <c r="F62"/>
  <c r="F58"/>
  <c r="F54"/>
  <c r="F50"/>
  <c r="F42"/>
  <c r="F231"/>
  <c r="F258"/>
  <c r="L51" i="5"/>
  <c r="L71"/>
  <c r="N71" s="1"/>
  <c r="O71" s="1"/>
  <c r="F146" i="1"/>
  <c r="F131"/>
  <c r="F82"/>
  <c r="F217"/>
  <c r="F223"/>
  <c r="D43" i="3" s="1"/>
  <c r="F225" i="1"/>
  <c r="F233"/>
  <c r="F247"/>
  <c r="D100" i="5" s="1"/>
  <c r="F243" i="1"/>
  <c r="D90" i="5" s="1"/>
  <c r="F135" i="1"/>
  <c r="F252"/>
  <c r="F260"/>
  <c r="F267"/>
  <c r="D65" i="5" s="1"/>
  <c r="F149" i="1"/>
  <c r="F155"/>
  <c r="F158"/>
  <c r="F161"/>
  <c r="F164"/>
  <c r="F399"/>
  <c r="F335"/>
  <c r="E121" i="12" s="1"/>
  <c r="F373" i="1"/>
  <c r="E18" i="12" s="1"/>
  <c r="F377" i="1"/>
  <c r="E22" i="12" s="1"/>
  <c r="F22" s="1"/>
  <c r="F387" i="1"/>
  <c r="E30" i="12" s="1"/>
  <c r="F106" i="1"/>
  <c r="F97"/>
  <c r="F73"/>
  <c r="F165"/>
  <c r="F179"/>
  <c r="D98" i="8" s="1"/>
  <c r="H98" s="1"/>
  <c r="L98" s="1"/>
  <c r="M98" s="1"/>
  <c r="F183" i="1"/>
  <c r="D102" i="8" s="1"/>
  <c r="H102" s="1"/>
  <c r="L102" s="1"/>
  <c r="O21" i="5"/>
  <c r="F84" i="1"/>
  <c r="F186"/>
  <c r="D105" i="8" s="1"/>
  <c r="H105" s="1"/>
  <c r="L105" s="1"/>
  <c r="F226" i="1"/>
  <c r="F248"/>
  <c r="D104" i="5" s="1"/>
  <c r="F244" i="1"/>
  <c r="D91" i="5" s="1"/>
  <c r="F246" i="1"/>
  <c r="D96" i="5" s="1"/>
  <c r="F134" i="1"/>
  <c r="F136"/>
  <c r="F255"/>
  <c r="F273"/>
  <c r="D71" i="5" s="1"/>
  <c r="O29"/>
  <c r="H16"/>
  <c r="H90"/>
  <c r="O90"/>
  <c r="F129" i="1"/>
  <c r="F173"/>
  <c r="F203"/>
  <c r="F213"/>
  <c r="F215"/>
  <c r="F256"/>
  <c r="F276"/>
  <c r="D74" i="5" s="1"/>
  <c r="F150" i="1"/>
  <c r="O23" i="5"/>
  <c r="O26"/>
  <c r="L62"/>
  <c r="N39"/>
  <c r="O39" s="1"/>
  <c r="L47"/>
  <c r="O130" i="12"/>
  <c r="P130" s="1"/>
  <c r="N20" i="5"/>
  <c r="O20" s="1"/>
  <c r="M20"/>
  <c r="N43"/>
  <c r="O43" s="1"/>
  <c r="L66"/>
  <c r="M81" i="12"/>
  <c r="O49"/>
  <c r="O84"/>
  <c r="P84" s="1"/>
  <c r="O128"/>
  <c r="P128" s="1"/>
  <c r="N24" i="5"/>
  <c r="O24" s="1"/>
  <c r="N17"/>
  <c r="O17" s="1"/>
  <c r="O111" i="12"/>
  <c r="P111" s="1"/>
  <c r="L65" i="5"/>
  <c r="M42"/>
  <c r="N19"/>
  <c r="O19" s="1"/>
  <c r="L67"/>
  <c r="O122" i="12"/>
  <c r="P122" s="1"/>
  <c r="G27" i="1"/>
  <c r="C8" i="2"/>
  <c r="N35" i="5"/>
  <c r="O35" s="1"/>
  <c r="L27"/>
  <c r="L56"/>
  <c r="L76"/>
  <c r="O99" i="12"/>
  <c r="P99" s="1"/>
  <c r="N55" i="5"/>
  <c r="O55" s="1"/>
  <c r="L22"/>
  <c r="L34"/>
  <c r="L73"/>
  <c r="L75"/>
  <c r="O144" i="12"/>
  <c r="P144" s="1"/>
  <c r="L15" i="5"/>
  <c r="L33"/>
  <c r="L50"/>
  <c r="N42"/>
  <c r="O42" s="1"/>
  <c r="N44"/>
  <c r="O44" s="1"/>
  <c r="L13"/>
  <c r="A292" i="2"/>
  <c r="A140"/>
  <c r="A708"/>
  <c r="A532"/>
  <c r="A250"/>
  <c r="A431"/>
  <c r="A309"/>
  <c r="A602"/>
  <c r="A448"/>
  <c r="A981"/>
  <c r="A236"/>
  <c r="A201"/>
  <c r="A540"/>
  <c r="A486"/>
  <c r="A328"/>
  <c r="A632"/>
  <c r="A720"/>
  <c r="A305"/>
  <c r="A806"/>
  <c r="A135"/>
  <c r="A619"/>
  <c r="A1015"/>
  <c r="A22"/>
  <c r="A186"/>
  <c r="A982"/>
  <c r="A796"/>
  <c r="A113"/>
  <c r="A168"/>
  <c r="A483"/>
  <c r="A801"/>
  <c r="A783"/>
  <c r="A234"/>
  <c r="A416"/>
  <c r="A707"/>
  <c r="A758"/>
  <c r="A387"/>
  <c r="A844"/>
  <c r="A941"/>
  <c r="A741"/>
  <c r="A537"/>
  <c r="A290"/>
  <c r="A990"/>
  <c r="A659"/>
  <c r="A493"/>
  <c r="A286"/>
  <c r="A503"/>
  <c r="A870"/>
  <c r="A492"/>
  <c r="A285"/>
  <c r="A109"/>
  <c r="A115"/>
  <c r="A893"/>
  <c r="A471"/>
  <c r="A903"/>
  <c r="A481"/>
  <c r="A518"/>
  <c r="A375"/>
  <c r="A92"/>
  <c r="A894"/>
  <c r="A281"/>
  <c r="A901"/>
  <c r="A279"/>
  <c r="A613"/>
  <c r="A251"/>
  <c r="A473"/>
  <c r="A461"/>
  <c r="A335"/>
  <c r="A184"/>
  <c r="A772"/>
  <c r="A534"/>
  <c r="A703"/>
  <c r="A108"/>
  <c r="A68"/>
  <c r="A468"/>
  <c r="A927"/>
  <c r="A782"/>
  <c r="A258"/>
  <c r="A39"/>
  <c r="A504"/>
  <c r="A220"/>
  <c r="A655"/>
  <c r="A379"/>
  <c r="A576"/>
  <c r="A377"/>
  <c r="A687"/>
  <c r="A406"/>
  <c r="A747"/>
  <c r="A881"/>
  <c r="A238"/>
  <c r="A828"/>
  <c r="A525"/>
  <c r="A154"/>
  <c r="A311"/>
  <c r="A953"/>
  <c r="A818"/>
  <c r="A660"/>
  <c r="A776"/>
  <c r="A664"/>
  <c r="A856"/>
  <c r="A564"/>
  <c r="A694"/>
  <c r="A144"/>
  <c r="A547"/>
  <c r="A994"/>
  <c r="A767"/>
  <c r="A203"/>
  <c r="A153"/>
  <c r="A974"/>
  <c r="A764"/>
  <c r="A519"/>
  <c r="A790"/>
  <c r="A38"/>
  <c r="A291"/>
  <c r="A970"/>
  <c r="A630"/>
  <c r="A161"/>
  <c r="A121"/>
  <c r="A883"/>
  <c r="A695"/>
  <c r="A458"/>
  <c r="A880"/>
  <c r="A966"/>
  <c r="A414"/>
  <c r="A879"/>
  <c r="A563"/>
  <c r="A63"/>
  <c r="A716"/>
  <c r="A407"/>
  <c r="A496"/>
  <c r="A176"/>
  <c r="A608"/>
  <c r="A57"/>
  <c r="A985"/>
  <c r="A713"/>
  <c r="A67"/>
  <c r="A812"/>
  <c r="A442"/>
  <c r="A169"/>
  <c r="A341"/>
  <c r="A839"/>
  <c r="A976"/>
  <c r="A676"/>
  <c r="A756"/>
  <c r="A536"/>
  <c r="A424"/>
  <c r="A580"/>
  <c r="A420"/>
  <c r="A202"/>
  <c r="A334"/>
  <c r="A93"/>
  <c r="A288"/>
  <c r="A732"/>
  <c r="A510"/>
  <c r="A224"/>
  <c r="A793"/>
  <c r="A906"/>
  <c r="A128"/>
  <c r="A314"/>
  <c r="A19"/>
  <c r="A866"/>
  <c r="A859"/>
  <c r="A937"/>
  <c r="A718"/>
  <c r="A674"/>
  <c r="A122"/>
  <c r="A55"/>
  <c r="A821"/>
  <c r="A177"/>
  <c r="A299"/>
  <c r="A396"/>
  <c r="A867"/>
  <c r="A607"/>
  <c r="A737"/>
  <c r="A933"/>
  <c r="A794"/>
  <c r="A1007"/>
  <c r="A651"/>
  <c r="A768"/>
  <c r="A791"/>
  <c r="A380"/>
  <c r="A896"/>
  <c r="A37"/>
  <c r="A810"/>
  <c r="A213"/>
  <c r="A750"/>
  <c r="A146"/>
  <c r="A204"/>
  <c r="A673"/>
  <c r="A244"/>
  <c r="A340"/>
  <c r="A404"/>
  <c r="A206"/>
  <c r="A418"/>
  <c r="A370"/>
  <c r="A831"/>
  <c r="A374"/>
  <c r="A316"/>
  <c r="A219"/>
  <c r="A729"/>
  <c r="A647"/>
  <c r="A310"/>
  <c r="A744"/>
  <c r="A312"/>
  <c r="A689"/>
  <c r="A984"/>
  <c r="A515"/>
  <c r="A225"/>
  <c r="A469"/>
  <c r="A928"/>
  <c r="A382"/>
  <c r="A502"/>
  <c r="A159"/>
  <c r="A627"/>
  <c r="A360"/>
  <c r="A241"/>
  <c r="A739"/>
  <c r="A126"/>
  <c r="A743"/>
  <c r="A557"/>
  <c r="A25"/>
  <c r="A837"/>
  <c r="A127"/>
  <c r="A849"/>
  <c r="A74"/>
  <c r="A337"/>
  <c r="A330"/>
  <c r="A769"/>
  <c r="A400"/>
  <c r="A926"/>
  <c r="A524"/>
  <c r="A888"/>
  <c r="A117"/>
  <c r="A394"/>
  <c r="A539"/>
  <c r="A350"/>
  <c r="A433"/>
  <c r="A920"/>
  <c r="A609"/>
  <c r="A84"/>
  <c r="A505"/>
  <c r="A574"/>
  <c r="A233"/>
  <c r="A111"/>
  <c r="A321"/>
  <c r="A287"/>
  <c r="A23"/>
  <c r="A87"/>
  <c r="A1006"/>
  <c r="A550"/>
  <c r="A711"/>
  <c r="A40"/>
  <c r="A548"/>
  <c r="A760"/>
  <c r="A325"/>
  <c r="A752"/>
  <c r="A465"/>
  <c r="A830"/>
  <c r="A304"/>
  <c r="A820"/>
  <c r="A270"/>
  <c r="A151"/>
  <c r="A754"/>
  <c r="A643"/>
  <c r="A723"/>
  <c r="A706"/>
  <c r="A551"/>
  <c r="A780"/>
  <c r="A62"/>
  <c r="A432"/>
  <c r="A861"/>
  <c r="A738"/>
  <c r="A628"/>
  <c r="A910"/>
  <c r="A51"/>
  <c r="A273"/>
  <c r="A670"/>
  <c r="A549"/>
  <c r="A765"/>
  <c r="A456"/>
  <c r="A129"/>
  <c r="A46"/>
  <c r="A289"/>
  <c r="A214"/>
  <c r="A541"/>
  <c r="A361"/>
  <c r="A523"/>
  <c r="A854"/>
  <c r="A745"/>
  <c r="A652"/>
  <c r="A212"/>
  <c r="A136"/>
  <c r="A182"/>
  <c r="A53"/>
  <c r="A944"/>
  <c r="A222"/>
  <c r="A276"/>
  <c r="A916"/>
  <c r="A459"/>
  <c r="A386"/>
  <c r="A271"/>
  <c r="A231"/>
  <c r="A682"/>
  <c r="A529"/>
  <c r="A857"/>
  <c r="A501"/>
  <c r="A700"/>
  <c r="A679"/>
  <c r="A662"/>
  <c r="A648"/>
  <c r="A591"/>
  <c r="A466"/>
  <c r="A637"/>
  <c r="A145"/>
  <c r="A860"/>
  <c r="A942"/>
  <c r="A544"/>
  <c r="A131"/>
  <c r="A951"/>
  <c r="A762"/>
  <c r="A85"/>
  <c r="A237"/>
  <c r="A208"/>
  <c r="A669"/>
  <c r="A124"/>
  <c r="A97"/>
  <c r="A18"/>
  <c r="A449"/>
  <c r="A950"/>
  <c r="A932"/>
  <c r="A521"/>
  <c r="A612"/>
  <c r="A196"/>
  <c r="A478"/>
  <c r="A907"/>
  <c r="A446"/>
  <c r="A173"/>
  <c r="A923"/>
  <c r="A83"/>
  <c r="A497"/>
  <c r="A899"/>
  <c r="A668"/>
  <c r="A262"/>
  <c r="A696"/>
  <c r="A484"/>
  <c r="A852"/>
  <c r="A890"/>
  <c r="A661"/>
  <c r="A207"/>
  <c r="A827"/>
  <c r="A181"/>
  <c r="A352"/>
  <c r="A876"/>
  <c r="A320"/>
  <c r="A417"/>
  <c r="A956"/>
  <c r="A322"/>
  <c r="A198"/>
  <c r="A535"/>
  <c r="A787"/>
  <c r="A435"/>
  <c r="A221"/>
  <c r="A802"/>
  <c r="A327"/>
  <c r="A851"/>
  <c r="A70"/>
  <c r="A1009"/>
  <c r="A157"/>
  <c r="A834"/>
  <c r="A803"/>
  <c r="A205"/>
  <c r="A823"/>
  <c r="A77"/>
  <c r="A415"/>
  <c r="A751"/>
  <c r="A868"/>
  <c r="A584"/>
  <c r="A376"/>
  <c r="A488"/>
  <c r="A422"/>
  <c r="A617"/>
  <c r="A491"/>
  <c r="A905"/>
  <c r="A911"/>
  <c r="A362"/>
  <c r="A998"/>
  <c r="A577"/>
  <c r="A766"/>
  <c r="A940"/>
  <c r="A89"/>
  <c r="A777"/>
  <c r="A567"/>
  <c r="A246"/>
  <c r="A139"/>
  <c r="A658"/>
  <c r="A642"/>
  <c r="A691"/>
  <c r="A924"/>
  <c r="A556"/>
  <c r="A512"/>
  <c r="A698"/>
  <c r="A663"/>
  <c r="A799"/>
  <c r="A671"/>
  <c r="A763"/>
  <c r="A935"/>
  <c r="A480"/>
  <c r="A1016"/>
  <c r="A454"/>
  <c r="A730"/>
  <c r="A825"/>
  <c r="A358"/>
  <c r="A439"/>
  <c r="A748"/>
  <c r="A835"/>
  <c r="A731"/>
  <c r="A759"/>
  <c r="A583"/>
  <c r="A594"/>
  <c r="A371"/>
  <c r="A264"/>
  <c r="A778"/>
  <c r="A257"/>
  <c r="A530"/>
  <c r="A995"/>
  <c r="A625"/>
  <c r="A381"/>
  <c r="A875"/>
  <c r="A438"/>
  <c r="A938"/>
  <c r="A105"/>
  <c r="A88"/>
  <c r="A573"/>
  <c r="A247"/>
  <c r="A423"/>
  <c r="A685"/>
  <c r="A293"/>
  <c r="A587"/>
  <c r="A307"/>
  <c r="A877"/>
  <c r="A872"/>
  <c r="A148"/>
  <c r="A865"/>
  <c r="A99"/>
  <c r="A1001"/>
  <c r="A464"/>
  <c r="A507"/>
  <c r="A936"/>
  <c r="A850"/>
  <c r="A235"/>
  <c r="A485"/>
  <c r="A50"/>
  <c r="A194"/>
  <c r="A188"/>
  <c r="A892"/>
  <c r="A71"/>
  <c r="A27"/>
  <c r="A265"/>
  <c r="A365"/>
  <c r="A597"/>
  <c r="A191"/>
  <c r="A428"/>
  <c r="A209"/>
  <c r="A1014"/>
  <c r="A593"/>
  <c r="A683"/>
  <c r="A282"/>
  <c r="A278"/>
  <c r="A853"/>
  <c r="A347"/>
  <c r="A199"/>
  <c r="A569"/>
  <c r="A640"/>
  <c r="A364"/>
  <c r="A216"/>
  <c r="A366"/>
  <c r="A948"/>
  <c r="A779"/>
  <c r="A945"/>
  <c r="A1003"/>
  <c r="A649"/>
  <c r="A873"/>
  <c r="A929"/>
  <c r="A315"/>
  <c r="A770"/>
  <c r="A579"/>
  <c r="A66"/>
  <c r="A900"/>
  <c r="A392"/>
  <c r="A600"/>
  <c r="A1010"/>
  <c r="A190"/>
  <c r="A349"/>
  <c r="A429"/>
  <c r="A444"/>
  <c r="A571"/>
  <c r="A719"/>
  <c r="A195"/>
  <c r="A303"/>
  <c r="A614"/>
  <c r="A147"/>
  <c r="A142"/>
  <c r="A572"/>
  <c r="A528"/>
  <c r="A467"/>
  <c r="A226"/>
  <c r="A813"/>
  <c r="A506"/>
  <c r="A887"/>
  <c r="A426"/>
  <c r="A811"/>
  <c r="A332"/>
  <c r="A81"/>
  <c r="A623"/>
  <c r="A284"/>
  <c r="A562"/>
  <c r="A915"/>
  <c r="A979"/>
  <c r="A252"/>
  <c r="A76"/>
  <c r="A104"/>
  <c r="A516"/>
  <c r="A440"/>
  <c r="A346"/>
  <c r="A785"/>
  <c r="A514"/>
  <c r="A1000"/>
  <c r="A447"/>
  <c r="A710"/>
  <c r="A277"/>
  <c r="A373"/>
  <c r="A585"/>
  <c r="A735"/>
  <c r="A841"/>
  <c r="A368"/>
  <c r="A538"/>
  <c r="A339"/>
  <c r="A904"/>
  <c r="A217"/>
  <c r="A477"/>
  <c r="A243"/>
  <c r="A508"/>
  <c r="A462"/>
  <c r="A699"/>
  <c r="A82"/>
  <c r="A436"/>
  <c r="A681"/>
  <c r="A29"/>
  <c r="A296"/>
  <c r="A909"/>
  <c r="A833"/>
  <c r="A665"/>
  <c r="A858"/>
  <c r="A789"/>
  <c r="A596"/>
  <c r="A701"/>
  <c r="A925"/>
  <c r="A973"/>
  <c r="A1002"/>
  <c r="A357"/>
  <c r="A434"/>
  <c r="A384"/>
  <c r="A986"/>
  <c r="A545"/>
  <c r="A229"/>
  <c r="A413"/>
  <c r="A542"/>
  <c r="A667"/>
  <c r="A275"/>
  <c r="A329"/>
  <c r="A498"/>
  <c r="A522"/>
  <c r="A44"/>
  <c r="A411"/>
  <c r="A560"/>
  <c r="A294"/>
  <c r="A680"/>
  <c r="A1017"/>
  <c r="A98"/>
  <c r="A269"/>
  <c r="A930"/>
  <c r="A885"/>
  <c r="A582"/>
  <c r="A826"/>
  <c r="A103"/>
  <c r="A185"/>
  <c r="A804"/>
  <c r="A28"/>
  <c r="A621"/>
  <c r="A494"/>
  <c r="A954"/>
  <c r="A912"/>
  <c r="A118"/>
  <c r="A620"/>
  <c r="A919"/>
  <c r="A158"/>
  <c r="A137"/>
  <c r="A586"/>
  <c r="A175"/>
  <c r="A409"/>
  <c r="A388"/>
  <c r="A150"/>
  <c r="A605"/>
  <c r="A73"/>
  <c r="A606"/>
  <c r="A228"/>
  <c r="A734"/>
  <c r="A437"/>
  <c r="A395"/>
  <c r="A975"/>
  <c r="A149"/>
  <c r="A323"/>
  <c r="A30"/>
  <c r="A566"/>
  <c r="A106"/>
  <c r="A724"/>
  <c r="A260"/>
  <c r="A638"/>
  <c r="A898"/>
  <c r="A457"/>
  <c r="A800"/>
  <c r="A227"/>
  <c r="A476"/>
  <c r="A946"/>
  <c r="A120"/>
  <c r="A961"/>
  <c r="A255"/>
  <c r="A313"/>
  <c r="A814"/>
  <c r="A367"/>
  <c r="A403"/>
  <c r="A21"/>
  <c r="A123"/>
  <c r="A295"/>
  <c r="A795"/>
  <c r="A96"/>
  <c r="A656"/>
  <c r="A728"/>
  <c r="A727"/>
  <c r="A697"/>
  <c r="A761"/>
  <c r="A41"/>
  <c r="A786"/>
  <c r="A495"/>
  <c r="A333"/>
  <c r="A848"/>
  <c r="A914"/>
  <c r="A482"/>
  <c r="A336"/>
  <c r="A633"/>
  <c r="A389"/>
  <c r="A441"/>
  <c r="A968"/>
  <c r="A977"/>
  <c r="A101"/>
  <c r="A513"/>
  <c r="A59"/>
  <c r="A792"/>
  <c r="A391"/>
  <c r="A20"/>
  <c r="A500"/>
  <c r="A259"/>
  <c r="A35"/>
  <c r="A479"/>
  <c r="A897"/>
  <c r="A141"/>
  <c r="A451"/>
  <c r="A878"/>
  <c r="A143"/>
  <c r="A749"/>
  <c r="A490"/>
  <c r="A740"/>
  <c r="A52"/>
  <c r="A248"/>
  <c r="A601"/>
  <c r="A351"/>
  <c r="A931"/>
  <c r="A886"/>
  <c r="A967"/>
  <c r="A526"/>
  <c r="A402"/>
  <c r="A342"/>
  <c r="A410"/>
  <c r="A889"/>
  <c r="A684"/>
  <c r="A348"/>
  <c r="A709"/>
  <c r="A917"/>
  <c r="A33"/>
  <c r="A326"/>
  <c r="A245"/>
  <c r="A578"/>
  <c r="A1004"/>
  <c r="A842"/>
  <c r="A746"/>
  <c r="A999"/>
  <c r="A363"/>
  <c r="A757"/>
  <c r="A686"/>
  <c r="A949"/>
  <c r="A319"/>
  <c r="A183"/>
  <c r="A474"/>
  <c r="A344"/>
  <c r="A280"/>
  <c r="A132"/>
  <c r="A472"/>
  <c r="A618"/>
  <c r="A725"/>
  <c r="A957"/>
  <c r="A300"/>
  <c r="A989"/>
  <c r="A114"/>
  <c r="A980"/>
  <c r="A971"/>
  <c r="A798"/>
  <c r="A267"/>
  <c r="A634"/>
  <c r="A653"/>
  <c r="A963"/>
  <c r="A781"/>
  <c r="A1011"/>
  <c r="A988"/>
  <c r="A242"/>
  <c r="A75"/>
  <c r="A922"/>
  <c r="A253"/>
  <c r="A561"/>
  <c r="A355"/>
  <c r="A197"/>
  <c r="A908"/>
  <c r="A965"/>
  <c r="A86"/>
  <c r="A297"/>
  <c r="A722"/>
  <c r="A61"/>
  <c r="A125"/>
  <c r="A891"/>
  <c r="A354"/>
  <c r="A690"/>
  <c r="A626"/>
  <c r="A470"/>
  <c r="A475"/>
  <c r="A829"/>
  <c r="A996"/>
  <c r="A805"/>
  <c r="A166"/>
  <c r="A639"/>
  <c r="A58"/>
  <c r="A736"/>
  <c r="A838"/>
  <c r="A107"/>
  <c r="D11" i="8" l="1"/>
  <c r="H11" s="1"/>
  <c r="L11" s="1"/>
  <c r="M11" s="1"/>
  <c r="J16" i="12"/>
  <c r="N16" s="1"/>
  <c r="D16" i="3"/>
  <c r="J16" s="1"/>
  <c r="D79" i="8"/>
  <c r="H79" s="1"/>
  <c r="L79" s="1"/>
  <c r="M79" s="1"/>
  <c r="D24"/>
  <c r="H24" s="1"/>
  <c r="L24" s="1"/>
  <c r="M24" s="1"/>
  <c r="H28" i="11"/>
  <c r="D46" i="8"/>
  <c r="H46" s="1"/>
  <c r="L46" s="1"/>
  <c r="M46" s="1"/>
  <c r="I93" i="5"/>
  <c r="E11"/>
  <c r="S64"/>
  <c r="D55"/>
  <c r="S66"/>
  <c r="D127" i="8"/>
  <c r="H127" s="1"/>
  <c r="D13" i="5"/>
  <c r="E13" s="1"/>
  <c r="I64"/>
  <c r="J64" s="1"/>
  <c r="D45" i="8"/>
  <c r="H45" s="1"/>
  <c r="L45" s="1"/>
  <c r="M45" s="1"/>
  <c r="D15" i="5"/>
  <c r="E15" s="1"/>
  <c r="S17"/>
  <c r="F118" i="12"/>
  <c r="F115"/>
  <c r="F33"/>
  <c r="F29"/>
  <c r="T113"/>
  <c r="N84"/>
  <c r="N29"/>
  <c r="J15"/>
  <c r="K15" s="1"/>
  <c r="F122"/>
  <c r="S60" i="5"/>
  <c r="S107"/>
  <c r="S85"/>
  <c r="D111" i="8"/>
  <c r="H111" s="1"/>
  <c r="L111" s="1"/>
  <c r="F87" i="12"/>
  <c r="T115"/>
  <c r="T122"/>
  <c r="D35" i="5"/>
  <c r="I35" s="1"/>
  <c r="J35" s="1"/>
  <c r="J118" i="12"/>
  <c r="N118" s="1"/>
  <c r="F100"/>
  <c r="J139"/>
  <c r="K139" s="1"/>
  <c r="J100"/>
  <c r="K100" s="1"/>
  <c r="D30" i="5"/>
  <c r="S30" s="1"/>
  <c r="D26"/>
  <c r="I26" s="1"/>
  <c r="M26" s="1"/>
  <c r="D67" i="8"/>
  <c r="H67" s="1"/>
  <c r="L67" s="1"/>
  <c r="M67" s="1"/>
  <c r="G110" i="5"/>
  <c r="F91" i="12"/>
  <c r="F84"/>
  <c r="O16" i="5"/>
  <c r="T116" i="12"/>
  <c r="O79" i="5"/>
  <c r="H79"/>
  <c r="H110" s="1"/>
  <c r="N25" i="12"/>
  <c r="D38" i="3"/>
  <c r="J38" s="1"/>
  <c r="I59" i="5"/>
  <c r="J59" s="1"/>
  <c r="J102" i="12"/>
  <c r="K102" s="1"/>
  <c r="J91"/>
  <c r="N91" s="1"/>
  <c r="M72" i="5"/>
  <c r="J123" i="12"/>
  <c r="K123" s="1"/>
  <c r="J31"/>
  <c r="N31" s="1"/>
  <c r="F94"/>
  <c r="S59" i="5"/>
  <c r="S83"/>
  <c r="F19" i="12"/>
  <c r="T93"/>
  <c r="F24"/>
  <c r="F119"/>
  <c r="D68" i="8"/>
  <c r="H68" s="1"/>
  <c r="L68" s="1"/>
  <c r="M68" s="1"/>
  <c r="N131" i="12"/>
  <c r="N122"/>
  <c r="D44" i="3"/>
  <c r="E44" s="1"/>
  <c r="D52"/>
  <c r="J52" s="1"/>
  <c r="M64" i="5"/>
  <c r="S72"/>
  <c r="F35" i="12"/>
  <c r="K60"/>
  <c r="N19"/>
  <c r="F25"/>
  <c r="D47" i="5"/>
  <c r="I47" s="1"/>
  <c r="J47" s="1"/>
  <c r="F106" i="12"/>
  <c r="F14"/>
  <c r="N14"/>
  <c r="J83" i="5"/>
  <c r="F92" i="12"/>
  <c r="E73" i="5"/>
  <c r="D52"/>
  <c r="E52" s="1"/>
  <c r="D58" i="8"/>
  <c r="H58" s="1"/>
  <c r="L58" s="1"/>
  <c r="M58" s="1"/>
  <c r="E17" i="5"/>
  <c r="N109" i="12"/>
  <c r="F36"/>
  <c r="T117"/>
  <c r="D15" i="3"/>
  <c r="J15" s="1"/>
  <c r="J21" i="12"/>
  <c r="N21" s="1"/>
  <c r="E66"/>
  <c r="D27" i="3"/>
  <c r="J27" s="1"/>
  <c r="D60" i="8"/>
  <c r="H60" s="1"/>
  <c r="L60" s="1"/>
  <c r="M60" s="1"/>
  <c r="I63" i="5"/>
  <c r="J63" s="1"/>
  <c r="D81" i="8"/>
  <c r="H81" s="1"/>
  <c r="L81" s="1"/>
  <c r="M81" s="1"/>
  <c r="E106" i="5"/>
  <c r="S73"/>
  <c r="E83"/>
  <c r="K37" i="12"/>
  <c r="F37"/>
  <c r="J20"/>
  <c r="K20" s="1"/>
  <c r="F101"/>
  <c r="J127"/>
  <c r="K127" s="1"/>
  <c r="J149"/>
  <c r="K149" s="1"/>
  <c r="F56"/>
  <c r="D116" i="8"/>
  <c r="H116" s="1"/>
  <c r="L116" s="1"/>
  <c r="J25" i="11" s="1"/>
  <c r="D31" i="8"/>
  <c r="H31" s="1"/>
  <c r="L31" s="1"/>
  <c r="H25" i="11" s="1"/>
  <c r="D121" i="8"/>
  <c r="H121" s="1"/>
  <c r="L120" s="1"/>
  <c r="M120" s="1"/>
  <c r="N114" i="12"/>
  <c r="J49"/>
  <c r="K49" s="1"/>
  <c r="S53" i="5"/>
  <c r="E53"/>
  <c r="E22"/>
  <c r="I22"/>
  <c r="J22" s="1"/>
  <c r="J23" i="3"/>
  <c r="E23"/>
  <c r="M71" i="8"/>
  <c r="I27" i="11"/>
  <c r="T149" i="12"/>
  <c r="J92"/>
  <c r="N92" s="1"/>
  <c r="J86"/>
  <c r="K86" s="1"/>
  <c r="D29" i="3"/>
  <c r="D14" i="5"/>
  <c r="D63" i="8"/>
  <c r="H63" s="1"/>
  <c r="L63" s="1"/>
  <c r="M63" s="1"/>
  <c r="T102" i="12"/>
  <c r="J107"/>
  <c r="N107" s="1"/>
  <c r="J101"/>
  <c r="K101" s="1"/>
  <c r="J85"/>
  <c r="K85" s="1"/>
  <c r="N32"/>
  <c r="E49" i="3"/>
  <c r="E48"/>
  <c r="D12"/>
  <c r="K23" i="11"/>
  <c r="E93" i="5"/>
  <c r="I70"/>
  <c r="M70" s="1"/>
  <c r="S81"/>
  <c r="E62" i="12"/>
  <c r="F62" s="1"/>
  <c r="F32"/>
  <c r="D18" i="5"/>
  <c r="I18" s="1"/>
  <c r="T86" i="12"/>
  <c r="D48" i="5"/>
  <c r="I48" s="1"/>
  <c r="F89" i="12"/>
  <c r="N135"/>
  <c r="D91" i="8"/>
  <c r="H91" s="1"/>
  <c r="L91" s="1"/>
  <c r="M91" s="1"/>
  <c r="I12" i="5"/>
  <c r="M12" s="1"/>
  <c r="F135" i="12"/>
  <c r="J106"/>
  <c r="N106" s="1"/>
  <c r="E50"/>
  <c r="F50" s="1"/>
  <c r="E80" i="5"/>
  <c r="E16" i="3"/>
  <c r="J26" i="12"/>
  <c r="K26" s="1"/>
  <c r="D21" i="5"/>
  <c r="E21" s="1"/>
  <c r="S80"/>
  <c r="D94" i="8"/>
  <c r="H94" s="1"/>
  <c r="L94" s="1"/>
  <c r="M94" s="1"/>
  <c r="E63" i="12"/>
  <c r="F63" s="1"/>
  <c r="J108"/>
  <c r="N108" s="1"/>
  <c r="M121" i="8"/>
  <c r="K28" i="11"/>
  <c r="F27" i="12"/>
  <c r="N103"/>
  <c r="J13"/>
  <c r="K13" s="1"/>
  <c r="J39" i="3"/>
  <c r="E39"/>
  <c r="E28" i="5"/>
  <c r="S28"/>
  <c r="I28"/>
  <c r="M28" s="1"/>
  <c r="E55" i="3"/>
  <c r="J55"/>
  <c r="J30"/>
  <c r="H42" i="11" s="1"/>
  <c r="E30" i="3"/>
  <c r="E72" i="5"/>
  <c r="I76"/>
  <c r="J76" s="1"/>
  <c r="I75"/>
  <c r="J75" s="1"/>
  <c r="S70"/>
  <c r="D38" i="8"/>
  <c r="H38" s="1"/>
  <c r="L38" s="1"/>
  <c r="M38" s="1"/>
  <c r="F105" i="12"/>
  <c r="I53" i="5"/>
  <c r="J53" s="1"/>
  <c r="J90" i="12"/>
  <c r="K90" s="1"/>
  <c r="J105"/>
  <c r="K105" s="1"/>
  <c r="F90"/>
  <c r="D57" i="8"/>
  <c r="H57" s="1"/>
  <c r="L57" s="1"/>
  <c r="M57" s="1"/>
  <c r="F112" i="12"/>
  <c r="D70" i="8"/>
  <c r="H70" s="1"/>
  <c r="L70" s="1"/>
  <c r="D51"/>
  <c r="H51" s="1"/>
  <c r="L51" s="1"/>
  <c r="M51" s="1"/>
  <c r="N119" i="12"/>
  <c r="D25" i="3"/>
  <c r="J25" s="1"/>
  <c r="N33" i="12"/>
  <c r="S61" i="5"/>
  <c r="F60" i="12"/>
  <c r="F88"/>
  <c r="T89"/>
  <c r="F151"/>
  <c r="F103"/>
  <c r="D126" i="8"/>
  <c r="H126" s="1"/>
  <c r="E64" i="12"/>
  <c r="D31" i="3"/>
  <c r="E31" s="1"/>
  <c r="D32" i="8"/>
  <c r="H32" s="1"/>
  <c r="L32" s="1"/>
  <c r="M32" s="1"/>
  <c r="J18" i="3"/>
  <c r="E18"/>
  <c r="K26" i="11"/>
  <c r="M100" i="8"/>
  <c r="D18"/>
  <c r="H18" s="1"/>
  <c r="L18" s="1"/>
  <c r="D17" i="3"/>
  <c r="S47" i="5"/>
  <c r="H27" i="11"/>
  <c r="M27" i="8"/>
  <c r="D123"/>
  <c r="H123" s="1"/>
  <c r="E61" i="12"/>
  <c r="D113" i="8"/>
  <c r="H113" s="1"/>
  <c r="L113" s="1"/>
  <c r="K27" i="11" s="1"/>
  <c r="E51" i="12"/>
  <c r="M56" i="8"/>
  <c r="H31" i="11"/>
  <c r="N28" i="12"/>
  <c r="M17" i="5"/>
  <c r="S13"/>
  <c r="F23" i="12"/>
  <c r="D129" i="8"/>
  <c r="H129" s="1"/>
  <c r="L129" s="1"/>
  <c r="M129" s="1"/>
  <c r="J34" i="12"/>
  <c r="N34" s="1"/>
  <c r="E67" i="5"/>
  <c r="S67"/>
  <c r="I67"/>
  <c r="J67" s="1"/>
  <c r="D29"/>
  <c r="D69" i="8"/>
  <c r="H69" s="1"/>
  <c r="L69" s="1"/>
  <c r="E35" i="5"/>
  <c r="S35"/>
  <c r="D21" i="3"/>
  <c r="D22" i="8"/>
  <c r="H22" s="1"/>
  <c r="L22" s="1"/>
  <c r="M22" s="1"/>
  <c r="D28" i="3"/>
  <c r="D29" i="8"/>
  <c r="H29" s="1"/>
  <c r="L29" s="1"/>
  <c r="M29" s="1"/>
  <c r="D23"/>
  <c r="H23" s="1"/>
  <c r="L23" s="1"/>
  <c r="M23" s="1"/>
  <c r="D22" i="3"/>
  <c r="S16" i="5"/>
  <c r="I16"/>
  <c r="E16"/>
  <c r="D50" i="8"/>
  <c r="H50" s="1"/>
  <c r="L50" s="1"/>
  <c r="M50" s="1"/>
  <c r="D54" i="3"/>
  <c r="D32"/>
  <c r="D33" i="8"/>
  <c r="H33" s="1"/>
  <c r="L33" s="1"/>
  <c r="M33" s="1"/>
  <c r="D14"/>
  <c r="H14" s="1"/>
  <c r="L14" s="1"/>
  <c r="D13" i="3"/>
  <c r="E53" i="12"/>
  <c r="D115" i="8"/>
  <c r="H115" s="1"/>
  <c r="L115" s="1"/>
  <c r="M115" s="1"/>
  <c r="D35"/>
  <c r="H35" s="1"/>
  <c r="L35" s="1"/>
  <c r="M35" s="1"/>
  <c r="D36" i="3"/>
  <c r="D26"/>
  <c r="D26" i="8"/>
  <c r="H26" s="1"/>
  <c r="L26" s="1"/>
  <c r="M26" s="1"/>
  <c r="H29" i="11"/>
  <c r="M28" i="8"/>
  <c r="I19" i="5"/>
  <c r="E19"/>
  <c r="S42"/>
  <c r="E42"/>
  <c r="I69"/>
  <c r="J69" s="1"/>
  <c r="D40" i="3"/>
  <c r="E40" s="1"/>
  <c r="E55" i="12"/>
  <c r="F55" s="1"/>
  <c r="S22" i="5"/>
  <c r="E69"/>
  <c r="S76"/>
  <c r="E75"/>
  <c r="F28" i="12"/>
  <c r="J116"/>
  <c r="N116" s="1"/>
  <c r="J87"/>
  <c r="K87" s="1"/>
  <c r="T114"/>
  <c r="F131"/>
  <c r="J137"/>
  <c r="K137" s="1"/>
  <c r="I88" i="5"/>
  <c r="E88"/>
  <c r="S88"/>
  <c r="D119" i="8"/>
  <c r="H119" s="1"/>
  <c r="L119" s="1"/>
  <c r="E57" i="12"/>
  <c r="D43" i="5"/>
  <c r="D82" i="8"/>
  <c r="H82" s="1"/>
  <c r="L82" s="1"/>
  <c r="M82" s="1"/>
  <c r="M80" i="5"/>
  <c r="J80"/>
  <c r="D47" i="3"/>
  <c r="D44" i="8"/>
  <c r="H44" s="1"/>
  <c r="D20"/>
  <c r="H20" s="1"/>
  <c r="L20" s="1"/>
  <c r="M20" s="1"/>
  <c r="D19" i="3"/>
  <c r="D114" i="8"/>
  <c r="H114" s="1"/>
  <c r="L114" s="1"/>
  <c r="K29" i="11" s="1"/>
  <c r="E52" i="12"/>
  <c r="D40" i="8"/>
  <c r="H40" s="1"/>
  <c r="L40" s="1"/>
  <c r="M40" s="1"/>
  <c r="D41" i="3"/>
  <c r="M111" i="8"/>
  <c r="J23" i="11"/>
  <c r="M35" i="5"/>
  <c r="F109" i="12"/>
  <c r="D19" i="8"/>
  <c r="H19" s="1"/>
  <c r="L19" s="1"/>
  <c r="M19" s="1"/>
  <c r="S27" i="5"/>
  <c r="I27"/>
  <c r="J27" s="1"/>
  <c r="F114" i="12"/>
  <c r="J17"/>
  <c r="K17" s="1"/>
  <c r="T130"/>
  <c r="K23"/>
  <c r="F141"/>
  <c r="F145"/>
  <c r="N89"/>
  <c r="F130"/>
  <c r="T141"/>
  <c r="N130"/>
  <c r="T144"/>
  <c r="K35"/>
  <c r="J145"/>
  <c r="K145" s="1"/>
  <c r="N64" i="5"/>
  <c r="O64" s="1"/>
  <c r="F54" i="12"/>
  <c r="N54"/>
  <c r="K36"/>
  <c r="N48" i="5"/>
  <c r="O48" s="1"/>
  <c r="L69"/>
  <c r="N69" s="1"/>
  <c r="O69" s="1"/>
  <c r="J144" i="12"/>
  <c r="K144" s="1"/>
  <c r="E71" i="5"/>
  <c r="I71"/>
  <c r="J71" s="1"/>
  <c r="S71"/>
  <c r="J44" i="3"/>
  <c r="S79" i="5"/>
  <c r="I79"/>
  <c r="E79"/>
  <c r="F126" i="12"/>
  <c r="J126"/>
  <c r="J59"/>
  <c r="F59"/>
  <c r="D25" i="8"/>
  <c r="H25" s="1"/>
  <c r="L25" s="1"/>
  <c r="D24" i="3"/>
  <c r="D47" i="8"/>
  <c r="H47" s="1"/>
  <c r="L47" s="1"/>
  <c r="M47" s="1"/>
  <c r="D51" i="3"/>
  <c r="I55" i="5"/>
  <c r="S55"/>
  <c r="E55"/>
  <c r="S86"/>
  <c r="E86"/>
  <c r="I86"/>
  <c r="T146" i="12"/>
  <c r="J146"/>
  <c r="F146"/>
  <c r="J138"/>
  <c r="F138"/>
  <c r="J129"/>
  <c r="F129"/>
  <c r="N63" i="5"/>
  <c r="O63" s="1"/>
  <c r="M106"/>
  <c r="J106"/>
  <c r="M85"/>
  <c r="J85"/>
  <c r="N59"/>
  <c r="O59" s="1"/>
  <c r="J28"/>
  <c r="F65" i="12"/>
  <c r="J65"/>
  <c r="J31" i="11"/>
  <c r="E40" i="5"/>
  <c r="I40"/>
  <c r="J132" i="12"/>
  <c r="F132"/>
  <c r="S74" i="5"/>
  <c r="E74"/>
  <c r="I74"/>
  <c r="D15" i="8"/>
  <c r="H15" s="1"/>
  <c r="L15" s="1"/>
  <c r="M15" s="1"/>
  <c r="D14" i="3"/>
  <c r="S96" i="5"/>
  <c r="S97"/>
  <c r="S98"/>
  <c r="S103"/>
  <c r="S99"/>
  <c r="I96"/>
  <c r="E96"/>
  <c r="M105" i="8"/>
  <c r="D46" i="5"/>
  <c r="D85" i="8"/>
  <c r="H85" s="1"/>
  <c r="L85" s="1"/>
  <c r="M85" s="1"/>
  <c r="D45" i="5"/>
  <c r="D84" i="8"/>
  <c r="H84" s="1"/>
  <c r="L84" s="1"/>
  <c r="M84" s="1"/>
  <c r="I51" i="5"/>
  <c r="J51" s="1"/>
  <c r="E51"/>
  <c r="S51"/>
  <c r="F110" i="12"/>
  <c r="J110"/>
  <c r="D21" i="8"/>
  <c r="H21" s="1"/>
  <c r="L21" s="1"/>
  <c r="M21" s="1"/>
  <c r="D20" i="3"/>
  <c r="J153" i="12"/>
  <c r="F153"/>
  <c r="J136"/>
  <c r="F136"/>
  <c r="J24" i="11"/>
  <c r="M125" i="8"/>
  <c r="J11" i="5"/>
  <c r="M11"/>
  <c r="N24" i="12"/>
  <c r="K24"/>
  <c r="J96"/>
  <c r="F96"/>
  <c r="D65" i="8"/>
  <c r="H65" s="1"/>
  <c r="L65" s="1"/>
  <c r="M65" s="1"/>
  <c r="D24" i="5"/>
  <c r="D31"/>
  <c r="D72" i="8"/>
  <c r="H72" s="1"/>
  <c r="L72" s="1"/>
  <c r="D43"/>
  <c r="H43" s="1"/>
  <c r="L43" s="1"/>
  <c r="D46" i="3"/>
  <c r="D77" i="8"/>
  <c r="H77" s="1"/>
  <c r="L77" s="1"/>
  <c r="M77" s="1"/>
  <c r="D36" i="5"/>
  <c r="D53" i="3"/>
  <c r="D49" i="8"/>
  <c r="H49" s="1"/>
  <c r="L49" s="1"/>
  <c r="M49" s="1"/>
  <c r="N51" i="5"/>
  <c r="O51" s="1"/>
  <c r="T111" i="12"/>
  <c r="F111"/>
  <c r="E58"/>
  <c r="D120" i="8"/>
  <c r="H120" s="1"/>
  <c r="D88"/>
  <c r="H88" s="1"/>
  <c r="L88" s="1"/>
  <c r="M88" s="1"/>
  <c r="D49" i="5"/>
  <c r="D34" i="8"/>
  <c r="H34" s="1"/>
  <c r="L34" s="1"/>
  <c r="M34" s="1"/>
  <c r="D33" i="3"/>
  <c r="D74" i="8"/>
  <c r="H74" s="1"/>
  <c r="L74" s="1"/>
  <c r="M74" s="1"/>
  <c r="D33" i="5"/>
  <c r="E104"/>
  <c r="I104"/>
  <c r="S104"/>
  <c r="I39" i="11" s="1"/>
  <c r="S105" i="5"/>
  <c r="M102" i="8"/>
  <c r="J30" i="12"/>
  <c r="F30"/>
  <c r="D80" i="8"/>
  <c r="H80" s="1"/>
  <c r="L80" s="1"/>
  <c r="M80" s="1"/>
  <c r="D41" i="5"/>
  <c r="S101"/>
  <c r="S102"/>
  <c r="E100"/>
  <c r="I100"/>
  <c r="S100"/>
  <c r="D36" i="8"/>
  <c r="H36" s="1"/>
  <c r="L36" s="1"/>
  <c r="M36" s="1"/>
  <c r="D37" i="3"/>
  <c r="E25" i="5"/>
  <c r="I25"/>
  <c r="E50" i="3"/>
  <c r="J50"/>
  <c r="I50" i="5"/>
  <c r="J50" s="1"/>
  <c r="E50"/>
  <c r="S50"/>
  <c r="I52"/>
  <c r="I26" i="11"/>
  <c r="F147" i="12"/>
  <c r="J147"/>
  <c r="J142"/>
  <c r="F142"/>
  <c r="T142"/>
  <c r="J133"/>
  <c r="F133"/>
  <c r="F124"/>
  <c r="J124"/>
  <c r="F150"/>
  <c r="J150"/>
  <c r="I34" i="5"/>
  <c r="J34" s="1"/>
  <c r="E34"/>
  <c r="J10" i="3"/>
  <c r="J140" i="12"/>
  <c r="F140"/>
  <c r="K151"/>
  <c r="N151"/>
  <c r="E156"/>
  <c r="J22"/>
  <c r="K22" s="1"/>
  <c r="I24" i="11"/>
  <c r="M62" i="8"/>
  <c r="J18" i="12"/>
  <c r="F18"/>
  <c r="D64" i="8"/>
  <c r="H64" s="1"/>
  <c r="L64" s="1"/>
  <c r="M64" s="1"/>
  <c r="D23" i="5"/>
  <c r="E23" s="1"/>
  <c r="D73" i="8"/>
  <c r="H73" s="1"/>
  <c r="L73" s="1"/>
  <c r="M73" s="1"/>
  <c r="D32" i="5"/>
  <c r="D42" i="8"/>
  <c r="H42" s="1"/>
  <c r="L42" s="1"/>
  <c r="M42" s="1"/>
  <c r="D45" i="3"/>
  <c r="E39" i="5"/>
  <c r="I39"/>
  <c r="D92" i="8"/>
  <c r="H92" s="1"/>
  <c r="L92" s="1"/>
  <c r="M92" s="1"/>
  <c r="D54" i="5"/>
  <c r="E91"/>
  <c r="S91"/>
  <c r="S92"/>
  <c r="I91"/>
  <c r="F121" i="12"/>
  <c r="J121"/>
  <c r="D83" i="8"/>
  <c r="H83" s="1"/>
  <c r="L83" s="1"/>
  <c r="M83" s="1"/>
  <c r="D44" i="5"/>
  <c r="S65"/>
  <c r="E65"/>
  <c r="I65"/>
  <c r="J65" s="1"/>
  <c r="E90"/>
  <c r="I90"/>
  <c r="S90"/>
  <c r="J43" i="3"/>
  <c r="E43"/>
  <c r="D61" i="8"/>
  <c r="H61" s="1"/>
  <c r="L61" s="1"/>
  <c r="D20" i="5"/>
  <c r="E20" s="1"/>
  <c r="M82"/>
  <c r="J82"/>
  <c r="E25" i="3"/>
  <c r="J99" i="12"/>
  <c r="T99"/>
  <c r="F99"/>
  <c r="D12" i="8"/>
  <c r="H12" s="1"/>
  <c r="L12" s="1"/>
  <c r="M12" s="1"/>
  <c r="D11" i="3"/>
  <c r="M93" i="5"/>
  <c r="J93"/>
  <c r="J152" i="12"/>
  <c r="F152"/>
  <c r="J143"/>
  <c r="F143"/>
  <c r="F134"/>
  <c r="J134"/>
  <c r="T125"/>
  <c r="F125"/>
  <c r="J125"/>
  <c r="I56" i="5"/>
  <c r="J56" s="1"/>
  <c r="S56"/>
  <c r="E56"/>
  <c r="F67" i="12"/>
  <c r="J67"/>
  <c r="F148"/>
  <c r="T148"/>
  <c r="J148"/>
  <c r="N141"/>
  <c r="K141"/>
  <c r="I25" i="11"/>
  <c r="M75" i="8"/>
  <c r="N27" i="12"/>
  <c r="K27"/>
  <c r="J128"/>
  <c r="F128"/>
  <c r="F97"/>
  <c r="T97"/>
  <c r="E41"/>
  <c r="N13" i="5"/>
  <c r="O13" s="1"/>
  <c r="N34"/>
  <c r="O34" s="1"/>
  <c r="N27"/>
  <c r="O27" s="1"/>
  <c r="N33"/>
  <c r="O33" s="1"/>
  <c r="N73"/>
  <c r="O73" s="1"/>
  <c r="M73"/>
  <c r="N50"/>
  <c r="O50" s="1"/>
  <c r="N76"/>
  <c r="O76" s="1"/>
  <c r="P49" i="12"/>
  <c r="P81" s="1"/>
  <c r="O81"/>
  <c r="N66" i="5"/>
  <c r="O66" s="1"/>
  <c r="M66"/>
  <c r="L68"/>
  <c r="N47"/>
  <c r="O47" s="1"/>
  <c r="K115" i="12"/>
  <c r="N115"/>
  <c r="N62" i="5"/>
  <c r="O62" s="1"/>
  <c r="M62"/>
  <c r="M15"/>
  <c r="N15"/>
  <c r="O15" s="1"/>
  <c r="N22"/>
  <c r="O22" s="1"/>
  <c r="N56"/>
  <c r="O56" s="1"/>
  <c r="N75"/>
  <c r="O75" s="1"/>
  <c r="H27" i="1"/>
  <c r="B14" i="2"/>
  <c r="M67" i="5"/>
  <c r="N67"/>
  <c r="O67" s="1"/>
  <c r="N65"/>
  <c r="O65" s="1"/>
  <c r="K56" i="12"/>
  <c r="N56"/>
  <c r="T56" s="1"/>
  <c r="P156"/>
  <c r="A272" i="2"/>
  <c r="A283"/>
  <c r="A635"/>
  <c r="A987"/>
  <c r="A223"/>
  <c r="A80"/>
  <c r="A902"/>
  <c r="A134"/>
  <c r="A268"/>
  <c r="A47"/>
  <c r="A155"/>
  <c r="A455"/>
  <c r="A705"/>
  <c r="A871"/>
  <c r="A356"/>
  <c r="A788"/>
  <c r="A589"/>
  <c r="A65"/>
  <c r="A947"/>
  <c r="A193"/>
  <c r="A784"/>
  <c r="A239"/>
  <c r="A590"/>
  <c r="A393"/>
  <c r="A1013"/>
  <c r="A256"/>
  <c r="A306"/>
  <c r="A807"/>
  <c r="A969"/>
  <c r="A644"/>
  <c r="A24"/>
  <c r="A869"/>
  <c r="A189"/>
  <c r="A753"/>
  <c r="A565"/>
  <c r="A855"/>
  <c r="A119"/>
  <c r="A102"/>
  <c r="A952"/>
  <c r="A31"/>
  <c r="A774"/>
  <c r="A610"/>
  <c r="A162"/>
  <c r="A116"/>
  <c r="A863"/>
  <c r="A755"/>
  <c r="A884"/>
  <c r="A832"/>
  <c r="A581"/>
  <c r="A615"/>
  <c r="A179"/>
  <c r="A412"/>
  <c r="A509"/>
  <c r="A308"/>
  <c r="A992"/>
  <c r="A261"/>
  <c r="A558"/>
  <c r="A130"/>
  <c r="A331"/>
  <c r="A353"/>
  <c r="A517"/>
  <c r="A809"/>
  <c r="A180"/>
  <c r="A64"/>
  <c r="A397"/>
  <c r="A773"/>
  <c r="A419"/>
  <c r="A174"/>
  <c r="A240"/>
  <c r="A864"/>
  <c r="A160"/>
  <c r="A598"/>
  <c r="A847"/>
  <c r="A733"/>
  <c r="A499"/>
  <c r="A964"/>
  <c r="A164"/>
  <c r="A172"/>
  <c r="A918"/>
  <c r="A399"/>
  <c r="A972"/>
  <c r="A991"/>
  <c r="A138"/>
  <c r="A187"/>
  <c r="A666"/>
  <c r="A559"/>
  <c r="A568"/>
  <c r="A962"/>
  <c r="A487"/>
  <c r="A775"/>
  <c r="A369"/>
  <c r="A624"/>
  <c r="A215"/>
  <c r="A345"/>
  <c r="A688"/>
  <c r="A48"/>
  <c r="A726"/>
  <c r="A192"/>
  <c r="A836"/>
  <c r="A824"/>
  <c r="A170"/>
  <c r="A808"/>
  <c r="A714"/>
  <c r="A882"/>
  <c r="A430"/>
  <c r="A595"/>
  <c r="A862"/>
  <c r="A921"/>
  <c r="A592"/>
  <c r="A232"/>
  <c r="A913"/>
  <c r="A960"/>
  <c r="A317"/>
  <c r="A943"/>
  <c r="A721"/>
  <c r="A463"/>
  <c r="A200"/>
  <c r="A552"/>
  <c r="A845"/>
  <c r="A405"/>
  <c r="A959"/>
  <c r="A91"/>
  <c r="A49"/>
  <c r="A26"/>
  <c r="A588"/>
  <c r="A955"/>
  <c r="A631"/>
  <c r="A554"/>
  <c r="A398"/>
  <c r="A95"/>
  <c r="A646"/>
  <c r="A645"/>
  <c r="A72"/>
  <c r="A408"/>
  <c r="A343"/>
  <c r="A249"/>
  <c r="A210"/>
  <c r="A717"/>
  <c r="A453"/>
  <c r="A543"/>
  <c r="A56"/>
  <c r="A622"/>
  <c r="A36"/>
  <c r="A1008"/>
  <c r="A553"/>
  <c r="A338"/>
  <c r="A575"/>
  <c r="A599"/>
  <c r="A390"/>
  <c r="A324"/>
  <c r="A570"/>
  <c r="A672"/>
  <c r="A531"/>
  <c r="A603"/>
  <c r="A133"/>
  <c r="A211"/>
  <c r="A693"/>
  <c r="A678"/>
  <c r="A318"/>
  <c r="A445"/>
  <c r="A45"/>
  <c r="A69"/>
  <c r="A657"/>
  <c r="A79"/>
  <c r="A819"/>
  <c r="A274"/>
  <c r="A90"/>
  <c r="A230"/>
  <c r="A34"/>
  <c r="A78"/>
  <c r="A100"/>
  <c r="A846"/>
  <c r="A263"/>
  <c r="A450"/>
  <c r="A511"/>
  <c r="A712"/>
  <c r="A993"/>
  <c r="A42"/>
  <c r="A427"/>
  <c r="A254"/>
  <c r="A797"/>
  <c r="A112"/>
  <c r="A815"/>
  <c r="A934"/>
  <c r="A843"/>
  <c r="A742"/>
  <c r="A378"/>
  <c r="A1012"/>
  <c r="A817"/>
  <c r="A771"/>
  <c r="A704"/>
  <c r="A816"/>
  <c r="A527"/>
  <c r="A401"/>
  <c r="A546"/>
  <c r="A218"/>
  <c r="A822"/>
  <c r="A359"/>
  <c r="A983"/>
  <c r="A94"/>
  <c r="A520"/>
  <c r="A616"/>
  <c r="A939"/>
  <c r="A301"/>
  <c r="A298"/>
  <c r="A533"/>
  <c r="A460"/>
  <c r="A165"/>
  <c r="A489"/>
  <c r="A421"/>
  <c r="A302"/>
  <c r="A636"/>
  <c r="A167"/>
  <c r="A178"/>
  <c r="A266"/>
  <c r="A874"/>
  <c r="A152"/>
  <c r="A692"/>
  <c r="A163"/>
  <c r="A702"/>
  <c r="A1005"/>
  <c r="A895"/>
  <c r="A555"/>
  <c r="A641"/>
  <c r="A443"/>
  <c r="A840"/>
  <c r="A32"/>
  <c r="A629"/>
  <c r="A156"/>
  <c r="A675"/>
  <c r="A372"/>
  <c r="A958"/>
  <c r="A383"/>
  <c r="A677"/>
  <c r="A654"/>
  <c r="A54"/>
  <c r="A171"/>
  <c r="A110"/>
  <c r="A997"/>
  <c r="A611"/>
  <c r="A43"/>
  <c r="A385"/>
  <c r="A715"/>
  <c r="A425"/>
  <c r="A60"/>
  <c r="A650"/>
  <c r="A604"/>
  <c r="A978"/>
  <c r="A452"/>
  <c r="E52" i="3" l="1"/>
  <c r="K16" i="12"/>
  <c r="I13" i="5"/>
  <c r="J13" s="1"/>
  <c r="S15"/>
  <c r="E26"/>
  <c r="J26"/>
  <c r="N139" i="12"/>
  <c r="K91"/>
  <c r="N15"/>
  <c r="N100"/>
  <c r="K31"/>
  <c r="J62"/>
  <c r="N62" s="1"/>
  <c r="J50"/>
  <c r="N50" s="1"/>
  <c r="T50" s="1"/>
  <c r="N123"/>
  <c r="J63"/>
  <c r="N63" s="1"/>
  <c r="K118"/>
  <c r="M59" i="5"/>
  <c r="J12"/>
  <c r="E47"/>
  <c r="M22"/>
  <c r="M47"/>
  <c r="M116" i="8"/>
  <c r="S48" i="5"/>
  <c r="K108" i="12"/>
  <c r="K92"/>
  <c r="N149"/>
  <c r="N87"/>
  <c r="N85"/>
  <c r="N102"/>
  <c r="E30" i="5"/>
  <c r="I30"/>
  <c r="S26"/>
  <c r="S52"/>
  <c r="M31" i="8"/>
  <c r="N101" i="12"/>
  <c r="M75" i="5"/>
  <c r="N127" i="12"/>
  <c r="N26"/>
  <c r="E15" i="3"/>
  <c r="E38"/>
  <c r="K107" i="12"/>
  <c r="M27" i="5"/>
  <c r="K116" i="12"/>
  <c r="N20"/>
  <c r="N86"/>
  <c r="K106"/>
  <c r="E48" i="5"/>
  <c r="M63"/>
  <c r="N105" i="12"/>
  <c r="K21"/>
  <c r="E27" i="3"/>
  <c r="F66" i="12"/>
  <c r="J66"/>
  <c r="N49"/>
  <c r="T49" s="1"/>
  <c r="I14" i="5"/>
  <c r="E14"/>
  <c r="J12" i="3"/>
  <c r="E12"/>
  <c r="S14" i="5"/>
  <c r="N13" i="12"/>
  <c r="M13" i="5"/>
  <c r="J40" i="3"/>
  <c r="E18" i="5"/>
  <c r="J70"/>
  <c r="J29" i="3"/>
  <c r="E29"/>
  <c r="M53" i="5"/>
  <c r="N90" i="12"/>
  <c r="M76" i="5"/>
  <c r="N137" i="12"/>
  <c r="N144"/>
  <c r="D56" i="3"/>
  <c r="J19"/>
  <c r="E19"/>
  <c r="F57" i="12"/>
  <c r="J57"/>
  <c r="M88" i="5"/>
  <c r="J88"/>
  <c r="H26" i="11"/>
  <c r="M26" s="1"/>
  <c r="N26" s="1"/>
  <c r="P26" s="1"/>
  <c r="M14" i="8"/>
  <c r="M114"/>
  <c r="J29" i="11"/>
  <c r="J47" i="3"/>
  <c r="E47"/>
  <c r="E43" i="5"/>
  <c r="I43"/>
  <c r="S43"/>
  <c r="J36" i="3"/>
  <c r="E36"/>
  <c r="J13"/>
  <c r="E13"/>
  <c r="J54"/>
  <c r="E54"/>
  <c r="J21"/>
  <c r="H39" i="11" s="1"/>
  <c r="M39" s="1"/>
  <c r="N39" s="1"/>
  <c r="P39" s="1"/>
  <c r="Q39" s="1"/>
  <c r="E21" i="3"/>
  <c r="E29" i="5"/>
  <c r="I29"/>
  <c r="S29"/>
  <c r="F61" i="12"/>
  <c r="J61"/>
  <c r="J64"/>
  <c r="F64"/>
  <c r="F52"/>
  <c r="J52"/>
  <c r="J19" i="5"/>
  <c r="M19"/>
  <c r="J26" i="3"/>
  <c r="E26"/>
  <c r="J53" i="12"/>
  <c r="F53"/>
  <c r="J32" i="3"/>
  <c r="E32"/>
  <c r="J22"/>
  <c r="E22"/>
  <c r="I23" i="11"/>
  <c r="M69" i="8"/>
  <c r="J27" i="11"/>
  <c r="M27" s="1"/>
  <c r="N27" s="1"/>
  <c r="P27" s="1"/>
  <c r="Q27" s="1"/>
  <c r="M113" i="8"/>
  <c r="H24" i="11"/>
  <c r="M24" s="1"/>
  <c r="N24" s="1"/>
  <c r="P24" s="1"/>
  <c r="Q24" s="1"/>
  <c r="M18" i="8"/>
  <c r="M34" i="5"/>
  <c r="M71"/>
  <c r="J55" i="12"/>
  <c r="N55" s="1"/>
  <c r="T55" s="1"/>
  <c r="M51" i="5"/>
  <c r="K34" i="12"/>
  <c r="N17"/>
  <c r="J41" i="3"/>
  <c r="E41"/>
  <c r="J16" i="5"/>
  <c r="M16"/>
  <c r="M119" i="8"/>
  <c r="J28" i="11"/>
  <c r="M28" s="1"/>
  <c r="N28" s="1"/>
  <c r="P28" s="1"/>
  <c r="Q28" s="1"/>
  <c r="J28" i="3"/>
  <c r="E28"/>
  <c r="J51" i="12"/>
  <c r="F51"/>
  <c r="J17" i="3"/>
  <c r="E17"/>
  <c r="F41" i="12"/>
  <c r="I38" i="11"/>
  <c r="I40" s="1"/>
  <c r="M31"/>
  <c r="N31" s="1"/>
  <c r="P31" s="1"/>
  <c r="Q31" s="1"/>
  <c r="N145" i="12"/>
  <c r="F156"/>
  <c r="N22"/>
  <c r="J156"/>
  <c r="M69" i="5"/>
  <c r="N142" i="12"/>
  <c r="K142"/>
  <c r="K134"/>
  <c r="N134"/>
  <c r="K143"/>
  <c r="N143"/>
  <c r="N121"/>
  <c r="K121"/>
  <c r="J39" i="5"/>
  <c r="M39"/>
  <c r="I32"/>
  <c r="E32"/>
  <c r="S32"/>
  <c r="K133" i="12"/>
  <c r="N133"/>
  <c r="K147"/>
  <c r="N147"/>
  <c r="J25" i="5"/>
  <c r="M25"/>
  <c r="K30" i="12"/>
  <c r="N30"/>
  <c r="E31" i="5"/>
  <c r="I31"/>
  <c r="S31"/>
  <c r="J20" i="3"/>
  <c r="E20"/>
  <c r="S45" i="5"/>
  <c r="E45"/>
  <c r="E14" i="3"/>
  <c r="J14"/>
  <c r="J40" i="5"/>
  <c r="M40"/>
  <c r="N65" i="12"/>
  <c r="K65"/>
  <c r="J55" i="5"/>
  <c r="M55"/>
  <c r="H23" i="11"/>
  <c r="M25" i="8"/>
  <c r="J79" i="5"/>
  <c r="M79"/>
  <c r="M65"/>
  <c r="K128" i="12"/>
  <c r="N128"/>
  <c r="N150"/>
  <c r="K150"/>
  <c r="E33" i="5"/>
  <c r="S33"/>
  <c r="I42" i="11" s="1"/>
  <c r="I33" i="5"/>
  <c r="E49"/>
  <c r="S49"/>
  <c r="I49"/>
  <c r="S38"/>
  <c r="S37"/>
  <c r="E36"/>
  <c r="S36"/>
  <c r="M72" i="8"/>
  <c r="I29" i="11"/>
  <c r="K153" i="12"/>
  <c r="N153"/>
  <c r="N132"/>
  <c r="K132"/>
  <c r="K138"/>
  <c r="N138"/>
  <c r="J86" i="5"/>
  <c r="M86"/>
  <c r="J24" i="3"/>
  <c r="E24"/>
  <c r="K148" i="12"/>
  <c r="N148"/>
  <c r="K125"/>
  <c r="N125"/>
  <c r="K152"/>
  <c r="N152"/>
  <c r="S44" i="5"/>
  <c r="E44"/>
  <c r="I44"/>
  <c r="M91"/>
  <c r="J91"/>
  <c r="E54"/>
  <c r="S54"/>
  <c r="I54"/>
  <c r="E45" i="3"/>
  <c r="J45"/>
  <c r="K140" i="12"/>
  <c r="N140"/>
  <c r="J52" i="5"/>
  <c r="M52"/>
  <c r="J37" i="3"/>
  <c r="E37"/>
  <c r="J58" i="12"/>
  <c r="F58"/>
  <c r="E81"/>
  <c r="E53" i="3"/>
  <c r="J53"/>
  <c r="M43" i="8"/>
  <c r="H30" i="11"/>
  <c r="K96" i="12"/>
  <c r="N96"/>
  <c r="N110"/>
  <c r="K110"/>
  <c r="E46" i="5"/>
  <c r="S46"/>
  <c r="I46"/>
  <c r="M96"/>
  <c r="J96"/>
  <c r="J74"/>
  <c r="M74"/>
  <c r="J18"/>
  <c r="M18"/>
  <c r="K59" i="12"/>
  <c r="N59"/>
  <c r="T59" s="1"/>
  <c r="M56" i="5"/>
  <c r="M50"/>
  <c r="D110"/>
  <c r="M25" i="11"/>
  <c r="N25" s="1"/>
  <c r="J11" i="3"/>
  <c r="E11"/>
  <c r="K99" i="12"/>
  <c r="N99"/>
  <c r="N67"/>
  <c r="T67" s="1"/>
  <c r="K67"/>
  <c r="M61" i="8"/>
  <c r="I30" i="11"/>
  <c r="J90" i="5"/>
  <c r="M90"/>
  <c r="N18" i="12"/>
  <c r="K18"/>
  <c r="N124"/>
  <c r="K124"/>
  <c r="M100" i="5"/>
  <c r="J100"/>
  <c r="S41"/>
  <c r="E41"/>
  <c r="I41"/>
  <c r="J104"/>
  <c r="M104"/>
  <c r="J35" i="3"/>
  <c r="J33"/>
  <c r="E33"/>
  <c r="J34"/>
  <c r="J46"/>
  <c r="H38" i="11" s="1"/>
  <c r="E46" i="3"/>
  <c r="E24" i="5"/>
  <c r="S24"/>
  <c r="N136" i="12"/>
  <c r="K136"/>
  <c r="J48" i="5"/>
  <c r="M48"/>
  <c r="N129" i="12"/>
  <c r="K129"/>
  <c r="K146"/>
  <c r="N146"/>
  <c r="J51" i="3"/>
  <c r="E51"/>
  <c r="K126" i="12"/>
  <c r="N126"/>
  <c r="J41"/>
  <c r="I27" i="1"/>
  <c r="E14" i="2"/>
  <c r="N68" i="5"/>
  <c r="O68" s="1"/>
  <c r="O110" s="1"/>
  <c r="M68"/>
  <c r="K63" i="12" l="1"/>
  <c r="K62"/>
  <c r="K50"/>
  <c r="M30" i="5"/>
  <c r="J30"/>
  <c r="N66" i="12"/>
  <c r="T66" s="1"/>
  <c r="K66"/>
  <c r="J14" i="5"/>
  <c r="M14"/>
  <c r="E110"/>
  <c r="K41" i="12"/>
  <c r="H36" i="11"/>
  <c r="M23"/>
  <c r="N23" s="1"/>
  <c r="K55" i="12"/>
  <c r="M43" i="5"/>
  <c r="J43"/>
  <c r="J59" i="3"/>
  <c r="S191" i="5"/>
  <c r="F81" i="12"/>
  <c r="M29" i="11"/>
  <c r="N29" s="1"/>
  <c r="P29" s="1"/>
  <c r="Q29" s="1"/>
  <c r="R28"/>
  <c r="N53" i="12"/>
  <c r="T53" s="1"/>
  <c r="J42" i="11" s="1"/>
  <c r="M42" s="1"/>
  <c r="N42" s="1"/>
  <c r="P42" s="1"/>
  <c r="Q42" s="1"/>
  <c r="K53" i="12"/>
  <c r="N64"/>
  <c r="T64" s="1"/>
  <c r="K64"/>
  <c r="M29" i="5"/>
  <c r="J29"/>
  <c r="N51" i="12"/>
  <c r="T51" s="1"/>
  <c r="K51"/>
  <c r="N52"/>
  <c r="T52" s="1"/>
  <c r="K52"/>
  <c r="K61"/>
  <c r="N61"/>
  <c r="N57"/>
  <c r="T57" s="1"/>
  <c r="K57"/>
  <c r="I110" i="5"/>
  <c r="S28" i="11"/>
  <c r="I36"/>
  <c r="K156" i="12"/>
  <c r="N41"/>
  <c r="N156"/>
  <c r="H40" i="11"/>
  <c r="M38"/>
  <c r="P25"/>
  <c r="M46" i="5"/>
  <c r="J46"/>
  <c r="K58" i="12"/>
  <c r="N58"/>
  <c r="S26" i="11"/>
  <c r="R26"/>
  <c r="J32" i="5"/>
  <c r="M32"/>
  <c r="S24" i="11"/>
  <c r="R24"/>
  <c r="J41" i="5"/>
  <c r="M41"/>
  <c r="R27" i="11"/>
  <c r="S27"/>
  <c r="S31"/>
  <c r="R31"/>
  <c r="J44" i="5"/>
  <c r="M44"/>
  <c r="J49"/>
  <c r="M49"/>
  <c r="P23" i="11"/>
  <c r="Q23" s="1"/>
  <c r="J31" i="5"/>
  <c r="M31"/>
  <c r="M30" i="11"/>
  <c r="N30" s="1"/>
  <c r="M54" i="5"/>
  <c r="J54"/>
  <c r="J33"/>
  <c r="M33"/>
  <c r="E56" i="3"/>
  <c r="J81" i="12"/>
  <c r="Q26" i="11"/>
  <c r="H14" i="2"/>
  <c r="J27" i="1"/>
  <c r="K81" i="12" l="1"/>
  <c r="M110" i="5"/>
  <c r="P30" i="11"/>
  <c r="S23"/>
  <c r="R23"/>
  <c r="R29"/>
  <c r="S29"/>
  <c r="N38"/>
  <c r="M40"/>
  <c r="T58" i="12"/>
  <c r="J36" i="11" s="1"/>
  <c r="M36" s="1"/>
  <c r="N36" s="1"/>
  <c r="N81" i="12"/>
  <c r="S25" i="11"/>
  <c r="R25"/>
  <c r="S42"/>
  <c r="R42"/>
  <c r="J110" i="5"/>
  <c r="Q25" i="11"/>
  <c r="K14" i="2"/>
  <c r="K27" i="1"/>
  <c r="P36" i="11" l="1"/>
  <c r="Q36" s="1"/>
  <c r="R30"/>
  <c r="R32" s="1"/>
  <c r="S30"/>
  <c r="Q30"/>
  <c r="N40"/>
  <c r="P38"/>
  <c r="P40" s="1"/>
  <c r="L27" i="1"/>
  <c r="N14" i="2"/>
  <c r="Q38" i="11" l="1"/>
  <c r="Q40" s="1"/>
  <c r="S36"/>
  <c r="R36"/>
  <c r="S40"/>
  <c r="R40"/>
  <c r="Q14" i="2"/>
  <c r="M27" i="1"/>
  <c r="R44" i="11" l="1"/>
  <c r="T14" i="2"/>
  <c r="N27" i="1"/>
  <c r="W14" i="2" l="1"/>
  <c r="O27" i="1"/>
  <c r="P27" l="1"/>
  <c r="Z14" i="2"/>
  <c r="Q27" i="1" l="1"/>
  <c r="AC14" i="2"/>
  <c r="R27" i="1" l="1"/>
  <c r="AF14" i="2"/>
  <c r="S27" i="1" l="1"/>
  <c r="AI14" i="2"/>
  <c r="T27" i="1" l="1"/>
  <c r="AL14" i="2"/>
  <c r="U27" i="1" l="1"/>
  <c r="AO14" i="2"/>
  <c r="AR14" l="1"/>
  <c r="V27" i="1"/>
  <c r="W27" l="1"/>
  <c r="AU14" i="2"/>
  <c r="AX14" l="1"/>
  <c r="X27" i="1"/>
  <c r="Y27" l="1"/>
  <c r="BA14" i="2"/>
  <c r="Z27" i="1" l="1"/>
  <c r="BD14" i="2"/>
  <c r="AA27" i="1" l="1"/>
  <c r="BG14" i="2"/>
  <c r="BJ14" l="1"/>
  <c r="AB27" i="1"/>
  <c r="AC27" l="1"/>
  <c r="BM14" i="2"/>
  <c r="BP14" l="1"/>
  <c r="AD27" i="1"/>
  <c r="AE27" l="1"/>
  <c r="BS14" i="2"/>
  <c r="BV14" l="1"/>
  <c r="AF27" i="1"/>
  <c r="AG27" l="1"/>
  <c r="BY14" i="2"/>
  <c r="AH27" i="1" l="1"/>
  <c r="CB14" i="2"/>
  <c r="AI27" i="1" l="1"/>
  <c r="CE14" i="2"/>
  <c r="AJ27" i="1" l="1"/>
  <c r="CH14" i="2"/>
  <c r="AK27" i="1" l="1"/>
  <c r="CN14" i="2" s="1"/>
  <c r="CK14"/>
</calcChain>
</file>

<file path=xl/sharedStrings.xml><?xml version="1.0" encoding="utf-8"?>
<sst xmlns="http://schemas.openxmlformats.org/spreadsheetml/2006/main" count="3319" uniqueCount="882">
  <si>
    <t>PRODUCT</t>
  </si>
  <si>
    <t>QUANTITY</t>
  </si>
  <si>
    <t>CATEGORY</t>
  </si>
  <si>
    <t>QUANTITIES SOLD IN MONTH</t>
  </si>
  <si>
    <t>OUTLET</t>
  </si>
  <si>
    <t>YEAR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</si>
  <si>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</si>
  <si>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</si>
  <si>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</si>
  <si>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</si>
  <si>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</si>
  <si>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</si>
  <si>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</si>
  <si>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</si>
  <si>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</si>
  <si>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</si>
  <si>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</si>
  <si>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</si>
  <si>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</si>
  <si>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</si>
  <si>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SUMMARY OF PRODUCT SALES IN MONTH</t>
  </si>
  <si>
    <t>Copyright © 2013 by Oracle Symphony Sdn Bhd</t>
  </si>
  <si>
    <t>DAILY LOG OF PRODUCT SALES</t>
  </si>
  <si>
    <t>QTY</t>
  </si>
  <si>
    <t>PER</t>
  </si>
  <si>
    <t>ITEM</t>
  </si>
  <si>
    <t>BEER</t>
  </si>
  <si>
    <t>SAUCE</t>
  </si>
  <si>
    <t>PLATTER</t>
  </si>
  <si>
    <t>MONTHLY SALES FOOD RECORD ( K LUNCH &amp; K DINNER)</t>
  </si>
  <si>
    <t>Month :</t>
  </si>
  <si>
    <t>TOTAL COST</t>
  </si>
  <si>
    <t>Item</t>
  </si>
  <si>
    <t>Cost</t>
  </si>
  <si>
    <t>Sales</t>
  </si>
  <si>
    <t>RM</t>
  </si>
  <si>
    <t>Q</t>
  </si>
  <si>
    <t>Total Sales / COST</t>
  </si>
  <si>
    <t/>
  </si>
  <si>
    <t xml:space="preserve"> </t>
  </si>
  <si>
    <t>NO</t>
  </si>
  <si>
    <t>Outlet :</t>
  </si>
  <si>
    <t>FOC</t>
  </si>
  <si>
    <t>S/P</t>
  </si>
  <si>
    <t>COST</t>
  </si>
  <si>
    <t>MONTHLY SALES FOOD RECORD ( SIDE ORDER &amp; FOC )</t>
  </si>
  <si>
    <t>SIDE ORDER                 (INCLUDING FOC)</t>
  </si>
  <si>
    <t>SIDE ORDER                        (NETT SALES)</t>
  </si>
  <si>
    <t>SIDE ORDER                        (NETT COST)</t>
  </si>
  <si>
    <t>FOC (COST)</t>
  </si>
  <si>
    <t>USAGE</t>
  </si>
  <si>
    <t>SERVINGS</t>
  </si>
  <si>
    <t>RECIPE</t>
  </si>
  <si>
    <t xml:space="preserve">MATERIAL </t>
  </si>
  <si>
    <t>CHICKEN CHOP (MARINATED)</t>
  </si>
  <si>
    <t>FISH BALL (SMALL)</t>
  </si>
  <si>
    <t>SPRING ROLL</t>
  </si>
  <si>
    <t>CHICKEN NUGGET</t>
  </si>
  <si>
    <t xml:space="preserve">SEAFOOD TOFU </t>
  </si>
  <si>
    <t xml:space="preserve">CHICKEN SAUSAGE </t>
  </si>
  <si>
    <t>CHICKEN HAM</t>
  </si>
  <si>
    <t>PURCHASE</t>
  </si>
  <si>
    <t>(A)</t>
  </si>
  <si>
    <t>(B)</t>
  </si>
  <si>
    <t>UOM</t>
  </si>
  <si>
    <t>PCS</t>
  </si>
  <si>
    <t>BLACK PEPPER SAUCE</t>
  </si>
  <si>
    <t xml:space="preserve">MONTHLY SERVINGS: SAUCE </t>
  </si>
  <si>
    <t>GRAM</t>
  </si>
  <si>
    <t xml:space="preserve">GRAM </t>
  </si>
  <si>
    <t>CIGARETTE</t>
  </si>
  <si>
    <t>CCS OUTLET</t>
  </si>
  <si>
    <t>SIDE ORDER-JUICE</t>
  </si>
  <si>
    <t>SIDE ORDER-SMOOTHIES</t>
  </si>
  <si>
    <t>SIDE ORDER-SODA</t>
  </si>
  <si>
    <t>SIDE ORDER-SOFT DRINKS</t>
  </si>
  <si>
    <t>SIDE ORDER-COLD BEVERAGE</t>
  </si>
  <si>
    <t>SIDE ORDER-HOT BEVERAGE</t>
  </si>
  <si>
    <t xml:space="preserve">MINERAL WATER </t>
  </si>
  <si>
    <t>JUG</t>
  </si>
  <si>
    <t>FFD-JUICE</t>
  </si>
  <si>
    <t>FFD-SODA</t>
  </si>
  <si>
    <t>FFD-SOFT DRINKS</t>
  </si>
  <si>
    <t>FFD-COLD BEVERAGES</t>
  </si>
  <si>
    <t>FFD-HOT BEVERAGES</t>
  </si>
  <si>
    <t xml:space="preserve">SIDE ORDER- WESTERN CRUISE </t>
  </si>
  <si>
    <t>SIDE ORDER- APPETIZER</t>
  </si>
  <si>
    <t>SIDE ORDER-OTHERS</t>
  </si>
  <si>
    <t xml:space="preserve">KLKD-WESTERN CRUISE </t>
  </si>
  <si>
    <t>KLKD-APPETIZER</t>
  </si>
  <si>
    <t>SIDE ORDER -APPETIZER (PIZZA)</t>
  </si>
  <si>
    <t>K-LUNCH &amp; K DINNER</t>
  </si>
  <si>
    <t>CHICKEN WINGS (NON -MARINATED)</t>
  </si>
  <si>
    <t>RAINBOW ROLL</t>
  </si>
  <si>
    <t>HOTDOG</t>
  </si>
  <si>
    <t xml:space="preserve">DUMPLING </t>
  </si>
  <si>
    <t>THAI ROLL</t>
  </si>
  <si>
    <t>MENU ITEM</t>
  </si>
  <si>
    <t>HOMEMADE PIZZA</t>
  </si>
  <si>
    <t>BA04 N : 4BP</t>
  </si>
  <si>
    <t>BA15 TIGER BKT</t>
  </si>
  <si>
    <t>BA16 TIGER RND</t>
  </si>
  <si>
    <t>CI02 APPLE J</t>
  </si>
  <si>
    <t>CI01 GRAPE J</t>
  </si>
  <si>
    <t>CI04 MANGO J</t>
  </si>
  <si>
    <t>CI05 PASSION J</t>
  </si>
  <si>
    <t>CI06 RIBENA J</t>
  </si>
  <si>
    <t>CJ02 APPLE SO</t>
  </si>
  <si>
    <t>CJ01 GRAPE SO</t>
  </si>
  <si>
    <t>CJ04 MANGO SO</t>
  </si>
  <si>
    <t>CL01 7 UP</t>
  </si>
  <si>
    <t>CL03 PEPSI</t>
  </si>
  <si>
    <t>CM05 GRN TEA (C)</t>
  </si>
  <si>
    <t>CM06 HNY GRN TEA (C)</t>
  </si>
  <si>
    <t>CM07 HONEY (C)</t>
  </si>
  <si>
    <t>CM08 LEMON HONEY (C)</t>
  </si>
  <si>
    <t>CE08 LEMON HONEY (C)</t>
  </si>
  <si>
    <t>CM04 LEMON TEA (C)</t>
  </si>
  <si>
    <t>CM01 MILO (C)</t>
  </si>
  <si>
    <t>CM02 NESCAFE (C)</t>
  </si>
  <si>
    <t>CM03 TEA (C)</t>
  </si>
  <si>
    <t>CN12 CHAMOMILE (H)</t>
  </si>
  <si>
    <t>CN13 DARJEELING (H)</t>
  </si>
  <si>
    <t>CN14 EARL GREY (H)</t>
  </si>
  <si>
    <t>CN05 GRN TEA (H)</t>
  </si>
  <si>
    <t>CN06 HNY GRN TEA (H)</t>
  </si>
  <si>
    <t>CN07 HONEY (H)</t>
  </si>
  <si>
    <t>CN08 LEMON HONEY (H)</t>
  </si>
  <si>
    <t>CN04 LEMON TEA (H)</t>
  </si>
  <si>
    <t>CN01 MILO (H)</t>
  </si>
  <si>
    <t>CN02 NESCAFE (H)</t>
  </si>
  <si>
    <t>CN03 TEA (H)</t>
  </si>
  <si>
    <t>DB01 1001:BP CKN CP</t>
  </si>
  <si>
    <t>DB03 1003:MSR CKN CP</t>
  </si>
  <si>
    <t>DB05 1005:FISH&amp;CHIP</t>
  </si>
  <si>
    <t>DB06 1006:SPAGHETTI</t>
  </si>
  <si>
    <t>DB07 1007:CHK SALAD</t>
  </si>
  <si>
    <t>DG01 91001:BP CHK CP</t>
  </si>
  <si>
    <t>DG03 91003:MSR CHK CP</t>
  </si>
  <si>
    <t>DG04 91004:CKN MARY</t>
  </si>
  <si>
    <t>DG05 91005:FISH&amp;CHIP</t>
  </si>
  <si>
    <t>DG06 91006:SPAGHETTI</t>
  </si>
  <si>
    <t>DG07 91007:CHK SALAD</t>
  </si>
  <si>
    <t>DC02 1102:MAMITE CHK</t>
  </si>
  <si>
    <t>DC04 1104:S&amp;S CHK</t>
  </si>
  <si>
    <t>DC05 1105:BUTTER CHK</t>
  </si>
  <si>
    <t>DC06 1106:HK F.RICE</t>
  </si>
  <si>
    <t>DC07 1107:SBL F.RICE</t>
  </si>
  <si>
    <t>DC09 1109:BP UDON</t>
  </si>
  <si>
    <t>DC10 1110:NISSIN</t>
  </si>
  <si>
    <t>DC11 1111:VEG RICE</t>
  </si>
  <si>
    <t>DC15 1115:CHK NOODLE</t>
  </si>
  <si>
    <t>DH01 91101:THAI CHK</t>
  </si>
  <si>
    <t>DH04 91104:S&amp;S CHK</t>
  </si>
  <si>
    <t>DH05 91105:BUTTER CHK</t>
  </si>
  <si>
    <t>DH06 91106:HK F.RICE</t>
  </si>
  <si>
    <t>DH09 91109:BP UDON</t>
  </si>
  <si>
    <t>DH16 91116:MGL CHK</t>
  </si>
  <si>
    <t>DD02 1202:FREN FRIES</t>
  </si>
  <si>
    <t>DD11 1302:NUGGET</t>
  </si>
  <si>
    <t>DD19 1310:Mc SPIRAL/F</t>
  </si>
  <si>
    <t>DI20 91311Mc H/SMILES</t>
  </si>
  <si>
    <t>DI21 91312:Mc HASH.B</t>
  </si>
  <si>
    <t>DE02 SET 1390</t>
  </si>
  <si>
    <t>DE01 SET 990</t>
  </si>
  <si>
    <t>DF09 ADD SAUCE MAYO</t>
  </si>
  <si>
    <t>DF14 ADD SAUCE TOMATO</t>
  </si>
  <si>
    <t>GC01 CARD NEW</t>
  </si>
  <si>
    <t>GD02 MIKE COVER 03</t>
  </si>
  <si>
    <t>GE02 DUNHILL LITE</t>
  </si>
  <si>
    <t>GE06 DUNHILL SWITCH</t>
  </si>
  <si>
    <t>BA01 K : 4BP</t>
  </si>
  <si>
    <t>BA02 H : 4BP</t>
  </si>
  <si>
    <t>BA03 H : 4BP MEMBER</t>
  </si>
  <si>
    <t>BA05 N : 4BP MEMBER</t>
  </si>
  <si>
    <t>BA06 M : 4BP</t>
  </si>
  <si>
    <t>BA07 M : 4BP MEMBER</t>
  </si>
  <si>
    <t>BA08 GUINNESS BTL</t>
  </si>
  <si>
    <t>BA09 GUINNESS BKT</t>
  </si>
  <si>
    <t>BA10 GUINNESS RND</t>
  </si>
  <si>
    <t>BA11 HEINEKEN BTL</t>
  </si>
  <si>
    <t>BA12 HEINEKEN BKT</t>
  </si>
  <si>
    <t>BA13 HEINEKEN RND</t>
  </si>
  <si>
    <t>BA14 TIGER BTL</t>
  </si>
  <si>
    <t>BA17 TIGER 3+1</t>
  </si>
  <si>
    <t>BA19 Tiger 2+1</t>
  </si>
  <si>
    <t>BA20 Heineken 3+1</t>
  </si>
  <si>
    <t>CA01 GRAPE J</t>
  </si>
  <si>
    <t>CA02 APPLE J</t>
  </si>
  <si>
    <t>CA03 KIWI J</t>
  </si>
  <si>
    <t>CA04 MANGO J</t>
  </si>
  <si>
    <t>CA05 PASSION J</t>
  </si>
  <si>
    <t>CA06 RIBENA J</t>
  </si>
  <si>
    <t>CB01 GRAPE SO</t>
  </si>
  <si>
    <t>CB02 APPLE SO</t>
  </si>
  <si>
    <t>CB03 KIWI SO</t>
  </si>
  <si>
    <t>CB04 MANGO SO</t>
  </si>
  <si>
    <t>CB05 PASSION SO</t>
  </si>
  <si>
    <t>CB06 RIBENA SO</t>
  </si>
  <si>
    <t>CC01 GRAPE SM</t>
  </si>
  <si>
    <t>CC02 APPLE SM</t>
  </si>
  <si>
    <t>CC03 KIWI SM</t>
  </si>
  <si>
    <t>CC04 MANGO SM</t>
  </si>
  <si>
    <t>CC05 PASSION SM</t>
  </si>
  <si>
    <t>CC06 RIBENA SM</t>
  </si>
  <si>
    <t>CC07 CAPPUCINNO SM</t>
  </si>
  <si>
    <t>CC08 CHOCOLATE SM</t>
  </si>
  <si>
    <t>CC09 MOCHA SM</t>
  </si>
  <si>
    <t>CD01 7 UP</t>
  </si>
  <si>
    <t>CD02 7 UP REVIVE</t>
  </si>
  <si>
    <t>CD03 PEPSI</t>
  </si>
  <si>
    <t>CE01 MILO (C)</t>
  </si>
  <si>
    <t>CE02 NESCAFE (C)</t>
  </si>
  <si>
    <t>CE03 TEA (C)</t>
  </si>
  <si>
    <t>CE04 LEMON TEA (C)</t>
  </si>
  <si>
    <t>CE05 GRN TEA (C)</t>
  </si>
  <si>
    <t>CE06 HNY GRN TEA (C)</t>
  </si>
  <si>
    <t>CE07 HONEY (C)</t>
  </si>
  <si>
    <t>CF01 MILO (H)</t>
  </si>
  <si>
    <t>CF02 NESCAFE (H)</t>
  </si>
  <si>
    <t>CF03 TEA (H)</t>
  </si>
  <si>
    <t>CF04 LEMON TEA (H)</t>
  </si>
  <si>
    <t>CF05 GRN TEA (H)</t>
  </si>
  <si>
    <t>CF06 HNY GRN TEA (H)</t>
  </si>
  <si>
    <t>CF07 HONEY (H)</t>
  </si>
  <si>
    <t>CF08 LEMON HONEY (H)</t>
  </si>
  <si>
    <t>CF09 CAPPUCCINO (H)</t>
  </si>
  <si>
    <t>CF10 CHOCOLATE (H)</t>
  </si>
  <si>
    <t>CF11 MOCHA (H)</t>
  </si>
  <si>
    <t>CF12 CHAMOMILE (H)</t>
  </si>
  <si>
    <t>CF13 DARJEELING (H)</t>
  </si>
  <si>
    <t>CF14 EARL GREY (H)</t>
  </si>
  <si>
    <t>CG01 MINERAL WATER</t>
  </si>
  <si>
    <t>CH01 7 UP JUG</t>
  </si>
  <si>
    <t>CH02 GRN TEA JUG</t>
  </si>
  <si>
    <t>CH03 PEPSI JUG</t>
  </si>
  <si>
    <t>CH04 RIBENA JUG</t>
  </si>
  <si>
    <t>CJ05 PASSION SO</t>
  </si>
  <si>
    <t>CJ06 RIBENA SO</t>
  </si>
  <si>
    <t>CL02 7 UP REVIVE</t>
  </si>
  <si>
    <t>DB04 1004:CKN MARY</t>
  </si>
  <si>
    <t>DC01 1101:THAI CHK</t>
  </si>
  <si>
    <t>DC03 1103:KO PO CHK</t>
  </si>
  <si>
    <t>DC08 1108:SBL F.MEE</t>
  </si>
  <si>
    <t>DC12 1112:NASI LEMAK</t>
  </si>
  <si>
    <t>DC13 1113:KUEY TEOW</t>
  </si>
  <si>
    <t>DC14 1114:F.BALL MEE</t>
  </si>
  <si>
    <t>DC16 1116:MGL CHICKEN</t>
  </si>
  <si>
    <t>DD01 1201:SFD STICK</t>
  </si>
  <si>
    <t>DD03 1203:GOLD MROOM</t>
  </si>
  <si>
    <t>DD04 1204:FISHBALL</t>
  </si>
  <si>
    <t>DD05 1205:RAINBOW RL</t>
  </si>
  <si>
    <t>DD06 1206:SPRING RL</t>
  </si>
  <si>
    <t>DD07 1207:SAUSAGE</t>
  </si>
  <si>
    <t>DD08 1208:HOTDOG BUN</t>
  </si>
  <si>
    <t>DD09 1209:SFD TOFU</t>
  </si>
  <si>
    <t>DD10 1301:DUMPLING</t>
  </si>
  <si>
    <t>DD12 1303:CHK WING</t>
  </si>
  <si>
    <t>DD13 1304:IKAN BILIS</t>
  </si>
  <si>
    <t>DD14 1305:THAI RL</t>
  </si>
  <si>
    <t>DD15 1306:SLVR FISH</t>
  </si>
  <si>
    <t>DD16 1307:D.F C/WING</t>
  </si>
  <si>
    <t>DD17 1308 C/CALAMARI</t>
  </si>
  <si>
    <t>DD18 1309 Mc C/O.RING</t>
  </si>
  <si>
    <t>DD20 1311:Mc H/SMILES</t>
  </si>
  <si>
    <t>DD21 1312:Mc HASH BRW</t>
  </si>
  <si>
    <t>DF01 ADD RICE</t>
  </si>
  <si>
    <t>DF02 ADD F.EGG</t>
  </si>
  <si>
    <t>DF03 ADD SAUCE 1000</t>
  </si>
  <si>
    <t>DF04 ADD SAUCE BOLO</t>
  </si>
  <si>
    <t>DF05 ADD SAUCE BP</t>
  </si>
  <si>
    <t>DF06 ADD SAUCE BUTTER</t>
  </si>
  <si>
    <t>DF07 ADD SAUCE C.PADI</t>
  </si>
  <si>
    <t>DF08 ADD SAUCE GS</t>
  </si>
  <si>
    <t>DF10 ADD SAUCE MMITE</t>
  </si>
  <si>
    <t>DF11 ADD SAUCE MR</t>
  </si>
  <si>
    <t>DF12 ADD SAUCE SAMBAL</t>
  </si>
  <si>
    <t>DF13 ADD SAUCE THAI</t>
  </si>
  <si>
    <t>DF15 ADD TATA SAUCE</t>
  </si>
  <si>
    <t>DF16 ADD SAUCE CHEES</t>
  </si>
  <si>
    <t>DG02 91002:GVY CHK CP</t>
  </si>
  <si>
    <t>DH02 91102:MAMITE CHK</t>
  </si>
  <si>
    <t>DH03 91103:KO PO CHK</t>
  </si>
  <si>
    <t>DH07 91107:SBL F.RICE</t>
  </si>
  <si>
    <t>DH08 91108:SBL F.MEE</t>
  </si>
  <si>
    <t>DH10 91110:NISSIN</t>
  </si>
  <si>
    <t>DH11 91111:VEG RICE</t>
  </si>
  <si>
    <t>DH12 91112:NASI LEMAK</t>
  </si>
  <si>
    <t>DH13 91113:KUEY TEOW</t>
  </si>
  <si>
    <t>DH14 91114:F.BALL MEE</t>
  </si>
  <si>
    <t>DH15 91115:CHK NOODLE</t>
  </si>
  <si>
    <t>DI01 91201:SFD STICK</t>
  </si>
  <si>
    <t>DI02 91202:FREN FRIES</t>
  </si>
  <si>
    <t>DI03 91203:GOLD MROOM</t>
  </si>
  <si>
    <t>DI04 91204:FISHBALL</t>
  </si>
  <si>
    <t>DI05 91205:RAINBOW RL</t>
  </si>
  <si>
    <t>DI06 91206:SPRING RL</t>
  </si>
  <si>
    <t>DI07 91207:SAUSAGE</t>
  </si>
  <si>
    <t>DI08 91208:HOTDOG BUN</t>
  </si>
  <si>
    <t>DI09 91209:SFD TOFU</t>
  </si>
  <si>
    <t>DI10 91301:DUMPLING</t>
  </si>
  <si>
    <t>DI11 91302:NUGGET</t>
  </si>
  <si>
    <t>DI12 91303:CHK WING</t>
  </si>
  <si>
    <t>DI13 91304:IKAN BILIS</t>
  </si>
  <si>
    <t>DI14 91305:THAI RL</t>
  </si>
  <si>
    <t>DI15 91306:SLVR FISH</t>
  </si>
  <si>
    <t>DI16 91307:D/F C.WING</t>
  </si>
  <si>
    <t>DI17 91308:C/CALAMARI</t>
  </si>
  <si>
    <t>DI18 91309:Mc O.RINGS</t>
  </si>
  <si>
    <t>DI19 91310:McSPIRAL.F</t>
  </si>
  <si>
    <t>DL01 3001:6'HAWAIIAN</t>
  </si>
  <si>
    <t>DL02 3002:6'SMOKE BBQ</t>
  </si>
  <si>
    <t>DL03 3003:6'SEAFOOD</t>
  </si>
  <si>
    <t>DL04 3004:6'SPICY BUF</t>
  </si>
  <si>
    <t>DL05 3005:6'VEGGIE</t>
  </si>
  <si>
    <t>DL06 3001:9'HAWAIIAN</t>
  </si>
  <si>
    <t>DL07 3002:9'SMOKED</t>
  </si>
  <si>
    <t>DL08 3003:9'SEAFOOD</t>
  </si>
  <si>
    <t>DL09 3004:9'SPICY B</t>
  </si>
  <si>
    <t>DL10 3005:9'VEGGIE</t>
  </si>
  <si>
    <t>DM01 SNACK PLATTER(A)</t>
  </si>
  <si>
    <t>DM02 SNACK PLATTER(B)</t>
  </si>
  <si>
    <t>DM03 CNY platter(A)</t>
  </si>
  <si>
    <t>DM04 CNY platter (B)</t>
  </si>
  <si>
    <t>GA01 DUNHILL</t>
  </si>
  <si>
    <t>GA02 KENT</t>
  </si>
  <si>
    <t>GE01 DUNHILL</t>
  </si>
  <si>
    <t>GE03 DUNHILL MT</t>
  </si>
  <si>
    <t>GE04 DUNHILL MT LITE</t>
  </si>
  <si>
    <t>GE05 DUNHILL BOOST</t>
  </si>
  <si>
    <t>GE07 DUNHILL ICE</t>
  </si>
  <si>
    <t>GF01 KENT ORIGINAL</t>
  </si>
  <si>
    <t>GF02 KENT FUTURA</t>
  </si>
  <si>
    <t>GF03 KENT MINTEK</t>
  </si>
  <si>
    <t>GF04 KENT NEO</t>
  </si>
  <si>
    <t xml:space="preserve">MARMITE SAUCE </t>
  </si>
  <si>
    <t xml:space="preserve">TOTAL COST </t>
  </si>
  <si>
    <t>CALMARI RING</t>
  </si>
  <si>
    <t>MCCAIN SMILES</t>
  </si>
  <si>
    <t>MCCAIN ONION RING</t>
  </si>
  <si>
    <t>CHICKEN WING  (MARINATED)</t>
  </si>
  <si>
    <t>SOTONG BALL</t>
  </si>
  <si>
    <t>SALMON BALL</t>
  </si>
  <si>
    <t>FISH BALL (BIG)</t>
  </si>
  <si>
    <t xml:space="preserve">6" PIZZA BASE </t>
  </si>
  <si>
    <t xml:space="preserve">9" PIZZA BASE </t>
  </si>
  <si>
    <t>CALAMARI RING</t>
  </si>
  <si>
    <t>AC33 N : XTD VIP ROOM</t>
  </si>
  <si>
    <t>DB02 1002:GVY CHK CP</t>
  </si>
  <si>
    <t>GA09 LIGHTER</t>
  </si>
  <si>
    <t>ZAB01 1201:SFD STICK</t>
  </si>
  <si>
    <t>ZAB02 1202:FRIES</t>
  </si>
  <si>
    <t>ZAB03 1203:GOLD MROOM</t>
  </si>
  <si>
    <t>ZAB04 1204:F.BALL</t>
  </si>
  <si>
    <t>ZAB06 1206:SPRING RL</t>
  </si>
  <si>
    <t>ZAB07 1207:SAUSAGE</t>
  </si>
  <si>
    <t>ZAC02 1302:NUGGET</t>
  </si>
  <si>
    <t>ZAC03 1303:CHK WING</t>
  </si>
  <si>
    <t>ZAC04 1304:IKAN BILIS</t>
  </si>
  <si>
    <t>ZAC05 1305:THAI RL</t>
  </si>
  <si>
    <t>ZAC07 1307:D/F C.WINGS</t>
  </si>
  <si>
    <t>ZAC08 1308:C/CALAMARI</t>
  </si>
  <si>
    <t>ZAC09 1309:Mc /O.RINGS</t>
  </si>
  <si>
    <t>ZAC10 1310:Mc SPIRAL/F</t>
  </si>
  <si>
    <t>ZAC11 1311:Mc H/SMILES</t>
  </si>
  <si>
    <t>ZAC12 1312:Mc HASH/B</t>
  </si>
  <si>
    <t>CODE</t>
  </si>
  <si>
    <t>%</t>
  </si>
  <si>
    <t>DF 01</t>
  </si>
  <si>
    <t>Plain Rice</t>
  </si>
  <si>
    <t>DF 02</t>
  </si>
  <si>
    <t>Egg</t>
  </si>
  <si>
    <t>Black Pepper Chicken Chop</t>
  </si>
  <si>
    <t>Gravy Chicken Chop</t>
  </si>
  <si>
    <t>Mushroom Chicken Chop</t>
  </si>
  <si>
    <t>Chicken Maryland</t>
  </si>
  <si>
    <t>Fish &amp; chip</t>
  </si>
  <si>
    <t>Spaghetti Bolognese</t>
  </si>
  <si>
    <t>Chicken Chop Salad</t>
  </si>
  <si>
    <t>Thai Ckn Chop</t>
  </si>
  <si>
    <t>Marmite Ckn Chop</t>
  </si>
  <si>
    <t>Kong Po Ckn Chop</t>
  </si>
  <si>
    <t>S/Sour Ckn Chop</t>
  </si>
  <si>
    <t>Butter Ckn Chop</t>
  </si>
  <si>
    <t>HK Prawn F/Rice</t>
  </si>
  <si>
    <t>Sambal F/Rice</t>
  </si>
  <si>
    <t>Sambal F/Mee</t>
  </si>
  <si>
    <t>B/Pepper Udon Noodle</t>
  </si>
  <si>
    <t>Nissin Noodle Soup</t>
  </si>
  <si>
    <t>Fried Mix Vegetable W/Rice</t>
  </si>
  <si>
    <t>Nasi Lemak W/F Ckn Wing</t>
  </si>
  <si>
    <t>H &amp; S F/Kuey Teow</t>
  </si>
  <si>
    <t>Seaweed Fishball Noodle Soup</t>
  </si>
  <si>
    <t>Braised Noodle W/Chicken Chop</t>
  </si>
  <si>
    <t>Mongolian Chicken Chop</t>
  </si>
  <si>
    <t>Seafood Stick</t>
  </si>
  <si>
    <t>French Fries</t>
  </si>
  <si>
    <t>S/Pepper Golden Mushroom</t>
  </si>
  <si>
    <t>Fried Fish Ball</t>
  </si>
  <si>
    <t>Rainbow Roll</t>
  </si>
  <si>
    <t>Spring Roll</t>
  </si>
  <si>
    <t>Crispy Ckn Sausage</t>
  </si>
  <si>
    <t>Shanghai Guo Tie</t>
  </si>
  <si>
    <t>Chicken Nugget</t>
  </si>
  <si>
    <t>Ckn Wing</t>
  </si>
  <si>
    <t>Hot &amp; Spicy Achiovice</t>
  </si>
  <si>
    <t>Crispy Thai Roll</t>
  </si>
  <si>
    <t>S/Pepper Silver Fish</t>
  </si>
  <si>
    <t>Deep Fried Chicken Wing</t>
  </si>
  <si>
    <t>Crunchy Calamari Ring</t>
  </si>
  <si>
    <t>Mccain Breaded Onion Ring</t>
  </si>
  <si>
    <t>Mccain Spiral Fries</t>
  </si>
  <si>
    <t>Mccain Happy Crispy Smiles</t>
  </si>
  <si>
    <t>Mccain Mini Hash Brown</t>
  </si>
  <si>
    <t>6' Hawaiian Pizza</t>
  </si>
  <si>
    <t>6' Smoke BBQ Pizza</t>
  </si>
  <si>
    <t>6' Seafood Pizza</t>
  </si>
  <si>
    <t>6' Spicy Buf Pizza</t>
  </si>
  <si>
    <t>6' Veggie</t>
  </si>
  <si>
    <t>9' Hawaiian Pizza</t>
  </si>
  <si>
    <t>9' Smoke BBQ Pizza</t>
  </si>
  <si>
    <t>9' Seafood Pizza</t>
  </si>
  <si>
    <t>9' Spicy Buf Pizza</t>
  </si>
  <si>
    <t>9' Veggie</t>
  </si>
  <si>
    <t>McCain AlaCarte</t>
  </si>
  <si>
    <t>McCain Beer Platter</t>
  </si>
  <si>
    <t>Total Foc</t>
  </si>
  <si>
    <t>-</t>
  </si>
  <si>
    <t>MATERIAL  USED</t>
  </si>
  <si>
    <t>PORTION</t>
  </si>
  <si>
    <t>COMBO SET</t>
  </si>
  <si>
    <t>COMBO-SNAKCS</t>
  </si>
  <si>
    <t>(A) - (B)</t>
  </si>
  <si>
    <t xml:space="preserve">DORY FISH FILLET </t>
  </si>
  <si>
    <t>MCCAIN VERSITOT</t>
  </si>
  <si>
    <t>SIDE ORDER- LOCAL DELIGHTS</t>
  </si>
  <si>
    <t>KLKD-LOCAL DELIGHTS</t>
  </si>
  <si>
    <t xml:space="preserve">LOCAL DELIGHTS / WESTERN CRUISE / APPETIZER </t>
  </si>
  <si>
    <t>MCCAIN SMILE</t>
  </si>
  <si>
    <t>MUSHROOM SAUCE</t>
  </si>
  <si>
    <t>COLUMN</t>
  </si>
  <si>
    <t>THAI SAUCE</t>
  </si>
  <si>
    <t>SWEET &amp; SOUR SAUCE</t>
  </si>
  <si>
    <t>BUTTER CREAM SAUCE</t>
  </si>
  <si>
    <t>KONG PO SAUCE</t>
  </si>
  <si>
    <t>SAMBAL (FRIED)SAUCE</t>
  </si>
  <si>
    <t>MONGOLIAN SAUCE</t>
  </si>
  <si>
    <t>GRAVY SAUCE</t>
  </si>
  <si>
    <t>BLACK PEPPER SAUCE (UDON)</t>
  </si>
  <si>
    <t>SIDE ORDER</t>
  </si>
  <si>
    <t>KLKD</t>
  </si>
  <si>
    <t>TARTAR SAUCE</t>
  </si>
  <si>
    <t>BOLOGNESE SAUCE</t>
  </si>
  <si>
    <t>DRESSING THOUSAND ISLAND</t>
  </si>
  <si>
    <t>MAYONNAISE</t>
  </si>
  <si>
    <t xml:space="preserve">FROM SYSTEM </t>
  </si>
  <si>
    <t xml:space="preserve">TOTAL </t>
  </si>
  <si>
    <t>SAMBAL SAUCE (NASI)</t>
  </si>
  <si>
    <t>DRY NOODLE SAUCE</t>
  </si>
  <si>
    <t>SAUCE CHILLI (KIMBALL)</t>
  </si>
  <si>
    <t>REQUEST BY CUSTOMERS</t>
  </si>
  <si>
    <t>ALL PORTION DECREASED BY 10 GRAM</t>
  </si>
  <si>
    <t>TOMATO SAUCE ( KIMBALL )</t>
  </si>
  <si>
    <t xml:space="preserve">NACHO CHEESE DIP </t>
  </si>
  <si>
    <t>AA04 K-LUNCH</t>
  </si>
  <si>
    <t>AB01 H : REGULAR</t>
  </si>
  <si>
    <t>AC01 N : REGULAR</t>
  </si>
  <si>
    <t>AC02 N : MEMBER</t>
  </si>
  <si>
    <t>AC05 K-DINNER</t>
  </si>
  <si>
    <t>AC06 N : CHILDREN</t>
  </si>
  <si>
    <t>AD01 M : REGULAR</t>
  </si>
  <si>
    <t>AD05 M : LADIES</t>
  </si>
  <si>
    <t>CO02 PLAIN WATER</t>
  </si>
  <si>
    <t>ZAD01 COLD</t>
  </si>
  <si>
    <t>ZAD02 HOT</t>
  </si>
  <si>
    <t>ZAD03 WARM</t>
  </si>
  <si>
    <t>ZAD04 LESS ICE</t>
  </si>
  <si>
    <t>ZAD06 NO ICE</t>
  </si>
  <si>
    <t>ZAD07 LESS SWEET</t>
  </si>
  <si>
    <t>ZAD13 ADD LEMON</t>
  </si>
  <si>
    <t>ZAD17 WITHOUT SUGAR</t>
  </si>
  <si>
    <t>ZAD20 JUG</t>
  </si>
  <si>
    <t>ZAD36 BEER GLASS</t>
  </si>
  <si>
    <t>ZAD37 ICE BUCKET</t>
  </si>
  <si>
    <t>KG</t>
  </si>
  <si>
    <t>MCCAIN SPIRAL FRIES</t>
  </si>
  <si>
    <t>GC05 AEON MEMBER 50%</t>
  </si>
  <si>
    <t>AB02 H : MEMBER</t>
  </si>
  <si>
    <t>JG204 Soya Milk</t>
  </si>
  <si>
    <t>JG210 Mineral Water</t>
  </si>
  <si>
    <t>JM101 C.Chicken Sausag</t>
  </si>
  <si>
    <t>JM106 B.P C.Sausage</t>
  </si>
  <si>
    <t>JN211 Pork Meatball s</t>
  </si>
  <si>
    <t>JN215 Pork Meatball B</t>
  </si>
  <si>
    <t>JN217 Taiwan Sausage</t>
  </si>
  <si>
    <t>JN220 Sauce Filll Ball</t>
  </si>
  <si>
    <t>JO324 M. Fried F. Cake</t>
  </si>
  <si>
    <t>JO325 Spicy Fish Cake</t>
  </si>
  <si>
    <t>JO331 Prawn Ball</t>
  </si>
  <si>
    <t>JO334 FISH BALL BIG</t>
  </si>
  <si>
    <t>JO342 Taiwan C.F. Ball</t>
  </si>
  <si>
    <t>JP450 Broccali</t>
  </si>
  <si>
    <t>JP451 Long Bean</t>
  </si>
  <si>
    <t>JP453 Shiitake Mushrom</t>
  </si>
  <si>
    <t>JQ557 Chrisy Beabcurd</t>
  </si>
  <si>
    <t>JQ558 Quail Eggs</t>
  </si>
  <si>
    <t>JQ565 Quail Century Eg</t>
  </si>
  <si>
    <t xml:space="preserve">OUTLET KITCHEN </t>
  </si>
  <si>
    <t>CCS</t>
  </si>
  <si>
    <t>分行厨房</t>
  </si>
  <si>
    <t>YEAR / MONTH</t>
  </si>
  <si>
    <t>年/月</t>
  </si>
  <si>
    <t>PRODUCT DESCRIPTION</t>
  </si>
  <si>
    <t>PRICE</t>
  </si>
  <si>
    <t xml:space="preserve">FOR CCS KITCHEN </t>
  </si>
  <si>
    <t>项目</t>
  </si>
  <si>
    <t>食材产品</t>
  </si>
  <si>
    <t>价格</t>
  </si>
  <si>
    <t>单位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</si>
  <si>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</si>
  <si>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</si>
  <si>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</si>
  <si>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</si>
  <si>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</si>
  <si>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</si>
  <si>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</si>
  <si>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</si>
  <si>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</si>
  <si>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</si>
  <si>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</si>
  <si>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</si>
  <si>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</si>
  <si>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</si>
  <si>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=C+D+E+F+G</t>
  </si>
  <si>
    <t>=A+B-H</t>
  </si>
  <si>
    <t>=J-I</t>
  </si>
  <si>
    <t>=K / I</t>
  </si>
  <si>
    <t>=UP*K</t>
  </si>
  <si>
    <t>=K / H</t>
  </si>
  <si>
    <t>OPENING</t>
  </si>
  <si>
    <t xml:space="preserve">USAGE </t>
  </si>
  <si>
    <t>DISPOSED</t>
  </si>
  <si>
    <t>CUSTOMER REQUEST /</t>
  </si>
  <si>
    <t>BOOKING</t>
  </si>
  <si>
    <t xml:space="preserve">STOCK </t>
  </si>
  <si>
    <t>DIFF.</t>
  </si>
  <si>
    <t>LOSS/GAIN</t>
  </si>
  <si>
    <t>STOCK DIFF OVER USAGE</t>
  </si>
  <si>
    <t>STOCK</t>
  </si>
  <si>
    <t>IN K LUNCH &amp; K DINNER</t>
  </si>
  <si>
    <t>IN SIDE ORDER</t>
  </si>
  <si>
    <t>STAFF MEAL</t>
  </si>
  <si>
    <t>INVENTORY</t>
  </si>
  <si>
    <t xml:space="preserve">TAKE </t>
  </si>
  <si>
    <t>上月存货</t>
  </si>
  <si>
    <t>购买数量</t>
  </si>
  <si>
    <t>K LUNCH / DINNER  用量</t>
  </si>
  <si>
    <t>附加菜 用量</t>
  </si>
  <si>
    <t>本月抛弃</t>
  </si>
  <si>
    <t>顾客请求/员工餐</t>
  </si>
  <si>
    <t>总用量</t>
  </si>
  <si>
    <t>账面存货</t>
  </si>
  <si>
    <t>本月点货</t>
  </si>
  <si>
    <t>差异</t>
  </si>
  <si>
    <t>%差异</t>
  </si>
  <si>
    <t>盈亏 (RM)</t>
  </si>
  <si>
    <t>MAIN SAUCE 主要酱料</t>
  </si>
  <si>
    <t xml:space="preserve">GRAND TOTAL </t>
  </si>
  <si>
    <t>MAIN COURSE MATERIAL 主餐食材</t>
  </si>
  <si>
    <r>
      <t>CHICKEN WINGS -</t>
    </r>
    <r>
      <rPr>
        <b/>
        <sz val="11"/>
        <color indexed="8"/>
        <rFont val="Calibri"/>
        <family val="2"/>
      </rPr>
      <t>TOTAL</t>
    </r>
  </si>
  <si>
    <t xml:space="preserve">WEEKLY KITCHEN STOCK SUMMARY </t>
  </si>
  <si>
    <t>每星期厨房货物总结表</t>
  </si>
  <si>
    <t>WEEKLY/DATE</t>
  </si>
  <si>
    <t>星期/日期</t>
  </si>
  <si>
    <t>OCTOBER  2013</t>
  </si>
  <si>
    <t>AB05 H : STUDENT</t>
  </si>
  <si>
    <t>AC03 N : MEMBER 30%</t>
  </si>
  <si>
    <t>AC18 N : XTD M ROOM</t>
  </si>
  <si>
    <t>AD16 M : XTD M ROOM</t>
  </si>
  <si>
    <t>BD05 N : 4BP PROMO</t>
  </si>
  <si>
    <t>BD06 N : 4BP MEMBER</t>
  </si>
  <si>
    <t>BD12 HEI 2 x BKT MEME</t>
  </si>
  <si>
    <t>BD13 TIGER 2 x BKT</t>
  </si>
  <si>
    <t>BD14 TIGER 2x BKT MEM</t>
  </si>
  <si>
    <t>JG202 LLBGreen Tea (C)</t>
  </si>
  <si>
    <t>JG206 7up Revive</t>
  </si>
  <si>
    <t>JM102 Beef Ball</t>
  </si>
  <si>
    <t>JM108 Pandan Chicken</t>
  </si>
  <si>
    <t>JM110 Grill.B.Chk.Wing</t>
  </si>
  <si>
    <t>JN218 Bacon</t>
  </si>
  <si>
    <t>JO329 Fish Ball (S)</t>
  </si>
  <si>
    <t>JO330 Tofu Fish Ball</t>
  </si>
  <si>
    <t>JO332 Abalone Slices</t>
  </si>
  <si>
    <t>JO336 Breaded CarbClaw</t>
  </si>
  <si>
    <t>JO339 Salmon Ball</t>
  </si>
  <si>
    <t>JO343 Cuttlefish Roll</t>
  </si>
  <si>
    <t>JP448 Botton Mushroom</t>
  </si>
  <si>
    <t>JP449 Kang Kong</t>
  </si>
  <si>
    <t>JP452 Fried A.Mushroom</t>
  </si>
  <si>
    <t>JQ561 F.Vege Ball</t>
  </si>
  <si>
    <t>JQ562 Minced Fish Ball</t>
  </si>
  <si>
    <t>JT101 Tiger BKT Pro</t>
  </si>
  <si>
    <t>JT102 Tiger 2 BTK Pro</t>
  </si>
  <si>
    <t>AA05 K : CHILDREN</t>
  </si>
  <si>
    <t>AB22 H: FB LIKED 50%</t>
  </si>
  <si>
    <t>AC07 N : MEMBER B'DAY</t>
  </si>
  <si>
    <t>AC12 N : FREEHEAD (R)</t>
  </si>
  <si>
    <t>AC17 N : XTD S ROOM</t>
  </si>
  <si>
    <t>BD11 HEI 2 x BKT</t>
  </si>
  <si>
    <t>JG201 LLB L. Tea (C)</t>
  </si>
  <si>
    <t>JG203 LLB Chrysanthemu</t>
  </si>
  <si>
    <t>JH112 LLB S.BOW BTL</t>
  </si>
  <si>
    <t>JH114 LLB H.GAARDEN BT</t>
  </si>
  <si>
    <t>JK109 LLB BP Udon Mee</t>
  </si>
  <si>
    <t>JM105 Cheese C.Sausage</t>
  </si>
  <si>
    <t>JN212 Wu Xiang Roll s</t>
  </si>
  <si>
    <t>JO327 Wu Xiang F.Ball</t>
  </si>
  <si>
    <t>JO328 Xi Dao Fish Ball</t>
  </si>
  <si>
    <t>JO337 C.Shrimp.F.Paste</t>
  </si>
  <si>
    <t>JO338 Otak Fish Paste</t>
  </si>
  <si>
    <t>JO341 Scallop Ball</t>
  </si>
  <si>
    <t>JQ556 M.Fish Lady's F</t>
  </si>
  <si>
    <t>JQ559 Fried Wanton</t>
  </si>
  <si>
    <t>JQ563 Seafood Tofu</t>
  </si>
  <si>
    <t>JQ566 Thai Roll</t>
  </si>
  <si>
    <t>JQ567 Cheese S.Tofu</t>
  </si>
  <si>
    <t>JQ568 Rice Skin  Roll</t>
  </si>
  <si>
    <t>AC35 N : 1+1</t>
  </si>
  <si>
    <t>AC36 N : 1+1 Aeon</t>
  </si>
  <si>
    <t>JG209 Ribena</t>
  </si>
  <si>
    <t>JO347 Tiger Prawn</t>
  </si>
  <si>
    <t>ZAA01 GUINNESS EX BKT</t>
  </si>
  <si>
    <t>ZZZZZ WRONG KEY</t>
  </si>
  <si>
    <t>JH117 LLB PAULANER BKT</t>
  </si>
  <si>
    <t>JN222 Enoki Bacon Roll</t>
  </si>
  <si>
    <t>JO344 M.Seafood Ball</t>
  </si>
  <si>
    <t>JQ555 M.Fish Chilli</t>
  </si>
  <si>
    <t>JR01 PACKAGE A</t>
  </si>
  <si>
    <t>JR02 PACKAGE B</t>
  </si>
  <si>
    <t>AA06 K : MEMBER B'DAY</t>
  </si>
  <si>
    <t>AB08 H : MEMBER B'DAY</t>
  </si>
  <si>
    <t>AD02 M : MEMBER</t>
  </si>
  <si>
    <t>AD06 M : CHILDREN</t>
  </si>
  <si>
    <t>BD07 M : 4BP PROMO</t>
  </si>
  <si>
    <t>GD01 MIKE COVER 01</t>
  </si>
  <si>
    <t>JG205 Chicau</t>
  </si>
  <si>
    <t>JG208 7UP</t>
  </si>
  <si>
    <t>JK006 LLB Spaghetti</t>
  </si>
  <si>
    <t>JN213 P. Sauage Slices</t>
  </si>
  <si>
    <t>JO326 Fresh Clam</t>
  </si>
  <si>
    <t>EA01 TIDBITS</t>
  </si>
  <si>
    <t>JH104 LLB HEINEKEN BTL</t>
  </si>
  <si>
    <t>JK115 LLB B.Noodle.Chk</t>
  </si>
  <si>
    <t>JM109 S. Duck Breast</t>
  </si>
  <si>
    <t>ZAA02 HEINEKEN EX BKT</t>
  </si>
  <si>
    <t>MONTHLY SALES FOOD RECORD ( LOK LOK BAR COUNTER )</t>
  </si>
  <si>
    <t>CCS LOK LOK BAR SALES</t>
  </si>
  <si>
    <t>MAIN COURSE</t>
  </si>
  <si>
    <t>Grilled Chicken Chop (Black Pepper Sauce)</t>
  </si>
  <si>
    <t>JK001 LLB BP CHK CHOP</t>
  </si>
  <si>
    <t>Grilled Chicken Chop (Gravy Sauce)</t>
  </si>
  <si>
    <t>JK002 LLB G.S C. CHOP</t>
  </si>
  <si>
    <t>JK003 LLB MSR CHK CHOP</t>
  </si>
  <si>
    <t>Grilled Chicken Chop (Mushroom Sauce)</t>
  </si>
  <si>
    <t>JK004 LLB CHK MARRYLAN</t>
  </si>
  <si>
    <t>Fish &amp; Chip</t>
  </si>
  <si>
    <t>JK005 LLB Fish &amp; Chip</t>
  </si>
  <si>
    <t>Spaghetti Bolognese (Chicken)</t>
  </si>
  <si>
    <t>JK007 LLB CHK .C.SALAD</t>
  </si>
  <si>
    <t>Thai Style Chicken Chop With Rice</t>
  </si>
  <si>
    <t>JK101 LLB Thai Chk Ric</t>
  </si>
  <si>
    <t>Marmite Style Chicken Chop With Rice</t>
  </si>
  <si>
    <t>JK102 Marmite Chk Rice</t>
  </si>
  <si>
    <t>Sweet &amp; Sour Chicken Chop With Rice</t>
  </si>
  <si>
    <t>JK104 S&amp;S Chk Rice</t>
  </si>
  <si>
    <t>Butter Cream Chicken Chop With Rice</t>
  </si>
  <si>
    <t>JK105 B.Cream.Chk Rice</t>
  </si>
  <si>
    <t>Hong Kong Style Fried Rice</t>
  </si>
  <si>
    <t>JK106 H.K Fried Rice</t>
  </si>
  <si>
    <t>Sambal Fried Rice</t>
  </si>
  <si>
    <t>JK107 LLBSambal F.Rice</t>
  </si>
  <si>
    <t>Sambal Fried MEE</t>
  </si>
  <si>
    <t>JK108 LLB S.Fried MEE</t>
  </si>
  <si>
    <t>Black Pepper Udon Mee</t>
  </si>
  <si>
    <t>Nissin Noodle</t>
  </si>
  <si>
    <t>JK110 LLB Nisin Noodle</t>
  </si>
  <si>
    <t>Stir Fried Mixed Vegetabes With Rice</t>
  </si>
  <si>
    <t>JK111 LLB S.M.Ver Rice</t>
  </si>
  <si>
    <t>Braised Noodle With Chicken Chop</t>
  </si>
  <si>
    <t>Mongolian Chicken Chop With Rice</t>
  </si>
  <si>
    <t>JK116 LLB Mon.Chk Rice</t>
  </si>
  <si>
    <t>PIZZA</t>
  </si>
  <si>
    <t xml:space="preserve">LOK LOK </t>
  </si>
  <si>
    <t>Cocktail Chicken Sausage</t>
  </si>
  <si>
    <t>CHICKEN SAUSAGE</t>
  </si>
  <si>
    <t>Beef Ball</t>
  </si>
  <si>
    <t>BEEF BALL</t>
  </si>
  <si>
    <t>Chicken Kidney</t>
  </si>
  <si>
    <t>JM103 Chicken Kidney</t>
  </si>
  <si>
    <t>CHICKEN KIDNEY</t>
  </si>
  <si>
    <t>Chicken Liver</t>
  </si>
  <si>
    <t>JM104 Chicken Liver</t>
  </si>
  <si>
    <t>CHICKEN LIVER</t>
  </si>
  <si>
    <t>Cheese Chicken Sausage</t>
  </si>
  <si>
    <t>CHESS C.SAUSAGE</t>
  </si>
  <si>
    <t>Black Pepper Chicken Sausage</t>
  </si>
  <si>
    <t>Sauce-Filled Beef Ball</t>
  </si>
  <si>
    <t>JM107 S.Fill beef Ball</t>
  </si>
  <si>
    <t>Pandan Chicken</t>
  </si>
  <si>
    <t>PANDAN CHICKEN</t>
  </si>
  <si>
    <t>Smoked Duck Breast</t>
  </si>
  <si>
    <t>DUCK BREAST</t>
  </si>
  <si>
    <t>Grilled Boneless Chicken Wing</t>
  </si>
  <si>
    <t>Pork Meatball (Small)</t>
  </si>
  <si>
    <t>PORK MEATBALL (S)</t>
  </si>
  <si>
    <t>Wu Xiang Roll (Small)</t>
  </si>
  <si>
    <t>Pork Sausage Slices</t>
  </si>
  <si>
    <t>Pork Dumplings</t>
  </si>
  <si>
    <t>JN214 Pork Dumplings</t>
  </si>
  <si>
    <t>PORK DUMPLINGS</t>
  </si>
  <si>
    <t>Pork Meatball (Big)</t>
  </si>
  <si>
    <t>PORK MEATBALL (B)</t>
  </si>
  <si>
    <t>Pork Liver</t>
  </si>
  <si>
    <t>JN216 Pork Liver</t>
  </si>
  <si>
    <t>PORK LIVER</t>
  </si>
  <si>
    <t>Taiwan Sausage</t>
  </si>
  <si>
    <t>TAIWAN SAUSAGE</t>
  </si>
  <si>
    <t>Bacon</t>
  </si>
  <si>
    <t>BACON</t>
  </si>
  <si>
    <t>Pork Rinds</t>
  </si>
  <si>
    <t>JN219 Pork Rinds</t>
  </si>
  <si>
    <t>PORK RINDS</t>
  </si>
  <si>
    <t>Sauce-Filled Pork Meatball</t>
  </si>
  <si>
    <t>Roasted Pork</t>
  </si>
  <si>
    <t>Enoki with Bacon Roll</t>
  </si>
  <si>
    <t>ENOKI BACON</t>
  </si>
  <si>
    <t>Fish Wanton</t>
  </si>
  <si>
    <t>JO323 Fish Wanton</t>
  </si>
  <si>
    <t>FISH WANTON</t>
  </si>
  <si>
    <t>Mini Fried Fish Cake</t>
  </si>
  <si>
    <t>Spicy Fish Cake</t>
  </si>
  <si>
    <t>Clam</t>
  </si>
  <si>
    <t>Wu Xiang Fish Ball</t>
  </si>
  <si>
    <t xml:space="preserve">Xi Dao Fish Ball </t>
  </si>
  <si>
    <t>FISH BALL</t>
  </si>
  <si>
    <t>Fish Ball (Small)</t>
  </si>
  <si>
    <t>FISH BALL (S )</t>
  </si>
  <si>
    <t xml:space="preserve">Tofu Fish Ball </t>
  </si>
  <si>
    <t>TOFU FISH BALL</t>
  </si>
  <si>
    <t>Prawn Ball</t>
  </si>
  <si>
    <t>PRAWN BALL</t>
  </si>
  <si>
    <t>Abalone Slices</t>
  </si>
  <si>
    <t>ABALONE SLICES</t>
  </si>
  <si>
    <t>Prawn Cocktail Sausage</t>
  </si>
  <si>
    <t>JO333 Prawn C. sausage</t>
  </si>
  <si>
    <t>PRAWN. C.SAUSAGE</t>
  </si>
  <si>
    <t>Fish Ball (Big)</t>
  </si>
  <si>
    <t>FISH BALL (B)</t>
  </si>
  <si>
    <t>Tempura Prawn</t>
  </si>
  <si>
    <t>JO335 Tempura Prawn</t>
  </si>
  <si>
    <t>TEMPURA PRAWN</t>
  </si>
  <si>
    <t>Breaded Crab Claw</t>
  </si>
  <si>
    <t xml:space="preserve">Cheese Shrimp with Fish Paste </t>
  </si>
  <si>
    <t>Otak Fish Paste</t>
  </si>
  <si>
    <t>Salmon Ball</t>
  </si>
  <si>
    <t>Fuzhou Fish Ball</t>
  </si>
  <si>
    <t>JO340 Fuzhou Fish Ball</t>
  </si>
  <si>
    <t>Scallop Ball</t>
  </si>
  <si>
    <t>SCALLOP BALL</t>
  </si>
  <si>
    <t>Taiwan Cuttlefish Ball</t>
  </si>
  <si>
    <t>TAIWAN C.F. BALL</t>
  </si>
  <si>
    <t>Cuttlefish Roll</t>
  </si>
  <si>
    <t>Mushroom Seafood Ball</t>
  </si>
  <si>
    <t>Cuttlefish</t>
  </si>
  <si>
    <t>JO345 Cuttlefish</t>
  </si>
  <si>
    <t>Shisamo</t>
  </si>
  <si>
    <t>JO346 Shisamo</t>
  </si>
  <si>
    <t>Tiger Prawn</t>
  </si>
  <si>
    <t>TIGER PRAWN</t>
  </si>
  <si>
    <t>Bottom Mushroom</t>
  </si>
  <si>
    <t>Kang Kong</t>
  </si>
  <si>
    <t>Broccoli</t>
  </si>
  <si>
    <t>Long Bean</t>
  </si>
  <si>
    <t>Fried Abalone Mushroom</t>
  </si>
  <si>
    <t>Shiitake Mushroom</t>
  </si>
  <si>
    <t>Minced Fish Eggplant</t>
  </si>
  <si>
    <t>JQ554 M.Fish Eggplant</t>
  </si>
  <si>
    <t>Minced Fish Chili</t>
  </si>
  <si>
    <t>Minced Fish Lady's Finger</t>
  </si>
  <si>
    <t>Crispy Mini Beancurd</t>
  </si>
  <si>
    <t>Quail Eggs</t>
  </si>
  <si>
    <t>QUAIL EGGS</t>
  </si>
  <si>
    <t>Fried Wanton</t>
  </si>
  <si>
    <t xml:space="preserve">FRIED WANTON </t>
  </si>
  <si>
    <t>Lemon Grass Potato Samosa</t>
  </si>
  <si>
    <t>JQ560 L.G.Potato Samos</t>
  </si>
  <si>
    <t>Flavored Vege Ball</t>
  </si>
  <si>
    <t>VEGE BALL</t>
  </si>
  <si>
    <t>Minded Fish Ball</t>
  </si>
  <si>
    <t>Seafood Tofu</t>
  </si>
  <si>
    <t>JQ564 Spring Roll</t>
  </si>
  <si>
    <t>Quail Century Egg</t>
  </si>
  <si>
    <t>QUAIL CENTURY EGG</t>
  </si>
  <si>
    <t>Thai Roll</t>
  </si>
  <si>
    <t>Cheese Seafood Tofu</t>
  </si>
  <si>
    <t>Rice Skin Roll</t>
  </si>
  <si>
    <t xml:space="preserve">LLB -MAIN COURSE </t>
  </si>
  <si>
    <t>LLB -LOK LOK STICK</t>
  </si>
  <si>
    <t>LLB -LOK LOK PACKAGE</t>
  </si>
  <si>
    <t>JG207 Pepsi</t>
  </si>
  <si>
    <t>JH101 LLB TIGER BTL</t>
  </si>
  <si>
    <t>JH102 LLB TIGER BKT</t>
  </si>
  <si>
    <t>JH103 LLB TIGER RND</t>
  </si>
  <si>
    <t>JH105 LLB HEINEKEN BKT</t>
  </si>
  <si>
    <t>JH106 LLB HEINEKEN RND</t>
  </si>
  <si>
    <t>JH107 LLB GUINNESS BTL</t>
  </si>
  <si>
    <t>JH110 LLB SOMERSBY BTL</t>
  </si>
  <si>
    <t>JH111 LLB SOMERSBY BKT</t>
  </si>
  <si>
    <t>JH113 LLB S.BOW BKT</t>
  </si>
  <si>
    <t>JH115 LLB H.GAARDEN BK</t>
  </si>
  <si>
    <t>JH116 LLB PAULANER BTL</t>
  </si>
  <si>
    <t>LLB -BEVERAGE</t>
  </si>
  <si>
    <t>LLB -BEER</t>
  </si>
  <si>
    <t>CCS LOK LOK BAR -BEVERAGES</t>
  </si>
  <si>
    <t>BEVERAGES &amp; BEER</t>
  </si>
  <si>
    <t>JH108 LLB GUINNESS BKT</t>
  </si>
  <si>
    <t>1</t>
  </si>
  <si>
    <t>2</t>
  </si>
  <si>
    <t>3</t>
  </si>
  <si>
    <t>4</t>
  </si>
  <si>
    <t>5</t>
  </si>
  <si>
    <t>6</t>
  </si>
  <si>
    <t>7</t>
  </si>
  <si>
    <t>8</t>
  </si>
  <si>
    <t>GUINNESS RND</t>
  </si>
  <si>
    <t>IN LOK LOK</t>
  </si>
  <si>
    <t>渌渌 用量</t>
  </si>
  <si>
    <t>AA02 K : MEMBER</t>
  </si>
  <si>
    <t>BD10 GUI 2 x BKT MEM</t>
  </si>
  <si>
    <t>ZAD14 MORE SWEET</t>
  </si>
  <si>
    <t>W3 ( 14.10-20.10)</t>
  </si>
  <si>
    <t>AB14 H : Buy 3 Free 1</t>
  </si>
  <si>
    <t>AC19 N : XTD B ROOM</t>
  </si>
  <si>
    <t>ZAD16 LESS HNY</t>
  </si>
  <si>
    <t>ZAD30 + SAUCE MR</t>
  </si>
  <si>
    <t>ZZZZZ VOUCHER EXPIRED</t>
  </si>
  <si>
    <t>AB03 H : MEMBER 30%</t>
  </si>
  <si>
    <t>AC24 N:Student Mem</t>
  </si>
  <si>
    <t>AD03 M : MEMBER 30%</t>
  </si>
  <si>
    <t>BA23 SOMERSBY BTL</t>
  </si>
  <si>
    <t>BA26 STRONGBOW BKT</t>
  </si>
  <si>
    <t>BD04 H : 4BP MEMBER</t>
  </si>
  <si>
    <t>BD17 N : 4BP MEM DAY</t>
  </si>
  <si>
    <t>ZAD16 NO MEAT</t>
  </si>
  <si>
    <t>ZAD26 + CILLI PADI</t>
  </si>
  <si>
    <t>ZAE02 HEI MEM EX BKT</t>
  </si>
  <si>
    <t>ZZZZZ 30PER DISCOUNT</t>
  </si>
  <si>
    <t>AD30 M :1+1</t>
  </si>
  <si>
    <t>ZAD16 3 ICE</t>
  </si>
  <si>
    <t>AB13 H : FREEHEAD (R)</t>
  </si>
  <si>
    <t>AB50 H:Student Mem</t>
  </si>
  <si>
    <t>AC10 N : FREEHEAD (B)</t>
  </si>
  <si>
    <t>GC03 Student Mem Card</t>
  </si>
  <si>
    <t>ZAD08 LESS OILY</t>
  </si>
  <si>
    <t>ZAD16 3 BIJI ICE</t>
  </si>
  <si>
    <t>ZAD19 KAU KAU</t>
  </si>
  <si>
    <t>ZAD24 + SAUCE BP</t>
  </si>
  <si>
    <t>ZZZZZ CHANGE K LUNCH</t>
  </si>
  <si>
    <t>AB07 H : CHILDREN</t>
  </si>
  <si>
    <t>AB17 H : XTD S ROOM</t>
  </si>
  <si>
    <t>BD03 H : 4BP PROMO</t>
  </si>
  <si>
    <t>BD09 GUI 2 x BKT</t>
  </si>
  <si>
    <t>ZAD16 ADD MORE LEMON</t>
  </si>
  <si>
    <t>ZAD23 + SOUCE BOLO</t>
  </si>
  <si>
    <t>ZZZZZ RECEPT DOUBLE KE</t>
  </si>
  <si>
    <t>AA17 K : XTD M ROOM</t>
  </si>
  <si>
    <t>AC16 N : EVENT</t>
  </si>
  <si>
    <t>AD17 M : XTD B ROOM</t>
  </si>
  <si>
    <t>BD08 M : 4BP MEMBER</t>
  </si>
  <si>
    <t>ZAD16 TAKE AWAY</t>
  </si>
  <si>
    <t>ZAD21 TAKE AWAY</t>
  </si>
  <si>
    <t>ZZZZZ SOLD OUT</t>
  </si>
</sst>
</file>

<file path=xl/styles.xml><?xml version="1.0" encoding="utf-8"?>
<styleSheet xmlns="http://schemas.openxmlformats.org/spreadsheetml/2006/main">
  <numFmts count="10">
    <numFmt numFmtId="164" formatCode="ddmmyy"/>
    <numFmt numFmtId="165" formatCode="#,#00"/>
    <numFmt numFmtId="166" formatCode="_(* #,##0.00_);_(* \(#,##0.00\);_(* \-??_);_(@_)"/>
    <numFmt numFmtId="167" formatCode="00000"/>
    <numFmt numFmtId="168" formatCode="#,##0.0"/>
    <numFmt numFmtId="169" formatCode="_(\$* #,##0.00_);_(\$* \(#,##0.00\);_(\$* \-??_);_(@_)"/>
    <numFmt numFmtId="170" formatCode="0.0000"/>
    <numFmt numFmtId="171" formatCode="00"/>
    <numFmt numFmtId="172" formatCode="0.0%"/>
    <numFmt numFmtId="173" formatCode="#,##0.0000"/>
  </numFmts>
  <fonts count="59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34"/>
    </font>
    <font>
      <sz val="10"/>
      <color indexed="8"/>
      <name val="微软雅黑"/>
      <family val="2"/>
      <charset val="134"/>
    </font>
    <font>
      <b/>
      <sz val="12.5"/>
      <color indexed="8"/>
      <name val="Constantia"/>
      <family val="1"/>
    </font>
    <font>
      <sz val="10"/>
      <name val="Arial"/>
      <family val="2"/>
    </font>
    <font>
      <sz val="11"/>
      <color indexed="8"/>
      <name val="Constantia"/>
      <family val="1"/>
    </font>
    <font>
      <sz val="11"/>
      <name val="Constantia"/>
      <family val="1"/>
    </font>
    <font>
      <b/>
      <sz val="11"/>
      <color indexed="8"/>
      <name val="Calibri"/>
      <family val="2"/>
    </font>
    <font>
      <sz val="8"/>
      <color indexed="8"/>
      <name val="Calibri"/>
      <family val="2"/>
    </font>
    <font>
      <sz val="8"/>
      <color indexed="8"/>
      <name val="Calibri"/>
      <family val="2"/>
      <charset val="134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FFFFFF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1"/>
      <color indexed="8"/>
      <name val="Cambria"/>
      <family val="1"/>
      <scheme val="major"/>
    </font>
    <font>
      <sz val="11"/>
      <color indexed="8"/>
      <name val="Cambria"/>
      <family val="1"/>
      <scheme val="major"/>
    </font>
    <font>
      <sz val="11"/>
      <name val="Cambria"/>
      <family val="1"/>
      <scheme val="major"/>
    </font>
    <font>
      <sz val="11"/>
      <color theme="1"/>
      <name val="Britannic Bold"/>
      <family val="2"/>
    </font>
    <font>
      <b/>
      <sz val="12.5"/>
      <color theme="1"/>
      <name val="Constantia"/>
      <family val="1"/>
    </font>
    <font>
      <b/>
      <u/>
      <sz val="11"/>
      <color theme="1"/>
      <name val="Cambria"/>
      <family val="1"/>
      <scheme val="major"/>
    </font>
    <font>
      <sz val="12.5"/>
      <color theme="1"/>
      <name val="Constantia"/>
      <family val="1"/>
    </font>
    <font>
      <b/>
      <sz val="12.5"/>
      <color indexed="8"/>
      <name val="Calibri"/>
      <family val="2"/>
      <scheme val="minor"/>
    </font>
    <font>
      <sz val="12.5"/>
      <color theme="1"/>
      <name val="Calibri"/>
      <family val="2"/>
      <scheme val="minor"/>
    </font>
    <font>
      <sz val="11"/>
      <color theme="1"/>
      <name val="Constantia"/>
      <family val="1"/>
    </font>
    <font>
      <b/>
      <sz val="11"/>
      <color rgb="FFFFFFFF"/>
      <name val="Calibri"/>
      <family val="2"/>
      <scheme val="minor"/>
    </font>
    <font>
      <b/>
      <sz val="15"/>
      <color indexed="8"/>
      <name val="Calibri"/>
      <family val="2"/>
      <scheme val="minor"/>
    </font>
    <font>
      <sz val="12.5"/>
      <color rgb="FFFFFFFF"/>
      <name val="Calibri"/>
      <family val="2"/>
      <scheme val="minor"/>
    </font>
    <font>
      <b/>
      <sz val="12.5"/>
      <color theme="1"/>
      <name val="Calibri"/>
      <family val="2"/>
      <scheme val="minor"/>
    </font>
    <font>
      <b/>
      <sz val="12.5"/>
      <color theme="1"/>
      <name val="Cambria"/>
      <family val="1"/>
      <scheme val="major"/>
    </font>
    <font>
      <b/>
      <sz val="14"/>
      <color theme="1"/>
      <name val="Calibri"/>
      <family val="2"/>
      <scheme val="minor"/>
    </font>
    <font>
      <sz val="9"/>
      <color theme="1" tint="0.499984740745262"/>
      <name val="Calibri"/>
      <family val="2"/>
      <scheme val="minor"/>
    </font>
    <font>
      <sz val="12"/>
      <color theme="1"/>
      <name val="Cambria"/>
      <family val="1"/>
      <scheme val="major"/>
    </font>
    <font>
      <b/>
      <sz val="15.5"/>
      <color indexed="8"/>
      <name val="Cambria"/>
      <family val="1"/>
      <scheme val="major"/>
    </font>
    <font>
      <b/>
      <sz val="15"/>
      <color theme="1"/>
      <name val="Cambria"/>
      <family val="1"/>
      <scheme val="major"/>
    </font>
    <font>
      <sz val="8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theme="1"/>
      <name val="Cambria"/>
      <family val="1"/>
      <scheme val="major"/>
    </font>
    <font>
      <sz val="12.5"/>
      <color indexed="8"/>
      <name val="Calibri"/>
      <family val="2"/>
      <scheme val="minor"/>
    </font>
    <font>
      <sz val="11"/>
      <color rgb="FF000000"/>
      <name val="Arial"/>
      <family val="2"/>
    </font>
    <font>
      <b/>
      <sz val="12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2"/>
      <color indexed="8"/>
      <name val="Cambria"/>
      <family val="1"/>
      <scheme val="major"/>
    </font>
    <font>
      <b/>
      <sz val="12"/>
      <color rgb="FFFFFFFF"/>
      <name val="Cambria"/>
      <family val="1"/>
      <scheme val="major"/>
    </font>
    <font>
      <sz val="9"/>
      <color theme="1"/>
      <name val="Cambria"/>
      <family val="1"/>
      <scheme val="major"/>
    </font>
    <font>
      <sz val="9"/>
      <name val="Cambria"/>
      <family val="1"/>
      <scheme val="major"/>
    </font>
    <font>
      <b/>
      <u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u/>
      <sz val="11"/>
      <color rgb="FFFFFFFF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9"/>
      <color indexed="8"/>
      <name val="Cambria"/>
      <family val="1"/>
      <scheme val="major"/>
    </font>
    <font>
      <b/>
      <sz val="15"/>
      <color indexed="8"/>
      <name val="Cambria"/>
      <family val="1"/>
      <scheme val="major"/>
    </font>
  </fonts>
  <fills count="18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31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3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hair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hair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hair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thin">
        <color theme="0" tint="-0.2499465926084170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thin">
        <color theme="0" tint="-0.24994659260841701"/>
      </right>
      <top/>
      <bottom style="medium">
        <color theme="1"/>
      </bottom>
      <diagonal/>
    </border>
    <border>
      <left/>
      <right style="thin">
        <color theme="0" tint="-0.24994659260841701"/>
      </right>
      <top/>
      <bottom style="medium">
        <color indexed="64"/>
      </bottom>
      <diagonal/>
    </border>
    <border>
      <left/>
      <right style="medium">
        <color theme="1"/>
      </right>
      <top style="medium">
        <color theme="1"/>
      </top>
      <bottom/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thin">
        <color theme="0" tint="-0.24994659260841701"/>
      </left>
      <right/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hair">
        <color theme="0" tint="-0.24994659260841701"/>
      </bottom>
      <diagonal/>
    </border>
    <border>
      <left/>
      <right style="thin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indexed="64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medium">
        <color indexed="64"/>
      </right>
      <top/>
      <bottom/>
      <diagonal/>
    </border>
    <border>
      <left/>
      <right style="medium">
        <color theme="1"/>
      </right>
      <top style="medium">
        <color indexed="64"/>
      </top>
      <bottom/>
      <diagonal/>
    </border>
    <border>
      <left style="medium">
        <color theme="1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theme="1"/>
      </right>
      <top/>
      <bottom style="medium">
        <color indexed="64"/>
      </bottom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/>
      <top/>
      <bottom style="medium">
        <color theme="1"/>
      </bottom>
      <diagonal/>
    </border>
    <border>
      <left style="medium">
        <color indexed="64"/>
      </left>
      <right style="hair">
        <color indexed="64"/>
      </right>
      <top/>
      <bottom style="medium">
        <color theme="1"/>
      </bottom>
      <diagonal/>
    </border>
    <border>
      <left/>
      <right style="medium">
        <color indexed="64"/>
      </right>
      <top/>
      <bottom style="medium">
        <color theme="1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hair">
        <color theme="0" tint="-0.499984740745262"/>
      </bottom>
      <diagonal/>
    </border>
    <border>
      <left/>
      <right style="thin">
        <color theme="0" tint="-0.499984740745262"/>
      </right>
      <top/>
      <bottom style="hair">
        <color theme="0" tint="-0.499984740745262"/>
      </bottom>
      <diagonal/>
    </border>
    <border>
      <left style="thin">
        <color theme="0" tint="-0.499984740745262"/>
      </left>
      <right/>
      <top/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hair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hair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double">
        <color indexed="64"/>
      </bottom>
      <diagonal/>
    </border>
    <border>
      <left/>
      <right style="thin">
        <color theme="0" tint="-0.499984740745262"/>
      </right>
      <top style="thin">
        <color indexed="64"/>
      </top>
      <bottom style="double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theme="0" tint="-0.24994659260841701"/>
      </right>
      <top/>
      <bottom style="hair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hair">
        <color theme="0" tint="-0.24994659260841701"/>
      </bottom>
      <diagonal/>
    </border>
    <border>
      <left style="thin">
        <color theme="0" tint="-0.24994659260841701"/>
      </left>
      <right/>
      <top style="hair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hair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 style="medium">
        <color indexed="64"/>
      </right>
      <top style="hair">
        <color theme="0" tint="-0.24994659260841701"/>
      </top>
      <bottom style="hair">
        <color theme="0" tint="-0.2499465926084170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/>
      <top style="hair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hair">
        <color theme="0" tint="-0.24994659260841701"/>
      </top>
      <bottom style="medium">
        <color indexed="64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medium">
        <color theme="1"/>
      </top>
      <bottom/>
      <diagonal/>
    </border>
    <border>
      <left/>
      <right style="thick">
        <color indexed="64"/>
      </right>
      <top style="medium">
        <color theme="1"/>
      </top>
      <bottom/>
      <diagonal/>
    </border>
  </borders>
  <cellStyleXfs count="16">
    <xf numFmtId="0" fontId="0" fillId="0" borderId="0"/>
    <xf numFmtId="0" fontId="2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0" fontId="2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9" fontId="2" fillId="0" borderId="0" applyFill="0" applyBorder="0" applyAlignment="0" applyProtection="0"/>
  </cellStyleXfs>
  <cellXfs count="817">
    <xf numFmtId="0" fontId="0" fillId="0" borderId="0" xfId="0"/>
    <xf numFmtId="166" fontId="13" fillId="0" borderId="0" xfId="2" applyNumberFormat="1" applyFont="1" applyFill="1" applyBorder="1" applyAlignment="1" applyProtection="1">
      <alignment vertical="center"/>
    </xf>
    <xf numFmtId="0" fontId="14" fillId="0" borderId="0" xfId="9" applyFont="1" applyFill="1" applyBorder="1" applyAlignment="1">
      <alignment horizontal="left" vertical="center"/>
    </xf>
    <xf numFmtId="0" fontId="13" fillId="0" borderId="0" xfId="10" applyFont="1" applyFill="1" applyBorder="1" applyAlignment="1">
      <alignment horizontal="center" vertical="center"/>
    </xf>
    <xf numFmtId="0" fontId="12" fillId="3" borderId="1" xfId="9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 applyProtection="1">
      <alignment vertical="center"/>
      <protection locked="0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center" vertical="center"/>
    </xf>
    <xf numFmtId="4" fontId="14" fillId="0" borderId="0" xfId="2" applyNumberFormat="1" applyFont="1" applyFill="1" applyBorder="1" applyAlignment="1" applyProtection="1">
      <alignment horizontal="right" vertical="center"/>
    </xf>
    <xf numFmtId="0" fontId="15" fillId="0" borderId="0" xfId="13" applyFont="1" applyFill="1" applyBorder="1" applyAlignment="1">
      <alignment vertical="center"/>
    </xf>
    <xf numFmtId="4" fontId="0" fillId="0" borderId="0" xfId="0" applyNumberFormat="1" applyFont="1" applyFill="1" applyBorder="1" applyAlignment="1">
      <alignment horizontal="right" vertical="center"/>
    </xf>
    <xf numFmtId="4" fontId="16" fillId="0" borderId="2" xfId="2" applyNumberFormat="1" applyFont="1" applyFill="1" applyBorder="1" applyAlignment="1" applyProtection="1">
      <alignment horizontal="right" vertical="center"/>
    </xf>
    <xf numFmtId="0" fontId="16" fillId="0" borderId="3" xfId="9" applyFont="1" applyFill="1" applyBorder="1" applyAlignment="1">
      <alignment horizontal="center" vertical="center"/>
    </xf>
    <xf numFmtId="0" fontId="17" fillId="4" borderId="2" xfId="10" applyFont="1" applyFill="1" applyBorder="1" applyAlignment="1">
      <alignment horizontal="right" vertical="center"/>
    </xf>
    <xf numFmtId="4" fontId="17" fillId="4" borderId="2" xfId="2" applyNumberFormat="1" applyFont="1" applyFill="1" applyBorder="1" applyAlignment="1" applyProtection="1">
      <alignment horizontal="right" vertical="center"/>
    </xf>
    <xf numFmtId="0" fontId="16" fillId="0" borderId="4" xfId="10" applyFont="1" applyFill="1" applyBorder="1" applyAlignment="1" applyProtection="1">
      <alignment horizontal="center" vertical="center"/>
      <protection locked="0"/>
    </xf>
    <xf numFmtId="0" fontId="12" fillId="3" borderId="5" xfId="10" applyFont="1" applyFill="1" applyBorder="1" applyAlignment="1">
      <alignment horizontal="center" vertical="center"/>
    </xf>
    <xf numFmtId="0" fontId="12" fillId="3" borderId="6" xfId="10" applyFont="1" applyFill="1" applyBorder="1" applyAlignment="1">
      <alignment horizontal="center" vertical="center"/>
    </xf>
    <xf numFmtId="0" fontId="14" fillId="0" borderId="4" xfId="10" applyFont="1" applyFill="1" applyBorder="1" applyAlignment="1" applyProtection="1">
      <alignment horizontal="center" vertical="center"/>
      <protection locked="0"/>
    </xf>
    <xf numFmtId="0" fontId="18" fillId="0" borderId="0" xfId="0" applyFont="1" applyFill="1" applyBorder="1" applyAlignment="1" applyProtection="1">
      <alignment vertical="center"/>
      <protection locked="0"/>
    </xf>
    <xf numFmtId="0" fontId="19" fillId="0" borderId="0" xfId="8" applyFont="1" applyFill="1" applyBorder="1" applyAlignment="1" applyProtection="1">
      <alignment horizontal="center" vertical="center"/>
      <protection locked="0"/>
    </xf>
    <xf numFmtId="0" fontId="19" fillId="0" borderId="0" xfId="8" applyFont="1" applyFill="1" applyBorder="1" applyAlignment="1" applyProtection="1">
      <alignment horizontal="left" vertical="center"/>
      <protection locked="0"/>
    </xf>
    <xf numFmtId="0" fontId="19" fillId="0" borderId="0" xfId="8" applyFont="1" applyFill="1" applyBorder="1" applyAlignment="1" applyProtection="1">
      <alignment horizontal="right" vertical="center"/>
      <protection locked="0"/>
    </xf>
    <xf numFmtId="0" fontId="18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center" vertical="center"/>
    </xf>
    <xf numFmtId="0" fontId="20" fillId="0" borderId="0" xfId="13" applyFont="1" applyFill="1" applyBorder="1" applyAlignment="1">
      <alignment vertical="center"/>
    </xf>
    <xf numFmtId="0" fontId="21" fillId="0" borderId="0" xfId="0" applyFont="1" applyFill="1" applyBorder="1" applyAlignment="1">
      <alignment horizontal="right" vertical="center"/>
    </xf>
    <xf numFmtId="0" fontId="22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left" vertical="center"/>
    </xf>
    <xf numFmtId="0" fontId="3" fillId="0" borderId="0" xfId="8" applyFont="1" applyFill="1" applyBorder="1" applyAlignment="1" applyProtection="1">
      <alignment vertical="center"/>
      <protection locked="0"/>
    </xf>
    <xf numFmtId="0" fontId="23" fillId="0" borderId="0" xfId="0" applyFont="1" applyFill="1" applyBorder="1" applyAlignment="1" applyProtection="1">
      <alignment vertical="center"/>
      <protection locked="0"/>
    </xf>
    <xf numFmtId="0" fontId="14" fillId="0" borderId="0" xfId="10" applyFont="1" applyFill="1" applyBorder="1" applyAlignment="1">
      <alignment horizontal="center" vertical="center"/>
    </xf>
    <xf numFmtId="4" fontId="14" fillId="0" borderId="0" xfId="2" applyNumberFormat="1" applyFont="1" applyFill="1" applyBorder="1" applyAlignment="1" applyProtection="1">
      <alignment horizontal="center" vertical="center"/>
    </xf>
    <xf numFmtId="3" fontId="14" fillId="0" borderId="7" xfId="10" applyNumberFormat="1" applyFont="1" applyFill="1" applyBorder="1" applyAlignment="1">
      <alignment horizontal="center" vertical="center"/>
    </xf>
    <xf numFmtId="4" fontId="14" fillId="0" borderId="8" xfId="2" applyNumberFormat="1" applyFont="1" applyFill="1" applyBorder="1" applyAlignment="1" applyProtection="1">
      <alignment horizontal="right" vertical="center"/>
    </xf>
    <xf numFmtId="0" fontId="14" fillId="0" borderId="0" xfId="9" applyFont="1" applyFill="1" applyBorder="1" applyAlignment="1">
      <alignment horizontal="center" vertical="center"/>
    </xf>
    <xf numFmtId="166" fontId="12" fillId="0" borderId="0" xfId="2" applyNumberFormat="1" applyFont="1" applyFill="1" applyBorder="1" applyAlignment="1" applyProtection="1">
      <alignment vertical="center"/>
    </xf>
    <xf numFmtId="4" fontId="0" fillId="0" borderId="0" xfId="0" applyNumberFormat="1" applyFont="1" applyFill="1" applyBorder="1" applyAlignment="1">
      <alignment horizontal="center" vertical="center"/>
    </xf>
    <xf numFmtId="0" fontId="14" fillId="0" borderId="0" xfId="8" applyFont="1" applyFill="1" applyBorder="1" applyAlignment="1">
      <alignment horizontal="center" vertical="center"/>
    </xf>
    <xf numFmtId="0" fontId="14" fillId="0" borderId="0" xfId="8" applyFont="1" applyFill="1" applyBorder="1" applyAlignment="1">
      <alignment horizontal="left" vertical="center"/>
    </xf>
    <xf numFmtId="0" fontId="14" fillId="0" borderId="0" xfId="8" applyFont="1" applyFill="1" applyBorder="1" applyAlignment="1">
      <alignment horizontal="right" vertical="center"/>
    </xf>
    <xf numFmtId="4" fontId="0" fillId="0" borderId="0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ont="1" applyFill="1" applyBorder="1" applyAlignment="1" applyProtection="1">
      <alignment horizontal="right" vertical="center"/>
      <protection locked="0"/>
    </xf>
    <xf numFmtId="4" fontId="0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 applyProtection="1">
      <alignment horizontal="left" vertical="center"/>
      <protection locked="0"/>
    </xf>
    <xf numFmtId="4" fontId="14" fillId="0" borderId="0" xfId="9" applyNumberFormat="1" applyFont="1" applyFill="1" applyBorder="1" applyAlignment="1">
      <alignment horizontal="center" vertical="center"/>
    </xf>
    <xf numFmtId="0" fontId="12" fillId="3" borderId="9" xfId="9" applyFont="1" applyFill="1" applyBorder="1" applyAlignment="1">
      <alignment horizontal="left" vertical="center"/>
    </xf>
    <xf numFmtId="0" fontId="16" fillId="0" borderId="4" xfId="6" applyNumberFormat="1" applyFont="1" applyFill="1" applyBorder="1" applyAlignment="1">
      <alignment horizontal="center" vertical="center"/>
    </xf>
    <xf numFmtId="166" fontId="10" fillId="0" borderId="10" xfId="2" applyNumberFormat="1" applyFont="1" applyFill="1" applyBorder="1" applyAlignment="1" applyProtection="1">
      <alignment vertical="center"/>
    </xf>
    <xf numFmtId="0" fontId="24" fillId="0" borderId="0" xfId="0" applyFont="1" applyFill="1" applyBorder="1" applyAlignment="1" applyProtection="1">
      <alignment vertical="center"/>
      <protection locked="0"/>
    </xf>
    <xf numFmtId="166" fontId="12" fillId="0" borderId="11" xfId="2" applyNumberFormat="1" applyFont="1" applyFill="1" applyBorder="1" applyAlignment="1" applyProtection="1">
      <alignment vertical="center"/>
    </xf>
    <xf numFmtId="0" fontId="3" fillId="0" borderId="0" xfId="8" applyFont="1" applyFill="1" applyBorder="1" applyAlignment="1">
      <alignment horizontal="center" vertical="center"/>
    </xf>
    <xf numFmtId="0" fontId="3" fillId="0" borderId="0" xfId="8" applyFont="1" applyFill="1" applyBorder="1" applyAlignment="1">
      <alignment horizontal="left" vertical="center"/>
    </xf>
    <xf numFmtId="4" fontId="3" fillId="0" borderId="0" xfId="8" applyNumberFormat="1" applyFont="1" applyFill="1" applyBorder="1" applyAlignment="1">
      <alignment horizontal="center" vertical="center"/>
    </xf>
    <xf numFmtId="0" fontId="3" fillId="0" borderId="0" xfId="8" applyFont="1" applyFill="1" applyBorder="1" applyAlignment="1">
      <alignment horizontal="right" vertical="center"/>
    </xf>
    <xf numFmtId="0" fontId="25" fillId="0" borderId="0" xfId="0" applyFont="1" applyFill="1" applyBorder="1" applyAlignment="1">
      <alignment vertical="center"/>
    </xf>
    <xf numFmtId="17" fontId="3" fillId="0" borderId="0" xfId="8" applyNumberFormat="1" applyFont="1" applyFill="1" applyBorder="1" applyAlignment="1">
      <alignment horizontal="left" vertical="center"/>
    </xf>
    <xf numFmtId="0" fontId="26" fillId="0" borderId="0" xfId="8" applyFont="1" applyFill="1" applyBorder="1" applyAlignment="1">
      <alignment horizontal="center" vertical="center"/>
    </xf>
    <xf numFmtId="0" fontId="26" fillId="0" borderId="0" xfId="8" applyFont="1" applyFill="1" applyBorder="1" applyAlignment="1">
      <alignment horizontal="left" vertical="center"/>
    </xf>
    <xf numFmtId="4" fontId="26" fillId="0" borderId="0" xfId="8" applyNumberFormat="1" applyFont="1" applyFill="1" applyBorder="1" applyAlignment="1">
      <alignment horizontal="center" vertical="center"/>
    </xf>
    <xf numFmtId="0" fontId="26" fillId="0" borderId="0" xfId="8" applyFont="1" applyFill="1" applyBorder="1" applyAlignment="1">
      <alignment horizontal="right" vertical="center"/>
    </xf>
    <xf numFmtId="0" fontId="27" fillId="0" borderId="0" xfId="0" applyFont="1" applyFill="1" applyBorder="1" applyAlignment="1">
      <alignment vertical="center"/>
    </xf>
    <xf numFmtId="0" fontId="28" fillId="0" borderId="0" xfId="0" applyFont="1" applyFill="1" applyBorder="1" applyAlignment="1" applyProtection="1">
      <alignment horizontal="center" vertical="center"/>
      <protection locked="0"/>
    </xf>
    <xf numFmtId="0" fontId="28" fillId="0" borderId="0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horizontal="right" vertical="center"/>
      <protection locked="0"/>
    </xf>
    <xf numFmtId="0" fontId="5" fillId="0" borderId="0" xfId="13" applyFont="1" applyFill="1" applyBorder="1" applyAlignment="1" applyProtection="1">
      <alignment vertical="center"/>
      <protection locked="0"/>
    </xf>
    <xf numFmtId="4" fontId="5" fillId="0" borderId="0" xfId="13" applyNumberFormat="1" applyFont="1" applyFill="1" applyBorder="1" applyAlignment="1" applyProtection="1">
      <alignment horizontal="right" vertical="center"/>
      <protection locked="0"/>
    </xf>
    <xf numFmtId="4" fontId="17" fillId="4" borderId="3" xfId="0" applyNumberFormat="1" applyFont="1" applyFill="1" applyBorder="1" applyAlignment="1">
      <alignment horizontal="center" vertical="center"/>
    </xf>
    <xf numFmtId="4" fontId="29" fillId="4" borderId="7" xfId="10" applyNumberFormat="1" applyFont="1" applyFill="1" applyBorder="1" applyAlignment="1">
      <alignment horizontal="center" vertical="center"/>
    </xf>
    <xf numFmtId="4" fontId="0" fillId="0" borderId="0" xfId="0" applyNumberFormat="1" applyFill="1" applyBorder="1" applyAlignment="1" applyProtection="1">
      <alignment horizontal="center" vertical="center"/>
      <protection locked="0"/>
    </xf>
    <xf numFmtId="0" fontId="18" fillId="0" borderId="0" xfId="0" applyFont="1" applyFill="1" applyBorder="1" applyAlignment="1" applyProtection="1">
      <alignment horizontal="left" vertical="center"/>
      <protection locked="0"/>
    </xf>
    <xf numFmtId="0" fontId="28" fillId="0" borderId="0" xfId="0" applyFont="1" applyFill="1" applyBorder="1" applyAlignment="1" applyProtection="1">
      <alignment horizontal="left" vertical="center"/>
      <protection locked="0"/>
    </xf>
    <xf numFmtId="168" fontId="0" fillId="0" borderId="0" xfId="0" applyNumberFormat="1" applyFont="1" applyFill="1" applyBorder="1" applyAlignment="1" applyProtection="1">
      <alignment vertical="center"/>
      <protection locked="0"/>
    </xf>
    <xf numFmtId="168" fontId="0" fillId="0" borderId="0" xfId="0" applyNumberFormat="1" applyFont="1" applyFill="1" applyBorder="1" applyAlignment="1">
      <alignment vertical="center"/>
    </xf>
    <xf numFmtId="168" fontId="25" fillId="0" borderId="0" xfId="0" applyNumberFormat="1" applyFont="1" applyFill="1" applyBorder="1" applyAlignment="1">
      <alignment vertical="center"/>
    </xf>
    <xf numFmtId="168" fontId="27" fillId="0" borderId="0" xfId="0" applyNumberFormat="1" applyFont="1" applyFill="1" applyBorder="1" applyAlignment="1">
      <alignment vertical="center"/>
    </xf>
    <xf numFmtId="0" fontId="14" fillId="0" borderId="7" xfId="1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49" fontId="0" fillId="0" borderId="10" xfId="0" applyNumberFormat="1" applyFont="1" applyFill="1" applyBorder="1" applyAlignment="1">
      <alignment horizontal="left" vertical="center" wrapText="1"/>
    </xf>
    <xf numFmtId="168" fontId="0" fillId="0" borderId="0" xfId="0" applyNumberFormat="1" applyFont="1" applyFill="1" applyBorder="1" applyAlignment="1" applyProtection="1">
      <alignment horizontal="right" vertical="center"/>
      <protection locked="0"/>
    </xf>
    <xf numFmtId="168" fontId="0" fillId="0" borderId="0" xfId="0" applyNumberFormat="1" applyFont="1" applyFill="1" applyBorder="1" applyAlignment="1">
      <alignment horizontal="right" vertical="center"/>
    </xf>
    <xf numFmtId="168" fontId="25" fillId="0" borderId="0" xfId="0" applyNumberFormat="1" applyFont="1" applyFill="1" applyBorder="1" applyAlignment="1">
      <alignment horizontal="right" vertical="center"/>
    </xf>
    <xf numFmtId="168" fontId="27" fillId="0" borderId="0" xfId="0" applyNumberFormat="1" applyFont="1" applyFill="1" applyBorder="1" applyAlignment="1">
      <alignment horizontal="right" vertical="center"/>
    </xf>
    <xf numFmtId="0" fontId="30" fillId="0" borderId="12" xfId="8" applyFont="1" applyFill="1" applyBorder="1" applyAlignment="1" applyProtection="1">
      <alignment vertical="center"/>
      <protection locked="0"/>
    </xf>
    <xf numFmtId="0" fontId="30" fillId="0" borderId="12" xfId="8" applyFont="1" applyFill="1" applyBorder="1" applyAlignment="1" applyProtection="1">
      <alignment horizontal="right" vertical="center"/>
      <protection locked="0"/>
    </xf>
    <xf numFmtId="0" fontId="12" fillId="3" borderId="6" xfId="10" applyFont="1" applyFill="1" applyBorder="1" applyAlignment="1">
      <alignment horizontal="right" vertical="center"/>
    </xf>
    <xf numFmtId="0" fontId="16" fillId="0" borderId="4" xfId="10" applyFont="1" applyFill="1" applyBorder="1" applyAlignment="1" applyProtection="1">
      <alignment horizontal="right" vertical="center"/>
      <protection locked="0"/>
    </xf>
    <xf numFmtId="0" fontId="30" fillId="0" borderId="0" xfId="8" applyFont="1" applyFill="1" applyBorder="1" applyAlignment="1" applyProtection="1">
      <alignment vertical="center"/>
      <protection locked="0"/>
    </xf>
    <xf numFmtId="0" fontId="27" fillId="0" borderId="0" xfId="0" applyFont="1" applyAlignment="1" applyProtection="1">
      <alignment horizontal="left" vertical="center"/>
      <protection hidden="1"/>
    </xf>
    <xf numFmtId="0" fontId="27" fillId="0" borderId="42" xfId="0" applyFont="1" applyBorder="1" applyAlignment="1" applyProtection="1">
      <alignment horizontal="left" vertical="center"/>
      <protection hidden="1"/>
    </xf>
    <xf numFmtId="0" fontId="27" fillId="0" borderId="0" xfId="0" applyFont="1" applyBorder="1" applyAlignment="1" applyProtection="1">
      <alignment vertical="center"/>
      <protection hidden="1"/>
    </xf>
    <xf numFmtId="0" fontId="27" fillId="0" borderId="0" xfId="0" applyFont="1" applyBorder="1" applyAlignment="1" applyProtection="1">
      <alignment horizontal="left" vertical="center"/>
      <protection hidden="1"/>
    </xf>
    <xf numFmtId="0" fontId="31" fillId="0" borderId="0" xfId="0" applyFont="1" applyBorder="1" applyAlignment="1" applyProtection="1">
      <alignment horizontal="left" vertical="center"/>
      <protection hidden="1"/>
    </xf>
    <xf numFmtId="0" fontId="27" fillId="0" borderId="43" xfId="0" applyFont="1" applyBorder="1" applyAlignment="1" applyProtection="1">
      <alignment horizontal="left" vertical="center"/>
      <protection hidden="1"/>
    </xf>
    <xf numFmtId="0" fontId="27" fillId="0" borderId="44" xfId="0" applyFont="1" applyBorder="1" applyAlignment="1" applyProtection="1">
      <alignment horizontal="left" vertical="center"/>
      <protection hidden="1"/>
    </xf>
    <xf numFmtId="0" fontId="27" fillId="0" borderId="45" xfId="0" applyFont="1" applyBorder="1" applyAlignment="1" applyProtection="1">
      <alignment horizontal="left" vertical="center"/>
      <protection hidden="1"/>
    </xf>
    <xf numFmtId="0" fontId="31" fillId="0" borderId="45" xfId="0" applyFont="1" applyBorder="1" applyAlignment="1" applyProtection="1">
      <alignment horizontal="left" vertical="center"/>
      <protection hidden="1"/>
    </xf>
    <xf numFmtId="0" fontId="27" fillId="0" borderId="46" xfId="0" applyFont="1" applyBorder="1" applyAlignment="1" applyProtection="1">
      <alignment horizontal="left" vertical="center"/>
      <protection hidden="1"/>
    </xf>
    <xf numFmtId="0" fontId="31" fillId="0" borderId="0" xfId="0" applyFont="1" applyAlignment="1" applyProtection="1">
      <alignment horizontal="left" vertical="center"/>
      <protection hidden="1"/>
    </xf>
    <xf numFmtId="0" fontId="27" fillId="0" borderId="47" xfId="0" applyFont="1" applyBorder="1" applyAlignment="1" applyProtection="1">
      <alignment horizontal="left" vertical="center"/>
      <protection hidden="1"/>
    </xf>
    <xf numFmtId="0" fontId="32" fillId="5" borderId="48" xfId="0" applyFont="1" applyFill="1" applyBorder="1" applyAlignment="1" applyProtection="1">
      <alignment horizontal="left" vertical="center"/>
      <protection hidden="1"/>
    </xf>
    <xf numFmtId="0" fontId="32" fillId="5" borderId="49" xfId="0" applyFont="1" applyFill="1" applyBorder="1" applyAlignment="1" applyProtection="1">
      <alignment horizontal="left" vertical="center"/>
      <protection hidden="1"/>
    </xf>
    <xf numFmtId="0" fontId="32" fillId="5" borderId="13" xfId="0" applyFont="1" applyFill="1" applyBorder="1" applyAlignment="1" applyProtection="1">
      <alignment horizontal="left" vertical="center"/>
      <protection hidden="1"/>
    </xf>
    <xf numFmtId="0" fontId="31" fillId="4" borderId="50" xfId="0" applyFont="1" applyFill="1" applyBorder="1" applyAlignment="1" applyProtection="1">
      <alignment horizontal="left" vertical="center"/>
      <protection hidden="1"/>
    </xf>
    <xf numFmtId="164" fontId="27" fillId="0" borderId="50" xfId="0" applyNumberFormat="1" applyFont="1" applyBorder="1" applyAlignment="1" applyProtection="1">
      <alignment horizontal="left" vertical="center"/>
      <protection hidden="1"/>
    </xf>
    <xf numFmtId="0" fontId="27" fillId="0" borderId="51" xfId="0" applyFont="1" applyBorder="1" applyAlignment="1" applyProtection="1">
      <alignment horizontal="left" vertical="center"/>
      <protection hidden="1"/>
    </xf>
    <xf numFmtId="0" fontId="31" fillId="4" borderId="51" xfId="0" applyFont="1" applyFill="1" applyBorder="1" applyAlignment="1" applyProtection="1">
      <alignment horizontal="left" vertical="center"/>
      <protection hidden="1"/>
    </xf>
    <xf numFmtId="0" fontId="27" fillId="0" borderId="12" xfId="0" applyFont="1" applyBorder="1" applyAlignment="1" applyProtection="1">
      <alignment horizontal="left" vertical="center"/>
      <protection hidden="1"/>
    </xf>
    <xf numFmtId="165" fontId="31" fillId="4" borderId="52" xfId="0" applyNumberFormat="1" applyFont="1" applyFill="1" applyBorder="1" applyAlignment="1" applyProtection="1">
      <alignment horizontal="left" vertical="center"/>
      <protection hidden="1"/>
    </xf>
    <xf numFmtId="165" fontId="27" fillId="0" borderId="52" xfId="0" applyNumberFormat="1" applyFont="1" applyBorder="1" applyAlignment="1" applyProtection="1">
      <alignment horizontal="left" vertical="center"/>
      <protection hidden="1"/>
    </xf>
    <xf numFmtId="0" fontId="27" fillId="0" borderId="53" xfId="0" applyFont="1" applyBorder="1" applyAlignment="1" applyProtection="1">
      <alignment horizontal="left" vertical="center"/>
      <protection locked="0" hidden="1"/>
    </xf>
    <xf numFmtId="165" fontId="31" fillId="4" borderId="53" xfId="0" applyNumberFormat="1" applyFont="1" applyFill="1" applyBorder="1" applyAlignment="1" applyProtection="1">
      <alignment horizontal="left" vertical="center"/>
      <protection hidden="1"/>
    </xf>
    <xf numFmtId="165" fontId="27" fillId="0" borderId="53" xfId="0" applyNumberFormat="1" applyFont="1" applyBorder="1" applyAlignment="1" applyProtection="1">
      <alignment horizontal="left" vertical="center"/>
      <protection hidden="1"/>
    </xf>
    <xf numFmtId="0" fontId="27" fillId="0" borderId="0" xfId="0" quotePrefix="1" applyFont="1" applyAlignment="1" applyProtection="1">
      <alignment horizontal="left" vertical="center"/>
      <protection hidden="1"/>
    </xf>
    <xf numFmtId="165" fontId="31" fillId="0" borderId="53" xfId="0" applyNumberFormat="1" applyFont="1" applyBorder="1" applyAlignment="1" applyProtection="1">
      <alignment horizontal="left" vertical="center"/>
      <protection hidden="1"/>
    </xf>
    <xf numFmtId="0" fontId="27" fillId="0" borderId="54" xfId="0" applyFont="1" applyBorder="1" applyAlignment="1" applyProtection="1">
      <alignment horizontal="left" vertical="center"/>
      <protection locked="0" hidden="1"/>
    </xf>
    <xf numFmtId="165" fontId="31" fillId="0" borderId="55" xfId="0" applyNumberFormat="1" applyFont="1" applyBorder="1" applyAlignment="1" applyProtection="1">
      <alignment horizontal="left" vertical="center"/>
      <protection hidden="1"/>
    </xf>
    <xf numFmtId="165" fontId="27" fillId="0" borderId="55" xfId="0" applyNumberFormat="1" applyFont="1" applyBorder="1" applyAlignment="1" applyProtection="1">
      <alignment horizontal="left" vertical="center"/>
      <protection hidden="1"/>
    </xf>
    <xf numFmtId="0" fontId="27" fillId="0" borderId="56" xfId="0" applyFont="1" applyBorder="1" applyAlignment="1" applyProtection="1">
      <alignment horizontal="left" vertical="center"/>
      <protection hidden="1"/>
    </xf>
    <xf numFmtId="0" fontId="27" fillId="0" borderId="57" xfId="0" applyFont="1" applyBorder="1" applyAlignment="1" applyProtection="1">
      <alignment horizontal="left" vertical="center"/>
      <protection hidden="1"/>
    </xf>
    <xf numFmtId="0" fontId="31" fillId="0" borderId="57" xfId="0" applyFont="1" applyBorder="1" applyAlignment="1" applyProtection="1">
      <alignment horizontal="left" vertical="center"/>
      <protection hidden="1"/>
    </xf>
    <xf numFmtId="0" fontId="27" fillId="0" borderId="58" xfId="0" applyFont="1" applyBorder="1" applyAlignment="1" applyProtection="1">
      <alignment horizontal="left" vertical="center"/>
      <protection hidden="1"/>
    </xf>
    <xf numFmtId="0" fontId="14" fillId="6" borderId="12" xfId="13" applyFont="1" applyFill="1" applyBorder="1" applyAlignment="1">
      <alignment horizontal="left" vertical="center"/>
    </xf>
    <xf numFmtId="0" fontId="12" fillId="6" borderId="5" xfId="10" applyFont="1" applyFill="1" applyBorder="1" applyAlignment="1">
      <alignment horizontal="left" vertical="center"/>
    </xf>
    <xf numFmtId="0" fontId="12" fillId="6" borderId="5" xfId="10" applyFont="1" applyFill="1" applyBorder="1" applyAlignment="1">
      <alignment horizontal="center" vertical="center"/>
    </xf>
    <xf numFmtId="4" fontId="12" fillId="6" borderId="14" xfId="10" applyNumberFormat="1" applyFont="1" applyFill="1" applyBorder="1" applyAlignment="1">
      <alignment horizontal="right" vertical="center"/>
    </xf>
    <xf numFmtId="0" fontId="12" fillId="6" borderId="6" xfId="10" applyFont="1" applyFill="1" applyBorder="1" applyAlignment="1">
      <alignment horizontal="left" vertical="center"/>
    </xf>
    <xf numFmtId="0" fontId="12" fillId="6" borderId="6" xfId="10" applyFont="1" applyFill="1" applyBorder="1" applyAlignment="1">
      <alignment horizontal="center" vertical="center"/>
    </xf>
    <xf numFmtId="4" fontId="12" fillId="6" borderId="15" xfId="10" applyNumberFormat="1" applyFont="1" applyFill="1" applyBorder="1" applyAlignment="1">
      <alignment horizontal="right" vertical="center"/>
    </xf>
    <xf numFmtId="0" fontId="14" fillId="6" borderId="5" xfId="10" applyFont="1" applyFill="1" applyBorder="1" applyAlignment="1" applyProtection="1">
      <alignment horizontal="left" vertical="center"/>
      <protection locked="0"/>
    </xf>
    <xf numFmtId="0" fontId="14" fillId="6" borderId="5" xfId="10" applyFont="1" applyFill="1" applyBorder="1" applyAlignment="1" applyProtection="1">
      <alignment horizontal="center" vertical="center"/>
      <protection locked="0"/>
    </xf>
    <xf numFmtId="4" fontId="14" fillId="6" borderId="2" xfId="10" applyNumberFormat="1" applyFont="1" applyFill="1" applyBorder="1" applyAlignment="1">
      <alignment horizontal="right" vertical="center"/>
    </xf>
    <xf numFmtId="0" fontId="16" fillId="6" borderId="4" xfId="10" applyFont="1" applyFill="1" applyBorder="1" applyAlignment="1" applyProtection="1">
      <alignment horizontal="left" vertical="center"/>
      <protection locked="0"/>
    </xf>
    <xf numFmtId="0" fontId="16" fillId="6" borderId="4" xfId="10" applyFont="1" applyFill="1" applyBorder="1" applyAlignment="1" applyProtection="1">
      <alignment horizontal="center" vertical="center"/>
      <protection locked="0"/>
    </xf>
    <xf numFmtId="4" fontId="16" fillId="6" borderId="2" xfId="2" applyNumberFormat="1" applyFont="1" applyFill="1" applyBorder="1" applyAlignment="1" applyProtection="1">
      <alignment horizontal="right" vertical="center"/>
    </xf>
    <xf numFmtId="3" fontId="14" fillId="6" borderId="16" xfId="10" applyNumberFormat="1" applyFont="1" applyFill="1" applyBorder="1" applyAlignment="1">
      <alignment horizontal="left" vertical="center"/>
    </xf>
    <xf numFmtId="3" fontId="14" fillId="6" borderId="16" xfId="10" applyNumberFormat="1" applyFont="1" applyFill="1" applyBorder="1" applyAlignment="1">
      <alignment horizontal="center" vertical="center"/>
    </xf>
    <xf numFmtId="4" fontId="14" fillId="6" borderId="15" xfId="2" applyNumberFormat="1" applyFont="1" applyFill="1" applyBorder="1" applyAlignment="1" applyProtection="1">
      <alignment horizontal="right" vertical="center"/>
    </xf>
    <xf numFmtId="0" fontId="12" fillId="6" borderId="3" xfId="10" applyFont="1" applyFill="1" applyBorder="1" applyAlignment="1">
      <alignment horizontal="left" vertical="center"/>
    </xf>
    <xf numFmtId="0" fontId="12" fillId="6" borderId="4" xfId="10" applyFont="1" applyFill="1" applyBorder="1" applyAlignment="1">
      <alignment horizontal="center" vertical="center"/>
    </xf>
    <xf numFmtId="168" fontId="10" fillId="6" borderId="2" xfId="10" applyNumberFormat="1" applyFont="1" applyFill="1" applyBorder="1" applyAlignment="1">
      <alignment horizontal="right" vertical="center"/>
    </xf>
    <xf numFmtId="0" fontId="12" fillId="6" borderId="16" xfId="10" applyFont="1" applyFill="1" applyBorder="1" applyAlignment="1">
      <alignment horizontal="left" vertical="center"/>
    </xf>
    <xf numFmtId="168" fontId="10" fillId="6" borderId="15" xfId="10" applyNumberFormat="1" applyFont="1" applyFill="1" applyBorder="1" applyAlignment="1">
      <alignment horizontal="right" vertical="center"/>
    </xf>
    <xf numFmtId="168" fontId="16" fillId="6" borderId="2" xfId="2" applyNumberFormat="1" applyFont="1" applyFill="1" applyBorder="1" applyAlignment="1" applyProtection="1">
      <alignment horizontal="right" vertical="center"/>
    </xf>
    <xf numFmtId="0" fontId="16" fillId="6" borderId="3" xfId="10" applyFont="1" applyFill="1" applyBorder="1" applyAlignment="1" applyProtection="1">
      <alignment horizontal="left" vertical="center"/>
      <protection locked="0"/>
    </xf>
    <xf numFmtId="0" fontId="12" fillId="6" borderId="17" xfId="10" applyFont="1" applyFill="1" applyBorder="1" applyAlignment="1">
      <alignment horizontal="center" vertical="center"/>
    </xf>
    <xf numFmtId="168" fontId="10" fillId="6" borderId="14" xfId="10" applyNumberFormat="1" applyFont="1" applyFill="1" applyBorder="1" applyAlignment="1">
      <alignment horizontal="right" vertical="center"/>
    </xf>
    <xf numFmtId="0" fontId="12" fillId="6" borderId="18" xfId="10" applyFont="1" applyFill="1" applyBorder="1" applyAlignment="1">
      <alignment horizontal="center" vertical="center"/>
    </xf>
    <xf numFmtId="168" fontId="10" fillId="6" borderId="15" xfId="10" applyNumberFormat="1" applyFont="1" applyFill="1" applyBorder="1" applyAlignment="1">
      <alignment horizontal="right" vertical="center"/>
    </xf>
    <xf numFmtId="0" fontId="16" fillId="6" borderId="19" xfId="10" applyFont="1" applyFill="1" applyBorder="1" applyAlignment="1" applyProtection="1">
      <alignment horizontal="center" vertical="center"/>
      <protection locked="0"/>
    </xf>
    <xf numFmtId="168" fontId="16" fillId="6" borderId="2" xfId="10" applyNumberFormat="1" applyFont="1" applyFill="1" applyBorder="1" applyAlignment="1">
      <alignment horizontal="right" vertical="center"/>
    </xf>
    <xf numFmtId="0" fontId="27" fillId="0" borderId="59" xfId="0" applyFont="1" applyBorder="1" applyAlignment="1" applyProtection="1">
      <alignment horizontal="left" vertical="center"/>
      <protection hidden="1"/>
    </xf>
    <xf numFmtId="0" fontId="27" fillId="0" borderId="60" xfId="0" applyFont="1" applyBorder="1" applyAlignment="1" applyProtection="1">
      <alignment horizontal="left" vertical="center"/>
      <protection hidden="1"/>
    </xf>
    <xf numFmtId="0" fontId="31" fillId="0" borderId="60" xfId="0" applyFont="1" applyBorder="1" applyAlignment="1" applyProtection="1">
      <alignment horizontal="left" vertical="center"/>
      <protection hidden="1"/>
    </xf>
    <xf numFmtId="0" fontId="27" fillId="0" borderId="61" xfId="0" applyFont="1" applyBorder="1" applyAlignment="1" applyProtection="1">
      <alignment horizontal="left" vertical="center"/>
      <protection hidden="1"/>
    </xf>
    <xf numFmtId="0" fontId="27" fillId="0" borderId="62" xfId="0" applyFont="1" applyBorder="1" applyAlignment="1" applyProtection="1">
      <alignment horizontal="left" vertical="center"/>
      <protection hidden="1"/>
    </xf>
    <xf numFmtId="0" fontId="27" fillId="0" borderId="63" xfId="0" applyFont="1" applyBorder="1" applyAlignment="1" applyProtection="1">
      <alignment horizontal="left" vertical="center"/>
      <protection hidden="1"/>
    </xf>
    <xf numFmtId="0" fontId="27" fillId="0" borderId="64" xfId="0" applyFont="1" applyBorder="1" applyAlignment="1" applyProtection="1">
      <alignment horizontal="left" vertical="center"/>
      <protection hidden="1"/>
    </xf>
    <xf numFmtId="0" fontId="31" fillId="0" borderId="64" xfId="0" applyFont="1" applyBorder="1" applyAlignment="1" applyProtection="1">
      <alignment horizontal="left" vertical="center"/>
      <protection hidden="1"/>
    </xf>
    <xf numFmtId="0" fontId="27" fillId="0" borderId="65" xfId="0" applyFont="1" applyBorder="1" applyAlignment="1" applyProtection="1">
      <alignment horizontal="left" vertical="center"/>
      <protection hidden="1"/>
    </xf>
    <xf numFmtId="0" fontId="27" fillId="0" borderId="66" xfId="0" applyFont="1" applyBorder="1" applyAlignment="1" applyProtection="1">
      <alignment horizontal="left" vertical="center"/>
      <protection hidden="1"/>
    </xf>
    <xf numFmtId="0" fontId="0" fillId="6" borderId="3" xfId="0" applyFont="1" applyFill="1" applyBorder="1" applyAlignment="1">
      <alignment vertical="center"/>
    </xf>
    <xf numFmtId="0" fontId="0" fillId="6" borderId="4" xfId="0" applyFont="1" applyFill="1" applyBorder="1" applyAlignment="1">
      <alignment horizontal="center" vertical="center"/>
    </xf>
    <xf numFmtId="168" fontId="0" fillId="6" borderId="2" xfId="0" applyNumberFormat="1" applyFont="1" applyFill="1" applyBorder="1" applyAlignment="1">
      <alignment vertical="center"/>
    </xf>
    <xf numFmtId="168" fontId="0" fillId="0" borderId="0" xfId="0" applyNumberFormat="1" applyFont="1" applyFill="1" applyBorder="1" applyAlignment="1">
      <alignment vertical="center"/>
    </xf>
    <xf numFmtId="0" fontId="16" fillId="0" borderId="20" xfId="12" applyFont="1" applyFill="1" applyBorder="1" applyAlignment="1">
      <alignment vertical="center"/>
    </xf>
    <xf numFmtId="0" fontId="29" fillId="4" borderId="67" xfId="10" applyFont="1" applyFill="1" applyBorder="1" applyAlignment="1">
      <alignment horizontal="right" vertical="center"/>
    </xf>
    <xf numFmtId="0" fontId="29" fillId="4" borderId="68" xfId="10" applyFont="1" applyFill="1" applyBorder="1" applyAlignment="1">
      <alignment horizontal="right" vertical="center"/>
    </xf>
    <xf numFmtId="0" fontId="33" fillId="5" borderId="69" xfId="0" applyFont="1" applyFill="1" applyBorder="1" applyAlignment="1" applyProtection="1">
      <alignment horizontal="left" vertical="center"/>
      <protection hidden="1"/>
    </xf>
    <xf numFmtId="0" fontId="33" fillId="5" borderId="48" xfId="0" applyFont="1" applyFill="1" applyBorder="1" applyAlignment="1" applyProtection="1">
      <alignment horizontal="left" vertical="center"/>
      <protection hidden="1"/>
    </xf>
    <xf numFmtId="0" fontId="27" fillId="0" borderId="0" xfId="0" applyFont="1" applyAlignment="1" applyProtection="1">
      <alignment horizontal="center" vertical="center"/>
      <protection hidden="1"/>
    </xf>
    <xf numFmtId="0" fontId="27" fillId="0" borderId="60" xfId="0" applyFont="1" applyBorder="1" applyAlignment="1" applyProtection="1">
      <alignment horizontal="center" vertical="center"/>
      <protection hidden="1"/>
    </xf>
    <xf numFmtId="0" fontId="27" fillId="0" borderId="0" xfId="0" applyFont="1" applyBorder="1" applyAlignment="1" applyProtection="1">
      <alignment horizontal="center" vertical="center"/>
      <protection hidden="1"/>
    </xf>
    <xf numFmtId="0" fontId="27" fillId="0" borderId="64" xfId="0" applyFont="1" applyBorder="1" applyAlignment="1" applyProtection="1">
      <alignment horizontal="center" vertical="center"/>
      <protection hidden="1"/>
    </xf>
    <xf numFmtId="0" fontId="27" fillId="0" borderId="45" xfId="0" applyFont="1" applyBorder="1" applyAlignment="1" applyProtection="1">
      <alignment horizontal="center" vertical="center"/>
      <protection hidden="1"/>
    </xf>
    <xf numFmtId="0" fontId="27" fillId="0" borderId="70" xfId="0" applyFont="1" applyBorder="1" applyAlignment="1" applyProtection="1">
      <alignment horizontal="center" vertical="center"/>
      <protection hidden="1"/>
    </xf>
    <xf numFmtId="0" fontId="27" fillId="0" borderId="50" xfId="0" applyFont="1" applyBorder="1" applyAlignment="1" applyProtection="1">
      <alignment horizontal="center" vertical="center"/>
      <protection hidden="1"/>
    </xf>
    <xf numFmtId="0" fontId="27" fillId="0" borderId="51" xfId="0" applyFont="1" applyBorder="1" applyAlignment="1" applyProtection="1">
      <alignment horizontal="center" vertical="center"/>
      <protection hidden="1"/>
    </xf>
    <xf numFmtId="165" fontId="27" fillId="0" borderId="52" xfId="0" applyNumberFormat="1" applyFont="1" applyBorder="1" applyAlignment="1" applyProtection="1">
      <alignment horizontal="center" vertical="center"/>
      <protection locked="0" hidden="1"/>
    </xf>
    <xf numFmtId="165" fontId="27" fillId="0" borderId="53" xfId="0" applyNumberFormat="1" applyFont="1" applyBorder="1" applyAlignment="1" applyProtection="1">
      <alignment horizontal="center" vertical="center"/>
      <protection locked="0" hidden="1"/>
    </xf>
    <xf numFmtId="165" fontId="27" fillId="0" borderId="55" xfId="0" applyNumberFormat="1" applyFont="1" applyBorder="1" applyAlignment="1" applyProtection="1">
      <alignment horizontal="center" vertical="center"/>
      <protection locked="0" hidden="1"/>
    </xf>
    <xf numFmtId="0" fontId="27" fillId="0" borderId="57" xfId="0" applyFont="1" applyBorder="1" applyAlignment="1" applyProtection="1">
      <alignment horizontal="center" vertical="center"/>
      <protection hidden="1"/>
    </xf>
    <xf numFmtId="49" fontId="5" fillId="0" borderId="0" xfId="13" applyNumberFormat="1" applyFont="1" applyFill="1" applyBorder="1" applyAlignment="1" applyProtection="1">
      <alignment horizontal="left" vertical="center"/>
      <protection locked="0"/>
    </xf>
    <xf numFmtId="0" fontId="14" fillId="0" borderId="20" xfId="13" applyFont="1" applyFill="1" applyBorder="1" applyAlignment="1">
      <alignment horizontal="center" vertical="center"/>
    </xf>
    <xf numFmtId="0" fontId="3" fillId="7" borderId="0" xfId="8" applyFont="1" applyFill="1" applyBorder="1" applyAlignment="1" applyProtection="1">
      <alignment horizontal="left" vertical="center"/>
      <protection locked="0"/>
    </xf>
    <xf numFmtId="17" fontId="3" fillId="6" borderId="0" xfId="8" applyNumberFormat="1" applyFont="1" applyFill="1" applyBorder="1" applyAlignment="1" applyProtection="1">
      <alignment horizontal="left" vertical="center"/>
      <protection locked="0"/>
    </xf>
    <xf numFmtId="0" fontId="14" fillId="0" borderId="20" xfId="9" applyFont="1" applyFill="1" applyBorder="1" applyAlignment="1">
      <alignment horizontal="left" vertical="center"/>
    </xf>
    <xf numFmtId="0" fontId="12" fillId="3" borderId="20" xfId="9" applyFont="1" applyFill="1" applyBorder="1" applyAlignment="1">
      <alignment horizontal="center" vertical="center"/>
    </xf>
    <xf numFmtId="0" fontId="12" fillId="3" borderId="16" xfId="9" applyFont="1" applyFill="1" applyBorder="1" applyAlignment="1">
      <alignment horizontal="center" vertical="center"/>
    </xf>
    <xf numFmtId="0" fontId="16" fillId="0" borderId="9" xfId="12" applyFont="1" applyFill="1" applyBorder="1" applyAlignment="1">
      <alignment horizontal="center" vertical="center"/>
    </xf>
    <xf numFmtId="0" fontId="0" fillId="0" borderId="0" xfId="0" applyFont="1" applyAlignment="1" applyProtection="1">
      <alignment horizontal="left" vertical="center" indent="1"/>
      <protection hidden="1"/>
    </xf>
    <xf numFmtId="0" fontId="0" fillId="0" borderId="71" xfId="0" applyFont="1" applyBorder="1" applyAlignment="1" applyProtection="1">
      <alignment horizontal="left" vertical="center" indent="1"/>
      <protection hidden="1"/>
    </xf>
    <xf numFmtId="0" fontId="0" fillId="0" borderId="0" xfId="0" applyFont="1" applyBorder="1" applyAlignment="1" applyProtection="1">
      <alignment horizontal="left" vertical="center" indent="1"/>
      <protection hidden="1"/>
    </xf>
    <xf numFmtId="0" fontId="0" fillId="0" borderId="45" xfId="0" applyFont="1" applyBorder="1" applyAlignment="1" applyProtection="1">
      <alignment horizontal="left" vertical="center" indent="1"/>
      <protection hidden="1"/>
    </xf>
    <xf numFmtId="0" fontId="0" fillId="0" borderId="72" xfId="0" applyFont="1" applyBorder="1" applyAlignment="1" applyProtection="1">
      <alignment horizontal="left" vertical="center" indent="1"/>
      <protection hidden="1"/>
    </xf>
    <xf numFmtId="0" fontId="0" fillId="0" borderId="73" xfId="0" applyFont="1" applyBorder="1" applyAlignment="1" applyProtection="1">
      <alignment horizontal="left" vertical="center" indent="1"/>
      <protection hidden="1"/>
    </xf>
    <xf numFmtId="14" fontId="34" fillId="0" borderId="42" xfId="0" applyNumberFormat="1" applyFont="1" applyBorder="1" applyAlignment="1" applyProtection="1">
      <alignment horizontal="left" vertical="center" indent="1"/>
      <protection hidden="1"/>
    </xf>
    <xf numFmtId="0" fontId="0" fillId="0" borderId="43" xfId="0" applyFont="1" applyBorder="1" applyAlignment="1" applyProtection="1">
      <alignment horizontal="left" vertical="center" indent="1"/>
      <protection hidden="1"/>
    </xf>
    <xf numFmtId="0" fontId="0" fillId="0" borderId="44" xfId="0" applyFont="1" applyBorder="1" applyAlignment="1" applyProtection="1">
      <alignment horizontal="left" vertical="center" indent="1"/>
      <protection hidden="1"/>
    </xf>
    <xf numFmtId="0" fontId="0" fillId="0" borderId="46" xfId="0" applyFont="1" applyBorder="1" applyAlignment="1" applyProtection="1">
      <alignment horizontal="left" vertical="center" indent="1"/>
      <protection hidden="1"/>
    </xf>
    <xf numFmtId="0" fontId="0" fillId="0" borderId="42" xfId="0" applyFont="1" applyBorder="1" applyAlignment="1" applyProtection="1">
      <alignment horizontal="left" vertical="center" indent="1"/>
      <protection hidden="1"/>
    </xf>
    <xf numFmtId="0" fontId="0" fillId="0" borderId="74" xfId="0" applyFont="1" applyBorder="1" applyAlignment="1" applyProtection="1">
      <alignment horizontal="left" vertical="center" indent="1"/>
      <protection hidden="1"/>
    </xf>
    <xf numFmtId="0" fontId="0" fillId="0" borderId="75" xfId="0" applyFont="1" applyBorder="1" applyAlignment="1" applyProtection="1">
      <alignment horizontal="left" vertical="center" indent="1"/>
      <protection locked="0" hidden="1"/>
    </xf>
    <xf numFmtId="165" fontId="0" fillId="0" borderId="75" xfId="0" applyNumberFormat="1" applyFont="1" applyBorder="1" applyAlignment="1" applyProtection="1">
      <alignment horizontal="left" vertical="center" indent="1"/>
      <protection locked="0" hidden="1"/>
    </xf>
    <xf numFmtId="0" fontId="0" fillId="0" borderId="53" xfId="0" applyFont="1" applyBorder="1" applyAlignment="1" applyProtection="1">
      <alignment horizontal="left" vertical="center" indent="1"/>
      <protection locked="0" hidden="1"/>
    </xf>
    <xf numFmtId="165" fontId="0" fillId="0" borderId="53" xfId="0" applyNumberFormat="1" applyFont="1" applyBorder="1" applyAlignment="1" applyProtection="1">
      <alignment horizontal="left" vertical="center" indent="1"/>
      <protection locked="0" hidden="1"/>
    </xf>
    <xf numFmtId="0" fontId="0" fillId="0" borderId="55" xfId="0" applyFont="1" applyBorder="1" applyAlignment="1" applyProtection="1">
      <alignment horizontal="left" vertical="center" indent="1"/>
      <protection locked="0" hidden="1"/>
    </xf>
    <xf numFmtId="165" fontId="0" fillId="0" borderId="55" xfId="0" applyNumberFormat="1" applyFont="1" applyBorder="1" applyAlignment="1" applyProtection="1">
      <alignment horizontal="left" vertical="center" indent="1"/>
      <protection locked="0" hidden="1"/>
    </xf>
    <xf numFmtId="0" fontId="0" fillId="0" borderId="56" xfId="0" applyFont="1" applyBorder="1" applyAlignment="1" applyProtection="1">
      <alignment horizontal="left" vertical="center" indent="1"/>
      <protection hidden="1"/>
    </xf>
    <xf numFmtId="0" fontId="0" fillId="0" borderId="58" xfId="0" applyFont="1" applyBorder="1" applyAlignment="1" applyProtection="1">
      <alignment horizontal="left" vertical="center" indent="1"/>
      <protection hidden="1"/>
    </xf>
    <xf numFmtId="0" fontId="35" fillId="0" borderId="0" xfId="0" applyFont="1" applyAlignment="1" applyProtection="1">
      <alignment vertical="center"/>
      <protection hidden="1"/>
    </xf>
    <xf numFmtId="0" fontId="36" fillId="0" borderId="0" xfId="0" applyFont="1"/>
    <xf numFmtId="0" fontId="37" fillId="0" borderId="0" xfId="8" applyFont="1" applyAlignment="1">
      <alignment horizontal="center" vertical="center"/>
    </xf>
    <xf numFmtId="0" fontId="2" fillId="0" borderId="0" xfId="14"/>
    <xf numFmtId="0" fontId="8" fillId="0" borderId="0" xfId="11" applyFont="1" applyBorder="1" applyAlignment="1">
      <alignment horizontal="center" vertical="center"/>
    </xf>
    <xf numFmtId="0" fontId="14" fillId="8" borderId="9" xfId="9" applyFont="1" applyFill="1" applyBorder="1" applyAlignment="1">
      <alignment horizontal="center"/>
    </xf>
    <xf numFmtId="0" fontId="14" fillId="8" borderId="9" xfId="9" applyFont="1" applyFill="1" applyBorder="1" applyAlignment="1">
      <alignment horizontal="center" vertical="center"/>
    </xf>
    <xf numFmtId="0" fontId="13" fillId="9" borderId="13" xfId="6" applyFont="1" applyFill="1" applyBorder="1" applyAlignment="1">
      <alignment horizontal="center" vertical="center"/>
    </xf>
    <xf numFmtId="0" fontId="14" fillId="8" borderId="20" xfId="10" applyFont="1" applyFill="1" applyBorder="1" applyAlignment="1">
      <alignment horizontal="center"/>
    </xf>
    <xf numFmtId="0" fontId="14" fillId="8" borderId="9" xfId="10" applyFont="1" applyFill="1" applyBorder="1" applyAlignment="1">
      <alignment horizontal="center"/>
    </xf>
    <xf numFmtId="0" fontId="38" fillId="10" borderId="9" xfId="0" applyFont="1" applyFill="1" applyBorder="1" applyAlignment="1">
      <alignment horizontal="center"/>
    </xf>
    <xf numFmtId="9" fontId="9" fillId="0" borderId="0" xfId="15" applyFont="1" applyFill="1" applyBorder="1" applyAlignment="1" applyProtection="1">
      <alignment horizontal="center" vertical="center"/>
    </xf>
    <xf numFmtId="0" fontId="16" fillId="3" borderId="7" xfId="9" applyFont="1" applyFill="1" applyBorder="1" applyAlignment="1">
      <alignment horizontal="center"/>
    </xf>
    <xf numFmtId="0" fontId="14" fillId="3" borderId="11" xfId="9" applyFont="1" applyFill="1" applyBorder="1" applyAlignment="1">
      <alignment horizontal="center"/>
    </xf>
    <xf numFmtId="0" fontId="14" fillId="3" borderId="11" xfId="9" applyFont="1" applyFill="1" applyBorder="1" applyAlignment="1">
      <alignment horizontal="center" vertical="center"/>
    </xf>
    <xf numFmtId="0" fontId="14" fillId="3" borderId="11" xfId="10" applyFont="1" applyFill="1" applyBorder="1" applyAlignment="1">
      <alignment horizontal="center"/>
    </xf>
    <xf numFmtId="0" fontId="14" fillId="3" borderId="21" xfId="10" applyFont="1" applyFill="1" applyBorder="1" applyAlignment="1">
      <alignment horizontal="center"/>
    </xf>
    <xf numFmtId="0" fontId="13" fillId="9" borderId="22" xfId="6" applyFont="1" applyFill="1" applyBorder="1" applyAlignment="1">
      <alignment horizontal="center" vertical="center"/>
    </xf>
    <xf numFmtId="0" fontId="14" fillId="3" borderId="7" xfId="10" applyFont="1" applyFill="1" applyBorder="1" applyAlignment="1">
      <alignment horizontal="center"/>
    </xf>
    <xf numFmtId="0" fontId="16" fillId="0" borderId="9" xfId="14" applyFont="1" applyBorder="1"/>
    <xf numFmtId="0" fontId="16" fillId="0" borderId="23" xfId="0" applyFont="1" applyBorder="1" applyAlignment="1">
      <alignment horizontal="center"/>
    </xf>
    <xf numFmtId="0" fontId="16" fillId="0" borderId="24" xfId="5" applyFont="1" applyBorder="1" applyAlignment="1">
      <alignment horizontal="left"/>
    </xf>
    <xf numFmtId="166" fontId="16" fillId="0" borderId="24" xfId="1" applyNumberFormat="1" applyFont="1" applyFill="1" applyBorder="1" applyAlignment="1" applyProtection="1">
      <alignment horizontal="right"/>
    </xf>
    <xf numFmtId="0" fontId="16" fillId="0" borderId="24" xfId="11" applyFont="1" applyBorder="1" applyAlignment="1">
      <alignment horizontal="center" vertical="center"/>
    </xf>
    <xf numFmtId="169" fontId="16" fillId="0" borderId="24" xfId="3" applyNumberFormat="1" applyFont="1" applyFill="1" applyBorder="1" applyAlignment="1" applyProtection="1">
      <alignment horizontal="center" vertical="center"/>
    </xf>
    <xf numFmtId="0" fontId="14" fillId="0" borderId="25" xfId="6" applyFont="1" applyFill="1" applyBorder="1" applyAlignment="1">
      <alignment horizontal="center" vertical="center"/>
    </xf>
    <xf numFmtId="166" fontId="14" fillId="0" borderId="26" xfId="2" applyNumberFormat="1" applyFont="1" applyFill="1" applyBorder="1" applyAlignment="1" applyProtection="1"/>
    <xf numFmtId="9" fontId="16" fillId="0" borderId="9" xfId="14" applyNumberFormat="1" applyFont="1" applyBorder="1"/>
    <xf numFmtId="9" fontId="39" fillId="0" borderId="0" xfId="14" applyNumberFormat="1" applyFont="1"/>
    <xf numFmtId="0" fontId="16" fillId="0" borderId="24" xfId="11" applyFont="1" applyFill="1" applyBorder="1" applyAlignment="1">
      <alignment horizontal="center" vertical="center"/>
    </xf>
    <xf numFmtId="9" fontId="16" fillId="0" borderId="10" xfId="14" applyNumberFormat="1" applyFont="1" applyBorder="1"/>
    <xf numFmtId="0" fontId="0" fillId="0" borderId="23" xfId="0" applyFont="1" applyFill="1" applyBorder="1" applyAlignment="1">
      <alignment horizontal="center"/>
    </xf>
    <xf numFmtId="0" fontId="0" fillId="0" borderId="23" xfId="0" applyFont="1" applyFill="1" applyBorder="1"/>
    <xf numFmtId="9" fontId="16" fillId="0" borderId="10" xfId="14" applyNumberFormat="1" applyFont="1" applyFill="1" applyBorder="1"/>
    <xf numFmtId="0" fontId="16" fillId="0" borderId="23" xfId="8" applyFont="1" applyFill="1" applyBorder="1" applyAlignment="1">
      <alignment horizontal="left"/>
    </xf>
    <xf numFmtId="0" fontId="0" fillId="0" borderId="27" xfId="0" applyFont="1" applyBorder="1" applyAlignment="1">
      <alignment horizontal="center"/>
    </xf>
    <xf numFmtId="0" fontId="16" fillId="0" borderId="28" xfId="8" applyFont="1" applyBorder="1" applyAlignment="1">
      <alignment horizontal="left"/>
    </xf>
    <xf numFmtId="166" fontId="16" fillId="0" borderId="29" xfId="1" applyNumberFormat="1" applyFont="1" applyFill="1" applyBorder="1" applyAlignment="1" applyProtection="1">
      <alignment horizontal="right"/>
    </xf>
    <xf numFmtId="166" fontId="16" fillId="0" borderId="24" xfId="1" applyNumberFormat="1" applyFont="1" applyFill="1" applyBorder="1" applyAlignment="1" applyProtection="1"/>
    <xf numFmtId="0" fontId="0" fillId="0" borderId="30" xfId="0" applyFont="1" applyFill="1" applyBorder="1" applyAlignment="1">
      <alignment horizontal="center"/>
    </xf>
    <xf numFmtId="0" fontId="0" fillId="0" borderId="23" xfId="0" applyFont="1" applyBorder="1" applyAlignment="1">
      <alignment horizontal="center"/>
    </xf>
    <xf numFmtId="0" fontId="16" fillId="0" borderId="23" xfId="8" applyFont="1" applyBorder="1" applyAlignment="1">
      <alignment horizontal="left"/>
    </xf>
    <xf numFmtId="0" fontId="0" fillId="0" borderId="10" xfId="0" applyFont="1" applyFill="1" applyBorder="1"/>
    <xf numFmtId="0" fontId="0" fillId="0" borderId="10" xfId="0" applyFont="1" applyBorder="1"/>
    <xf numFmtId="0" fontId="0" fillId="0" borderId="0" xfId="0" applyFont="1"/>
    <xf numFmtId="0" fontId="0" fillId="0" borderId="31" xfId="0" applyFont="1" applyBorder="1"/>
    <xf numFmtId="0" fontId="16" fillId="0" borderId="31" xfId="6" applyFont="1" applyBorder="1" applyAlignment="1">
      <alignment horizontal="center" vertical="center"/>
    </xf>
    <xf numFmtId="0" fontId="0" fillId="0" borderId="0" xfId="0" applyFont="1" applyBorder="1"/>
    <xf numFmtId="0" fontId="0" fillId="0" borderId="3" xfId="0" applyFont="1" applyBorder="1"/>
    <xf numFmtId="0" fontId="0" fillId="0" borderId="2" xfId="0" applyFont="1" applyBorder="1"/>
    <xf numFmtId="0" fontId="16" fillId="11" borderId="29" xfId="11" applyFont="1" applyFill="1" applyBorder="1"/>
    <xf numFmtId="0" fontId="14" fillId="11" borderId="32" xfId="11" applyFont="1" applyFill="1" applyBorder="1"/>
    <xf numFmtId="166" fontId="14" fillId="8" borderId="24" xfId="2" applyNumberFormat="1" applyFont="1" applyFill="1" applyBorder="1" applyAlignment="1" applyProtection="1">
      <alignment horizontal="center"/>
    </xf>
    <xf numFmtId="0" fontId="14" fillId="11" borderId="24" xfId="3" applyNumberFormat="1" applyFont="1" applyFill="1" applyBorder="1" applyAlignment="1" applyProtection="1">
      <alignment horizontal="center" vertical="center"/>
    </xf>
    <xf numFmtId="169" fontId="14" fillId="11" borderId="24" xfId="3" applyNumberFormat="1" applyFont="1" applyFill="1" applyBorder="1" applyAlignment="1" applyProtection="1">
      <alignment horizontal="center" vertical="center"/>
    </xf>
    <xf numFmtId="0" fontId="14" fillId="2" borderId="33" xfId="11" applyFont="1" applyFill="1" applyBorder="1" applyAlignment="1">
      <alignment horizontal="center" vertical="center"/>
    </xf>
    <xf numFmtId="166" fontId="14" fillId="2" borderId="34" xfId="11" applyNumberFormat="1" applyFont="1" applyFill="1" applyBorder="1" applyAlignment="1">
      <alignment horizontal="center" vertical="center"/>
    </xf>
    <xf numFmtId="0" fontId="0" fillId="0" borderId="1" xfId="0" applyFont="1" applyBorder="1"/>
    <xf numFmtId="9" fontId="40" fillId="0" borderId="0" xfId="14" applyNumberFormat="1" applyFont="1"/>
    <xf numFmtId="17" fontId="3" fillId="7" borderId="0" xfId="8" applyNumberFormat="1" applyFont="1" applyFill="1" applyBorder="1" applyAlignment="1" applyProtection="1">
      <alignment horizontal="left" vertical="center"/>
      <protection locked="0"/>
    </xf>
    <xf numFmtId="0" fontId="14" fillId="0" borderId="4" xfId="6" applyFont="1" applyFill="1" applyBorder="1" applyAlignment="1" applyProtection="1">
      <alignment horizontal="center" vertical="center"/>
      <protection locked="0"/>
    </xf>
    <xf numFmtId="4" fontId="16" fillId="0" borderId="2" xfId="2" applyNumberFormat="1" applyFont="1" applyFill="1" applyBorder="1" applyAlignment="1" applyProtection="1">
      <alignment horizontal="center" vertical="center"/>
    </xf>
    <xf numFmtId="167" fontId="14" fillId="4" borderId="10" xfId="12" applyNumberFormat="1" applyFont="1" applyFill="1" applyBorder="1" applyAlignment="1">
      <alignment horizontal="center" vertical="center" wrapText="1"/>
    </xf>
    <xf numFmtId="2" fontId="17" fillId="4" borderId="2" xfId="2" applyNumberFormat="1" applyFont="1" applyFill="1" applyBorder="1" applyAlignment="1" applyProtection="1">
      <alignment horizontal="center" vertical="center"/>
    </xf>
    <xf numFmtId="166" fontId="10" fillId="0" borderId="10" xfId="2" applyNumberFormat="1" applyFont="1" applyFill="1" applyBorder="1" applyAlignment="1" applyProtection="1">
      <alignment horizontal="left" vertical="center"/>
    </xf>
    <xf numFmtId="2" fontId="16" fillId="0" borderId="2" xfId="2" applyNumberFormat="1" applyFont="1" applyFill="1" applyBorder="1" applyAlignment="1" applyProtection="1">
      <alignment horizontal="right" vertical="center"/>
    </xf>
    <xf numFmtId="0" fontId="16" fillId="0" borderId="4" xfId="1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 applyProtection="1">
      <alignment horizontal="center" vertical="center"/>
      <protection locked="0"/>
    </xf>
    <xf numFmtId="4" fontId="15" fillId="0" borderId="0" xfId="0" applyNumberFormat="1" applyFont="1" applyFill="1" applyBorder="1" applyAlignment="1" applyProtection="1">
      <alignment horizontal="center" vertical="center"/>
      <protection locked="0"/>
    </xf>
    <xf numFmtId="167" fontId="14" fillId="4" borderId="11" xfId="12" applyNumberFormat="1" applyFont="1" applyFill="1" applyBorder="1" applyAlignment="1">
      <alignment horizontal="center" vertical="center" wrapText="1"/>
    </xf>
    <xf numFmtId="4" fontId="29" fillId="4" borderId="8" xfId="2" applyNumberFormat="1" applyFont="1" applyFill="1" applyBorder="1" applyAlignment="1" applyProtection="1">
      <alignment horizontal="center" vertical="center"/>
    </xf>
    <xf numFmtId="166" fontId="14" fillId="0" borderId="0" xfId="2" applyNumberFormat="1" applyFont="1" applyFill="1" applyBorder="1" applyAlignment="1" applyProtection="1">
      <alignment horizontal="center" vertical="center"/>
    </xf>
    <xf numFmtId="4" fontId="13" fillId="0" borderId="0" xfId="2" applyNumberFormat="1" applyFont="1" applyFill="1" applyBorder="1" applyAlignment="1" applyProtection="1">
      <alignment horizontal="center" vertical="center"/>
    </xf>
    <xf numFmtId="4" fontId="15" fillId="0" borderId="0" xfId="0" applyNumberFormat="1" applyFont="1" applyFill="1" applyBorder="1" applyAlignment="1">
      <alignment horizontal="center" vertical="center"/>
    </xf>
    <xf numFmtId="0" fontId="14" fillId="0" borderId="0" xfId="12" applyFont="1" applyFill="1" applyBorder="1" applyAlignment="1">
      <alignment vertical="center"/>
    </xf>
    <xf numFmtId="0" fontId="12" fillId="0" borderId="0" xfId="12" applyFont="1" applyFill="1" applyBorder="1" applyAlignment="1">
      <alignment horizontal="center" vertical="center"/>
    </xf>
    <xf numFmtId="0" fontId="12" fillId="0" borderId="0" xfId="10" applyFont="1" applyFill="1" applyBorder="1" applyAlignment="1">
      <alignment horizontal="center" vertical="center"/>
    </xf>
    <xf numFmtId="0" fontId="16" fillId="0" borderId="0" xfId="9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left" vertical="center" wrapText="1"/>
    </xf>
    <xf numFmtId="0" fontId="16" fillId="0" borderId="0" xfId="10" applyFont="1" applyFill="1" applyBorder="1" applyAlignment="1" applyProtection="1">
      <alignment horizontal="center" vertical="center"/>
      <protection locked="0"/>
    </xf>
    <xf numFmtId="4" fontId="16" fillId="0" borderId="0" xfId="2" applyNumberFormat="1" applyFont="1" applyFill="1" applyBorder="1" applyAlignment="1" applyProtection="1">
      <alignment horizontal="right" vertical="center"/>
    </xf>
    <xf numFmtId="166" fontId="10" fillId="0" borderId="0" xfId="2" applyNumberFormat="1" applyFont="1" applyFill="1" applyBorder="1" applyAlignment="1" applyProtection="1">
      <alignment vertical="center"/>
    </xf>
    <xf numFmtId="0" fontId="16" fillId="0" borderId="0" xfId="6" applyNumberFormat="1" applyFont="1" applyFill="1" applyBorder="1" applyAlignment="1">
      <alignment horizontal="center" vertical="center"/>
    </xf>
    <xf numFmtId="4" fontId="16" fillId="0" borderId="0" xfId="2" applyNumberFormat="1" applyFont="1" applyFill="1" applyBorder="1" applyAlignment="1" applyProtection="1">
      <alignment horizontal="center" vertical="center"/>
    </xf>
    <xf numFmtId="49" fontId="0" fillId="0" borderId="0" xfId="0" applyNumberFormat="1" applyFont="1" applyFill="1" applyBorder="1" applyAlignment="1">
      <alignment vertical="center" wrapText="1"/>
    </xf>
    <xf numFmtId="0" fontId="14" fillId="0" borderId="0" xfId="6" applyFont="1" applyFill="1" applyBorder="1" applyAlignment="1" applyProtection="1">
      <alignment horizontal="center" vertical="center"/>
    </xf>
    <xf numFmtId="3" fontId="14" fillId="0" borderId="0" xfId="10" applyNumberFormat="1" applyFont="1" applyFill="1" applyBorder="1" applyAlignment="1">
      <alignment horizontal="center" vertical="center"/>
    </xf>
    <xf numFmtId="167" fontId="14" fillId="0" borderId="0" xfId="12" applyNumberFormat="1" applyFont="1" applyFill="1" applyBorder="1" applyAlignment="1">
      <alignment horizontal="center" vertical="center" wrapText="1"/>
    </xf>
    <xf numFmtId="0" fontId="12" fillId="0" borderId="0" xfId="9" applyFont="1" applyFill="1" applyBorder="1" applyAlignment="1">
      <alignment horizontal="center" vertical="center"/>
    </xf>
    <xf numFmtId="0" fontId="12" fillId="0" borderId="0" xfId="9" applyFont="1" applyFill="1" applyBorder="1" applyAlignment="1">
      <alignment horizontal="left" vertical="center"/>
    </xf>
    <xf numFmtId="4" fontId="12" fillId="0" borderId="0" xfId="9" applyNumberFormat="1" applyFont="1" applyFill="1" applyBorder="1" applyAlignment="1">
      <alignment horizontal="center" vertical="center"/>
    </xf>
    <xf numFmtId="4" fontId="12" fillId="0" borderId="0" xfId="10" applyNumberFormat="1" applyFont="1" applyFill="1" applyBorder="1" applyAlignment="1">
      <alignment horizontal="right" vertical="center"/>
    </xf>
    <xf numFmtId="4" fontId="12" fillId="0" borderId="0" xfId="10" applyNumberFormat="1" applyFont="1" applyFill="1" applyBorder="1" applyAlignment="1">
      <alignment horizontal="center" vertical="center"/>
    </xf>
    <xf numFmtId="4" fontId="29" fillId="0" borderId="0" xfId="10" applyNumberFormat="1" applyFont="1" applyFill="1" applyBorder="1" applyAlignment="1">
      <alignment horizontal="center" vertical="center"/>
    </xf>
    <xf numFmtId="2" fontId="29" fillId="0" borderId="0" xfId="10" applyNumberFormat="1" applyFont="1" applyFill="1" applyBorder="1" applyAlignment="1">
      <alignment horizontal="center" vertical="center"/>
    </xf>
    <xf numFmtId="0" fontId="12" fillId="0" borderId="0" xfId="10" applyFont="1" applyFill="1" applyBorder="1" applyAlignment="1">
      <alignment horizontal="left" vertical="center"/>
    </xf>
    <xf numFmtId="168" fontId="10" fillId="0" borderId="0" xfId="10" applyNumberFormat="1" applyFont="1" applyFill="1" applyBorder="1" applyAlignment="1">
      <alignment horizontal="right" vertical="center"/>
    </xf>
    <xf numFmtId="0" fontId="14" fillId="0" borderId="0" xfId="6" applyFont="1" applyFill="1" applyBorder="1" applyAlignment="1" applyProtection="1">
      <alignment horizontal="center" vertical="center"/>
      <protection locked="0"/>
    </xf>
    <xf numFmtId="4" fontId="17" fillId="0" borderId="0" xfId="0" applyNumberFormat="1" applyFont="1" applyFill="1" applyBorder="1" applyAlignment="1">
      <alignment horizontal="center" vertical="center"/>
    </xf>
    <xf numFmtId="2" fontId="17" fillId="0" borderId="0" xfId="2" applyNumberFormat="1" applyFont="1" applyFill="1" applyBorder="1" applyAlignment="1" applyProtection="1">
      <alignment horizontal="center" vertical="center"/>
    </xf>
    <xf numFmtId="0" fontId="16" fillId="0" borderId="0" xfId="10" applyFont="1" applyFill="1" applyBorder="1" applyAlignment="1" applyProtection="1">
      <alignment horizontal="left" vertical="center"/>
      <protection locked="0"/>
    </xf>
    <xf numFmtId="168" fontId="16" fillId="0" borderId="0" xfId="10" applyNumberFormat="1" applyFont="1" applyFill="1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168" fontId="16" fillId="0" borderId="0" xfId="2" applyNumberFormat="1" applyFont="1" applyFill="1" applyBorder="1" applyAlignment="1" applyProtection="1">
      <alignment horizontal="right" vertical="center"/>
    </xf>
    <xf numFmtId="4" fontId="29" fillId="0" borderId="0" xfId="2" applyNumberFormat="1" applyFont="1" applyFill="1" applyBorder="1" applyAlignment="1" applyProtection="1">
      <alignment horizontal="center" vertical="center"/>
    </xf>
    <xf numFmtId="165" fontId="27" fillId="0" borderId="53" xfId="0" applyNumberFormat="1" applyFont="1" applyFill="1" applyBorder="1" applyAlignment="1" applyProtection="1">
      <alignment horizontal="left" vertical="center"/>
      <protection hidden="1"/>
    </xf>
    <xf numFmtId="0" fontId="27" fillId="0" borderId="0" xfId="0" applyFont="1" applyFill="1" applyAlignment="1" applyProtection="1">
      <alignment horizontal="left" vertical="center"/>
      <protection hidden="1"/>
    </xf>
    <xf numFmtId="0" fontId="0" fillId="0" borderId="10" xfId="0" applyFont="1" applyBorder="1" applyAlignment="1" applyProtection="1">
      <alignment horizontal="left" vertical="center"/>
      <protection locked="0" hidden="1"/>
    </xf>
    <xf numFmtId="0" fontId="0" fillId="0" borderId="0" xfId="0" applyFont="1" applyFill="1" applyBorder="1" applyAlignment="1">
      <alignment horizontal="left" vertical="center"/>
    </xf>
    <xf numFmtId="49" fontId="41" fillId="0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left" vertical="center" wrapText="1"/>
    </xf>
    <xf numFmtId="4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 applyProtection="1">
      <alignment vertical="center"/>
      <protection locked="0"/>
    </xf>
    <xf numFmtId="0" fontId="0" fillId="0" borderId="0" xfId="0" applyFont="1" applyFill="1" applyBorder="1" applyAlignment="1" applyProtection="1">
      <alignment horizontal="left" vertical="center"/>
      <protection locked="0"/>
    </xf>
    <xf numFmtId="4" fontId="0" fillId="0" borderId="0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ont="1" applyFill="1" applyBorder="1" applyAlignment="1" applyProtection="1">
      <alignment horizontal="center" vertical="center"/>
      <protection locked="0"/>
    </xf>
    <xf numFmtId="4" fontId="0" fillId="0" borderId="0" xfId="0" applyNumberFormat="1" applyFont="1" applyFill="1" applyBorder="1" applyAlignment="1" applyProtection="1">
      <alignment horizontal="center" vertical="center"/>
      <protection locked="0"/>
    </xf>
    <xf numFmtId="168" fontId="0" fillId="0" borderId="0" xfId="0" applyNumberFormat="1" applyFont="1" applyFill="1" applyBorder="1" applyAlignment="1" applyProtection="1">
      <alignment vertical="center"/>
      <protection locked="0"/>
    </xf>
    <xf numFmtId="49" fontId="0" fillId="0" borderId="0" xfId="0" applyNumberFormat="1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/>
    </xf>
    <xf numFmtId="4" fontId="27" fillId="0" borderId="0" xfId="0" applyNumberFormat="1" applyFont="1" applyFill="1" applyBorder="1" applyAlignment="1">
      <alignment horizontal="center" vertical="center"/>
    </xf>
    <xf numFmtId="4" fontId="27" fillId="0" borderId="0" xfId="0" applyNumberFormat="1" applyFont="1" applyFill="1" applyBorder="1" applyAlignment="1" applyProtection="1">
      <alignment horizontal="center" vertical="center"/>
      <protection locked="0"/>
    </xf>
    <xf numFmtId="4" fontId="42" fillId="0" borderId="0" xfId="2" applyNumberFormat="1" applyFont="1" applyFill="1" applyBorder="1" applyAlignment="1" applyProtection="1">
      <alignment horizontal="center" vertical="center"/>
    </xf>
    <xf numFmtId="0" fontId="43" fillId="0" borderId="0" xfId="0" applyFont="1" applyBorder="1" applyAlignment="1">
      <alignment horizontal="center" vertical="center"/>
    </xf>
    <xf numFmtId="4" fontId="14" fillId="0" borderId="0" xfId="12" applyNumberFormat="1" applyFont="1" applyFill="1" applyBorder="1" applyAlignment="1">
      <alignment horizontal="center" vertical="center"/>
    </xf>
    <xf numFmtId="4" fontId="27" fillId="0" borderId="0" xfId="0" applyNumberFormat="1" applyFont="1" applyFill="1" applyBorder="1" applyAlignment="1" applyProtection="1">
      <alignment horizontal="center" vertical="center"/>
      <protection locked="0" hidden="1"/>
    </xf>
    <xf numFmtId="0" fontId="44" fillId="0" borderId="7" xfId="12" applyFont="1" applyFill="1" applyBorder="1" applyAlignment="1">
      <alignment vertical="center"/>
    </xf>
    <xf numFmtId="0" fontId="44" fillId="0" borderId="21" xfId="12" applyFont="1" applyFill="1" applyBorder="1" applyAlignment="1">
      <alignment vertical="center"/>
    </xf>
    <xf numFmtId="4" fontId="44" fillId="0" borderId="8" xfId="12" applyNumberFormat="1" applyFont="1" applyFill="1" applyBorder="1" applyAlignment="1">
      <alignment horizontal="center" vertical="center"/>
    </xf>
    <xf numFmtId="0" fontId="45" fillId="0" borderId="11" xfId="12" applyFont="1" applyFill="1" applyBorder="1" applyAlignment="1">
      <alignment horizontal="center" vertical="center"/>
    </xf>
    <xf numFmtId="167" fontId="44" fillId="4" borderId="9" xfId="12" applyNumberFormat="1" applyFont="1" applyFill="1" applyBorder="1" applyAlignment="1">
      <alignment horizontal="center" vertical="center" wrapText="1"/>
    </xf>
    <xf numFmtId="0" fontId="45" fillId="3" borderId="20" xfId="9" applyFont="1" applyFill="1" applyBorder="1" applyAlignment="1">
      <alignment horizontal="center" vertical="center"/>
    </xf>
    <xf numFmtId="0" fontId="45" fillId="3" borderId="9" xfId="9" applyFont="1" applyFill="1" applyBorder="1" applyAlignment="1">
      <alignment horizontal="left" vertical="center"/>
    </xf>
    <xf numFmtId="4" fontId="45" fillId="3" borderId="14" xfId="9" applyNumberFormat="1" applyFont="1" applyFill="1" applyBorder="1" applyAlignment="1">
      <alignment horizontal="center" vertical="center"/>
    </xf>
    <xf numFmtId="0" fontId="45" fillId="3" borderId="5" xfId="10" applyFont="1" applyFill="1" applyBorder="1" applyAlignment="1">
      <alignment horizontal="center" vertical="center"/>
    </xf>
    <xf numFmtId="4" fontId="45" fillId="3" borderId="14" xfId="10" applyNumberFormat="1" applyFont="1" applyFill="1" applyBorder="1" applyAlignment="1">
      <alignment horizontal="right" vertical="center"/>
    </xf>
    <xf numFmtId="0" fontId="45" fillId="0" borderId="9" xfId="10" applyFont="1" applyFill="1" applyBorder="1" applyAlignment="1">
      <alignment horizontal="center" vertical="center"/>
    </xf>
    <xf numFmtId="4" fontId="45" fillId="3" borderId="14" xfId="10" applyNumberFormat="1" applyFont="1" applyFill="1" applyBorder="1" applyAlignment="1">
      <alignment horizontal="center" vertical="center"/>
    </xf>
    <xf numFmtId="167" fontId="44" fillId="4" borderId="10" xfId="12" applyNumberFormat="1" applyFont="1" applyFill="1" applyBorder="1" applyAlignment="1">
      <alignment horizontal="center" vertical="center" wrapText="1"/>
    </xf>
    <xf numFmtId="4" fontId="46" fillId="4" borderId="20" xfId="10" applyNumberFormat="1" applyFont="1" applyFill="1" applyBorder="1" applyAlignment="1">
      <alignment horizontal="center" vertical="center"/>
    </xf>
    <xf numFmtId="2" fontId="46" fillId="4" borderId="14" xfId="10" applyNumberFormat="1" applyFont="1" applyFill="1" applyBorder="1" applyAlignment="1">
      <alignment horizontal="center" vertical="center"/>
    </xf>
    <xf numFmtId="0" fontId="45" fillId="3" borderId="16" xfId="9" applyFont="1" applyFill="1" applyBorder="1" applyAlignment="1">
      <alignment horizontal="center" vertical="center"/>
    </xf>
    <xf numFmtId="0" fontId="45" fillId="3" borderId="1" xfId="9" applyFont="1" applyFill="1" applyBorder="1" applyAlignment="1">
      <alignment horizontal="left" vertical="center"/>
    </xf>
    <xf numFmtId="4" fontId="45" fillId="3" borderId="15" xfId="10" applyNumberFormat="1" applyFont="1" applyFill="1" applyBorder="1" applyAlignment="1">
      <alignment horizontal="center" vertical="center"/>
    </xf>
    <xf numFmtId="0" fontId="45" fillId="3" borderId="6" xfId="10" applyFont="1" applyFill="1" applyBorder="1" applyAlignment="1">
      <alignment horizontal="center" vertical="center"/>
    </xf>
    <xf numFmtId="4" fontId="45" fillId="3" borderId="15" xfId="10" applyNumberFormat="1" applyFont="1" applyFill="1" applyBorder="1" applyAlignment="1">
      <alignment horizontal="right" vertical="center"/>
    </xf>
    <xf numFmtId="0" fontId="45" fillId="0" borderId="1" xfId="10" applyFont="1" applyFill="1" applyBorder="1" applyAlignment="1">
      <alignment horizontal="center" vertical="center"/>
    </xf>
    <xf numFmtId="4" fontId="46" fillId="4" borderId="16" xfId="10" applyNumberFormat="1" applyFont="1" applyFill="1" applyBorder="1" applyAlignment="1">
      <alignment horizontal="center" vertical="center"/>
    </xf>
    <xf numFmtId="2" fontId="46" fillId="4" borderId="15" xfId="10" applyNumberFormat="1" applyFont="1" applyFill="1" applyBorder="1" applyAlignment="1">
      <alignment horizontal="center" vertical="center"/>
    </xf>
    <xf numFmtId="166" fontId="16" fillId="0" borderId="2" xfId="2" applyNumberFormat="1" applyFont="1" applyFill="1" applyBorder="1" applyAlignment="1" applyProtection="1">
      <alignment horizontal="center" vertical="center"/>
    </xf>
    <xf numFmtId="0" fontId="12" fillId="3" borderId="14" xfId="9" applyFont="1" applyFill="1" applyBorder="1" applyAlignment="1">
      <alignment horizontal="center" vertical="center"/>
    </xf>
    <xf numFmtId="0" fontId="12" fillId="3" borderId="15" xfId="10" applyFont="1" applyFill="1" applyBorder="1" applyAlignment="1">
      <alignment horizontal="center" vertical="center"/>
    </xf>
    <xf numFmtId="0" fontId="14" fillId="0" borderId="10" xfId="9" applyFont="1" applyFill="1" applyBorder="1" applyAlignment="1">
      <alignment horizontal="left" vertical="center"/>
    </xf>
    <xf numFmtId="0" fontId="0" fillId="0" borderId="0" xfId="0" applyFont="1"/>
    <xf numFmtId="49" fontId="0" fillId="0" borderId="10" xfId="0" applyNumberFormat="1" applyFont="1" applyFill="1" applyBorder="1" applyAlignment="1">
      <alignment vertical="center" wrapText="1"/>
    </xf>
    <xf numFmtId="49" fontId="0" fillId="7" borderId="10" xfId="0" applyNumberFormat="1" applyFont="1" applyFill="1" applyBorder="1" applyAlignment="1">
      <alignment horizontal="left" vertical="center" wrapText="1"/>
    </xf>
    <xf numFmtId="3" fontId="47" fillId="0" borderId="7" xfId="10" applyNumberFormat="1" applyFont="1" applyFill="1" applyBorder="1" applyAlignment="1">
      <alignment horizontal="center" vertical="center"/>
    </xf>
    <xf numFmtId="4" fontId="48" fillId="4" borderId="8" xfId="2" applyNumberFormat="1" applyFont="1" applyFill="1" applyBorder="1" applyAlignment="1" applyProtection="1">
      <alignment horizontal="right" vertical="center"/>
    </xf>
    <xf numFmtId="4" fontId="45" fillId="12" borderId="20" xfId="10" applyNumberFormat="1" applyFont="1" applyFill="1" applyBorder="1" applyAlignment="1">
      <alignment horizontal="center" vertical="center"/>
    </xf>
    <xf numFmtId="2" fontId="45" fillId="12" borderId="14" xfId="10" applyNumberFormat="1" applyFont="1" applyFill="1" applyBorder="1" applyAlignment="1">
      <alignment horizontal="center" vertical="center"/>
    </xf>
    <xf numFmtId="4" fontId="45" fillId="12" borderId="16" xfId="10" applyNumberFormat="1" applyFont="1" applyFill="1" applyBorder="1" applyAlignment="1">
      <alignment horizontal="center" vertical="center"/>
    </xf>
    <xf numFmtId="2" fontId="45" fillId="12" borderId="15" xfId="10" applyNumberFormat="1" applyFont="1" applyFill="1" applyBorder="1" applyAlignment="1">
      <alignment horizontal="center" vertical="center"/>
    </xf>
    <xf numFmtId="4" fontId="0" fillId="12" borderId="3" xfId="0" applyNumberFormat="1" applyFont="1" applyFill="1" applyBorder="1" applyAlignment="1">
      <alignment horizontal="center" vertical="center"/>
    </xf>
    <xf numFmtId="2" fontId="10" fillId="12" borderId="2" xfId="2" applyNumberFormat="1" applyFont="1" applyFill="1" applyBorder="1" applyAlignment="1" applyProtection="1">
      <alignment horizontal="center" vertical="center"/>
    </xf>
    <xf numFmtId="4" fontId="12" fillId="12" borderId="7" xfId="10" applyNumberFormat="1" applyFont="1" applyFill="1" applyBorder="1" applyAlignment="1">
      <alignment horizontal="center" vertical="center"/>
    </xf>
    <xf numFmtId="4" fontId="12" fillId="12" borderId="8" xfId="2" applyNumberFormat="1" applyFont="1" applyFill="1" applyBorder="1" applyAlignment="1" applyProtection="1">
      <alignment horizontal="center" vertical="center"/>
    </xf>
    <xf numFmtId="0" fontId="0" fillId="0" borderId="13" xfId="0" applyFont="1" applyFill="1" applyBorder="1" applyAlignment="1" applyProtection="1">
      <alignment horizontal="center" vertical="center"/>
      <protection locked="0"/>
    </xf>
    <xf numFmtId="0" fontId="0" fillId="0" borderId="14" xfId="0" applyFont="1" applyFill="1" applyBorder="1" applyAlignment="1" applyProtection="1">
      <alignment horizontal="center" vertical="center"/>
      <protection locked="0"/>
    </xf>
    <xf numFmtId="0" fontId="14" fillId="0" borderId="3" xfId="8" applyFont="1" applyFill="1" applyBorder="1" applyAlignment="1">
      <alignment horizontal="center" vertical="center"/>
    </xf>
    <xf numFmtId="0" fontId="14" fillId="0" borderId="2" xfId="8" applyFont="1" applyFill="1" applyBorder="1" applyAlignment="1">
      <alignment horizontal="center" vertical="center"/>
    </xf>
    <xf numFmtId="0" fontId="3" fillId="0" borderId="3" xfId="8" applyFont="1" applyFill="1" applyBorder="1" applyAlignment="1">
      <alignment horizontal="center" vertical="center"/>
    </xf>
    <xf numFmtId="0" fontId="3" fillId="0" borderId="2" xfId="8" applyFont="1" applyFill="1" applyBorder="1" applyAlignment="1">
      <alignment horizontal="center" vertical="center"/>
    </xf>
    <xf numFmtId="0" fontId="26" fillId="0" borderId="3" xfId="8" applyFont="1" applyFill="1" applyBorder="1" applyAlignment="1">
      <alignment horizontal="center" vertical="center"/>
    </xf>
    <xf numFmtId="0" fontId="26" fillId="0" borderId="2" xfId="8" applyFont="1" applyFill="1" applyBorder="1" applyAlignment="1">
      <alignment horizontal="center" vertical="center"/>
    </xf>
    <xf numFmtId="0" fontId="24" fillId="0" borderId="3" xfId="0" applyFont="1" applyFill="1" applyBorder="1" applyAlignment="1" applyProtection="1">
      <alignment vertical="center"/>
      <protection locked="0"/>
    </xf>
    <xf numFmtId="4" fontId="0" fillId="0" borderId="2" xfId="0" applyNumberFormat="1" applyFont="1" applyFill="1" applyBorder="1" applyAlignment="1" applyProtection="1">
      <alignment horizontal="center" vertical="center"/>
      <protection locked="0"/>
    </xf>
    <xf numFmtId="0" fontId="24" fillId="0" borderId="16" xfId="0" applyFont="1" applyFill="1" applyBorder="1" applyAlignment="1" applyProtection="1">
      <alignment vertical="center"/>
      <protection locked="0"/>
    </xf>
    <xf numFmtId="0" fontId="0" fillId="0" borderId="12" xfId="0" applyFont="1" applyFill="1" applyBorder="1" applyAlignment="1" applyProtection="1">
      <alignment horizontal="left" vertical="center"/>
      <protection locked="0"/>
    </xf>
    <xf numFmtId="4" fontId="27" fillId="0" borderId="12" xfId="0" applyNumberFormat="1" applyFont="1" applyFill="1" applyBorder="1" applyAlignment="1" applyProtection="1">
      <alignment horizontal="center" vertical="center"/>
      <protection locked="0"/>
    </xf>
    <xf numFmtId="0" fontId="49" fillId="0" borderId="12" xfId="0" applyFont="1" applyFill="1" applyBorder="1" applyAlignment="1" applyProtection="1">
      <alignment vertical="center"/>
      <protection locked="0"/>
    </xf>
    <xf numFmtId="0" fontId="49" fillId="0" borderId="12" xfId="0" applyFont="1" applyFill="1" applyBorder="1" applyAlignment="1" applyProtection="1">
      <alignment horizontal="right" vertical="center"/>
      <protection locked="0"/>
    </xf>
    <xf numFmtId="4" fontId="49" fillId="0" borderId="12" xfId="0" applyNumberFormat="1" applyFont="1" applyFill="1" applyBorder="1" applyAlignment="1" applyProtection="1">
      <alignment horizontal="center" vertical="center"/>
      <protection locked="0"/>
    </xf>
    <xf numFmtId="4" fontId="50" fillId="0" borderId="12" xfId="0" applyNumberFormat="1" applyFont="1" applyFill="1" applyBorder="1" applyAlignment="1" applyProtection="1">
      <alignment horizontal="right" vertical="center"/>
      <protection locked="0"/>
    </xf>
    <xf numFmtId="4" fontId="49" fillId="0" borderId="15" xfId="0" applyNumberFormat="1" applyFont="1" applyFill="1" applyBorder="1" applyAlignment="1" applyProtection="1">
      <alignment horizontal="right" vertical="center"/>
      <protection locked="0"/>
    </xf>
    <xf numFmtId="0" fontId="27" fillId="0" borderId="76" xfId="0" applyFont="1" applyBorder="1" applyAlignment="1" applyProtection="1">
      <alignment horizontal="left" vertical="center"/>
      <protection locked="0" hidden="1"/>
    </xf>
    <xf numFmtId="0" fontId="10" fillId="0" borderId="3" xfId="9" applyFont="1" applyFill="1" applyBorder="1" applyAlignment="1">
      <alignment horizontal="center" vertical="center"/>
    </xf>
    <xf numFmtId="4" fontId="10" fillId="0" borderId="2" xfId="2" applyNumberFormat="1" applyFont="1" applyFill="1" applyBorder="1" applyAlignment="1" applyProtection="1">
      <alignment horizontal="center" vertical="center"/>
    </xf>
    <xf numFmtId="0" fontId="10" fillId="0" borderId="4" xfId="10" applyFont="1" applyFill="1" applyBorder="1" applyAlignment="1" applyProtection="1">
      <alignment horizontal="center" vertical="center"/>
      <protection locked="0"/>
    </xf>
    <xf numFmtId="4" fontId="10" fillId="0" borderId="2" xfId="2" applyNumberFormat="1" applyFont="1" applyFill="1" applyBorder="1" applyAlignment="1" applyProtection="1">
      <alignment horizontal="right" vertical="center"/>
    </xf>
    <xf numFmtId="0" fontId="10" fillId="0" borderId="4" xfId="6" applyNumberFormat="1" applyFont="1" applyFill="1" applyBorder="1" applyAlignment="1">
      <alignment horizontal="center" vertical="center"/>
    </xf>
    <xf numFmtId="0" fontId="27" fillId="0" borderId="20" xfId="0" applyFont="1" applyBorder="1" applyAlignment="1" applyProtection="1">
      <alignment horizontal="left" vertical="center"/>
      <protection hidden="1"/>
    </xf>
    <xf numFmtId="0" fontId="27" fillId="0" borderId="14" xfId="0" applyFont="1" applyBorder="1" applyAlignment="1" applyProtection="1">
      <alignment horizontal="left" vertical="center"/>
      <protection hidden="1"/>
    </xf>
    <xf numFmtId="0" fontId="27" fillId="0" borderId="3" xfId="0" applyFont="1" applyBorder="1" applyAlignment="1" applyProtection="1">
      <alignment horizontal="left" vertical="center"/>
      <protection hidden="1"/>
    </xf>
    <xf numFmtId="0" fontId="27" fillId="0" borderId="2" xfId="0" applyFont="1" applyBorder="1" applyAlignment="1" applyProtection="1">
      <alignment horizontal="left" vertical="center"/>
      <protection hidden="1"/>
    </xf>
    <xf numFmtId="49" fontId="27" fillId="0" borderId="3" xfId="0" applyNumberFormat="1" applyFont="1" applyFill="1" applyBorder="1" applyAlignment="1">
      <alignment horizontal="left" vertical="center" wrapText="1"/>
    </xf>
    <xf numFmtId="49" fontId="27" fillId="0" borderId="2" xfId="0" applyNumberFormat="1" applyFont="1" applyFill="1" applyBorder="1" applyAlignment="1" applyProtection="1">
      <alignment horizontal="left" vertical="center" wrapText="1"/>
      <protection locked="0"/>
    </xf>
    <xf numFmtId="0" fontId="27" fillId="0" borderId="3" xfId="0" applyNumberFormat="1" applyFont="1" applyFill="1" applyBorder="1" applyAlignment="1" applyProtection="1">
      <alignment vertical="center"/>
      <protection locked="0" hidden="1"/>
    </xf>
    <xf numFmtId="0" fontId="27" fillId="0" borderId="2" xfId="0" applyFont="1" applyFill="1" applyBorder="1" applyAlignment="1" applyProtection="1">
      <alignment vertical="center"/>
      <protection locked="0" hidden="1"/>
    </xf>
    <xf numFmtId="49" fontId="27" fillId="0" borderId="3" xfId="0" applyNumberFormat="1" applyFont="1" applyFill="1" applyBorder="1" applyAlignment="1">
      <alignment vertical="center" wrapText="1"/>
    </xf>
    <xf numFmtId="49" fontId="27" fillId="0" borderId="2" xfId="0" applyNumberFormat="1" applyFont="1" applyFill="1" applyBorder="1" applyAlignment="1">
      <alignment vertical="center" wrapText="1"/>
    </xf>
    <xf numFmtId="0" fontId="27" fillId="0" borderId="3" xfId="0" applyNumberFormat="1" applyFont="1" applyFill="1" applyBorder="1" applyAlignment="1" applyProtection="1">
      <alignment horizontal="left" vertical="center"/>
      <protection locked="0" hidden="1"/>
    </xf>
    <xf numFmtId="0" fontId="27" fillId="0" borderId="77" xfId="0" applyFont="1" applyBorder="1" applyAlignment="1" applyProtection="1">
      <alignment horizontal="left" vertical="center"/>
      <protection locked="0" hidden="1"/>
    </xf>
    <xf numFmtId="49" fontId="27" fillId="0" borderId="2" xfId="0" applyNumberFormat="1" applyFont="1" applyFill="1" applyBorder="1" applyAlignment="1">
      <alignment horizontal="left" vertical="center" wrapText="1"/>
    </xf>
    <xf numFmtId="49" fontId="27" fillId="0" borderId="2" xfId="0" applyNumberFormat="1" applyFont="1" applyFill="1" applyBorder="1" applyAlignment="1">
      <alignment horizontal="center" vertical="center" wrapText="1"/>
    </xf>
    <xf numFmtId="49" fontId="0" fillId="0" borderId="10" xfId="0" applyNumberFormat="1" applyFont="1" applyFill="1" applyBorder="1" applyAlignment="1">
      <alignment horizontal="left" vertical="center" wrapText="1"/>
    </xf>
    <xf numFmtId="0" fontId="16" fillId="0" borderId="19" xfId="10" applyFont="1" applyFill="1" applyBorder="1" applyAlignment="1" applyProtection="1">
      <alignment horizontal="center" vertical="center"/>
      <protection locked="0"/>
    </xf>
    <xf numFmtId="0" fontId="16" fillId="0" borderId="18" xfId="10" applyFont="1" applyFill="1" applyBorder="1" applyAlignment="1" applyProtection="1">
      <alignment horizontal="center" vertical="center"/>
      <protection locked="0"/>
    </xf>
    <xf numFmtId="0" fontId="14" fillId="0" borderId="19" xfId="6" applyFont="1" applyFill="1" applyBorder="1" applyAlignment="1" applyProtection="1">
      <alignment horizontal="center" vertical="center"/>
      <protection locked="0"/>
    </xf>
    <xf numFmtId="0" fontId="14" fillId="0" borderId="18" xfId="6" applyFont="1" applyFill="1" applyBorder="1" applyAlignment="1" applyProtection="1">
      <alignment horizontal="center" vertical="center"/>
      <protection locked="0"/>
    </xf>
    <xf numFmtId="0" fontId="16" fillId="0" borderId="19" xfId="6" applyNumberFormat="1" applyFont="1" applyFill="1" applyBorder="1" applyAlignment="1">
      <alignment horizontal="center" vertical="center"/>
    </xf>
    <xf numFmtId="0" fontId="16" fillId="0" borderId="18" xfId="6" applyNumberFormat="1" applyFont="1" applyFill="1" applyBorder="1" applyAlignment="1">
      <alignment horizontal="center" vertical="center"/>
    </xf>
    <xf numFmtId="0" fontId="16" fillId="6" borderId="12" xfId="10" applyFont="1" applyFill="1" applyBorder="1" applyAlignment="1" applyProtection="1">
      <alignment horizontal="center" vertical="center"/>
      <protection locked="0"/>
    </xf>
    <xf numFmtId="168" fontId="16" fillId="6" borderId="15" xfId="2" applyNumberFormat="1" applyFont="1" applyFill="1" applyBorder="1" applyAlignment="1" applyProtection="1">
      <alignment horizontal="right" vertical="center"/>
    </xf>
    <xf numFmtId="0" fontId="16" fillId="6" borderId="35" xfId="10" applyFont="1" applyFill="1" applyBorder="1" applyAlignment="1" applyProtection="1">
      <alignment horizontal="center" vertical="center"/>
      <protection locked="0"/>
    </xf>
    <xf numFmtId="0" fontId="16" fillId="6" borderId="10" xfId="10" applyFont="1" applyFill="1" applyBorder="1" applyAlignment="1" applyProtection="1">
      <alignment horizontal="left" vertical="center"/>
      <protection locked="0"/>
    </xf>
    <xf numFmtId="0" fontId="16" fillId="6" borderId="1" xfId="10" applyFont="1" applyFill="1" applyBorder="1" applyAlignment="1" applyProtection="1">
      <alignment horizontal="left" vertical="center"/>
      <protection locked="0"/>
    </xf>
    <xf numFmtId="49" fontId="0" fillId="0" borderId="62" xfId="0" applyNumberFormat="1" applyFont="1" applyFill="1" applyBorder="1" applyAlignment="1">
      <alignment horizontal="left" vertical="center" wrapText="1"/>
    </xf>
    <xf numFmtId="170" fontId="16" fillId="0" borderId="10" xfId="2" applyNumberFormat="1" applyFont="1" applyFill="1" applyBorder="1" applyAlignment="1" applyProtection="1">
      <alignment horizontal="center" vertical="center"/>
    </xf>
    <xf numFmtId="170" fontId="12" fillId="3" borderId="1" xfId="10" applyNumberFormat="1" applyFont="1" applyFill="1" applyBorder="1" applyAlignment="1">
      <alignment horizontal="center" vertical="center"/>
    </xf>
    <xf numFmtId="170" fontId="0" fillId="0" borderId="10" xfId="0" applyNumberFormat="1" applyFont="1" applyFill="1" applyBorder="1" applyAlignment="1" applyProtection="1">
      <alignment horizontal="center" vertical="center"/>
      <protection locked="0" hidden="1"/>
    </xf>
    <xf numFmtId="0" fontId="16" fillId="0" borderId="3" xfId="10" applyFont="1" applyFill="1" applyBorder="1" applyAlignment="1" applyProtection="1">
      <alignment horizontal="right" vertical="center"/>
      <protection locked="0"/>
    </xf>
    <xf numFmtId="0" fontId="16" fillId="0" borderId="0" xfId="10" applyFont="1" applyFill="1" applyBorder="1" applyAlignment="1" applyProtection="1">
      <alignment horizontal="right" vertical="center"/>
      <protection locked="0"/>
    </xf>
    <xf numFmtId="4" fontId="17" fillId="0" borderId="0" xfId="2" applyNumberFormat="1" applyFont="1" applyFill="1" applyBorder="1" applyAlignment="1" applyProtection="1">
      <alignment horizontal="right" vertical="center"/>
    </xf>
    <xf numFmtId="4" fontId="29" fillId="4" borderId="16" xfId="10" applyNumberFormat="1" applyFont="1" applyFill="1" applyBorder="1" applyAlignment="1">
      <alignment horizontal="right" vertical="center"/>
    </xf>
    <xf numFmtId="4" fontId="17" fillId="4" borderId="3" xfId="2" applyNumberFormat="1" applyFont="1" applyFill="1" applyBorder="1" applyAlignment="1" applyProtection="1">
      <alignment horizontal="right" vertical="center"/>
    </xf>
    <xf numFmtId="4" fontId="29" fillId="0" borderId="0" xfId="10" applyNumberFormat="1" applyFont="1" applyFill="1" applyBorder="1" applyAlignment="1">
      <alignment horizontal="right" vertical="center"/>
    </xf>
    <xf numFmtId="0" fontId="12" fillId="6" borderId="20" xfId="10" applyFont="1" applyFill="1" applyBorder="1" applyAlignment="1">
      <alignment horizontal="left" vertical="center"/>
    </xf>
    <xf numFmtId="0" fontId="0" fillId="6" borderId="3" xfId="0" applyFill="1" applyBorder="1" applyAlignment="1">
      <alignment vertical="center"/>
    </xf>
    <xf numFmtId="0" fontId="12" fillId="3" borderId="1" xfId="10" applyFont="1" applyFill="1" applyBorder="1" applyAlignment="1">
      <alignment horizontal="right" vertical="center"/>
    </xf>
    <xf numFmtId="49" fontId="24" fillId="0" borderId="0" xfId="0" applyNumberFormat="1" applyFont="1" applyFill="1" applyBorder="1" applyAlignment="1">
      <alignment horizontal="left" vertical="center" wrapText="1"/>
    </xf>
    <xf numFmtId="0" fontId="16" fillId="0" borderId="10" xfId="10" applyFont="1" applyFill="1" applyBorder="1" applyAlignment="1" applyProtection="1">
      <alignment horizontal="right" vertical="center"/>
      <protection locked="0"/>
    </xf>
    <xf numFmtId="0" fontId="12" fillId="3" borderId="15" xfId="9" applyFont="1" applyFill="1" applyBorder="1" applyAlignment="1">
      <alignment horizontal="left" vertical="center"/>
    </xf>
    <xf numFmtId="4" fontId="14" fillId="0" borderId="0" xfId="8" applyNumberFormat="1" applyFont="1" applyFill="1" applyBorder="1" applyAlignment="1">
      <alignment horizontal="center" vertical="center"/>
    </xf>
    <xf numFmtId="4" fontId="0" fillId="0" borderId="0" xfId="0" applyNumberFormat="1" applyFont="1" applyFill="1" applyBorder="1" applyAlignment="1" applyProtection="1">
      <alignment vertical="center"/>
      <protection locked="0"/>
    </xf>
    <xf numFmtId="0" fontId="14" fillId="0" borderId="78" xfId="12" applyFont="1" applyFill="1" applyBorder="1" applyAlignment="1">
      <alignment vertical="center"/>
    </xf>
    <xf numFmtId="0" fontId="14" fillId="0" borderId="79" xfId="12" applyFont="1" applyFill="1" applyBorder="1" applyAlignment="1">
      <alignment vertical="center"/>
    </xf>
    <xf numFmtId="170" fontId="14" fillId="0" borderId="80" xfId="12" applyNumberFormat="1" applyFont="1" applyFill="1" applyBorder="1" applyAlignment="1">
      <alignment vertical="center"/>
    </xf>
    <xf numFmtId="167" fontId="14" fillId="0" borderId="81" xfId="12" applyNumberFormat="1" applyFont="1" applyFill="1" applyBorder="1" applyAlignment="1">
      <alignment horizontal="right" vertical="center" wrapText="1"/>
    </xf>
    <xf numFmtId="167" fontId="14" fillId="0" borderId="79" xfId="12" applyNumberFormat="1" applyFont="1" applyFill="1" applyBorder="1" applyAlignment="1">
      <alignment horizontal="right" vertical="center" wrapText="1"/>
    </xf>
    <xf numFmtId="167" fontId="29" fillId="0" borderId="82" xfId="12" applyNumberFormat="1" applyFont="1" applyFill="1" applyBorder="1" applyAlignment="1">
      <alignment vertical="center" wrapText="1"/>
    </xf>
    <xf numFmtId="167" fontId="29" fillId="0" borderId="60" xfId="12" applyNumberFormat="1" applyFont="1" applyFill="1" applyBorder="1" applyAlignment="1">
      <alignment vertical="center" wrapText="1"/>
    </xf>
    <xf numFmtId="167" fontId="29" fillId="4" borderId="83" xfId="12" applyNumberFormat="1" applyFont="1" applyFill="1" applyBorder="1" applyAlignment="1">
      <alignment vertical="center" wrapText="1"/>
    </xf>
    <xf numFmtId="0" fontId="12" fillId="3" borderId="84" xfId="9" applyFont="1" applyFill="1" applyBorder="1" applyAlignment="1">
      <alignment horizontal="center" vertical="center"/>
    </xf>
    <xf numFmtId="0" fontId="12" fillId="3" borderId="10" xfId="9" applyFont="1" applyFill="1" applyBorder="1" applyAlignment="1">
      <alignment horizontal="left" vertical="center"/>
    </xf>
    <xf numFmtId="170" fontId="12" fillId="3" borderId="10" xfId="9" applyNumberFormat="1" applyFont="1" applyFill="1" applyBorder="1" applyAlignment="1">
      <alignment horizontal="center" vertical="center"/>
    </xf>
    <xf numFmtId="0" fontId="12" fillId="3" borderId="10" xfId="10" applyFont="1" applyFill="1" applyBorder="1" applyAlignment="1">
      <alignment horizontal="right" vertical="center"/>
    </xf>
    <xf numFmtId="0" fontId="12" fillId="3" borderId="2" xfId="9" applyFont="1" applyFill="1" applyBorder="1" applyAlignment="1">
      <alignment horizontal="left" vertical="center"/>
    </xf>
    <xf numFmtId="0" fontId="12" fillId="3" borderId="4" xfId="10" applyFont="1" applyFill="1" applyBorder="1" applyAlignment="1">
      <alignment horizontal="right" vertical="center"/>
    </xf>
    <xf numFmtId="4" fontId="29" fillId="4" borderId="3" xfId="10" applyNumberFormat="1" applyFont="1" applyFill="1" applyBorder="1" applyAlignment="1">
      <alignment horizontal="right" vertical="center"/>
    </xf>
    <xf numFmtId="4" fontId="29" fillId="4" borderId="85" xfId="10" applyNumberFormat="1" applyFont="1" applyFill="1" applyBorder="1" applyAlignment="1">
      <alignment horizontal="right" vertical="center"/>
    </xf>
    <xf numFmtId="0" fontId="12" fillId="3" borderId="86" xfId="9" applyFont="1" applyFill="1" applyBorder="1" applyAlignment="1">
      <alignment horizontal="center" vertical="center"/>
    </xf>
    <xf numFmtId="4" fontId="29" fillId="4" borderId="87" xfId="10" applyNumberFormat="1" applyFont="1" applyFill="1" applyBorder="1" applyAlignment="1">
      <alignment horizontal="right" vertical="center"/>
    </xf>
    <xf numFmtId="0" fontId="16" fillId="0" borderId="84" xfId="9" applyFont="1" applyFill="1" applyBorder="1" applyAlignment="1">
      <alignment horizontal="center" vertical="center"/>
    </xf>
    <xf numFmtId="4" fontId="17" fillId="4" borderId="88" xfId="2" applyNumberFormat="1" applyFont="1" applyFill="1" applyBorder="1" applyAlignment="1" applyProtection="1">
      <alignment horizontal="right" vertical="center"/>
    </xf>
    <xf numFmtId="0" fontId="10" fillId="6" borderId="3" xfId="10" applyFont="1" applyFill="1" applyBorder="1" applyAlignment="1" applyProtection="1">
      <alignment horizontal="left" vertical="center"/>
      <protection locked="0"/>
    </xf>
    <xf numFmtId="49" fontId="24" fillId="6" borderId="0" xfId="0" applyNumberFormat="1" applyFont="1" applyFill="1" applyBorder="1" applyAlignment="1">
      <alignment horizontal="left" vertical="center" wrapText="1"/>
    </xf>
    <xf numFmtId="0" fontId="16" fillId="0" borderId="89" xfId="9" applyFont="1" applyFill="1" applyBorder="1" applyAlignment="1">
      <alignment horizontal="center" vertical="center"/>
    </xf>
    <xf numFmtId="0" fontId="0" fillId="0" borderId="64" xfId="0" applyFont="1" applyFill="1" applyBorder="1" applyAlignment="1">
      <alignment horizontal="left" vertical="center"/>
    </xf>
    <xf numFmtId="0" fontId="16" fillId="0" borderId="90" xfId="10" applyFont="1" applyFill="1" applyBorder="1" applyAlignment="1" applyProtection="1">
      <alignment horizontal="right" vertical="center"/>
      <protection locked="0"/>
    </xf>
    <xf numFmtId="0" fontId="16" fillId="0" borderId="64" xfId="10" applyFont="1" applyFill="1" applyBorder="1" applyAlignment="1" applyProtection="1">
      <alignment horizontal="right" vertical="center"/>
      <protection locked="0"/>
    </xf>
    <xf numFmtId="0" fontId="16" fillId="0" borderId="91" xfId="10" applyFont="1" applyFill="1" applyBorder="1" applyAlignment="1" applyProtection="1">
      <alignment horizontal="right" vertical="center"/>
      <protection locked="0"/>
    </xf>
    <xf numFmtId="168" fontId="0" fillId="0" borderId="64" xfId="0" applyNumberFormat="1" applyFont="1" applyFill="1" applyBorder="1" applyAlignment="1">
      <alignment horizontal="right" vertical="center"/>
    </xf>
    <xf numFmtId="0" fontId="16" fillId="6" borderId="91" xfId="10" applyFont="1" applyFill="1" applyBorder="1" applyAlignment="1" applyProtection="1">
      <alignment horizontal="left" vertical="center"/>
      <protection locked="0"/>
    </xf>
    <xf numFmtId="0" fontId="16" fillId="6" borderId="92" xfId="10" applyFont="1" applyFill="1" applyBorder="1" applyAlignment="1" applyProtection="1">
      <alignment horizontal="center" vertical="center"/>
      <protection locked="0"/>
    </xf>
    <xf numFmtId="168" fontId="16" fillId="6" borderId="93" xfId="10" applyNumberFormat="1" applyFont="1" applyFill="1" applyBorder="1" applyAlignment="1">
      <alignment horizontal="right" vertical="center"/>
    </xf>
    <xf numFmtId="4" fontId="17" fillId="4" borderId="68" xfId="2" applyNumberFormat="1" applyFont="1" applyFill="1" applyBorder="1" applyAlignment="1" applyProtection="1">
      <alignment horizontal="right" vertical="center"/>
    </xf>
    <xf numFmtId="4" fontId="0" fillId="0" borderId="0" xfId="0" applyNumberFormat="1" applyFont="1" applyFill="1" applyBorder="1" applyAlignment="1">
      <alignment vertical="center"/>
    </xf>
    <xf numFmtId="170" fontId="16" fillId="13" borderId="90" xfId="2" applyNumberFormat="1" applyFont="1" applyFill="1" applyBorder="1" applyAlignment="1" applyProtection="1">
      <alignment horizontal="center" vertical="center"/>
    </xf>
    <xf numFmtId="0" fontId="0" fillId="0" borderId="10" xfId="0" applyFont="1" applyFill="1" applyBorder="1" applyAlignment="1" applyProtection="1">
      <alignment horizontal="left" vertical="center"/>
      <protection locked="0" hidden="1"/>
    </xf>
    <xf numFmtId="4" fontId="0" fillId="0" borderId="0" xfId="0" applyNumberFormat="1" applyFont="1" applyFill="1" applyBorder="1" applyAlignment="1">
      <alignment vertical="center"/>
    </xf>
    <xf numFmtId="4" fontId="0" fillId="0" borderId="0" xfId="0" applyNumberFormat="1" applyFont="1" applyFill="1" applyBorder="1" applyAlignment="1">
      <alignment horizontal="left" vertical="center"/>
    </xf>
    <xf numFmtId="0" fontId="51" fillId="0" borderId="0" xfId="0" applyFont="1" applyBorder="1" applyAlignment="1">
      <alignment horizontal="right"/>
    </xf>
    <xf numFmtId="166" fontId="16" fillId="0" borderId="0" xfId="2" applyNumberFormat="1" applyFont="1" applyFill="1" applyBorder="1" applyAlignment="1" applyProtection="1">
      <alignment horizontal="center" vertical="center"/>
    </xf>
    <xf numFmtId="166" fontId="0" fillId="0" borderId="0" xfId="0" applyNumberFormat="1"/>
    <xf numFmtId="166" fontId="16" fillId="7" borderId="0" xfId="2" applyNumberFormat="1" applyFont="1" applyFill="1" applyBorder="1" applyAlignment="1" applyProtection="1">
      <alignment horizontal="center" vertical="center"/>
    </xf>
    <xf numFmtId="0" fontId="0" fillId="0" borderId="0" xfId="0" applyBorder="1"/>
    <xf numFmtId="4" fontId="0" fillId="0" borderId="0" xfId="0" applyNumberFormat="1" applyFont="1" applyFill="1" applyBorder="1" applyAlignment="1">
      <alignment horizontal="right" vertical="center"/>
    </xf>
    <xf numFmtId="0" fontId="0" fillId="0" borderId="20" xfId="0" applyFont="1" applyBorder="1" applyAlignment="1" applyProtection="1">
      <alignment horizontal="left" vertical="center"/>
      <protection hidden="1"/>
    </xf>
    <xf numFmtId="0" fontId="0" fillId="0" borderId="13" xfId="0" applyFont="1" applyBorder="1" applyAlignment="1" applyProtection="1">
      <alignment horizontal="center" vertical="center"/>
      <protection hidden="1"/>
    </xf>
    <xf numFmtId="0" fontId="0" fillId="0" borderId="13" xfId="0" applyFont="1" applyBorder="1" applyAlignment="1" applyProtection="1">
      <alignment horizontal="left" vertical="center"/>
      <protection hidden="1"/>
    </xf>
    <xf numFmtId="4" fontId="0" fillId="0" borderId="13" xfId="0" applyNumberFormat="1" applyFont="1" applyBorder="1" applyAlignment="1" applyProtection="1">
      <alignment horizontal="center" vertical="center"/>
      <protection hidden="1"/>
    </xf>
    <xf numFmtId="168" fontId="0" fillId="0" borderId="13" xfId="0" applyNumberFormat="1" applyFont="1" applyBorder="1" applyAlignment="1" applyProtection="1">
      <alignment horizontal="center" vertical="center"/>
      <protection hidden="1"/>
    </xf>
    <xf numFmtId="10" fontId="0" fillId="0" borderId="14" xfId="0" applyNumberFormat="1" applyFont="1" applyBorder="1" applyAlignment="1" applyProtection="1">
      <alignment horizontal="right" vertical="center"/>
      <protection hidden="1"/>
    </xf>
    <xf numFmtId="0" fontId="0" fillId="0" borderId="0" xfId="0" applyFont="1" applyAlignment="1" applyProtection="1">
      <alignment horizontal="left" vertical="center"/>
      <protection hidden="1"/>
    </xf>
    <xf numFmtId="0" fontId="0" fillId="0" borderId="3" xfId="0" applyFont="1" applyBorder="1" applyAlignment="1" applyProtection="1">
      <alignment horizontal="left" vertical="center"/>
      <protection hidden="1"/>
    </xf>
    <xf numFmtId="0" fontId="0" fillId="0" borderId="94" xfId="0" applyFont="1" applyBorder="1" applyAlignment="1" applyProtection="1">
      <alignment horizontal="center" vertical="center"/>
      <protection hidden="1"/>
    </xf>
    <xf numFmtId="0" fontId="0" fillId="0" borderId="95" xfId="0" applyFont="1" applyBorder="1" applyAlignment="1" applyProtection="1">
      <alignment horizontal="left" vertical="center"/>
      <protection hidden="1"/>
    </xf>
    <xf numFmtId="4" fontId="0" fillId="0" borderId="95" xfId="0" applyNumberFormat="1" applyFont="1" applyBorder="1" applyAlignment="1" applyProtection="1">
      <alignment horizontal="center" vertical="center"/>
      <protection hidden="1"/>
    </xf>
    <xf numFmtId="0" fontId="0" fillId="0" borderId="95" xfId="0" applyFont="1" applyBorder="1" applyAlignment="1" applyProtection="1">
      <alignment horizontal="center" vertical="center"/>
      <protection hidden="1"/>
    </xf>
    <xf numFmtId="168" fontId="0" fillId="0" borderId="95" xfId="0" applyNumberFormat="1" applyFont="1" applyBorder="1" applyAlignment="1" applyProtection="1">
      <alignment horizontal="center" vertical="center"/>
      <protection hidden="1"/>
    </xf>
    <xf numFmtId="10" fontId="0" fillId="0" borderId="2" xfId="0" applyNumberFormat="1" applyFont="1" applyBorder="1" applyAlignment="1" applyProtection="1">
      <alignment horizontal="right" vertical="center"/>
      <protection hidden="1"/>
    </xf>
    <xf numFmtId="0" fontId="0" fillId="0" borderId="96" xfId="0" applyFont="1" applyBorder="1" applyAlignment="1" applyProtection="1">
      <alignment horizontal="center" vertical="center"/>
      <protection hidden="1"/>
    </xf>
    <xf numFmtId="0" fontId="52" fillId="0" borderId="0" xfId="0" applyFont="1" applyBorder="1" applyAlignment="1" applyProtection="1">
      <alignment horizontal="left" vertical="center"/>
      <protection hidden="1"/>
    </xf>
    <xf numFmtId="4" fontId="0" fillId="0" borderId="0" xfId="0" applyNumberFormat="1" applyFont="1" applyBorder="1" applyAlignment="1" applyProtection="1">
      <alignment horizontal="center" vertical="center"/>
      <protection hidden="1"/>
    </xf>
    <xf numFmtId="0" fontId="0" fillId="0" borderId="0" xfId="0" applyFont="1" applyBorder="1" applyAlignment="1" applyProtection="1">
      <alignment horizontal="center" vertical="center"/>
      <protection hidden="1"/>
    </xf>
    <xf numFmtId="168" fontId="0" fillId="0" borderId="0" xfId="0" applyNumberFormat="1" applyFont="1" applyBorder="1" applyAlignment="1" applyProtection="1">
      <alignment horizontal="center" vertical="center"/>
      <protection hidden="1"/>
    </xf>
    <xf numFmtId="0" fontId="0" fillId="0" borderId="97" xfId="0" applyFont="1" applyBorder="1" applyAlignment="1" applyProtection="1">
      <alignment horizontal="center" vertical="center"/>
      <protection hidden="1"/>
    </xf>
    <xf numFmtId="0" fontId="0" fillId="0" borderId="98" xfId="0" applyFont="1" applyBorder="1" applyAlignment="1" applyProtection="1">
      <alignment horizontal="left" vertical="center"/>
      <protection hidden="1"/>
    </xf>
    <xf numFmtId="4" fontId="0" fillId="0" borderId="98" xfId="0" applyNumberFormat="1" applyFont="1" applyBorder="1" applyAlignment="1" applyProtection="1">
      <alignment horizontal="center" vertical="center"/>
      <protection hidden="1"/>
    </xf>
    <xf numFmtId="0" fontId="0" fillId="0" borderId="98" xfId="0" applyFont="1" applyBorder="1" applyAlignment="1" applyProtection="1">
      <alignment horizontal="center" vertical="center"/>
      <protection hidden="1"/>
    </xf>
    <xf numFmtId="168" fontId="0" fillId="0" borderId="98" xfId="0" applyNumberFormat="1" applyFont="1" applyBorder="1" applyAlignment="1" applyProtection="1">
      <alignment horizontal="center" vertical="center"/>
      <protection hidden="1"/>
    </xf>
    <xf numFmtId="0" fontId="0" fillId="0" borderId="96" xfId="0" applyFont="1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0" xfId="0" applyBorder="1" applyAlignment="1" applyProtection="1">
      <alignment horizontal="left" vertical="center"/>
      <protection hidden="1"/>
    </xf>
    <xf numFmtId="4" fontId="0" fillId="0" borderId="0" xfId="0" applyNumberFormat="1" applyFont="1" applyBorder="1" applyAlignment="1" applyProtection="1">
      <alignment horizontal="center" vertical="center"/>
      <protection locked="0" hidden="1"/>
    </xf>
    <xf numFmtId="0" fontId="0" fillId="0" borderId="0" xfId="0" applyFont="1" applyBorder="1" applyAlignment="1" applyProtection="1">
      <alignment horizontal="center" vertical="center"/>
      <protection locked="0" hidden="1"/>
    </xf>
    <xf numFmtId="0" fontId="0" fillId="0" borderId="0" xfId="0" applyFont="1" applyBorder="1" applyAlignment="1" applyProtection="1">
      <alignment horizontal="left" vertical="center"/>
      <protection hidden="1"/>
    </xf>
    <xf numFmtId="0" fontId="0" fillId="4" borderId="0" xfId="0" applyFont="1" applyFill="1" applyBorder="1" applyAlignment="1" applyProtection="1">
      <alignment horizontal="center" vertical="center"/>
      <protection hidden="1"/>
    </xf>
    <xf numFmtId="168" fontId="0" fillId="4" borderId="0" xfId="0" applyNumberFormat="1" applyFont="1" applyFill="1" applyBorder="1" applyAlignment="1" applyProtection="1">
      <alignment horizontal="center" vertical="center"/>
      <protection hidden="1"/>
    </xf>
    <xf numFmtId="4" fontId="0" fillId="4" borderId="0" xfId="0" applyNumberFormat="1" applyFont="1" applyFill="1" applyBorder="1" applyAlignment="1" applyProtection="1">
      <alignment horizontal="center" vertical="center"/>
      <protection hidden="1"/>
    </xf>
    <xf numFmtId="10" fontId="0" fillId="4" borderId="2" xfId="0" applyNumberFormat="1" applyFont="1" applyFill="1" applyBorder="1" applyAlignment="1" applyProtection="1">
      <alignment horizontal="right" vertical="center"/>
      <protection hidden="1"/>
    </xf>
    <xf numFmtId="0" fontId="0" fillId="0" borderId="99" xfId="0" applyFont="1" applyBorder="1" applyAlignment="1" applyProtection="1">
      <alignment horizontal="center" vertical="center"/>
      <protection hidden="1"/>
    </xf>
    <xf numFmtId="0" fontId="0" fillId="0" borderId="94" xfId="0" applyFont="1" applyBorder="1" applyAlignment="1" applyProtection="1">
      <alignment horizontal="left" vertical="center"/>
      <protection hidden="1"/>
    </xf>
    <xf numFmtId="4" fontId="0" fillId="0" borderId="99" xfId="0" applyNumberFormat="1" applyBorder="1" applyAlignment="1" applyProtection="1">
      <alignment horizontal="center" vertical="center"/>
      <protection hidden="1"/>
    </xf>
    <xf numFmtId="0" fontId="0" fillId="0" borderId="95" xfId="0" applyBorder="1" applyAlignment="1" applyProtection="1">
      <alignment horizontal="center" vertical="center"/>
      <protection hidden="1"/>
    </xf>
    <xf numFmtId="0" fontId="53" fillId="4" borderId="7" xfId="0" applyNumberFormat="1" applyFont="1" applyFill="1" applyBorder="1" applyAlignment="1" applyProtection="1">
      <alignment horizontal="left" vertical="center"/>
      <protection hidden="1"/>
    </xf>
    <xf numFmtId="0" fontId="53" fillId="4" borderId="21" xfId="0" applyNumberFormat="1" applyFont="1" applyFill="1" applyBorder="1" applyAlignment="1" applyProtection="1">
      <alignment horizontal="left" vertical="center"/>
      <protection hidden="1"/>
    </xf>
    <xf numFmtId="4" fontId="53" fillId="4" borderId="8" xfId="0" applyNumberFormat="1" applyFont="1" applyFill="1" applyBorder="1" applyAlignment="1" applyProtection="1">
      <alignment horizontal="left" vertical="center"/>
      <protection hidden="1"/>
    </xf>
    <xf numFmtId="0" fontId="0" fillId="0" borderId="100" xfId="0" applyFont="1" applyBorder="1" applyAlignment="1" applyProtection="1">
      <alignment horizontal="center" vertical="center"/>
      <protection hidden="1"/>
    </xf>
    <xf numFmtId="0" fontId="0" fillId="0" borderId="96" xfId="0" applyBorder="1" applyAlignment="1" applyProtection="1">
      <alignment horizontal="left" vertical="center"/>
      <protection hidden="1"/>
    </xf>
    <xf numFmtId="4" fontId="0" fillId="0" borderId="100" xfId="0" applyNumberFormat="1" applyBorder="1" applyAlignment="1" applyProtection="1">
      <alignment horizontal="center" vertical="center"/>
      <protection hidden="1"/>
    </xf>
    <xf numFmtId="0" fontId="0" fillId="0" borderId="101" xfId="0" applyBorder="1" applyAlignment="1" applyProtection="1">
      <alignment horizontal="center" vertical="center"/>
      <protection hidden="1"/>
    </xf>
    <xf numFmtId="0" fontId="12" fillId="0" borderId="101" xfId="0" applyNumberFormat="1" applyFont="1" applyBorder="1" applyAlignment="1" applyProtection="1">
      <alignment horizontal="center" vertical="center"/>
      <protection hidden="1"/>
    </xf>
    <xf numFmtId="0" fontId="12" fillId="0" borderId="100" xfId="0" applyNumberFormat="1" applyFont="1" applyBorder="1" applyAlignment="1" applyProtection="1">
      <alignment horizontal="center" vertical="center"/>
      <protection hidden="1"/>
    </xf>
    <xf numFmtId="168" fontId="12" fillId="0" borderId="100" xfId="0" applyNumberFormat="1" applyFont="1" applyBorder="1" applyAlignment="1" applyProtection="1">
      <alignment horizontal="center" vertical="center"/>
      <protection hidden="1"/>
    </xf>
    <xf numFmtId="168" fontId="12" fillId="0" borderId="96" xfId="0" applyNumberFormat="1" applyFont="1" applyBorder="1" applyAlignment="1" applyProtection="1">
      <alignment horizontal="center" vertical="center"/>
      <protection hidden="1"/>
    </xf>
    <xf numFmtId="4" fontId="12" fillId="12" borderId="9" xfId="0" applyNumberFormat="1" applyFont="1" applyFill="1" applyBorder="1" applyAlignment="1" applyProtection="1">
      <alignment horizontal="center" vertical="center"/>
      <protection hidden="1"/>
    </xf>
    <xf numFmtId="10" fontId="12" fillId="12" borderId="9" xfId="0" applyNumberFormat="1" applyFont="1" applyFill="1" applyBorder="1" applyAlignment="1" applyProtection="1">
      <alignment horizontal="right" vertical="center"/>
      <protection hidden="1"/>
    </xf>
    <xf numFmtId="0" fontId="0" fillId="0" borderId="96" xfId="0" applyFont="1" applyBorder="1" applyAlignment="1" applyProtection="1">
      <alignment horizontal="left" vertical="center"/>
      <protection hidden="1"/>
    </xf>
    <xf numFmtId="4" fontId="0" fillId="0" borderId="100" xfId="0" applyNumberFormat="1" applyFont="1" applyBorder="1" applyAlignment="1" applyProtection="1">
      <alignment horizontal="center" vertical="center"/>
      <protection hidden="1"/>
    </xf>
    <xf numFmtId="0" fontId="0" fillId="0" borderId="101" xfId="0" applyFont="1" applyBorder="1" applyAlignment="1" applyProtection="1">
      <alignment horizontal="center" vertical="center"/>
      <protection hidden="1"/>
    </xf>
    <xf numFmtId="0" fontId="0" fillId="0" borderId="102" xfId="0" applyNumberFormat="1" applyFont="1" applyBorder="1" applyAlignment="1" applyProtection="1">
      <alignment horizontal="center" vertical="center"/>
      <protection hidden="1"/>
    </xf>
    <xf numFmtId="0" fontId="0" fillId="0" borderId="103" xfId="0" applyNumberFormat="1" applyFont="1" applyBorder="1" applyAlignment="1" applyProtection="1">
      <alignment horizontal="center" vertical="center"/>
      <protection hidden="1"/>
    </xf>
    <xf numFmtId="168" fontId="0" fillId="0" borderId="103" xfId="0" quotePrefix="1" applyNumberFormat="1" applyBorder="1" applyAlignment="1" applyProtection="1">
      <alignment horizontal="center" vertical="center"/>
      <protection hidden="1"/>
    </xf>
    <xf numFmtId="168" fontId="0" fillId="0" borderId="96" xfId="0" quotePrefix="1" applyNumberFormat="1" applyBorder="1" applyAlignment="1" applyProtection="1">
      <alignment horizontal="center" vertical="center"/>
      <protection hidden="1"/>
    </xf>
    <xf numFmtId="4" fontId="12" fillId="12" borderId="1" xfId="0" quotePrefix="1" applyNumberFormat="1" applyFont="1" applyFill="1" applyBorder="1" applyAlignment="1" applyProtection="1">
      <alignment horizontal="center" vertical="center"/>
      <protection hidden="1"/>
    </xf>
    <xf numFmtId="10" fontId="12" fillId="12" borderId="1" xfId="0" quotePrefix="1" applyNumberFormat="1" applyFont="1" applyFill="1" applyBorder="1" applyAlignment="1" applyProtection="1">
      <alignment horizontal="right" vertical="center"/>
      <protection hidden="1"/>
    </xf>
    <xf numFmtId="0" fontId="0" fillId="0" borderId="104" xfId="0" applyNumberFormat="1" applyFont="1" applyBorder="1" applyAlignment="1" applyProtection="1">
      <alignment horizontal="center" vertical="center"/>
      <protection hidden="1"/>
    </xf>
    <xf numFmtId="0" fontId="0" fillId="0" borderId="99" xfId="0" applyNumberFormat="1" applyBorder="1" applyAlignment="1" applyProtection="1">
      <alignment horizontal="center" vertical="center"/>
      <protection hidden="1"/>
    </xf>
    <xf numFmtId="0" fontId="0" fillId="0" borderId="99" xfId="0" applyNumberFormat="1" applyFont="1" applyBorder="1" applyAlignment="1" applyProtection="1">
      <alignment horizontal="center" vertical="center"/>
      <protection hidden="1"/>
    </xf>
    <xf numFmtId="0" fontId="0" fillId="0" borderId="99" xfId="0" applyNumberFormat="1" applyBorder="1" applyAlignment="1" applyProtection="1">
      <alignment horizontal="center" vertical="center" wrapText="1"/>
      <protection hidden="1"/>
    </xf>
    <xf numFmtId="168" fontId="0" fillId="0" borderId="104" xfId="0" applyNumberFormat="1" applyBorder="1" applyAlignment="1" applyProtection="1">
      <alignment horizontal="center" vertical="center"/>
      <protection hidden="1"/>
    </xf>
    <xf numFmtId="168" fontId="0" fillId="0" borderId="104" xfId="0" applyNumberFormat="1" applyFill="1" applyBorder="1" applyAlignment="1" applyProtection="1">
      <alignment horizontal="center" vertical="center"/>
      <protection hidden="1"/>
    </xf>
    <xf numFmtId="168" fontId="0" fillId="0" borderId="99" xfId="0" applyNumberFormat="1" applyFont="1" applyBorder="1" applyAlignment="1" applyProtection="1">
      <alignment horizontal="center" vertical="center"/>
      <protection hidden="1"/>
    </xf>
    <xf numFmtId="168" fontId="0" fillId="0" borderId="94" xfId="0" applyNumberFormat="1" applyFont="1" applyBorder="1" applyAlignment="1" applyProtection="1">
      <alignment horizontal="center" vertical="center"/>
      <protection hidden="1"/>
    </xf>
    <xf numFmtId="4" fontId="12" fillId="12" borderId="10" xfId="0" applyNumberFormat="1" applyFont="1" applyFill="1" applyBorder="1" applyAlignment="1" applyProtection="1">
      <alignment horizontal="center" vertical="center"/>
      <protection hidden="1"/>
    </xf>
    <xf numFmtId="0" fontId="0" fillId="0" borderId="101" xfId="0" applyNumberFormat="1" applyFont="1" applyBorder="1" applyAlignment="1" applyProtection="1">
      <alignment horizontal="center" vertical="center"/>
      <protection hidden="1"/>
    </xf>
    <xf numFmtId="0" fontId="0" fillId="0" borderId="100" xfId="0" applyNumberFormat="1" applyBorder="1" applyAlignment="1" applyProtection="1">
      <alignment horizontal="center" vertical="center"/>
      <protection hidden="1"/>
    </xf>
    <xf numFmtId="0" fontId="0" fillId="0" borderId="100" xfId="0" applyNumberFormat="1" applyBorder="1" applyAlignment="1" applyProtection="1">
      <alignment horizontal="center" vertical="center" wrapText="1"/>
      <protection hidden="1"/>
    </xf>
    <xf numFmtId="0" fontId="0" fillId="0" borderId="100" xfId="0" applyNumberFormat="1" applyFont="1" applyBorder="1" applyAlignment="1" applyProtection="1">
      <alignment horizontal="center" vertical="center"/>
      <protection hidden="1"/>
    </xf>
    <xf numFmtId="168" fontId="0" fillId="0" borderId="100" xfId="0" applyNumberFormat="1" applyBorder="1" applyAlignment="1" applyProtection="1">
      <alignment horizontal="center" vertical="center"/>
      <protection hidden="1"/>
    </xf>
    <xf numFmtId="168" fontId="0" fillId="0" borderId="100" xfId="0" applyNumberFormat="1" applyFill="1" applyBorder="1" applyAlignment="1" applyProtection="1">
      <alignment horizontal="center" vertical="center"/>
      <protection hidden="1"/>
    </xf>
    <xf numFmtId="168" fontId="0" fillId="0" borderId="100" xfId="0" applyNumberFormat="1" applyFont="1" applyBorder="1" applyAlignment="1" applyProtection="1">
      <alignment horizontal="center" vertical="center"/>
      <protection hidden="1"/>
    </xf>
    <xf numFmtId="168" fontId="0" fillId="0" borderId="96" xfId="0" applyNumberFormat="1" applyFont="1" applyBorder="1" applyAlignment="1" applyProtection="1">
      <alignment horizontal="center" vertical="center"/>
      <protection hidden="1"/>
    </xf>
    <xf numFmtId="168" fontId="0" fillId="0" borderId="96" xfId="0" applyNumberFormat="1" applyBorder="1" applyAlignment="1" applyProtection="1">
      <alignment horizontal="center" vertical="center"/>
      <protection hidden="1"/>
    </xf>
    <xf numFmtId="10" fontId="12" fillId="12" borderId="10" xfId="0" applyNumberFormat="1" applyFont="1" applyFill="1" applyBorder="1" applyAlignment="1" applyProtection="1">
      <alignment horizontal="right" vertical="center"/>
      <protection hidden="1"/>
    </xf>
    <xf numFmtId="168" fontId="0" fillId="0" borderId="101" xfId="0" applyNumberFormat="1" applyFont="1" applyBorder="1" applyAlignment="1" applyProtection="1">
      <alignment horizontal="center" vertical="center"/>
      <protection hidden="1"/>
    </xf>
    <xf numFmtId="168" fontId="0" fillId="0" borderId="101" xfId="0" applyNumberFormat="1" applyFont="1" applyFill="1" applyBorder="1" applyAlignment="1" applyProtection="1">
      <alignment horizontal="center" vertical="center"/>
      <protection hidden="1"/>
    </xf>
    <xf numFmtId="171" fontId="0" fillId="0" borderId="105" xfId="0" applyNumberFormat="1" applyFont="1" applyBorder="1" applyAlignment="1" applyProtection="1">
      <alignment horizontal="center" vertical="center"/>
      <protection hidden="1"/>
    </xf>
    <xf numFmtId="0" fontId="0" fillId="0" borderId="105" xfId="0" applyFont="1" applyBorder="1" applyAlignment="1" applyProtection="1">
      <alignment horizontal="left" vertical="center" wrapText="1"/>
      <protection hidden="1"/>
    </xf>
    <xf numFmtId="4" fontId="0" fillId="0" borderId="100" xfId="0" applyNumberFormat="1" applyFont="1" applyFill="1" applyBorder="1" applyAlignment="1" applyProtection="1">
      <alignment horizontal="center" vertical="center"/>
      <protection hidden="1"/>
    </xf>
    <xf numFmtId="2" fontId="0" fillId="0" borderId="101" xfId="0" applyNumberFormat="1" applyFill="1" applyBorder="1" applyAlignment="1" applyProtection="1">
      <alignment horizontal="center" vertical="center"/>
      <protection hidden="1"/>
    </xf>
    <xf numFmtId="4" fontId="0" fillId="0" borderId="105" xfId="0" applyNumberFormat="1" applyFont="1" applyBorder="1" applyAlignment="1" applyProtection="1">
      <alignment horizontal="center" vertical="center"/>
      <protection locked="0" hidden="1"/>
    </xf>
    <xf numFmtId="4" fontId="0" fillId="0" borderId="105" xfId="0" applyNumberFormat="1" applyFont="1" applyBorder="1" applyAlignment="1" applyProtection="1">
      <alignment horizontal="center" vertical="center"/>
      <protection hidden="1"/>
    </xf>
    <xf numFmtId="165" fontId="0" fillId="0" borderId="105" xfId="0" applyNumberFormat="1" applyFont="1" applyBorder="1" applyAlignment="1" applyProtection="1">
      <alignment horizontal="center" vertical="center"/>
      <protection locked="0" hidden="1"/>
    </xf>
    <xf numFmtId="168" fontId="0" fillId="0" borderId="105" xfId="0" applyNumberFormat="1" applyFont="1" applyBorder="1" applyAlignment="1" applyProtection="1">
      <alignment horizontal="center" vertical="center"/>
      <protection hidden="1"/>
    </xf>
    <xf numFmtId="168" fontId="0" fillId="0" borderId="105" xfId="0" applyNumberFormat="1" applyFont="1" applyBorder="1" applyAlignment="1" applyProtection="1">
      <alignment horizontal="center" vertical="center"/>
      <protection locked="0" hidden="1"/>
    </xf>
    <xf numFmtId="168" fontId="0" fillId="0" borderId="107" xfId="0" applyNumberFormat="1" applyFont="1" applyBorder="1" applyAlignment="1" applyProtection="1">
      <alignment horizontal="center" vertical="center"/>
      <protection hidden="1"/>
    </xf>
    <xf numFmtId="172" fontId="0" fillId="0" borderId="107" xfId="0" applyNumberFormat="1" applyFont="1" applyBorder="1" applyAlignment="1" applyProtection="1">
      <alignment horizontal="center" vertical="center"/>
      <protection hidden="1"/>
    </xf>
    <xf numFmtId="10" fontId="0" fillId="12" borderId="2" xfId="0" applyNumberFormat="1" applyFont="1" applyFill="1" applyBorder="1" applyAlignment="1" applyProtection="1">
      <alignment horizontal="right" vertical="center"/>
      <protection hidden="1"/>
    </xf>
    <xf numFmtId="171" fontId="0" fillId="0" borderId="108" xfId="0" applyNumberFormat="1" applyFont="1" applyBorder="1" applyAlignment="1" applyProtection="1">
      <alignment horizontal="center" vertical="center"/>
      <protection hidden="1"/>
    </xf>
    <xf numFmtId="0" fontId="0" fillId="0" borderId="108" xfId="0" applyFont="1" applyBorder="1" applyAlignment="1" applyProtection="1">
      <alignment horizontal="left" vertical="center" wrapText="1"/>
      <protection hidden="1"/>
    </xf>
    <xf numFmtId="4" fontId="0" fillId="0" borderId="108" xfId="0" applyNumberFormat="1" applyFont="1" applyBorder="1" applyAlignment="1" applyProtection="1">
      <alignment horizontal="center" vertical="center"/>
      <protection locked="0" hidden="1"/>
    </xf>
    <xf numFmtId="165" fontId="0" fillId="0" borderId="108" xfId="0" applyNumberFormat="1" applyFont="1" applyBorder="1" applyAlignment="1" applyProtection="1">
      <alignment horizontal="center" vertical="center"/>
      <protection locked="0" hidden="1"/>
    </xf>
    <xf numFmtId="168" fontId="0" fillId="0" borderId="108" xfId="0" applyNumberFormat="1" applyFont="1" applyBorder="1" applyAlignment="1" applyProtection="1">
      <alignment horizontal="center" vertical="center"/>
      <protection locked="0" hidden="1"/>
    </xf>
    <xf numFmtId="0" fontId="0" fillId="0" borderId="108" xfId="0" applyFont="1" applyBorder="1" applyAlignment="1" applyProtection="1">
      <alignment horizontal="left" vertical="center"/>
      <protection hidden="1"/>
    </xf>
    <xf numFmtId="4" fontId="0" fillId="0" borderId="109" xfId="0" applyNumberFormat="1" applyFont="1" applyBorder="1" applyAlignment="1" applyProtection="1">
      <alignment horizontal="center" vertical="center"/>
      <protection hidden="1"/>
    </xf>
    <xf numFmtId="4" fontId="0" fillId="0" borderId="110" xfId="0" applyNumberFormat="1" applyFont="1" applyBorder="1" applyAlignment="1" applyProtection="1">
      <alignment horizontal="center" vertical="center"/>
      <protection locked="0" hidden="1"/>
    </xf>
    <xf numFmtId="168" fontId="0" fillId="0" borderId="110" xfId="0" applyNumberFormat="1" applyFont="1" applyBorder="1" applyAlignment="1" applyProtection="1">
      <alignment horizontal="center" vertical="center"/>
      <protection locked="0" hidden="1"/>
    </xf>
    <xf numFmtId="165" fontId="0" fillId="0" borderId="110" xfId="0" applyNumberFormat="1" applyFont="1" applyBorder="1" applyAlignment="1" applyProtection="1">
      <alignment horizontal="center" vertical="center"/>
      <protection locked="0" hidden="1"/>
    </xf>
    <xf numFmtId="4" fontId="0" fillId="0" borderId="110" xfId="0" applyNumberFormat="1" applyBorder="1" applyAlignment="1" applyProtection="1">
      <alignment horizontal="center" vertical="center"/>
      <protection locked="0" hidden="1"/>
    </xf>
    <xf numFmtId="4" fontId="29" fillId="4" borderId="111" xfId="0" applyNumberFormat="1" applyFont="1" applyFill="1" applyBorder="1" applyAlignment="1" applyProtection="1">
      <alignment horizontal="center" vertical="center"/>
      <protection hidden="1"/>
    </xf>
    <xf numFmtId="0" fontId="29" fillId="4" borderId="112" xfId="0" applyFont="1" applyFill="1" applyBorder="1" applyAlignment="1" applyProtection="1">
      <alignment horizontal="center" vertical="center"/>
      <protection hidden="1"/>
    </xf>
    <xf numFmtId="0" fontId="29" fillId="4" borderId="112" xfId="0" applyNumberFormat="1" applyFont="1" applyFill="1" applyBorder="1" applyAlignment="1" applyProtection="1">
      <alignment horizontal="center" vertical="center"/>
      <protection hidden="1"/>
    </xf>
    <xf numFmtId="168" fontId="29" fillId="4" borderId="112" xfId="0" applyNumberFormat="1" applyFont="1" applyFill="1" applyBorder="1" applyAlignment="1" applyProtection="1">
      <alignment horizontal="center" vertical="center"/>
      <protection hidden="1"/>
    </xf>
    <xf numFmtId="2" fontId="29" fillId="4" borderId="11" xfId="0" applyNumberFormat="1" applyFont="1" applyFill="1" applyBorder="1" applyAlignment="1" applyProtection="1">
      <alignment horizontal="center" vertical="center"/>
      <protection hidden="1"/>
    </xf>
    <xf numFmtId="4" fontId="29" fillId="4" borderId="11" xfId="0" applyNumberFormat="1" applyFont="1" applyFill="1" applyBorder="1" applyAlignment="1" applyProtection="1">
      <alignment horizontal="center" vertical="center"/>
      <protection hidden="1"/>
    </xf>
    <xf numFmtId="0" fontId="0" fillId="0" borderId="110" xfId="0" applyFont="1" applyBorder="1" applyAlignment="1" applyProtection="1">
      <alignment horizontal="center" vertical="center"/>
      <protection hidden="1"/>
    </xf>
    <xf numFmtId="0" fontId="0" fillId="0" borderId="110" xfId="0" applyFont="1" applyBorder="1" applyAlignment="1" applyProtection="1">
      <alignment horizontal="left" vertical="center"/>
      <protection hidden="1"/>
    </xf>
    <xf numFmtId="165" fontId="0" fillId="0" borderId="110" xfId="0" applyNumberFormat="1" applyFont="1" applyBorder="1" applyAlignment="1" applyProtection="1">
      <alignment horizontal="center" vertical="center"/>
      <protection hidden="1"/>
    </xf>
    <xf numFmtId="168" fontId="0" fillId="0" borderId="110" xfId="0" applyNumberFormat="1" applyFont="1" applyBorder="1" applyAlignment="1" applyProtection="1">
      <alignment horizontal="center" vertical="center"/>
      <protection hidden="1"/>
    </xf>
    <xf numFmtId="168" fontId="0" fillId="0" borderId="113" xfId="0" applyNumberFormat="1" applyFont="1" applyBorder="1" applyAlignment="1" applyProtection="1">
      <alignment horizontal="center" vertical="center"/>
      <protection hidden="1"/>
    </xf>
    <xf numFmtId="172" fontId="0" fillId="0" borderId="113" xfId="0" applyNumberFormat="1" applyFont="1" applyBorder="1" applyAlignment="1" applyProtection="1">
      <alignment horizontal="center" vertical="center"/>
      <protection hidden="1"/>
    </xf>
    <xf numFmtId="0" fontId="0" fillId="0" borderId="105" xfId="0" applyFont="1" applyBorder="1" applyAlignment="1" applyProtection="1">
      <alignment horizontal="center" vertical="center"/>
      <protection hidden="1"/>
    </xf>
    <xf numFmtId="0" fontId="0" fillId="0" borderId="105" xfId="0" applyFont="1" applyBorder="1" applyAlignment="1" applyProtection="1">
      <alignment horizontal="left" vertical="center"/>
      <protection hidden="1"/>
    </xf>
    <xf numFmtId="4" fontId="0" fillId="0" borderId="101" xfId="0" applyNumberFormat="1" applyFont="1" applyBorder="1" applyAlignment="1" applyProtection="1">
      <alignment horizontal="center" vertical="center"/>
      <protection hidden="1"/>
    </xf>
    <xf numFmtId="4" fontId="0" fillId="0" borderId="100" xfId="0" applyNumberFormat="1" applyFont="1" applyBorder="1" applyAlignment="1" applyProtection="1">
      <alignment horizontal="center" vertical="center"/>
      <protection locked="0" hidden="1"/>
    </xf>
    <xf numFmtId="165" fontId="0" fillId="0" borderId="100" xfId="0" applyNumberFormat="1" applyFont="1" applyBorder="1" applyAlignment="1" applyProtection="1">
      <alignment horizontal="center" vertical="center"/>
      <protection locked="0" hidden="1"/>
    </xf>
    <xf numFmtId="168" fontId="0" fillId="0" borderId="100" xfId="0" applyNumberFormat="1" applyFont="1" applyBorder="1" applyAlignment="1" applyProtection="1">
      <alignment horizontal="center" vertical="center"/>
      <protection locked="0" hidden="1"/>
    </xf>
    <xf numFmtId="172" fontId="0" fillId="0" borderId="96" xfId="0" applyNumberFormat="1" applyFont="1" applyBorder="1" applyAlignment="1" applyProtection="1">
      <alignment horizontal="center" vertical="center"/>
      <protection hidden="1"/>
    </xf>
    <xf numFmtId="0" fontId="0" fillId="0" borderId="101" xfId="0" applyFill="1" applyBorder="1" applyAlignment="1" applyProtection="1">
      <alignment horizontal="center" vertical="center"/>
      <protection hidden="1"/>
    </xf>
    <xf numFmtId="165" fontId="0" fillId="0" borderId="106" xfId="0" applyNumberFormat="1" applyFont="1" applyBorder="1" applyAlignment="1" applyProtection="1">
      <alignment horizontal="center" vertical="center"/>
      <protection hidden="1"/>
    </xf>
    <xf numFmtId="165" fontId="0" fillId="0" borderId="105" xfId="0" applyNumberFormat="1" applyFont="1" applyBorder="1" applyAlignment="1" applyProtection="1">
      <alignment horizontal="center" vertical="center"/>
      <protection hidden="1"/>
    </xf>
    <xf numFmtId="168" fontId="0" fillId="0" borderId="108" xfId="0" applyNumberFormat="1" applyFont="1" applyBorder="1" applyAlignment="1" applyProtection="1">
      <alignment horizontal="center" vertical="center"/>
      <protection hidden="1"/>
    </xf>
    <xf numFmtId="171" fontId="0" fillId="0" borderId="110" xfId="0" applyNumberFormat="1" applyFont="1" applyBorder="1" applyAlignment="1" applyProtection="1">
      <alignment horizontal="center" vertical="center"/>
      <protection hidden="1"/>
    </xf>
    <xf numFmtId="0" fontId="0" fillId="0" borderId="110" xfId="0" applyFont="1" applyBorder="1" applyAlignment="1" applyProtection="1">
      <alignment horizontal="left" vertical="center" wrapText="1"/>
      <protection hidden="1"/>
    </xf>
    <xf numFmtId="165" fontId="0" fillId="0" borderId="109" xfId="0" applyNumberFormat="1" applyFont="1" applyBorder="1" applyAlignment="1" applyProtection="1">
      <alignment horizontal="center" vertical="center"/>
      <protection hidden="1"/>
    </xf>
    <xf numFmtId="171" fontId="0" fillId="0" borderId="114" xfId="0" applyNumberFormat="1" applyFont="1" applyBorder="1" applyAlignment="1" applyProtection="1">
      <alignment horizontal="center" vertical="center"/>
      <protection hidden="1"/>
    </xf>
    <xf numFmtId="0" fontId="0" fillId="0" borderId="114" xfId="0" applyBorder="1" applyAlignment="1" applyProtection="1">
      <alignment horizontal="left" vertical="center" wrapText="1"/>
      <protection hidden="1"/>
    </xf>
    <xf numFmtId="4" fontId="0" fillId="0" borderId="114" xfId="0" applyNumberFormat="1" applyFont="1" applyFill="1" applyBorder="1" applyAlignment="1" applyProtection="1">
      <alignment horizontal="center" vertical="center"/>
      <protection hidden="1"/>
    </xf>
    <xf numFmtId="0" fontId="0" fillId="0" borderId="115" xfId="0" applyFill="1" applyBorder="1" applyAlignment="1" applyProtection="1">
      <alignment horizontal="center" vertical="center"/>
      <protection hidden="1"/>
    </xf>
    <xf numFmtId="165" fontId="0" fillId="0" borderId="114" xfId="0" applyNumberFormat="1" applyFont="1" applyBorder="1" applyAlignment="1" applyProtection="1">
      <alignment horizontal="center" vertical="center"/>
      <protection hidden="1"/>
    </xf>
    <xf numFmtId="165" fontId="0" fillId="0" borderId="116" xfId="0" applyNumberFormat="1" applyFont="1" applyBorder="1" applyAlignment="1" applyProtection="1">
      <alignment horizontal="center" vertical="center"/>
      <protection hidden="1"/>
    </xf>
    <xf numFmtId="0" fontId="0" fillId="0" borderId="105" xfId="0" applyBorder="1" applyAlignment="1" applyProtection="1">
      <alignment horizontal="left" vertical="center" wrapText="1"/>
      <protection hidden="1"/>
    </xf>
    <xf numFmtId="0" fontId="0" fillId="0" borderId="0" xfId="0" applyFont="1" applyAlignment="1" applyProtection="1">
      <alignment horizontal="center" vertical="center"/>
      <protection hidden="1"/>
    </xf>
    <xf numFmtId="168" fontId="0" fillId="0" borderId="0" xfId="0" applyNumberFormat="1" applyFont="1" applyAlignment="1" applyProtection="1">
      <alignment horizontal="center" vertical="center"/>
      <protection hidden="1"/>
    </xf>
    <xf numFmtId="4" fontId="0" fillId="0" borderId="0" xfId="0" applyNumberFormat="1" applyFont="1" applyAlignment="1" applyProtection="1">
      <alignment horizontal="center" vertical="center"/>
      <protection hidden="1"/>
    </xf>
    <xf numFmtId="10" fontId="0" fillId="0" borderId="0" xfId="0" applyNumberFormat="1" applyFont="1" applyAlignment="1" applyProtection="1">
      <alignment horizontal="right" vertical="center"/>
      <protection hidden="1"/>
    </xf>
    <xf numFmtId="4" fontId="0" fillId="0" borderId="110" xfId="0" applyNumberFormat="1" applyFont="1" applyBorder="1" applyAlignment="1" applyProtection="1">
      <alignment horizontal="center" vertical="center"/>
      <protection hidden="1"/>
    </xf>
    <xf numFmtId="0" fontId="0" fillId="6" borderId="0" xfId="0" applyFill="1" applyBorder="1" applyAlignment="1">
      <alignment vertical="center"/>
    </xf>
    <xf numFmtId="0" fontId="27" fillId="0" borderId="117" xfId="0" applyFont="1" applyBorder="1" applyAlignment="1" applyProtection="1">
      <alignment horizontal="left" vertical="center"/>
      <protection locked="0" hidden="1"/>
    </xf>
    <xf numFmtId="0" fontId="27" fillId="0" borderId="3" xfId="0" applyFont="1" applyBorder="1" applyAlignment="1" applyProtection="1">
      <alignment horizontal="left" vertical="center"/>
      <protection locked="0" hidden="1"/>
    </xf>
    <xf numFmtId="0" fontId="0" fillId="0" borderId="0" xfId="0" applyFont="1" applyFill="1" applyAlignment="1" applyProtection="1">
      <alignment horizontal="left" vertical="center" indent="1"/>
      <protection hidden="1"/>
    </xf>
    <xf numFmtId="0" fontId="0" fillId="0" borderId="0" xfId="0" applyFont="1" applyAlignment="1" applyProtection="1">
      <alignment horizontal="right" vertical="center" indent="1"/>
      <protection hidden="1"/>
    </xf>
    <xf numFmtId="0" fontId="0" fillId="0" borderId="72" xfId="0" applyFont="1" applyFill="1" applyBorder="1" applyAlignment="1">
      <alignment horizontal="left" vertical="center" indent="1"/>
    </xf>
    <xf numFmtId="0" fontId="0" fillId="0" borderId="71" xfId="0" applyFont="1" applyBorder="1" applyAlignment="1" applyProtection="1">
      <alignment horizontal="right" vertical="center" indent="1"/>
      <protection hidden="1"/>
    </xf>
    <xf numFmtId="0" fontId="0" fillId="0" borderId="71" xfId="0" applyFont="1" applyBorder="1" applyAlignment="1" applyProtection="1">
      <alignment horizontal="center" vertical="center"/>
      <protection hidden="1"/>
    </xf>
    <xf numFmtId="0" fontId="0" fillId="0" borderId="42" xfId="0" applyFont="1" applyFill="1" applyBorder="1" applyAlignment="1">
      <alignment horizontal="left" vertical="center" indent="1"/>
    </xf>
    <xf numFmtId="0" fontId="52" fillId="0" borderId="0" xfId="0" applyFont="1" applyBorder="1" applyAlignment="1" applyProtection="1">
      <alignment vertical="center"/>
      <protection hidden="1"/>
    </xf>
    <xf numFmtId="0" fontId="0" fillId="0" borderId="0" xfId="0" applyFont="1" applyBorder="1" applyAlignment="1" applyProtection="1">
      <alignment horizontal="right" vertical="center" indent="1"/>
      <protection hidden="1"/>
    </xf>
    <xf numFmtId="0" fontId="0" fillId="0" borderId="44" xfId="0" applyFont="1" applyFill="1" applyBorder="1" applyAlignment="1">
      <alignment horizontal="left" vertical="center" indent="1"/>
    </xf>
    <xf numFmtId="0" fontId="0" fillId="0" borderId="45" xfId="0" applyFont="1" applyBorder="1" applyAlignment="1" applyProtection="1">
      <alignment horizontal="right" vertical="center" indent="1"/>
      <protection hidden="1"/>
    </xf>
    <xf numFmtId="0" fontId="0" fillId="0" borderId="45" xfId="0" applyFont="1" applyBorder="1" applyAlignment="1" applyProtection="1">
      <alignment horizontal="center" vertical="center"/>
      <protection hidden="1"/>
    </xf>
    <xf numFmtId="0" fontId="54" fillId="0" borderId="42" xfId="0" applyFont="1" applyFill="1" applyBorder="1" applyAlignment="1">
      <alignment horizontal="left" vertical="center" indent="1"/>
    </xf>
    <xf numFmtId="0" fontId="54" fillId="0" borderId="0" xfId="0" applyFont="1" applyBorder="1" applyAlignment="1" applyProtection="1">
      <alignment horizontal="left" vertical="center" indent="2"/>
      <protection hidden="1"/>
    </xf>
    <xf numFmtId="0" fontId="0" fillId="0" borderId="0" xfId="0" applyFont="1" applyBorder="1" applyAlignment="1" applyProtection="1">
      <alignment horizontal="left" vertical="center" indent="2"/>
      <protection hidden="1"/>
    </xf>
    <xf numFmtId="0" fontId="0" fillId="0" borderId="72" xfId="0" applyFont="1" applyFill="1" applyBorder="1" applyAlignment="1" applyProtection="1">
      <alignment horizontal="left" vertical="center" indent="1"/>
      <protection hidden="1"/>
    </xf>
    <xf numFmtId="0" fontId="0" fillId="0" borderId="73" xfId="0" applyFont="1" applyBorder="1" applyAlignment="1" applyProtection="1">
      <alignment horizontal="right" vertical="center" indent="1"/>
      <protection hidden="1"/>
    </xf>
    <xf numFmtId="0" fontId="0" fillId="0" borderId="73" xfId="0" applyFont="1" applyBorder="1" applyAlignment="1" applyProtection="1">
      <alignment horizontal="center" vertical="center"/>
      <protection hidden="1"/>
    </xf>
    <xf numFmtId="171" fontId="11" fillId="0" borderId="0" xfId="0" applyNumberFormat="1" applyFont="1" applyAlignment="1" applyProtection="1">
      <alignment horizontal="left" vertical="center" indent="1"/>
      <protection hidden="1"/>
    </xf>
    <xf numFmtId="14" fontId="34" fillId="0" borderId="42" xfId="0" applyNumberFormat="1" applyFont="1" applyFill="1" applyBorder="1" applyAlignment="1" applyProtection="1">
      <alignment horizontal="left" vertical="center" indent="1"/>
      <protection hidden="1"/>
    </xf>
    <xf numFmtId="0" fontId="0" fillId="0" borderId="43" xfId="0" applyFont="1" applyBorder="1" applyAlignment="1" applyProtection="1">
      <alignment horizontal="right" vertical="center" indent="1"/>
      <protection hidden="1"/>
    </xf>
    <xf numFmtId="0" fontId="0" fillId="0" borderId="43" xfId="0" applyFont="1" applyBorder="1" applyAlignment="1" applyProtection="1">
      <alignment horizontal="center" vertical="center"/>
      <protection hidden="1"/>
    </xf>
    <xf numFmtId="0" fontId="0" fillId="0" borderId="44" xfId="0" applyFont="1" applyFill="1" applyBorder="1" applyAlignment="1" applyProtection="1">
      <alignment horizontal="left" vertical="center" indent="1"/>
      <protection hidden="1"/>
    </xf>
    <xf numFmtId="0" fontId="0" fillId="0" borderId="46" xfId="0" applyFont="1" applyBorder="1" applyAlignment="1" applyProtection="1">
      <alignment horizontal="right" vertical="center" indent="1"/>
      <protection hidden="1"/>
    </xf>
    <xf numFmtId="0" fontId="0" fillId="0" borderId="46" xfId="0" applyFont="1" applyBorder="1" applyAlignment="1" applyProtection="1">
      <alignment horizontal="center" vertical="center"/>
      <protection hidden="1"/>
    </xf>
    <xf numFmtId="0" fontId="0" fillId="0" borderId="42" xfId="0" applyFont="1" applyFill="1" applyBorder="1" applyAlignment="1" applyProtection="1">
      <alignment horizontal="left" vertical="center" indent="1"/>
      <protection hidden="1"/>
    </xf>
    <xf numFmtId="0" fontId="0" fillId="0" borderId="74" xfId="0" applyFont="1" applyBorder="1" applyAlignment="1" applyProtection="1">
      <alignment horizontal="right" vertical="center" indent="1"/>
      <protection hidden="1"/>
    </xf>
    <xf numFmtId="171" fontId="11" fillId="0" borderId="44" xfId="0" applyNumberFormat="1" applyFont="1" applyBorder="1" applyAlignment="1" applyProtection="1">
      <alignment horizontal="left" vertical="center" indent="1"/>
      <protection hidden="1"/>
    </xf>
    <xf numFmtId="171" fontId="11" fillId="0" borderId="118" xfId="0" applyNumberFormat="1" applyFont="1" applyBorder="1" applyAlignment="1" applyProtection="1">
      <alignment horizontal="left" vertical="center" indent="1"/>
      <protection hidden="1"/>
    </xf>
    <xf numFmtId="171" fontId="0" fillId="0" borderId="44" xfId="0" applyNumberFormat="1" applyFont="1" applyBorder="1" applyAlignment="1" applyProtection="1">
      <alignment horizontal="left" vertical="center" indent="1"/>
      <protection hidden="1"/>
    </xf>
    <xf numFmtId="171" fontId="0" fillId="0" borderId="118" xfId="0" applyNumberFormat="1" applyFont="1" applyBorder="1" applyAlignment="1" applyProtection="1">
      <alignment horizontal="left" vertical="center" indent="1"/>
      <protection hidden="1"/>
    </xf>
    <xf numFmtId="0" fontId="0" fillId="0" borderId="0" xfId="0" applyNumberFormat="1" applyFont="1" applyAlignment="1" applyProtection="1">
      <alignment horizontal="left" vertical="top"/>
      <protection locked="0"/>
    </xf>
    <xf numFmtId="1" fontId="0" fillId="0" borderId="0" xfId="0" applyNumberFormat="1" applyFont="1" applyAlignment="1" applyProtection="1">
      <alignment horizontal="right" vertical="top"/>
      <protection locked="0"/>
    </xf>
    <xf numFmtId="165" fontId="0" fillId="0" borderId="75" xfId="0" applyNumberFormat="1" applyFont="1" applyBorder="1" applyAlignment="1" applyProtection="1">
      <alignment horizontal="right" vertical="center" indent="1"/>
      <protection locked="0" hidden="1"/>
    </xf>
    <xf numFmtId="171" fontId="0" fillId="0" borderId="0" xfId="0" applyNumberFormat="1" applyFont="1" applyAlignment="1" applyProtection="1">
      <alignment horizontal="left" vertical="center" indent="1"/>
      <protection hidden="1"/>
    </xf>
    <xf numFmtId="165" fontId="0" fillId="0" borderId="53" xfId="0" applyNumberFormat="1" applyFont="1" applyBorder="1" applyAlignment="1" applyProtection="1">
      <alignment horizontal="right" vertical="center" indent="1"/>
      <protection locked="0" hidden="1"/>
    </xf>
    <xf numFmtId="0" fontId="0" fillId="0" borderId="53" xfId="0" applyFont="1" applyFill="1" applyBorder="1" applyAlignment="1" applyProtection="1">
      <alignment horizontal="left" vertical="center" indent="1"/>
      <protection locked="0" hidden="1"/>
    </xf>
    <xf numFmtId="0" fontId="55" fillId="0" borderId="0" xfId="0" applyNumberFormat="1" applyFont="1" applyAlignment="1" applyProtection="1">
      <alignment horizontal="left" vertical="top"/>
      <protection locked="0"/>
    </xf>
    <xf numFmtId="1" fontId="55" fillId="0" borderId="0" xfId="0" applyNumberFormat="1" applyFont="1" applyAlignment="1" applyProtection="1">
      <alignment horizontal="right" vertical="top"/>
      <protection locked="0"/>
    </xf>
    <xf numFmtId="165" fontId="0" fillId="0" borderId="53" xfId="0" applyNumberFormat="1" applyFont="1" applyBorder="1" applyAlignment="1" applyProtection="1">
      <alignment horizontal="center" vertical="center"/>
      <protection locked="0" hidden="1"/>
    </xf>
    <xf numFmtId="0" fontId="0" fillId="0" borderId="0" xfId="0" applyNumberFormat="1" applyFont="1"/>
    <xf numFmtId="1" fontId="56" fillId="0" borderId="0" xfId="0" applyNumberFormat="1" applyFont="1" applyAlignment="1" applyProtection="1">
      <alignment horizontal="right" vertical="top"/>
      <protection locked="0"/>
    </xf>
    <xf numFmtId="0" fontId="0" fillId="0" borderId="55" xfId="0" applyFont="1" applyFill="1" applyBorder="1" applyAlignment="1" applyProtection="1">
      <alignment horizontal="left" vertical="center" indent="1"/>
      <protection locked="0" hidden="1"/>
    </xf>
    <xf numFmtId="165" fontId="0" fillId="0" borderId="55" xfId="0" applyNumberFormat="1" applyFont="1" applyBorder="1" applyAlignment="1" applyProtection="1">
      <alignment horizontal="right" vertical="center" indent="1"/>
      <protection locked="0" hidden="1"/>
    </xf>
    <xf numFmtId="165" fontId="0" fillId="0" borderId="55" xfId="0" applyNumberFormat="1" applyFont="1" applyBorder="1" applyAlignment="1" applyProtection="1">
      <alignment horizontal="center" vertical="center"/>
      <protection locked="0" hidden="1"/>
    </xf>
    <xf numFmtId="0" fontId="0" fillId="0" borderId="56" xfId="0" applyFont="1" applyFill="1" applyBorder="1" applyAlignment="1" applyProtection="1">
      <alignment horizontal="left" vertical="center" indent="1"/>
      <protection hidden="1"/>
    </xf>
    <xf numFmtId="0" fontId="0" fillId="0" borderId="58" xfId="0" applyFont="1" applyBorder="1" applyAlignment="1" applyProtection="1">
      <alignment horizontal="right" vertical="center" indent="1"/>
      <protection hidden="1"/>
    </xf>
    <xf numFmtId="0" fontId="0" fillId="0" borderId="58" xfId="0" applyFont="1" applyBorder="1" applyAlignment="1" applyProtection="1">
      <alignment horizontal="center" vertical="center"/>
      <protection hidden="1"/>
    </xf>
    <xf numFmtId="0" fontId="35" fillId="0" borderId="0" xfId="0" applyFont="1" applyFill="1" applyAlignment="1" applyProtection="1">
      <alignment vertical="center"/>
      <protection hidden="1"/>
    </xf>
    <xf numFmtId="4" fontId="49" fillId="0" borderId="0" xfId="0" applyNumberFormat="1" applyFont="1" applyFill="1" applyBorder="1" applyAlignment="1" applyProtection="1">
      <alignment horizontal="right" vertical="center"/>
      <protection locked="0"/>
    </xf>
    <xf numFmtId="4" fontId="44" fillId="0" borderId="14" xfId="12" applyNumberFormat="1" applyFont="1" applyFill="1" applyBorder="1" applyAlignment="1">
      <alignment horizontal="center" vertical="center"/>
    </xf>
    <xf numFmtId="0" fontId="45" fillId="0" borderId="9" xfId="12" applyFont="1" applyFill="1" applyBorder="1" applyAlignment="1">
      <alignment horizontal="center" vertical="center"/>
    </xf>
    <xf numFmtId="167" fontId="46" fillId="0" borderId="0" xfId="12" applyNumberFormat="1" applyFont="1" applyFill="1" applyBorder="1" applyAlignment="1">
      <alignment horizontal="center" vertical="center" wrapText="1"/>
    </xf>
    <xf numFmtId="4" fontId="45" fillId="3" borderId="9" xfId="9" applyNumberFormat="1" applyFont="1" applyFill="1" applyBorder="1" applyAlignment="1">
      <alignment horizontal="center" vertical="center"/>
    </xf>
    <xf numFmtId="2" fontId="46" fillId="0" borderId="0" xfId="10" applyNumberFormat="1" applyFont="1" applyFill="1" applyBorder="1" applyAlignment="1">
      <alignment horizontal="center" vertical="center"/>
    </xf>
    <xf numFmtId="4" fontId="45" fillId="3" borderId="1" xfId="10" applyNumberFormat="1" applyFont="1" applyFill="1" applyBorder="1" applyAlignment="1">
      <alignment horizontal="center" vertical="center"/>
    </xf>
    <xf numFmtId="2" fontId="46" fillId="0" borderId="12" xfId="10" applyNumberFormat="1" applyFont="1" applyFill="1" applyBorder="1" applyAlignment="1">
      <alignment horizontal="center" vertical="center"/>
    </xf>
    <xf numFmtId="49" fontId="24" fillId="0" borderId="10" xfId="0" applyNumberFormat="1" applyFont="1" applyFill="1" applyBorder="1" applyAlignment="1">
      <alignment horizontal="left" vertical="center" wrapText="1"/>
    </xf>
    <xf numFmtId="4" fontId="16" fillId="0" borderId="10" xfId="2" applyNumberFormat="1" applyFont="1" applyFill="1" applyBorder="1" applyAlignment="1" applyProtection="1">
      <alignment horizontal="center" vertical="center"/>
    </xf>
    <xf numFmtId="49" fontId="0" fillId="13" borderId="10" xfId="0" applyNumberFormat="1" applyFont="1" applyFill="1" applyBorder="1" applyAlignment="1">
      <alignment horizontal="left" vertical="center" wrapText="1"/>
    </xf>
    <xf numFmtId="2" fontId="17" fillId="0" borderId="2" xfId="2" applyNumberFormat="1" applyFont="1" applyFill="1" applyBorder="1" applyAlignment="1" applyProtection="1">
      <alignment horizontal="center" vertical="center"/>
    </xf>
    <xf numFmtId="0" fontId="10" fillId="6" borderId="3" xfId="10" applyFont="1" applyFill="1" applyBorder="1" applyAlignment="1">
      <alignment horizontal="left" vertical="center"/>
    </xf>
    <xf numFmtId="0" fontId="10" fillId="6" borderId="3" xfId="10" applyFont="1" applyFill="1" applyBorder="1" applyAlignment="1">
      <alignment horizontal="left" vertical="center"/>
    </xf>
    <xf numFmtId="49" fontId="0" fillId="13" borderId="10" xfId="0" applyNumberFormat="1" applyFont="1" applyFill="1" applyBorder="1" applyAlignment="1">
      <alignment horizontal="left" vertical="center" wrapText="1"/>
    </xf>
    <xf numFmtId="0" fontId="0" fillId="13" borderId="10" xfId="0" applyFont="1" applyFill="1" applyBorder="1" applyAlignment="1" applyProtection="1">
      <alignment horizontal="left" vertical="center"/>
      <protection locked="0" hidden="1"/>
    </xf>
    <xf numFmtId="4" fontId="29" fillId="0" borderId="15" xfId="2" applyNumberFormat="1" applyFont="1" applyFill="1" applyBorder="1" applyAlignment="1" applyProtection="1">
      <alignment horizontal="center" vertical="center"/>
    </xf>
    <xf numFmtId="0" fontId="16" fillId="6" borderId="36" xfId="10" applyFont="1" applyFill="1" applyBorder="1" applyAlignment="1" applyProtection="1">
      <alignment horizontal="center" vertical="center"/>
      <protection locked="0"/>
    </xf>
    <xf numFmtId="4" fontId="16" fillId="6" borderId="15" xfId="2" applyNumberFormat="1" applyFont="1" applyFill="1" applyBorder="1" applyAlignment="1" applyProtection="1">
      <alignment horizontal="right" vertical="center"/>
    </xf>
    <xf numFmtId="0" fontId="0" fillId="0" borderId="0" xfId="0" applyAlignment="1">
      <alignment horizontal="right"/>
    </xf>
    <xf numFmtId="0" fontId="12" fillId="0" borderId="4" xfId="6" applyFont="1" applyFill="1" applyBorder="1" applyAlignment="1" applyProtection="1">
      <alignment horizontal="center" vertical="center"/>
      <protection locked="0"/>
    </xf>
    <xf numFmtId="4" fontId="10" fillId="13" borderId="10" xfId="2" applyNumberFormat="1" applyFont="1" applyFill="1" applyBorder="1" applyAlignment="1" applyProtection="1">
      <alignment horizontal="center" vertical="center"/>
    </xf>
    <xf numFmtId="4" fontId="51" fillId="0" borderId="0" xfId="0" applyNumberFormat="1" applyFont="1" applyBorder="1" applyAlignment="1">
      <alignment horizontal="right"/>
    </xf>
    <xf numFmtId="4" fontId="0" fillId="0" borderId="0" xfId="0" applyNumberFormat="1" applyAlignment="1">
      <alignment horizontal="right"/>
    </xf>
    <xf numFmtId="4" fontId="0" fillId="0" borderId="0" xfId="0" applyNumberFormat="1" applyFill="1" applyAlignment="1">
      <alignment horizontal="right"/>
    </xf>
    <xf numFmtId="0" fontId="49" fillId="0" borderId="0" xfId="0" applyFont="1" applyFill="1" applyBorder="1" applyAlignment="1" applyProtection="1">
      <alignment vertical="center"/>
      <protection locked="0"/>
    </xf>
    <xf numFmtId="0" fontId="49" fillId="0" borderId="0" xfId="0" applyFont="1" applyFill="1" applyBorder="1" applyAlignment="1" applyProtection="1">
      <alignment horizontal="right" vertical="center"/>
      <protection locked="0"/>
    </xf>
    <xf numFmtId="4" fontId="49" fillId="0" borderId="0" xfId="0" applyNumberFormat="1" applyFont="1" applyFill="1" applyBorder="1" applyAlignment="1" applyProtection="1">
      <alignment horizontal="center" vertical="center"/>
      <protection locked="0"/>
    </xf>
    <xf numFmtId="4" fontId="50" fillId="0" borderId="0" xfId="0" applyNumberFormat="1" applyFont="1" applyFill="1" applyBorder="1" applyAlignment="1" applyProtection="1">
      <alignment horizontal="right" vertical="center"/>
      <protection locked="0"/>
    </xf>
    <xf numFmtId="167" fontId="46" fillId="0" borderId="13" xfId="12" applyNumberFormat="1" applyFont="1" applyFill="1" applyBorder="1" applyAlignment="1">
      <alignment horizontal="center" vertical="center" wrapText="1"/>
    </xf>
    <xf numFmtId="0" fontId="16" fillId="0" borderId="16" xfId="9" applyFont="1" applyFill="1" applyBorder="1" applyAlignment="1">
      <alignment horizontal="center" vertical="center"/>
    </xf>
    <xf numFmtId="4" fontId="16" fillId="0" borderId="1" xfId="2" applyNumberFormat="1" applyFont="1" applyFill="1" applyBorder="1" applyAlignment="1" applyProtection="1">
      <alignment horizontal="center" vertical="center"/>
    </xf>
    <xf numFmtId="0" fontId="16" fillId="0" borderId="6" xfId="10" applyFont="1" applyFill="1" applyBorder="1" applyAlignment="1" applyProtection="1">
      <alignment horizontal="center" vertical="center"/>
      <protection locked="0"/>
    </xf>
    <xf numFmtId="4" fontId="16" fillId="0" borderId="15" xfId="2" applyNumberFormat="1" applyFont="1" applyFill="1" applyBorder="1" applyAlignment="1" applyProtection="1">
      <alignment horizontal="right" vertical="center"/>
    </xf>
    <xf numFmtId="166" fontId="10" fillId="0" borderId="1" xfId="2" applyNumberFormat="1" applyFont="1" applyFill="1" applyBorder="1" applyAlignment="1" applyProtection="1">
      <alignment vertical="center"/>
    </xf>
    <xf numFmtId="0" fontId="14" fillId="0" borderId="6" xfId="6" applyFont="1" applyFill="1" applyBorder="1" applyAlignment="1" applyProtection="1">
      <alignment horizontal="center" vertical="center"/>
      <protection locked="0"/>
    </xf>
    <xf numFmtId="0" fontId="16" fillId="0" borderId="6" xfId="6" applyNumberFormat="1" applyFont="1" applyFill="1" applyBorder="1" applyAlignment="1">
      <alignment horizontal="center" vertical="center"/>
    </xf>
    <xf numFmtId="4" fontId="16" fillId="0" borderId="15" xfId="2" applyNumberFormat="1" applyFont="1" applyFill="1" applyBorder="1" applyAlignment="1" applyProtection="1">
      <alignment horizontal="center" vertical="center"/>
    </xf>
    <xf numFmtId="167" fontId="14" fillId="4" borderId="1" xfId="12" applyNumberFormat="1" applyFont="1" applyFill="1" applyBorder="1" applyAlignment="1">
      <alignment horizontal="center" vertical="center" wrapText="1"/>
    </xf>
    <xf numFmtId="4" fontId="0" fillId="12" borderId="16" xfId="0" applyNumberFormat="1" applyFont="1" applyFill="1" applyBorder="1" applyAlignment="1">
      <alignment horizontal="center" vertical="center"/>
    </xf>
    <xf numFmtId="2" fontId="10" fillId="12" borderId="15" xfId="2" applyNumberFormat="1" applyFont="1" applyFill="1" applyBorder="1" applyAlignment="1" applyProtection="1">
      <alignment horizontal="center" vertical="center"/>
    </xf>
    <xf numFmtId="4" fontId="17" fillId="4" borderId="16" xfId="0" applyNumberFormat="1" applyFont="1" applyFill="1" applyBorder="1" applyAlignment="1">
      <alignment horizontal="center" vertical="center"/>
    </xf>
    <xf numFmtId="2" fontId="17" fillId="4" borderId="15" xfId="2" applyNumberFormat="1" applyFont="1" applyFill="1" applyBorder="1" applyAlignment="1" applyProtection="1">
      <alignment horizontal="center" vertical="center"/>
    </xf>
    <xf numFmtId="2" fontId="17" fillId="0" borderId="12" xfId="2" applyNumberFormat="1" applyFont="1" applyFill="1" applyBorder="1" applyAlignment="1" applyProtection="1">
      <alignment horizontal="center" vertical="center"/>
    </xf>
    <xf numFmtId="0" fontId="16" fillId="6" borderId="6" xfId="10" applyFont="1" applyFill="1" applyBorder="1" applyAlignment="1" applyProtection="1">
      <alignment horizontal="left" vertical="center"/>
      <protection locked="0"/>
    </xf>
    <xf numFmtId="0" fontId="16" fillId="6" borderId="6" xfId="10" applyFont="1" applyFill="1" applyBorder="1" applyAlignment="1" applyProtection="1">
      <alignment horizontal="center" vertical="center"/>
      <protection locked="0"/>
    </xf>
    <xf numFmtId="0" fontId="27" fillId="14" borderId="3" xfId="0" applyFont="1" applyFill="1" applyBorder="1" applyAlignment="1" applyProtection="1">
      <alignment horizontal="left" vertical="center"/>
      <protection locked="0" hidden="1"/>
    </xf>
    <xf numFmtId="49" fontId="27" fillId="14" borderId="2" xfId="0" applyNumberFormat="1" applyFont="1" applyFill="1" applyBorder="1" applyAlignment="1">
      <alignment horizontal="center" vertical="center" wrapText="1"/>
    </xf>
    <xf numFmtId="0" fontId="27" fillId="14" borderId="76" xfId="0" applyFont="1" applyFill="1" applyBorder="1" applyAlignment="1" applyProtection="1">
      <alignment horizontal="left" vertical="center"/>
      <protection locked="0" hidden="1"/>
    </xf>
    <xf numFmtId="165" fontId="27" fillId="14" borderId="53" xfId="0" applyNumberFormat="1" applyFont="1" applyFill="1" applyBorder="1" applyAlignment="1" applyProtection="1">
      <alignment horizontal="center" vertical="center"/>
      <protection locked="0" hidden="1"/>
    </xf>
    <xf numFmtId="0" fontId="27" fillId="15" borderId="76" xfId="0" applyFont="1" applyFill="1" applyBorder="1" applyAlignment="1" applyProtection="1">
      <alignment horizontal="left" vertical="center"/>
      <protection locked="0" hidden="1"/>
    </xf>
    <xf numFmtId="49" fontId="27" fillId="15" borderId="3" xfId="0" applyNumberFormat="1" applyFont="1" applyFill="1" applyBorder="1" applyAlignment="1">
      <alignment horizontal="left" vertical="center" wrapText="1"/>
    </xf>
    <xf numFmtId="49" fontId="27" fillId="16" borderId="3" xfId="0" applyNumberFormat="1" applyFont="1" applyFill="1" applyBorder="1" applyAlignment="1">
      <alignment horizontal="left" vertical="center" wrapText="1"/>
    </xf>
    <xf numFmtId="0" fontId="12" fillId="17" borderId="7" xfId="0" applyFont="1" applyFill="1" applyBorder="1" applyAlignment="1" applyProtection="1">
      <alignment vertical="center"/>
      <protection hidden="1"/>
    </xf>
    <xf numFmtId="0" fontId="12" fillId="17" borderId="21" xfId="0" applyFont="1" applyFill="1" applyBorder="1" applyAlignment="1" applyProtection="1">
      <alignment vertical="center"/>
      <protection hidden="1"/>
    </xf>
    <xf numFmtId="0" fontId="12" fillId="17" borderId="8" xfId="0" applyFont="1" applyFill="1" applyBorder="1" applyAlignment="1" applyProtection="1">
      <alignment vertical="center"/>
      <protection hidden="1"/>
    </xf>
    <xf numFmtId="0" fontId="0" fillId="0" borderId="9" xfId="0" applyFont="1" applyFill="1" applyBorder="1" applyAlignment="1">
      <alignment horizontal="center" vertical="center"/>
    </xf>
    <xf numFmtId="170" fontId="0" fillId="0" borderId="9" xfId="0" applyNumberFormat="1" applyFont="1" applyFill="1" applyBorder="1" applyAlignment="1" applyProtection="1">
      <alignment horizontal="center" vertical="center"/>
      <protection locked="0" hidden="1"/>
    </xf>
    <xf numFmtId="0" fontId="16" fillId="0" borderId="3" xfId="10" applyFont="1" applyFill="1" applyBorder="1" applyAlignment="1" applyProtection="1">
      <alignment horizontal="left" vertical="center"/>
      <protection locked="0"/>
    </xf>
    <xf numFmtId="2" fontId="17" fillId="4" borderId="2" xfId="2" applyNumberFormat="1" applyFont="1" applyFill="1" applyBorder="1" applyAlignment="1" applyProtection="1">
      <alignment horizontal="right" vertical="center"/>
    </xf>
    <xf numFmtId="0" fontId="0" fillId="0" borderId="10" xfId="0" applyFont="1" applyFill="1" applyBorder="1" applyAlignment="1">
      <alignment horizontal="center" vertical="center"/>
    </xf>
    <xf numFmtId="4" fontId="17" fillId="0" borderId="12" xfId="2" applyNumberFormat="1" applyFont="1" applyFill="1" applyBorder="1" applyAlignment="1" applyProtection="1">
      <alignment horizontal="right" vertical="center"/>
    </xf>
    <xf numFmtId="0" fontId="16" fillId="0" borderId="16" xfId="10" applyFont="1" applyFill="1" applyBorder="1" applyAlignment="1" applyProtection="1">
      <alignment horizontal="left" vertical="center"/>
      <protection locked="0"/>
    </xf>
    <xf numFmtId="4" fontId="17" fillId="4" borderId="16" xfId="2" applyNumberFormat="1" applyFont="1" applyFill="1" applyBorder="1" applyAlignment="1" applyProtection="1">
      <alignment horizontal="right" vertical="center"/>
    </xf>
    <xf numFmtId="173" fontId="0" fillId="0" borderId="10" xfId="0" applyNumberFormat="1" applyFont="1" applyFill="1" applyBorder="1" applyAlignment="1">
      <alignment horizontal="center" vertical="center"/>
    </xf>
    <xf numFmtId="0" fontId="10" fillId="6" borderId="3" xfId="10" applyFont="1" applyFill="1" applyBorder="1" applyAlignment="1" applyProtection="1">
      <alignment horizontal="left" vertical="center"/>
      <protection locked="0"/>
    </xf>
    <xf numFmtId="0" fontId="0" fillId="0" borderId="1" xfId="0" applyFont="1" applyFill="1" applyBorder="1" applyAlignment="1">
      <alignment horizontal="center" vertical="center"/>
    </xf>
    <xf numFmtId="173" fontId="0" fillId="0" borderId="1" xfId="0" applyNumberFormat="1" applyFont="1" applyFill="1" applyBorder="1" applyAlignment="1">
      <alignment horizontal="center" vertical="center"/>
    </xf>
    <xf numFmtId="0" fontId="27" fillId="0" borderId="119" xfId="0" applyFont="1" applyBorder="1" applyAlignment="1" applyProtection="1">
      <alignment horizontal="left" vertical="center"/>
      <protection locked="0" hidden="1"/>
    </xf>
    <xf numFmtId="0" fontId="27" fillId="0" borderId="117" xfId="0" applyFont="1" applyBorder="1" applyAlignment="1" applyProtection="1">
      <alignment horizontal="left" vertical="center"/>
      <protection locked="0" hidden="1"/>
    </xf>
    <xf numFmtId="0" fontId="27" fillId="0" borderId="120" xfId="0" applyFont="1" applyBorder="1" applyAlignment="1" applyProtection="1">
      <alignment horizontal="left" vertical="center"/>
      <protection locked="0" hidden="1"/>
    </xf>
    <xf numFmtId="0" fontId="27" fillId="0" borderId="121" xfId="0" applyFont="1" applyBorder="1" applyAlignment="1" applyProtection="1">
      <alignment horizontal="left" vertical="center"/>
      <protection locked="0" hidden="1"/>
    </xf>
    <xf numFmtId="0" fontId="27" fillId="0" borderId="122" xfId="0" applyFont="1" applyBorder="1" applyAlignment="1" applyProtection="1">
      <alignment horizontal="left" vertical="center"/>
      <protection locked="0" hidden="1"/>
    </xf>
    <xf numFmtId="0" fontId="27" fillId="0" borderId="123" xfId="0" applyFont="1" applyBorder="1" applyAlignment="1" applyProtection="1">
      <alignment horizontal="left" vertical="center"/>
      <protection locked="0" hidden="1"/>
    </xf>
    <xf numFmtId="0" fontId="32" fillId="0" borderId="78" xfId="0" applyFont="1" applyBorder="1" applyAlignment="1" applyProtection="1">
      <alignment horizontal="left" vertical="center"/>
      <protection hidden="1"/>
    </xf>
    <xf numFmtId="0" fontId="32" fillId="0" borderId="124" xfId="0" applyFont="1" applyBorder="1" applyAlignment="1" applyProtection="1">
      <alignment horizontal="left" vertical="center"/>
      <protection hidden="1"/>
    </xf>
    <xf numFmtId="0" fontId="27" fillId="0" borderId="16" xfId="0" applyFont="1" applyBorder="1" applyAlignment="1" applyProtection="1">
      <alignment horizontal="left" vertical="center"/>
      <protection hidden="1"/>
    </xf>
    <xf numFmtId="0" fontId="27" fillId="0" borderId="15" xfId="0" applyFont="1" applyBorder="1" applyAlignment="1" applyProtection="1">
      <alignment horizontal="left" vertical="center"/>
      <protection hidden="1"/>
    </xf>
    <xf numFmtId="0" fontId="27" fillId="0" borderId="125" xfId="0" applyFont="1" applyBorder="1" applyAlignment="1" applyProtection="1">
      <alignment horizontal="left" vertical="center"/>
      <protection locked="0" hidden="1"/>
    </xf>
    <xf numFmtId="0" fontId="27" fillId="0" borderId="126" xfId="0" applyFont="1" applyBorder="1" applyAlignment="1" applyProtection="1">
      <alignment horizontal="left" vertical="center"/>
      <protection locked="0" hidden="1"/>
    </xf>
    <xf numFmtId="0" fontId="34" fillId="0" borderId="56" xfId="0" applyFont="1" applyBorder="1" applyAlignment="1" applyProtection="1">
      <alignment horizontal="left" vertical="center" indent="1"/>
      <protection hidden="1"/>
    </xf>
    <xf numFmtId="0" fontId="34" fillId="0" borderId="57" xfId="0" applyFont="1" applyBorder="1" applyAlignment="1" applyProtection="1">
      <alignment horizontal="left" vertical="center" indent="1"/>
      <protection hidden="1"/>
    </xf>
    <xf numFmtId="0" fontId="34" fillId="0" borderId="58" xfId="0" applyFont="1" applyBorder="1" applyAlignment="1" applyProtection="1">
      <alignment horizontal="left" vertical="center" indent="1"/>
      <protection hidden="1"/>
    </xf>
    <xf numFmtId="0" fontId="29" fillId="4" borderId="127" xfId="0" applyFont="1" applyFill="1" applyBorder="1" applyAlignment="1" applyProtection="1">
      <alignment horizontal="left" vertical="center"/>
      <protection hidden="1"/>
    </xf>
    <xf numFmtId="0" fontId="29" fillId="4" borderId="128" xfId="0" applyFont="1" applyFill="1" applyBorder="1" applyAlignment="1" applyProtection="1">
      <alignment horizontal="left" vertical="center"/>
      <protection hidden="1"/>
    </xf>
    <xf numFmtId="4" fontId="12" fillId="3" borderId="7" xfId="0" applyNumberFormat="1" applyFont="1" applyFill="1" applyBorder="1" applyAlignment="1" applyProtection="1">
      <alignment horizontal="center" vertical="center"/>
      <protection locked="0" hidden="1"/>
    </xf>
    <xf numFmtId="4" fontId="12" fillId="3" borderId="8" xfId="0" applyNumberFormat="1" applyFont="1" applyFill="1" applyBorder="1" applyAlignment="1" applyProtection="1">
      <alignment horizontal="center" vertical="center"/>
      <protection locked="0" hidden="1"/>
    </xf>
    <xf numFmtId="4" fontId="0" fillId="0" borderId="7" xfId="0" applyNumberFormat="1" applyBorder="1" applyAlignment="1" applyProtection="1">
      <alignment horizontal="center" vertical="center"/>
      <protection locked="0" hidden="1"/>
    </xf>
    <xf numFmtId="4" fontId="0" fillId="0" borderId="8" xfId="0" applyNumberFormat="1" applyBorder="1" applyAlignment="1" applyProtection="1">
      <alignment horizontal="center" vertical="center"/>
      <protection locked="0" hidden="1"/>
    </xf>
    <xf numFmtId="4" fontId="12" fillId="3" borderId="7" xfId="0" quotePrefix="1" applyNumberFormat="1" applyFont="1" applyFill="1" applyBorder="1" applyAlignment="1" applyProtection="1">
      <alignment horizontal="center" vertical="center" wrapText="1"/>
      <protection locked="0" hidden="1"/>
    </xf>
    <xf numFmtId="4" fontId="12" fillId="3" borderId="8" xfId="0" applyNumberFormat="1" applyFont="1" applyFill="1" applyBorder="1" applyAlignment="1" applyProtection="1">
      <alignment horizontal="center" vertical="center" wrapText="1"/>
      <protection locked="0" hidden="1"/>
    </xf>
    <xf numFmtId="10" fontId="12" fillId="12" borderId="9" xfId="0" applyNumberFormat="1" applyFont="1" applyFill="1" applyBorder="1" applyAlignment="1" applyProtection="1">
      <alignment horizontal="right" vertical="center" wrapText="1"/>
      <protection hidden="1"/>
    </xf>
    <xf numFmtId="10" fontId="12" fillId="12" borderId="10" xfId="0" applyNumberFormat="1" applyFont="1" applyFill="1" applyBorder="1" applyAlignment="1" applyProtection="1">
      <alignment horizontal="right" vertical="center" wrapText="1"/>
      <protection hidden="1"/>
    </xf>
    <xf numFmtId="0" fontId="30" fillId="0" borderId="7" xfId="8" applyFont="1" applyFill="1" applyBorder="1" applyAlignment="1" applyProtection="1">
      <alignment horizontal="left" vertical="center"/>
      <protection locked="0"/>
    </xf>
    <xf numFmtId="0" fontId="30" fillId="0" borderId="21" xfId="8" applyFont="1" applyFill="1" applyBorder="1" applyAlignment="1" applyProtection="1">
      <alignment horizontal="left" vertical="center"/>
      <protection locked="0"/>
    </xf>
    <xf numFmtId="167" fontId="57" fillId="0" borderId="12" xfId="12" applyNumberFormat="1" applyFont="1" applyFill="1" applyBorder="1" applyAlignment="1">
      <alignment horizontal="center" vertical="center" wrapText="1"/>
    </xf>
    <xf numFmtId="167" fontId="44" fillId="0" borderId="20" xfId="12" applyNumberFormat="1" applyFont="1" applyFill="1" applyBorder="1" applyAlignment="1">
      <alignment horizontal="center" vertical="center" wrapText="1"/>
    </xf>
    <xf numFmtId="167" fontId="44" fillId="0" borderId="14" xfId="12" applyNumberFormat="1" applyFont="1" applyFill="1" applyBorder="1" applyAlignment="1">
      <alignment horizontal="center" vertical="center" wrapText="1"/>
    </xf>
    <xf numFmtId="167" fontId="45" fillId="12" borderId="20" xfId="12" applyNumberFormat="1" applyFont="1" applyFill="1" applyBorder="1" applyAlignment="1">
      <alignment horizontal="center" vertical="center" wrapText="1"/>
    </xf>
    <xf numFmtId="167" fontId="45" fillId="12" borderId="14" xfId="12" applyNumberFormat="1" applyFont="1" applyFill="1" applyBorder="1" applyAlignment="1">
      <alignment horizontal="center" vertical="center" wrapText="1"/>
    </xf>
    <xf numFmtId="167" fontId="57" fillId="0" borderId="0" xfId="12" applyNumberFormat="1" applyFont="1" applyFill="1" applyBorder="1" applyAlignment="1">
      <alignment horizontal="center" vertical="center" wrapText="1"/>
    </xf>
    <xf numFmtId="0" fontId="14" fillId="6" borderId="37" xfId="13" applyFont="1" applyFill="1" applyBorder="1" applyAlignment="1">
      <alignment horizontal="center" vertical="center"/>
    </xf>
    <xf numFmtId="0" fontId="14" fillId="6" borderId="38" xfId="13" applyFont="1" applyFill="1" applyBorder="1" applyAlignment="1">
      <alignment horizontal="center" vertical="center"/>
    </xf>
    <xf numFmtId="0" fontId="14" fillId="6" borderId="39" xfId="13" applyFont="1" applyFill="1" applyBorder="1" applyAlignment="1">
      <alignment horizontal="center" vertical="center"/>
    </xf>
    <xf numFmtId="167" fontId="46" fillId="4" borderId="20" xfId="12" applyNumberFormat="1" applyFont="1" applyFill="1" applyBorder="1" applyAlignment="1">
      <alignment horizontal="center" vertical="center" wrapText="1"/>
    </xf>
    <xf numFmtId="167" fontId="46" fillId="4" borderId="2" xfId="12" applyNumberFormat="1" applyFont="1" applyFill="1" applyBorder="1" applyAlignment="1">
      <alignment horizontal="center" vertical="center" wrapText="1"/>
    </xf>
    <xf numFmtId="0" fontId="14" fillId="0" borderId="7" xfId="9" applyFont="1" applyFill="1" applyBorder="1" applyAlignment="1">
      <alignment horizontal="left" vertical="center"/>
    </xf>
    <xf numFmtId="0" fontId="14" fillId="0" borderId="21" xfId="9" applyFont="1" applyFill="1" applyBorder="1" applyAlignment="1">
      <alignment horizontal="left" vertical="center"/>
    </xf>
    <xf numFmtId="0" fontId="14" fillId="0" borderId="8" xfId="9" applyFont="1" applyFill="1" applyBorder="1" applyAlignment="1">
      <alignment horizontal="left" vertical="center"/>
    </xf>
    <xf numFmtId="167" fontId="46" fillId="4" borderId="14" xfId="12" applyNumberFormat="1" applyFont="1" applyFill="1" applyBorder="1" applyAlignment="1">
      <alignment horizontal="center" vertical="center" wrapText="1"/>
    </xf>
    <xf numFmtId="0" fontId="47" fillId="0" borderId="7" xfId="9" applyFont="1" applyFill="1" applyBorder="1" applyAlignment="1">
      <alignment horizontal="left" vertical="center"/>
    </xf>
    <xf numFmtId="0" fontId="47" fillId="0" borderId="21" xfId="9" applyFont="1" applyFill="1" applyBorder="1" applyAlignment="1">
      <alignment horizontal="left" vertical="center"/>
    </xf>
    <xf numFmtId="0" fontId="14" fillId="6" borderId="7" xfId="13" applyFont="1" applyFill="1" applyBorder="1" applyAlignment="1">
      <alignment horizontal="center" vertical="center"/>
    </xf>
    <xf numFmtId="0" fontId="14" fillId="6" borderId="8" xfId="13" applyFont="1" applyFill="1" applyBorder="1" applyAlignment="1">
      <alignment horizontal="center" vertical="center"/>
    </xf>
    <xf numFmtId="0" fontId="58" fillId="0" borderId="12" xfId="8" applyFont="1" applyFill="1" applyBorder="1" applyAlignment="1" applyProtection="1">
      <alignment horizontal="left" vertical="center"/>
      <protection locked="0"/>
    </xf>
    <xf numFmtId="167" fontId="29" fillId="0" borderId="0" xfId="12" applyNumberFormat="1" applyFont="1" applyFill="1" applyBorder="1" applyAlignment="1">
      <alignment horizontal="center" vertical="center" wrapText="1"/>
    </xf>
    <xf numFmtId="0" fontId="14" fillId="0" borderId="0" xfId="9" applyFont="1" applyFill="1" applyBorder="1" applyAlignment="1">
      <alignment horizontal="left" vertical="center"/>
    </xf>
    <xf numFmtId="0" fontId="0" fillId="0" borderId="0" xfId="0" applyFill="1" applyBorder="1" applyAlignment="1" applyProtection="1">
      <alignment horizontal="center" vertical="center"/>
      <protection locked="0"/>
    </xf>
    <xf numFmtId="0" fontId="14" fillId="0" borderId="0" xfId="13" applyFont="1" applyFill="1" applyBorder="1" applyAlignment="1">
      <alignment horizontal="center" vertical="center"/>
    </xf>
    <xf numFmtId="167" fontId="46" fillId="4" borderId="7" xfId="12" applyNumberFormat="1" applyFont="1" applyFill="1" applyBorder="1" applyAlignment="1">
      <alignment horizontal="center" vertical="center" wrapText="1"/>
    </xf>
    <xf numFmtId="167" fontId="46" fillId="4" borderId="8" xfId="12" applyNumberFormat="1" applyFont="1" applyFill="1" applyBorder="1" applyAlignment="1">
      <alignment horizontal="center" vertical="center" wrapText="1"/>
    </xf>
    <xf numFmtId="167" fontId="44" fillId="0" borderId="7" xfId="12" applyNumberFormat="1" applyFont="1" applyFill="1" applyBorder="1" applyAlignment="1">
      <alignment horizontal="center" vertical="center" wrapText="1"/>
    </xf>
    <xf numFmtId="167" fontId="44" fillId="0" borderId="8" xfId="12" applyNumberFormat="1" applyFont="1" applyFill="1" applyBorder="1" applyAlignment="1">
      <alignment horizontal="center" vertical="center" wrapText="1"/>
    </xf>
    <xf numFmtId="167" fontId="14" fillId="0" borderId="0" xfId="12" applyNumberFormat="1" applyFont="1" applyFill="1" applyBorder="1" applyAlignment="1">
      <alignment horizontal="center" vertical="center" wrapText="1"/>
    </xf>
    <xf numFmtId="167" fontId="45" fillId="12" borderId="7" xfId="12" applyNumberFormat="1" applyFont="1" applyFill="1" applyBorder="1" applyAlignment="1">
      <alignment horizontal="center" vertical="center" wrapText="1"/>
    </xf>
    <xf numFmtId="167" fontId="45" fillId="12" borderId="8" xfId="12" applyNumberFormat="1" applyFont="1" applyFill="1" applyBorder="1" applyAlignment="1">
      <alignment horizontal="center" vertical="center" wrapText="1"/>
    </xf>
    <xf numFmtId="0" fontId="14" fillId="6" borderId="129" xfId="13" applyFont="1" applyFill="1" applyBorder="1" applyAlignment="1">
      <alignment horizontal="center" vertical="center"/>
    </xf>
    <xf numFmtId="0" fontId="14" fillId="6" borderId="60" xfId="13" applyFont="1" applyFill="1" applyBorder="1" applyAlignment="1">
      <alignment horizontal="center" vertical="center"/>
    </xf>
    <xf numFmtId="0" fontId="14" fillId="6" borderId="130" xfId="13" applyFont="1" applyFill="1" applyBorder="1" applyAlignment="1">
      <alignment horizontal="center" vertical="center"/>
    </xf>
    <xf numFmtId="0" fontId="13" fillId="0" borderId="40" xfId="6" applyFont="1" applyFill="1" applyBorder="1" applyAlignment="1">
      <alignment horizontal="center" vertical="center"/>
    </xf>
    <xf numFmtId="0" fontId="13" fillId="0" borderId="22" xfId="6" applyFont="1" applyFill="1" applyBorder="1" applyAlignment="1">
      <alignment horizontal="center" vertical="center"/>
    </xf>
    <xf numFmtId="0" fontId="13" fillId="0" borderId="41" xfId="6" applyFont="1" applyFill="1" applyBorder="1" applyAlignment="1">
      <alignment horizontal="center" vertical="center"/>
    </xf>
  </cellXfs>
  <cellStyles count="16">
    <cellStyle name="Comma 2" xfId="1"/>
    <cellStyle name="Comma 3" xfId="2"/>
    <cellStyle name="Currency 3" xfId="3"/>
    <cellStyle name="Normal" xfId="0" builtinId="0"/>
    <cellStyle name="Normal 12" xfId="4"/>
    <cellStyle name="Normal 2" xfId="5"/>
    <cellStyle name="Normal 2 10" xfId="6"/>
    <cellStyle name="Normal 2 12" xfId="7"/>
    <cellStyle name="Normal 2 2" xfId="8"/>
    <cellStyle name="Normal 2 3" xfId="9"/>
    <cellStyle name="Normal 2 5" xfId="10"/>
    <cellStyle name="Normal 2 6" xfId="11"/>
    <cellStyle name="Normal 3" xfId="12"/>
    <cellStyle name="Normal 5" xfId="13"/>
    <cellStyle name="Normal 6" xfId="14"/>
    <cellStyle name="Percent 3" xfId="15"/>
  </cellStyles>
  <dxfs count="4">
    <dxf>
      <font>
        <color rgb="FFFFFF00"/>
      </font>
      <fill>
        <patternFill>
          <bgColor rgb="FFFFFF00"/>
        </pattern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ont>
        <color rgb="FFFFFF00"/>
      </font>
      <fill>
        <patternFill>
          <bgColor rgb="FFFFFF00"/>
        </pattern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2</xdr:row>
      <xdr:rowOff>0</xdr:rowOff>
    </xdr:from>
    <xdr:to>
      <xdr:col>1</xdr:col>
      <xdr:colOff>638175</xdr:colOff>
      <xdr:row>3</xdr:row>
      <xdr:rowOff>200025</xdr:rowOff>
    </xdr:to>
    <xdr:pic>
      <xdr:nvPicPr>
        <xdr:cNvPr id="3083" name="Picture 2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857250"/>
          <a:ext cx="5429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2</xdr:row>
      <xdr:rowOff>0</xdr:rowOff>
    </xdr:from>
    <xdr:to>
      <xdr:col>1</xdr:col>
      <xdr:colOff>638175</xdr:colOff>
      <xdr:row>3</xdr:row>
      <xdr:rowOff>0</xdr:rowOff>
    </xdr:to>
    <xdr:pic>
      <xdr:nvPicPr>
        <xdr:cNvPr id="2064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438150"/>
          <a:ext cx="5429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2</xdr:row>
      <xdr:rowOff>0</xdr:rowOff>
    </xdr:from>
    <xdr:to>
      <xdr:col>1</xdr:col>
      <xdr:colOff>638175</xdr:colOff>
      <xdr:row>3</xdr:row>
      <xdr:rowOff>0</xdr:rowOff>
    </xdr:to>
    <xdr:pic>
      <xdr:nvPicPr>
        <xdr:cNvPr id="2065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438150"/>
          <a:ext cx="5429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rchasing/Daily%20Outlet%20Product%20Sales%20Log%20(KITCHEN)/Oct/CCS/monthly/CCS201310%20Product%20Sales%20Log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urchasing/Daily%20Outlet%20Product%20Sales%20Log%20(KITCHEN)/May/KDA201305%20Product%20Sales%20Log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ABASE"/>
      <sheetName val="Summary"/>
      <sheetName val="Daily Log"/>
      <sheetName val="STOCK ANALYSIS"/>
      <sheetName val="CLOSING STOCK"/>
      <sheetName val="K-LUNCH &amp; K DINNER"/>
      <sheetName val="LOK LOK "/>
      <sheetName val="SIDE ORDER &amp; FOC"/>
      <sheetName val="DAILY FOC"/>
      <sheetName val="SAUCE USAGE"/>
    </sheetNames>
    <sheetDataSet>
      <sheetData sheetId="0"/>
      <sheetData sheetId="1"/>
      <sheetData sheetId="2"/>
      <sheetData sheetId="3"/>
      <sheetData sheetId="4"/>
      <sheetData sheetId="5">
        <row r="3">
          <cell r="A3" t="str">
            <v>Outlet :</v>
          </cell>
          <cell r="B3" t="str">
            <v>CCS OUTLET</v>
          </cell>
        </row>
        <row r="4">
          <cell r="A4" t="str">
            <v>Month :</v>
          </cell>
          <cell r="B4">
            <v>41518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Daily Log"/>
      <sheetName val="STOCK ANALYSIS"/>
      <sheetName val="K-LUNCH &amp; K DINNER"/>
      <sheetName val="SIDE ORDER &amp; FOC"/>
      <sheetName val="SAUCE USAGE"/>
      <sheetName val="DAILY FOC"/>
      <sheetName val="Sheet1"/>
    </sheetNames>
    <sheetDataSet>
      <sheetData sheetId="0"/>
      <sheetData sheetId="1"/>
      <sheetData sheetId="2"/>
      <sheetData sheetId="3">
        <row r="3">
          <cell r="A3" t="str">
            <v>Outlet :</v>
          </cell>
        </row>
        <row r="4">
          <cell r="A4" t="str">
            <v>Month :</v>
          </cell>
          <cell r="B4">
            <v>41395</v>
          </cell>
        </row>
      </sheetData>
      <sheetData sheetId="4"/>
      <sheetData sheetId="5"/>
      <sheetData sheetId="6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P81"/>
  <sheetViews>
    <sheetView showGridLines="0" topLeftCell="E1" zoomScale="90" zoomScaleNormal="90" workbookViewId="0">
      <selection activeCell="I81" sqref="I81"/>
    </sheetView>
  </sheetViews>
  <sheetFormatPr defaultRowHeight="15"/>
  <cols>
    <col min="1" max="1" width="2.42578125" customWidth="1"/>
    <col min="2" max="2" width="31.140625" customWidth="1"/>
    <col min="3" max="3" width="6.140625" style="490" bestFit="1" customWidth="1"/>
    <col min="6" max="6" width="25" bestFit="1" customWidth="1"/>
    <col min="7" max="7" width="6.140625" bestFit="1" customWidth="1"/>
    <col min="9" max="9" width="27.28515625" customWidth="1"/>
    <col min="10" max="10" width="5.5703125" style="704" bestFit="1" customWidth="1"/>
    <col min="12" max="12" width="23.28515625" bestFit="1" customWidth="1"/>
    <col min="13" max="13" width="5.5703125" style="704" bestFit="1" customWidth="1"/>
    <col min="15" max="15" width="33.42578125" customWidth="1"/>
    <col min="16" max="16" width="9.140625" style="708"/>
  </cols>
  <sheetData>
    <row r="1" spans="2:16">
      <c r="C1" s="486" t="s">
        <v>44</v>
      </c>
      <c r="G1" s="486" t="s">
        <v>44</v>
      </c>
      <c r="J1" s="486" t="s">
        <v>44</v>
      </c>
      <c r="M1" s="486" t="s">
        <v>44</v>
      </c>
      <c r="P1" s="707" t="s">
        <v>44</v>
      </c>
    </row>
    <row r="3" spans="2:16">
      <c r="B3" t="s">
        <v>152</v>
      </c>
      <c r="C3" s="487">
        <v>3.29</v>
      </c>
      <c r="F3" t="s">
        <v>241</v>
      </c>
      <c r="G3" s="488">
        <f>+C3</f>
        <v>3.29</v>
      </c>
      <c r="I3" t="s">
        <v>670</v>
      </c>
      <c r="J3" s="704">
        <v>3.29</v>
      </c>
      <c r="L3" t="s">
        <v>490</v>
      </c>
      <c r="M3" s="704">
        <v>0.39</v>
      </c>
      <c r="O3" t="s">
        <v>609</v>
      </c>
      <c r="P3" s="708">
        <v>1.34</v>
      </c>
    </row>
    <row r="4" spans="2:16">
      <c r="B4" t="s">
        <v>281</v>
      </c>
      <c r="C4" s="487">
        <v>3.02</v>
      </c>
      <c r="F4" t="s">
        <v>143</v>
      </c>
      <c r="G4" s="488">
        <f t="shared" ref="G4:G26" si="0">+C4</f>
        <v>3.02</v>
      </c>
      <c r="I4" t="s">
        <v>672</v>
      </c>
      <c r="J4" s="704">
        <v>3.02</v>
      </c>
      <c r="L4" t="s">
        <v>586</v>
      </c>
      <c r="M4" s="704">
        <v>0.65</v>
      </c>
      <c r="O4" t="s">
        <v>584</v>
      </c>
      <c r="P4" s="708">
        <v>1.87</v>
      </c>
    </row>
    <row r="5" spans="2:16">
      <c r="B5" t="s">
        <v>282</v>
      </c>
      <c r="C5" s="487">
        <v>3.45</v>
      </c>
      <c r="F5" t="s">
        <v>242</v>
      </c>
      <c r="G5" s="488">
        <f t="shared" si="0"/>
        <v>3.45</v>
      </c>
      <c r="L5" t="s">
        <v>698</v>
      </c>
      <c r="M5" s="704">
        <v>1</v>
      </c>
      <c r="O5" t="s">
        <v>610</v>
      </c>
      <c r="P5" s="708">
        <v>1.1299999999999999</v>
      </c>
    </row>
    <row r="6" spans="2:16">
      <c r="B6" t="s">
        <v>153</v>
      </c>
      <c r="C6" s="487">
        <v>3.45</v>
      </c>
      <c r="F6" t="s">
        <v>144</v>
      </c>
      <c r="G6" s="488">
        <f t="shared" si="0"/>
        <v>3.45</v>
      </c>
      <c r="I6" t="s">
        <v>674</v>
      </c>
      <c r="J6" s="704">
        <v>3.45</v>
      </c>
      <c r="L6" t="s">
        <v>701</v>
      </c>
      <c r="M6" s="704">
        <v>1</v>
      </c>
      <c r="O6" t="s">
        <v>488</v>
      </c>
      <c r="P6" s="708">
        <v>1.1299999999999999</v>
      </c>
    </row>
    <row r="7" spans="2:16">
      <c r="B7" t="s">
        <v>154</v>
      </c>
      <c r="C7" s="487">
        <v>3.32</v>
      </c>
      <c r="F7" t="s">
        <v>145</v>
      </c>
      <c r="G7" s="488">
        <f t="shared" si="0"/>
        <v>3.32</v>
      </c>
      <c r="I7" t="s">
        <v>676</v>
      </c>
      <c r="J7" s="704">
        <v>3.32</v>
      </c>
      <c r="L7" t="s">
        <v>614</v>
      </c>
      <c r="M7" s="704">
        <v>0.8</v>
      </c>
      <c r="O7" t="s">
        <v>645</v>
      </c>
      <c r="P7" s="708">
        <v>1.23</v>
      </c>
    </row>
    <row r="8" spans="2:16">
      <c r="B8" t="s">
        <v>155</v>
      </c>
      <c r="C8" s="487">
        <v>3.16</v>
      </c>
      <c r="F8" t="s">
        <v>146</v>
      </c>
      <c r="G8" s="488">
        <f t="shared" si="0"/>
        <v>3.16</v>
      </c>
      <c r="I8" t="s">
        <v>678</v>
      </c>
      <c r="J8" s="704">
        <v>3.16</v>
      </c>
      <c r="L8" t="s">
        <v>491</v>
      </c>
      <c r="M8" s="704">
        <v>0.8</v>
      </c>
      <c r="O8" t="s">
        <v>585</v>
      </c>
      <c r="P8" s="708">
        <v>1.21</v>
      </c>
    </row>
    <row r="9" spans="2:16">
      <c r="B9" t="s">
        <v>283</v>
      </c>
      <c r="C9" s="487">
        <v>2.41</v>
      </c>
      <c r="F9" t="s">
        <v>147</v>
      </c>
      <c r="G9" s="488">
        <f t="shared" si="0"/>
        <v>2.41</v>
      </c>
      <c r="I9" t="s">
        <v>680</v>
      </c>
      <c r="J9" s="704">
        <v>2.41</v>
      </c>
      <c r="L9" t="s">
        <v>707</v>
      </c>
      <c r="M9" s="704">
        <v>1.05</v>
      </c>
      <c r="O9" t="s">
        <v>809</v>
      </c>
      <c r="P9" s="708">
        <v>1.21</v>
      </c>
    </row>
    <row r="10" spans="2:16">
      <c r="B10" t="s">
        <v>284</v>
      </c>
      <c r="C10" s="487">
        <v>2.8</v>
      </c>
      <c r="F10" t="s">
        <v>243</v>
      </c>
      <c r="G10" s="488">
        <f t="shared" si="0"/>
        <v>2.8</v>
      </c>
      <c r="I10" t="s">
        <v>682</v>
      </c>
      <c r="J10" s="704">
        <v>2.8</v>
      </c>
      <c r="L10" t="s">
        <v>587</v>
      </c>
      <c r="M10" s="704">
        <v>1.64</v>
      </c>
      <c r="O10" t="s">
        <v>646</v>
      </c>
      <c r="P10" s="708">
        <v>1.21</v>
      </c>
    </row>
    <row r="11" spans="2:16">
      <c r="B11" t="s">
        <v>156</v>
      </c>
      <c r="C11" s="487">
        <v>2.08</v>
      </c>
      <c r="F11" t="s">
        <v>148</v>
      </c>
      <c r="G11" s="488">
        <f t="shared" si="0"/>
        <v>2.08</v>
      </c>
      <c r="I11" t="s">
        <v>613</v>
      </c>
      <c r="J11" s="704">
        <v>2.08</v>
      </c>
      <c r="L11" t="s">
        <v>653</v>
      </c>
      <c r="M11" s="704">
        <v>2.13</v>
      </c>
      <c r="O11" t="s">
        <v>629</v>
      </c>
      <c r="P11" s="708">
        <v>1.98</v>
      </c>
    </row>
    <row r="12" spans="2:16">
      <c r="B12" t="s">
        <v>285</v>
      </c>
      <c r="C12" s="487">
        <v>2.3199999999999998</v>
      </c>
      <c r="F12" t="s">
        <v>149</v>
      </c>
      <c r="G12" s="488">
        <f t="shared" si="0"/>
        <v>2.3199999999999998</v>
      </c>
      <c r="I12" t="s">
        <v>685</v>
      </c>
      <c r="J12" s="704">
        <v>2.3199999999999998</v>
      </c>
      <c r="L12" t="s">
        <v>588</v>
      </c>
      <c r="M12" s="704">
        <v>2.8</v>
      </c>
      <c r="O12" t="s">
        <v>489</v>
      </c>
      <c r="P12" s="708">
        <v>0.57999999999999996</v>
      </c>
    </row>
    <row r="13" spans="2:16">
      <c r="B13" t="s">
        <v>286</v>
      </c>
      <c r="C13" s="487">
        <v>1.6</v>
      </c>
      <c r="F13" t="s">
        <v>150</v>
      </c>
      <c r="G13" s="488">
        <f t="shared" si="0"/>
        <v>1.6</v>
      </c>
      <c r="I13" t="s">
        <v>687</v>
      </c>
      <c r="J13" s="704">
        <v>1.6</v>
      </c>
      <c r="L13" t="s">
        <v>492</v>
      </c>
      <c r="M13" s="704">
        <v>0.55000000000000004</v>
      </c>
      <c r="O13" t="s">
        <v>810</v>
      </c>
      <c r="P13" s="709">
        <v>6</v>
      </c>
    </row>
    <row r="14" spans="2:16">
      <c r="B14" t="s">
        <v>287</v>
      </c>
      <c r="C14" s="487">
        <v>3.56</v>
      </c>
      <c r="F14" t="s">
        <v>244</v>
      </c>
      <c r="G14" s="488">
        <f t="shared" si="0"/>
        <v>3.56</v>
      </c>
      <c r="O14" t="s">
        <v>811</v>
      </c>
      <c r="P14" s="709">
        <f>+P13*4</f>
        <v>24</v>
      </c>
    </row>
    <row r="15" spans="2:16">
      <c r="B15" t="s">
        <v>288</v>
      </c>
      <c r="C15" s="487">
        <v>3.16</v>
      </c>
      <c r="F15" t="s">
        <v>245</v>
      </c>
      <c r="G15" s="488">
        <f t="shared" si="0"/>
        <v>3.16</v>
      </c>
      <c r="L15" t="s">
        <v>648</v>
      </c>
      <c r="M15" s="704">
        <v>0.96</v>
      </c>
      <c r="O15" t="s">
        <v>812</v>
      </c>
      <c r="P15" s="709">
        <f>+P13*12</f>
        <v>72</v>
      </c>
    </row>
    <row r="16" spans="2:16">
      <c r="B16" t="s">
        <v>289</v>
      </c>
      <c r="C16" s="487">
        <v>2.59</v>
      </c>
      <c r="F16" t="s">
        <v>246</v>
      </c>
      <c r="G16" s="488">
        <f t="shared" si="0"/>
        <v>2.59</v>
      </c>
      <c r="L16" t="s">
        <v>718</v>
      </c>
      <c r="M16" s="704">
        <v>1.2</v>
      </c>
      <c r="O16" t="s">
        <v>651</v>
      </c>
      <c r="P16" s="709">
        <v>8.11</v>
      </c>
    </row>
    <row r="17" spans="2:16">
      <c r="B17" t="s">
        <v>290</v>
      </c>
      <c r="C17" s="487">
        <v>4.71</v>
      </c>
      <c r="F17" t="s">
        <v>151</v>
      </c>
      <c r="G17" s="488">
        <f t="shared" si="0"/>
        <v>4.71</v>
      </c>
      <c r="I17" t="s">
        <v>652</v>
      </c>
      <c r="J17" s="704">
        <v>4.71</v>
      </c>
      <c r="L17" t="s">
        <v>493</v>
      </c>
      <c r="M17" s="704">
        <v>0.78</v>
      </c>
      <c r="O17" t="s">
        <v>813</v>
      </c>
      <c r="P17" s="709">
        <f>+P16*4</f>
        <v>32.44</v>
      </c>
    </row>
    <row r="18" spans="2:16">
      <c r="B18" t="s">
        <v>157</v>
      </c>
      <c r="C18" s="487">
        <v>3.54</v>
      </c>
      <c r="F18" t="s">
        <v>247</v>
      </c>
      <c r="G18" s="488">
        <f t="shared" si="0"/>
        <v>3.54</v>
      </c>
      <c r="I18" t="s">
        <v>690</v>
      </c>
      <c r="J18" s="704">
        <v>3.54</v>
      </c>
      <c r="L18" t="s">
        <v>723</v>
      </c>
      <c r="M18" s="704">
        <v>1.2</v>
      </c>
      <c r="O18" t="s">
        <v>814</v>
      </c>
      <c r="P18" s="709">
        <f>+P17*12</f>
        <v>389.28</v>
      </c>
    </row>
    <row r="19" spans="2:16">
      <c r="B19" t="s">
        <v>137</v>
      </c>
      <c r="C19" s="487">
        <v>4.41</v>
      </c>
      <c r="F19" t="s">
        <v>132</v>
      </c>
      <c r="G19" s="488">
        <f t="shared" si="0"/>
        <v>4.41</v>
      </c>
      <c r="I19" t="s">
        <v>659</v>
      </c>
      <c r="J19" s="704">
        <v>4.41</v>
      </c>
      <c r="L19" t="s">
        <v>494</v>
      </c>
      <c r="M19" s="704">
        <v>1.02</v>
      </c>
      <c r="O19" t="s">
        <v>815</v>
      </c>
      <c r="P19" s="709">
        <v>6.8</v>
      </c>
    </row>
    <row r="20" spans="2:16">
      <c r="B20" t="s">
        <v>280</v>
      </c>
      <c r="C20" s="487">
        <v>4.43</v>
      </c>
      <c r="F20" t="s">
        <v>348</v>
      </c>
      <c r="G20" s="488">
        <f t="shared" si="0"/>
        <v>4.43</v>
      </c>
      <c r="I20" t="s">
        <v>661</v>
      </c>
      <c r="J20" s="704">
        <v>4.43</v>
      </c>
      <c r="L20" t="s">
        <v>589</v>
      </c>
      <c r="M20" s="704">
        <v>0.95</v>
      </c>
      <c r="O20" t="s">
        <v>825</v>
      </c>
      <c r="P20" s="708">
        <f>+P19*4</f>
        <v>27.2</v>
      </c>
    </row>
    <row r="21" spans="2:16">
      <c r="B21" t="s">
        <v>138</v>
      </c>
      <c r="C21" s="487">
        <v>4.75</v>
      </c>
      <c r="F21" t="s">
        <v>133</v>
      </c>
      <c r="G21" s="488">
        <f t="shared" si="0"/>
        <v>4.75</v>
      </c>
      <c r="I21" t="s">
        <v>662</v>
      </c>
      <c r="J21" s="704">
        <v>4.75</v>
      </c>
      <c r="L21" t="s">
        <v>730</v>
      </c>
      <c r="M21" s="704">
        <v>1.5</v>
      </c>
      <c r="O21" t="s">
        <v>816</v>
      </c>
      <c r="P21" s="708">
        <v>9.57</v>
      </c>
    </row>
    <row r="22" spans="2:16">
      <c r="B22" t="s">
        <v>139</v>
      </c>
      <c r="C22" s="487">
        <v>5.98</v>
      </c>
      <c r="F22" t="s">
        <v>240</v>
      </c>
      <c r="G22" s="488">
        <f t="shared" si="0"/>
        <v>5.98</v>
      </c>
      <c r="I22" t="s">
        <v>664</v>
      </c>
      <c r="J22" s="704">
        <v>5.98</v>
      </c>
      <c r="L22" t="s">
        <v>495</v>
      </c>
      <c r="M22" s="704">
        <v>1.5</v>
      </c>
      <c r="O22" t="s">
        <v>817</v>
      </c>
      <c r="P22" s="708">
        <v>38.28</v>
      </c>
    </row>
    <row r="23" spans="2:16">
      <c r="B23" t="s">
        <v>140</v>
      </c>
      <c r="C23" s="487">
        <v>4.29</v>
      </c>
      <c r="F23" t="s">
        <v>134</v>
      </c>
      <c r="G23" s="488">
        <f t="shared" si="0"/>
        <v>4.29</v>
      </c>
      <c r="I23" t="s">
        <v>666</v>
      </c>
      <c r="J23" s="704">
        <v>4.32</v>
      </c>
      <c r="O23" t="s">
        <v>611</v>
      </c>
      <c r="P23" s="708">
        <v>8.9600000000000009</v>
      </c>
    </row>
    <row r="24" spans="2:16">
      <c r="B24" t="s">
        <v>141</v>
      </c>
      <c r="C24" s="487">
        <v>2.1</v>
      </c>
      <c r="F24" t="s">
        <v>135</v>
      </c>
      <c r="G24" s="488">
        <f t="shared" si="0"/>
        <v>2.1</v>
      </c>
      <c r="I24" t="s">
        <v>647</v>
      </c>
      <c r="J24" s="704">
        <v>2.1</v>
      </c>
      <c r="L24" t="s">
        <v>634</v>
      </c>
      <c r="M24" s="704">
        <v>1.5</v>
      </c>
      <c r="O24" t="s">
        <v>818</v>
      </c>
      <c r="P24" s="708">
        <v>35.85</v>
      </c>
    </row>
    <row r="25" spans="2:16">
      <c r="B25" t="s">
        <v>142</v>
      </c>
      <c r="C25" s="487">
        <v>4.9400000000000004</v>
      </c>
      <c r="F25" t="s">
        <v>136</v>
      </c>
      <c r="G25" s="488">
        <f t="shared" si="0"/>
        <v>4.9400000000000004</v>
      </c>
      <c r="I25" t="s">
        <v>668</v>
      </c>
      <c r="J25" s="704">
        <v>4.9400000000000004</v>
      </c>
      <c r="L25" t="s">
        <v>737</v>
      </c>
      <c r="M25" s="704">
        <v>0.45</v>
      </c>
      <c r="O25" t="s">
        <v>612</v>
      </c>
      <c r="P25" s="708">
        <v>10.95</v>
      </c>
    </row>
    <row r="26" spans="2:16">
      <c r="B26" t="s">
        <v>291</v>
      </c>
      <c r="C26" s="487">
        <v>2</v>
      </c>
      <c r="F26" t="s">
        <v>248</v>
      </c>
      <c r="G26" s="488">
        <f t="shared" si="0"/>
        <v>2</v>
      </c>
      <c r="L26" t="s">
        <v>496</v>
      </c>
      <c r="M26" s="704">
        <v>0.6</v>
      </c>
      <c r="O26" t="s">
        <v>819</v>
      </c>
      <c r="P26" s="708">
        <f>+P25*4</f>
        <v>43.8</v>
      </c>
    </row>
    <row r="27" spans="2:16">
      <c r="C27" s="487"/>
      <c r="L27" t="s">
        <v>497</v>
      </c>
      <c r="M27" s="704">
        <v>0.48</v>
      </c>
      <c r="O27" t="s">
        <v>820</v>
      </c>
      <c r="P27" s="708">
        <v>12</v>
      </c>
    </row>
    <row r="28" spans="2:16">
      <c r="C28" s="487"/>
      <c r="L28" t="s">
        <v>649</v>
      </c>
      <c r="M28" s="704">
        <v>1.5</v>
      </c>
      <c r="O28" t="s">
        <v>633</v>
      </c>
      <c r="P28" s="708">
        <v>48</v>
      </c>
    </row>
    <row r="29" spans="2:16">
      <c r="B29" t="s">
        <v>292</v>
      </c>
      <c r="C29" s="487">
        <v>1.76</v>
      </c>
      <c r="F29" t="s">
        <v>158</v>
      </c>
      <c r="G29" s="488">
        <f t="shared" ref="G29:G34" si="1">+C29</f>
        <v>1.76</v>
      </c>
      <c r="L29" t="s">
        <v>616</v>
      </c>
      <c r="M29" s="704">
        <v>0.7</v>
      </c>
      <c r="O29" t="s">
        <v>601</v>
      </c>
      <c r="P29" s="708">
        <f>+P13*8</f>
        <v>48</v>
      </c>
    </row>
    <row r="30" spans="2:16">
      <c r="B30" t="s">
        <v>293</v>
      </c>
      <c r="C30" s="487">
        <v>2.15</v>
      </c>
      <c r="F30" t="s">
        <v>249</v>
      </c>
      <c r="G30" s="488">
        <f t="shared" si="1"/>
        <v>2.15</v>
      </c>
      <c r="L30" t="s">
        <v>617</v>
      </c>
      <c r="M30" s="704">
        <v>0.65</v>
      </c>
      <c r="O30" t="s">
        <v>602</v>
      </c>
    </row>
    <row r="31" spans="2:16">
      <c r="B31" t="s">
        <v>294</v>
      </c>
      <c r="C31" s="487">
        <v>1.56</v>
      </c>
      <c r="F31" t="s">
        <v>250</v>
      </c>
      <c r="G31" s="488">
        <f t="shared" si="1"/>
        <v>1.56</v>
      </c>
      <c r="L31" t="s">
        <v>590</v>
      </c>
      <c r="M31" s="704">
        <v>0.65</v>
      </c>
    </row>
    <row r="32" spans="2:16">
      <c r="B32" t="s">
        <v>295</v>
      </c>
      <c r="C32" s="487">
        <v>2.5</v>
      </c>
      <c r="F32" t="s">
        <v>251</v>
      </c>
      <c r="G32" s="488">
        <f t="shared" si="1"/>
        <v>2.5</v>
      </c>
      <c r="L32" t="s">
        <v>591</v>
      </c>
      <c r="M32" s="704">
        <v>0.6</v>
      </c>
    </row>
    <row r="33" spans="2:13">
      <c r="B33" t="s">
        <v>296</v>
      </c>
      <c r="C33" s="487">
        <v>2.67</v>
      </c>
      <c r="F33" t="s">
        <v>252</v>
      </c>
      <c r="G33" s="488">
        <f t="shared" si="1"/>
        <v>2.67</v>
      </c>
      <c r="L33" t="s">
        <v>498</v>
      </c>
      <c r="M33" s="704">
        <v>0.39</v>
      </c>
    </row>
    <row r="34" spans="2:13">
      <c r="B34" t="s">
        <v>297</v>
      </c>
      <c r="C34" s="487">
        <v>1.24</v>
      </c>
      <c r="F34" t="s">
        <v>253</v>
      </c>
      <c r="G34" s="488">
        <f t="shared" si="1"/>
        <v>1.24</v>
      </c>
      <c r="L34" t="s">
        <v>592</v>
      </c>
      <c r="M34" s="704">
        <v>0.72</v>
      </c>
    </row>
    <row r="35" spans="2:13">
      <c r="B35" t="s">
        <v>298</v>
      </c>
      <c r="C35" s="489"/>
      <c r="L35" t="s">
        <v>754</v>
      </c>
      <c r="M35" s="704">
        <v>0.56999999999999995</v>
      </c>
    </row>
    <row r="36" spans="2:13">
      <c r="B36" t="s">
        <v>299</v>
      </c>
      <c r="C36" s="489"/>
      <c r="L36" t="s">
        <v>499</v>
      </c>
      <c r="M36" s="704">
        <v>1</v>
      </c>
    </row>
    <row r="37" spans="2:13">
      <c r="B37" t="s">
        <v>300</v>
      </c>
      <c r="C37" s="487">
        <v>4.5</v>
      </c>
      <c r="F37" t="s">
        <v>256</v>
      </c>
      <c r="G37" s="488">
        <f>+C37</f>
        <v>4.5</v>
      </c>
      <c r="L37" t="s">
        <v>759</v>
      </c>
      <c r="M37" s="704">
        <v>0.9</v>
      </c>
    </row>
    <row r="38" spans="2:13">
      <c r="B38" t="s">
        <v>301</v>
      </c>
      <c r="C38" s="487">
        <v>2.4300000000000002</v>
      </c>
      <c r="F38" t="s">
        <v>159</v>
      </c>
      <c r="G38" s="488">
        <f t="shared" ref="G38:G48" si="2">+C38</f>
        <v>2.4300000000000002</v>
      </c>
      <c r="L38" t="s">
        <v>593</v>
      </c>
      <c r="M38" s="704">
        <v>0.9</v>
      </c>
    </row>
    <row r="39" spans="2:13">
      <c r="B39" t="s">
        <v>302</v>
      </c>
      <c r="C39" s="487">
        <v>3.97</v>
      </c>
      <c r="F39" t="s">
        <v>257</v>
      </c>
      <c r="G39" s="488">
        <f t="shared" si="2"/>
        <v>3.97</v>
      </c>
      <c r="L39" t="s">
        <v>618</v>
      </c>
      <c r="M39" s="704">
        <v>0.73</v>
      </c>
    </row>
    <row r="40" spans="2:13">
      <c r="B40" t="s">
        <v>303</v>
      </c>
      <c r="C40" s="487">
        <v>2.1800000000000002</v>
      </c>
      <c r="F40" t="s">
        <v>258</v>
      </c>
      <c r="G40" s="488">
        <f t="shared" si="2"/>
        <v>2.1800000000000002</v>
      </c>
      <c r="L40" t="s">
        <v>619</v>
      </c>
      <c r="M40" s="704">
        <v>0.67</v>
      </c>
    </row>
    <row r="41" spans="2:13">
      <c r="B41" t="s">
        <v>304</v>
      </c>
      <c r="C41" s="487">
        <v>3.61</v>
      </c>
      <c r="F41" t="s">
        <v>259</v>
      </c>
      <c r="G41" s="488">
        <f t="shared" si="2"/>
        <v>3.61</v>
      </c>
      <c r="L41" t="s">
        <v>594</v>
      </c>
      <c r="M41" s="704">
        <v>0.9</v>
      </c>
    </row>
    <row r="42" spans="2:13">
      <c r="B42" t="s">
        <v>305</v>
      </c>
      <c r="C42" s="489"/>
      <c r="F42" t="s">
        <v>260</v>
      </c>
      <c r="G42" s="488">
        <f t="shared" si="2"/>
        <v>0</v>
      </c>
      <c r="L42" t="s">
        <v>766</v>
      </c>
      <c r="M42" s="704">
        <v>1.29</v>
      </c>
    </row>
    <row r="43" spans="2:13">
      <c r="B43" t="s">
        <v>306</v>
      </c>
      <c r="C43" s="487">
        <v>4.3099999999999996</v>
      </c>
      <c r="F43" t="s">
        <v>261</v>
      </c>
      <c r="G43" s="488">
        <f t="shared" si="2"/>
        <v>4.3099999999999996</v>
      </c>
      <c r="L43" t="s">
        <v>620</v>
      </c>
      <c r="M43" s="704">
        <v>1.02</v>
      </c>
    </row>
    <row r="44" spans="2:13">
      <c r="B44" t="s">
        <v>307</v>
      </c>
      <c r="C44" s="487">
        <v>3.69</v>
      </c>
      <c r="F44" t="s">
        <v>262</v>
      </c>
      <c r="G44" s="488">
        <f t="shared" si="2"/>
        <v>3.69</v>
      </c>
      <c r="L44" t="s">
        <v>500</v>
      </c>
      <c r="M44" s="704">
        <v>1.17</v>
      </c>
    </row>
    <row r="45" spans="2:13">
      <c r="B45" t="s">
        <v>308</v>
      </c>
      <c r="C45" s="487">
        <v>1.72</v>
      </c>
      <c r="F45" t="s">
        <v>263</v>
      </c>
      <c r="G45" s="488">
        <f t="shared" si="2"/>
        <v>1.72</v>
      </c>
      <c r="L45" t="s">
        <v>595</v>
      </c>
      <c r="M45" s="704">
        <v>1.06</v>
      </c>
    </row>
    <row r="46" spans="2:13">
      <c r="B46" t="s">
        <v>309</v>
      </c>
      <c r="C46" s="487">
        <v>1.72</v>
      </c>
      <c r="F46" t="s">
        <v>160</v>
      </c>
      <c r="G46" s="488">
        <f t="shared" si="2"/>
        <v>1.72</v>
      </c>
      <c r="L46" t="s">
        <v>635</v>
      </c>
      <c r="M46" s="704">
        <v>1.02</v>
      </c>
    </row>
    <row r="47" spans="2:13">
      <c r="B47" t="s">
        <v>161</v>
      </c>
      <c r="C47" s="487">
        <v>1.34</v>
      </c>
      <c r="F47" t="s">
        <v>264</v>
      </c>
      <c r="G47" s="488">
        <f t="shared" si="2"/>
        <v>1.34</v>
      </c>
      <c r="L47" t="s">
        <v>774</v>
      </c>
      <c r="M47" s="704">
        <v>1.5</v>
      </c>
    </row>
    <row r="48" spans="2:13">
      <c r="B48" t="s">
        <v>162</v>
      </c>
      <c r="C48" s="487">
        <v>0.59</v>
      </c>
      <c r="F48" t="s">
        <v>265</v>
      </c>
      <c r="G48" s="488">
        <f t="shared" si="2"/>
        <v>0.59</v>
      </c>
      <c r="L48" t="s">
        <v>776</v>
      </c>
      <c r="M48" s="704">
        <v>1.5</v>
      </c>
    </row>
    <row r="49" spans="6:13" ht="14.25" customHeight="1">
      <c r="F49" t="s">
        <v>350</v>
      </c>
      <c r="G49" s="488">
        <v>2</v>
      </c>
      <c r="L49" t="s">
        <v>630</v>
      </c>
      <c r="M49" s="704">
        <v>1.5</v>
      </c>
    </row>
    <row r="50" spans="6:13">
      <c r="L50" t="s">
        <v>596</v>
      </c>
      <c r="M50" s="704">
        <v>0.6</v>
      </c>
    </row>
    <row r="51" spans="6:13">
      <c r="F51" t="s">
        <v>351</v>
      </c>
      <c r="G51">
        <v>1.76</v>
      </c>
      <c r="L51" t="s">
        <v>597</v>
      </c>
      <c r="M51" s="704">
        <v>0.4</v>
      </c>
    </row>
    <row r="52" spans="6:13">
      <c r="F52" t="s">
        <v>352</v>
      </c>
      <c r="G52">
        <v>2.15</v>
      </c>
      <c r="L52" t="s">
        <v>501</v>
      </c>
      <c r="M52" s="704">
        <v>0.5</v>
      </c>
    </row>
    <row r="53" spans="6:13">
      <c r="F53" t="s">
        <v>353</v>
      </c>
      <c r="G53">
        <v>1.56</v>
      </c>
      <c r="L53" t="s">
        <v>502</v>
      </c>
      <c r="M53" s="704">
        <v>0.3</v>
      </c>
    </row>
    <row r="54" spans="6:13">
      <c r="F54" t="s">
        <v>354</v>
      </c>
      <c r="G54">
        <v>2.5</v>
      </c>
      <c r="L54" t="s">
        <v>598</v>
      </c>
      <c r="M54" s="704">
        <v>0.4</v>
      </c>
    </row>
    <row r="55" spans="6:13">
      <c r="F55" t="s">
        <v>355</v>
      </c>
      <c r="G55">
        <v>2.67</v>
      </c>
      <c r="L55" t="s">
        <v>503</v>
      </c>
      <c r="M55" s="704">
        <v>0.7</v>
      </c>
    </row>
    <row r="56" spans="6:13">
      <c r="F56" t="s">
        <v>356</v>
      </c>
      <c r="G56">
        <v>1.24</v>
      </c>
      <c r="L56" t="s">
        <v>786</v>
      </c>
      <c r="M56" s="704">
        <v>0.52</v>
      </c>
    </row>
    <row r="57" spans="6:13">
      <c r="F57" t="s">
        <v>357</v>
      </c>
      <c r="G57">
        <v>3.97</v>
      </c>
      <c r="L57" t="s">
        <v>636</v>
      </c>
      <c r="M57" s="704">
        <v>0.52</v>
      </c>
    </row>
    <row r="58" spans="6:13">
      <c r="F58" t="s">
        <v>358</v>
      </c>
      <c r="G58">
        <v>2.1800000000000002</v>
      </c>
      <c r="L58" t="s">
        <v>621</v>
      </c>
      <c r="M58" s="704">
        <v>0.52</v>
      </c>
    </row>
    <row r="59" spans="6:13">
      <c r="F59" t="s">
        <v>359</v>
      </c>
      <c r="G59">
        <v>3.61</v>
      </c>
      <c r="L59" t="s">
        <v>504</v>
      </c>
      <c r="M59" s="704">
        <v>0.33</v>
      </c>
    </row>
    <row r="60" spans="6:13">
      <c r="F60" t="s">
        <v>360</v>
      </c>
      <c r="G60">
        <v>4.3099999999999996</v>
      </c>
      <c r="L60" t="s">
        <v>505</v>
      </c>
      <c r="M60" s="704">
        <v>0.56000000000000005</v>
      </c>
    </row>
    <row r="61" spans="6:13">
      <c r="F61" t="s">
        <v>361</v>
      </c>
      <c r="G61">
        <v>3.69</v>
      </c>
      <c r="L61" t="s">
        <v>622</v>
      </c>
      <c r="M61" s="704">
        <v>0.9</v>
      </c>
    </row>
    <row r="62" spans="6:13">
      <c r="F62" t="s">
        <v>362</v>
      </c>
      <c r="G62">
        <v>1.72</v>
      </c>
      <c r="L62" t="s">
        <v>795</v>
      </c>
      <c r="M62" s="704">
        <v>0.7</v>
      </c>
    </row>
    <row r="63" spans="6:13">
      <c r="F63" t="s">
        <v>363</v>
      </c>
      <c r="G63">
        <v>1.72</v>
      </c>
      <c r="L63" t="s">
        <v>599</v>
      </c>
      <c r="M63" s="704">
        <v>0.75</v>
      </c>
    </row>
    <row r="64" spans="6:13">
      <c r="F64" t="s">
        <v>364</v>
      </c>
      <c r="G64">
        <v>1.34</v>
      </c>
      <c r="L64" t="s">
        <v>600</v>
      </c>
      <c r="M64" s="704">
        <v>1.02</v>
      </c>
    </row>
    <row r="65" spans="6:13">
      <c r="F65" t="s">
        <v>365</v>
      </c>
      <c r="G65">
        <v>0.59</v>
      </c>
      <c r="L65" t="s">
        <v>623</v>
      </c>
      <c r="M65" s="704">
        <v>0.87</v>
      </c>
    </row>
    <row r="66" spans="6:13">
      <c r="F66" t="s">
        <v>310</v>
      </c>
      <c r="G66" s="491">
        <v>3.25</v>
      </c>
      <c r="L66" t="s">
        <v>800</v>
      </c>
      <c r="M66" s="704">
        <v>1</v>
      </c>
    </row>
    <row r="67" spans="6:13">
      <c r="F67" t="s">
        <v>311</v>
      </c>
      <c r="G67" s="491">
        <v>4.59</v>
      </c>
      <c r="L67" t="s">
        <v>506</v>
      </c>
      <c r="M67" s="704">
        <v>0.81</v>
      </c>
    </row>
    <row r="68" spans="6:13">
      <c r="F68" t="s">
        <v>312</v>
      </c>
      <c r="G68" s="491">
        <v>5.13</v>
      </c>
      <c r="L68" t="s">
        <v>624</v>
      </c>
      <c r="M68" s="704">
        <v>1.2</v>
      </c>
    </row>
    <row r="69" spans="6:13">
      <c r="F69" t="s">
        <v>313</v>
      </c>
      <c r="G69" s="491">
        <v>2.99</v>
      </c>
      <c r="L69" t="s">
        <v>625</v>
      </c>
      <c r="M69" s="704">
        <v>1.02</v>
      </c>
    </row>
    <row r="70" spans="6:13">
      <c r="F70" t="s">
        <v>314</v>
      </c>
      <c r="G70">
        <v>3.62</v>
      </c>
      <c r="L70" t="s">
        <v>626</v>
      </c>
      <c r="M70" s="704">
        <v>1.2</v>
      </c>
    </row>
    <row r="71" spans="6:13">
      <c r="F71" t="s">
        <v>315</v>
      </c>
      <c r="G71">
        <v>5.79</v>
      </c>
      <c r="L71" t="s">
        <v>637</v>
      </c>
      <c r="M71" s="704">
        <v>8.2799999999999994</v>
      </c>
    </row>
    <row r="72" spans="6:13">
      <c r="F72" t="s">
        <v>316</v>
      </c>
      <c r="G72" s="14">
        <v>8.2100000000000009</v>
      </c>
      <c r="L72" t="s">
        <v>638</v>
      </c>
      <c r="M72" s="704">
        <v>8.4600000000000009</v>
      </c>
    </row>
    <row r="73" spans="6:13">
      <c r="F73" t="s">
        <v>317</v>
      </c>
      <c r="G73">
        <v>9.48</v>
      </c>
    </row>
    <row r="74" spans="6:13">
      <c r="F74" t="s">
        <v>318</v>
      </c>
      <c r="G74">
        <v>5.38</v>
      </c>
    </row>
    <row r="75" spans="6:13">
      <c r="F75" t="s">
        <v>319</v>
      </c>
      <c r="G75">
        <v>6.96</v>
      </c>
    </row>
    <row r="76" spans="6:13">
      <c r="F76" t="s">
        <v>320</v>
      </c>
      <c r="G76">
        <v>4.5999999999999996</v>
      </c>
    </row>
    <row r="77" spans="6:13">
      <c r="F77" t="s">
        <v>321</v>
      </c>
      <c r="G77">
        <v>4.5999999999999996</v>
      </c>
    </row>
    <row r="78" spans="6:13" ht="14.25" customHeight="1">
      <c r="F78" t="s">
        <v>322</v>
      </c>
      <c r="G78">
        <v>9.81</v>
      </c>
    </row>
    <row r="79" spans="6:13">
      <c r="F79" t="s">
        <v>323</v>
      </c>
      <c r="G79">
        <v>9.81</v>
      </c>
    </row>
    <row r="80" spans="6:13">
      <c r="F80" t="s">
        <v>266</v>
      </c>
      <c r="G80">
        <v>0.5</v>
      </c>
    </row>
    <row r="81" spans="6:7">
      <c r="F81" t="s">
        <v>267</v>
      </c>
      <c r="G81">
        <v>0.34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 filterMode="1">
    <tabColor rgb="FFFFC000"/>
  </sheetPr>
  <dimension ref="A1:AL403"/>
  <sheetViews>
    <sheetView showGridLines="0" showZeros="0" tabSelected="1" view="pageBreakPreview" topLeftCell="A380" zoomScale="60" zoomScaleNormal="75" workbookViewId="0">
      <selection activeCell="AF279" sqref="AF279:AF396"/>
    </sheetView>
  </sheetViews>
  <sheetFormatPr defaultColWidth="0" defaultRowHeight="33.75" customHeight="1"/>
  <cols>
    <col min="1" max="1" width="5.7109375" style="93" customWidth="1"/>
    <col min="2" max="2" width="36.85546875" style="93" customWidth="1"/>
    <col min="3" max="3" width="8.5703125" style="93" customWidth="1"/>
    <col min="4" max="4" width="34.28515625" style="93" bestFit="1" customWidth="1"/>
    <col min="5" max="5" width="13.7109375" style="175" customWidth="1"/>
    <col min="6" max="6" width="10.7109375" style="103" customWidth="1"/>
    <col min="7" max="30" width="10.7109375" style="93" hidden="1" customWidth="1"/>
    <col min="31" max="37" width="10.7109375" style="93" customWidth="1"/>
    <col min="38" max="38" width="0" style="93" hidden="1" customWidth="1"/>
    <col min="39" max="16384" width="20.7109375" style="93" hidden="1"/>
  </cols>
  <sheetData>
    <row r="1" spans="1:37" ht="33.75" customHeight="1" thickBot="1"/>
    <row r="2" spans="1:37" s="157" customFormat="1" ht="33.75" customHeight="1">
      <c r="A2" s="93"/>
      <c r="B2" s="156"/>
      <c r="E2" s="176"/>
      <c r="F2" s="158"/>
      <c r="AK2" s="159"/>
    </row>
    <row r="3" spans="1:37" s="96" customFormat="1" ht="33.75" customHeight="1">
      <c r="A3" s="93"/>
      <c r="B3" s="160"/>
      <c r="C3" s="95" t="s">
        <v>20</v>
      </c>
      <c r="E3" s="177"/>
      <c r="F3" s="97"/>
      <c r="AK3" s="98"/>
    </row>
    <row r="4" spans="1:37" s="162" customFormat="1" ht="33.75" customHeight="1" thickBot="1">
      <c r="A4" s="93"/>
      <c r="B4" s="161"/>
      <c r="E4" s="178"/>
      <c r="F4" s="163"/>
      <c r="AK4" s="164"/>
    </row>
    <row r="5" spans="1:37" s="157" customFormat="1" ht="33.75" customHeight="1" thickBot="1">
      <c r="A5" s="93"/>
      <c r="B5" s="156"/>
      <c r="E5" s="176"/>
      <c r="F5" s="158"/>
      <c r="AK5" s="159"/>
    </row>
    <row r="6" spans="1:37" s="96" customFormat="1" ht="33.75" customHeight="1" thickBot="1">
      <c r="A6" s="93"/>
      <c r="B6" s="160" t="s">
        <v>4</v>
      </c>
      <c r="C6" s="759" t="str">
        <f ca="1">MID(CELL("FILENAME",$A$1),FIND("[",CELL("FILENAME",$A$1))+1,3)</f>
        <v>CCS</v>
      </c>
      <c r="D6" s="760"/>
      <c r="E6" s="177"/>
      <c r="F6" s="97"/>
      <c r="AK6" s="98"/>
    </row>
    <row r="7" spans="1:37" s="96" customFormat="1" ht="33.75" customHeight="1" thickBot="1">
      <c r="A7" s="93"/>
      <c r="B7" s="160"/>
      <c r="E7" s="177"/>
      <c r="F7" s="97"/>
      <c r="AK7" s="98"/>
    </row>
    <row r="8" spans="1:37" s="96" customFormat="1" ht="33.75" customHeight="1" thickBot="1">
      <c r="A8" s="93"/>
      <c r="B8" s="160" t="s">
        <v>5</v>
      </c>
      <c r="C8" s="759" t="str">
        <f ca="1">MID(CELL("FILENAME",$A$1),FIND("[",CELL("FILENAME",$A$1))+4,4)</f>
        <v>2013</v>
      </c>
      <c r="D8" s="760"/>
      <c r="E8" s="177"/>
      <c r="F8" s="97"/>
      <c r="AK8" s="98"/>
    </row>
    <row r="9" spans="1:37" s="96" customFormat="1" ht="33.75" customHeight="1" thickBot="1">
      <c r="A9" s="93"/>
      <c r="B9" s="160"/>
      <c r="E9" s="177"/>
      <c r="F9" s="97"/>
      <c r="AK9" s="98"/>
    </row>
    <row r="10" spans="1:37" s="96" customFormat="1" ht="33.75" customHeight="1" thickBot="1">
      <c r="A10" s="93"/>
      <c r="B10" s="160" t="s">
        <v>6</v>
      </c>
      <c r="C10" s="759" t="str">
        <f ca="1">INDEX($C$12:$C$23,MID(CELL("FILENAME",$A$1),FIND("[",CELL("FILENAME",$A$1))+8,2),1)</f>
        <v>OCTOBER</v>
      </c>
      <c r="D10" s="760"/>
      <c r="E10" s="177"/>
      <c r="F10" s="97"/>
      <c r="AK10" s="98"/>
    </row>
    <row r="11" spans="1:37" s="162" customFormat="1" ht="33.75" customHeight="1" thickBot="1">
      <c r="A11" s="93"/>
      <c r="B11" s="161"/>
      <c r="E11" s="178"/>
      <c r="F11" s="163"/>
      <c r="AK11" s="164"/>
    </row>
    <row r="12" spans="1:37" ht="33.75" hidden="1" customHeight="1">
      <c r="B12" s="94" t="s">
        <v>6</v>
      </c>
      <c r="C12" s="96" t="s">
        <v>7</v>
      </c>
      <c r="D12" s="96"/>
      <c r="E12" s="177"/>
      <c r="F12" s="97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8"/>
    </row>
    <row r="13" spans="1:37" ht="33.75" hidden="1" customHeight="1">
      <c r="B13" s="94"/>
      <c r="C13" s="96" t="s">
        <v>8</v>
      </c>
      <c r="D13" s="96"/>
      <c r="E13" s="177"/>
      <c r="F13" s="97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8"/>
    </row>
    <row r="14" spans="1:37" ht="33.75" hidden="1" customHeight="1">
      <c r="B14" s="94"/>
      <c r="C14" s="96" t="s">
        <v>9</v>
      </c>
      <c r="D14" s="96"/>
      <c r="E14" s="177"/>
      <c r="F14" s="97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8"/>
    </row>
    <row r="15" spans="1:37" ht="33.75" hidden="1" customHeight="1">
      <c r="B15" s="94"/>
      <c r="C15" s="96" t="s">
        <v>10</v>
      </c>
      <c r="D15" s="96"/>
      <c r="E15" s="177"/>
      <c r="F15" s="97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8"/>
    </row>
    <row r="16" spans="1:37" ht="33.75" hidden="1" customHeight="1">
      <c r="B16" s="94"/>
      <c r="C16" s="96" t="s">
        <v>11</v>
      </c>
      <c r="D16" s="96"/>
      <c r="E16" s="177"/>
      <c r="F16" s="97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8"/>
    </row>
    <row r="17" spans="1:37" ht="33.75" hidden="1" customHeight="1">
      <c r="B17" s="94"/>
      <c r="C17" s="96" t="s">
        <v>12</v>
      </c>
      <c r="D17" s="96"/>
      <c r="E17" s="177"/>
      <c r="F17" s="97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/>
      <c r="AK17" s="98"/>
    </row>
    <row r="18" spans="1:37" ht="33.75" hidden="1" customHeight="1">
      <c r="B18" s="94"/>
      <c r="C18" s="96" t="s">
        <v>13</v>
      </c>
      <c r="D18" s="96"/>
      <c r="E18" s="177"/>
      <c r="F18" s="97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96"/>
      <c r="AJ18" s="96"/>
      <c r="AK18" s="98"/>
    </row>
    <row r="19" spans="1:37" ht="33.75" hidden="1" customHeight="1">
      <c r="B19" s="94"/>
      <c r="C19" s="96" t="s">
        <v>14</v>
      </c>
      <c r="D19" s="96"/>
      <c r="E19" s="177"/>
      <c r="F19" s="97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8"/>
    </row>
    <row r="20" spans="1:37" ht="33.75" hidden="1" customHeight="1">
      <c r="B20" s="94"/>
      <c r="C20" s="96" t="s">
        <v>15</v>
      </c>
      <c r="D20" s="96"/>
      <c r="E20" s="177"/>
      <c r="F20" s="97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/>
      <c r="AF20" s="96"/>
      <c r="AG20" s="96"/>
      <c r="AH20" s="96"/>
      <c r="AI20" s="96"/>
      <c r="AJ20" s="96"/>
      <c r="AK20" s="98"/>
    </row>
    <row r="21" spans="1:37" ht="33.75" hidden="1" customHeight="1">
      <c r="B21" s="94"/>
      <c r="C21" s="96" t="s">
        <v>16</v>
      </c>
      <c r="D21" s="96"/>
      <c r="E21" s="177"/>
      <c r="F21" s="97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96"/>
      <c r="AH21" s="96"/>
      <c r="AI21" s="96"/>
      <c r="AJ21" s="96"/>
      <c r="AK21" s="98"/>
    </row>
    <row r="22" spans="1:37" ht="33.75" hidden="1" customHeight="1">
      <c r="B22" s="94"/>
      <c r="C22" s="96" t="s">
        <v>17</v>
      </c>
      <c r="D22" s="96"/>
      <c r="E22" s="177"/>
      <c r="F22" s="97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8"/>
    </row>
    <row r="23" spans="1:37" ht="33.75" hidden="1" customHeight="1">
      <c r="B23" s="94"/>
      <c r="C23" s="96" t="s">
        <v>18</v>
      </c>
      <c r="D23" s="96"/>
      <c r="E23" s="177"/>
      <c r="F23" s="97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6"/>
      <c r="AI23" s="96"/>
      <c r="AJ23" s="96"/>
      <c r="AK23" s="98"/>
    </row>
    <row r="24" spans="1:37" ht="33.75" hidden="1" customHeight="1">
      <c r="B24" s="99"/>
      <c r="C24" s="100"/>
      <c r="D24" s="100"/>
      <c r="E24" s="179"/>
      <c r="F24" s="101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0"/>
      <c r="AJ24" s="100"/>
      <c r="AK24" s="102"/>
    </row>
    <row r="25" spans="1:37" ht="33.75" customHeight="1" thickBot="1"/>
    <row r="26" spans="1:37" s="107" customFormat="1" ht="33.75" customHeight="1">
      <c r="A26" s="93"/>
      <c r="B26" s="405" t="s">
        <v>0</v>
      </c>
      <c r="C26" s="406"/>
      <c r="D26" s="104" t="s">
        <v>2</v>
      </c>
      <c r="E26" s="180" t="s">
        <v>23</v>
      </c>
      <c r="F26" s="173" t="s">
        <v>3</v>
      </c>
      <c r="G26" s="174"/>
      <c r="H26" s="174"/>
      <c r="I26" s="174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105"/>
      <c r="AD26" s="105"/>
      <c r="AE26" s="105"/>
      <c r="AF26" s="105"/>
      <c r="AG26" s="105"/>
      <c r="AH26" s="105"/>
      <c r="AI26" s="105"/>
      <c r="AJ26" s="105"/>
      <c r="AK26" s="106"/>
    </row>
    <row r="27" spans="1:37" s="96" customFormat="1" ht="33.75" customHeight="1">
      <c r="A27" s="93"/>
      <c r="B27" s="407"/>
      <c r="C27" s="408"/>
      <c r="D27" s="98"/>
      <c r="E27" s="181" t="s">
        <v>24</v>
      </c>
      <c r="F27" s="108" t="s">
        <v>19</v>
      </c>
      <c r="G27" s="109">
        <f ca="1">DATE(C8,MID(CELL("FILENAME",$A$1),FIND("[",CELL("FILENAME",$A$1))+8,2),1)</f>
        <v>41548</v>
      </c>
      <c r="H27" s="109">
        <f ca="1">IFERROR(IF(MONTH(G27+1)&lt;=MONTH($G$27),G27+1,""),"")</f>
        <v>41549</v>
      </c>
      <c r="I27" s="109">
        <f t="shared" ref="I27:AK27" ca="1" si="0">IFERROR(IF(MONTH(H27+1)&lt;=MONTH($G$27),H27+1,""),"")</f>
        <v>41550</v>
      </c>
      <c r="J27" s="109">
        <f t="shared" ca="1" si="0"/>
        <v>41551</v>
      </c>
      <c r="K27" s="109">
        <f t="shared" ca="1" si="0"/>
        <v>41552</v>
      </c>
      <c r="L27" s="109">
        <f t="shared" ca="1" si="0"/>
        <v>41553</v>
      </c>
      <c r="M27" s="109">
        <f t="shared" ca="1" si="0"/>
        <v>41554</v>
      </c>
      <c r="N27" s="109">
        <f t="shared" ca="1" si="0"/>
        <v>41555</v>
      </c>
      <c r="O27" s="109">
        <f t="shared" ca="1" si="0"/>
        <v>41556</v>
      </c>
      <c r="P27" s="109">
        <f t="shared" ca="1" si="0"/>
        <v>41557</v>
      </c>
      <c r="Q27" s="109">
        <f t="shared" ca="1" si="0"/>
        <v>41558</v>
      </c>
      <c r="R27" s="109">
        <f t="shared" ca="1" si="0"/>
        <v>41559</v>
      </c>
      <c r="S27" s="109">
        <f t="shared" ca="1" si="0"/>
        <v>41560</v>
      </c>
      <c r="T27" s="109">
        <f t="shared" ca="1" si="0"/>
        <v>41561</v>
      </c>
      <c r="U27" s="109">
        <f t="shared" ca="1" si="0"/>
        <v>41562</v>
      </c>
      <c r="V27" s="109">
        <f t="shared" ca="1" si="0"/>
        <v>41563</v>
      </c>
      <c r="W27" s="109">
        <f t="shared" ca="1" si="0"/>
        <v>41564</v>
      </c>
      <c r="X27" s="109">
        <f t="shared" ca="1" si="0"/>
        <v>41565</v>
      </c>
      <c r="Y27" s="109">
        <f t="shared" ca="1" si="0"/>
        <v>41566</v>
      </c>
      <c r="Z27" s="109">
        <f t="shared" ca="1" si="0"/>
        <v>41567</v>
      </c>
      <c r="AA27" s="109">
        <f t="shared" ca="1" si="0"/>
        <v>41568</v>
      </c>
      <c r="AB27" s="109">
        <f t="shared" ca="1" si="0"/>
        <v>41569</v>
      </c>
      <c r="AC27" s="109">
        <f t="shared" ca="1" si="0"/>
        <v>41570</v>
      </c>
      <c r="AD27" s="109">
        <f t="shared" ca="1" si="0"/>
        <v>41571</v>
      </c>
      <c r="AE27" s="109">
        <f t="shared" ca="1" si="0"/>
        <v>41572</v>
      </c>
      <c r="AF27" s="109">
        <f t="shared" ca="1" si="0"/>
        <v>41573</v>
      </c>
      <c r="AG27" s="109">
        <f t="shared" ca="1" si="0"/>
        <v>41574</v>
      </c>
      <c r="AH27" s="109">
        <f t="shared" ca="1" si="0"/>
        <v>41575</v>
      </c>
      <c r="AI27" s="109">
        <f t="shared" ca="1" si="0"/>
        <v>41576</v>
      </c>
      <c r="AJ27" s="109">
        <f t="shared" ca="1" si="0"/>
        <v>41577</v>
      </c>
      <c r="AK27" s="109">
        <f t="shared" ca="1" si="0"/>
        <v>41578</v>
      </c>
    </row>
    <row r="28" spans="1:37" s="96" customFormat="1" ht="33.75" customHeight="1">
      <c r="A28" s="93"/>
      <c r="B28" s="407"/>
      <c r="C28" s="408"/>
      <c r="D28" s="98"/>
      <c r="E28" s="181" t="s">
        <v>25</v>
      </c>
      <c r="F28" s="108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09"/>
      <c r="AG28" s="109"/>
      <c r="AH28" s="109"/>
      <c r="AI28" s="109"/>
      <c r="AJ28" s="109"/>
      <c r="AK28" s="109"/>
    </row>
    <row r="29" spans="1:37" s="112" customFormat="1" ht="33.75" customHeight="1" thickBot="1">
      <c r="A29" s="93"/>
      <c r="B29" s="761"/>
      <c r="C29" s="762"/>
      <c r="D29" s="165"/>
      <c r="E29" s="182"/>
      <c r="F29" s="111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</row>
    <row r="30" spans="1:37" ht="33.75" hidden="1" customHeight="1">
      <c r="B30" s="409" t="s">
        <v>171</v>
      </c>
      <c r="C30" s="410"/>
      <c r="D30" s="635" t="s">
        <v>26</v>
      </c>
      <c r="E30" s="183">
        <v>12</v>
      </c>
      <c r="F30" s="113">
        <f t="shared" ref="F30:F93" si="1">SUM($G30:$AK30)</f>
        <v>0</v>
      </c>
      <c r="G30" s="114">
        <f>IFERROR($E30*SUMIF('Daily Log'!$B$18:$B$1017,$B30,'Daily Log'!$C$18:$C$1017),0)</f>
        <v>0</v>
      </c>
      <c r="H30" s="114">
        <f>IFERROR($E30*SUMIF('Daily Log'!$E$18:$E$1017,$B30,'Daily Log'!$F$18:$F$1017),0)</f>
        <v>0</v>
      </c>
      <c r="I30" s="114">
        <f>IFERROR($E30*SUMIF('Daily Log'!$H$18:$H$1017,$B30,'Daily Log'!$I$18:$I$1017),0)</f>
        <v>0</v>
      </c>
      <c r="J30" s="114">
        <f>IFERROR($E30*SUMIF('Daily Log'!$K$18:$K$1017,$B30,'Daily Log'!$L$18:$L$1017),0)</f>
        <v>0</v>
      </c>
      <c r="K30" s="114">
        <f>IFERROR($E30*SUMIF('Daily Log'!$N$18:$N$1017,$B30,'Daily Log'!$O$18:$O$1017),0)</f>
        <v>0</v>
      </c>
      <c r="L30" s="114">
        <f>IFERROR($E30*SUMIF('Daily Log'!$Q$18:$Q$1017,$B30,'Daily Log'!$R$18:$R$1017),0)</f>
        <v>0</v>
      </c>
      <c r="M30" s="114">
        <f>IFERROR($E30*SUMIF('Daily Log'!$T$18:$T$1017,$B30,'Daily Log'!$U$18:$U$1017),0)</f>
        <v>0</v>
      </c>
      <c r="N30" s="114">
        <f>IFERROR($E30*SUMIF('Daily Log'!$W$18:$W$1017,$B30,'Daily Log'!$X$18:$X$1017),0)</f>
        <v>0</v>
      </c>
      <c r="O30" s="114">
        <f>IFERROR($E30*SUMIF('Daily Log'!$Z$18:$Z$1017,$B30,'Daily Log'!$AA$18:$AA$1017),0)</f>
        <v>0</v>
      </c>
      <c r="P30" s="114">
        <f>IFERROR($E30*SUMIF('Daily Log'!$AC$18:$AC$1017,$B30,'Daily Log'!$AD$18:$AD$1017),0)</f>
        <v>0</v>
      </c>
      <c r="Q30" s="114">
        <f>IFERROR($E30*SUMIF('Daily Log'!$AF$18:$AF$1017,$B30,'Daily Log'!$AG$18:$AG$1017),0)</f>
        <v>0</v>
      </c>
      <c r="R30" s="114">
        <f>IFERROR($E30*SUMIF('Daily Log'!$AI$18:$AI$1017,$B30,'Daily Log'!$AJ$18:$AJ$1017),0)</f>
        <v>0</v>
      </c>
      <c r="S30" s="114">
        <f>IFERROR($E30*SUMIF('Daily Log'!$AL$18:$AL$1017,$B30,'Daily Log'!$AM$18:$AM$1017),0)</f>
        <v>0</v>
      </c>
      <c r="T30" s="114">
        <f>IFERROR($E30*SUMIF('Daily Log'!$AO$18:$AO$1017,$B30,'Daily Log'!$AP$18:$AP$1017),0)</f>
        <v>0</v>
      </c>
      <c r="U30" s="114">
        <f>IFERROR($E30*SUMIF('Daily Log'!$AR$18:$AR$1017,$B30,'Daily Log'!$AS$18:$AS$1017),0)</f>
        <v>0</v>
      </c>
      <c r="V30" s="114">
        <f>IFERROR($E30*SUMIF('Daily Log'!$AU$18:$AU$1017,$B30,'Daily Log'!$AV$18:$AV$1017),0)</f>
        <v>0</v>
      </c>
      <c r="W30" s="114">
        <f>IFERROR($E30*SUMIF('Daily Log'!$AX$18:$AX$1017,$B30,'Daily Log'!$AY$18:$AY$1017),0)</f>
        <v>0</v>
      </c>
      <c r="X30" s="114">
        <f>IFERROR($E30*SUMIF('Daily Log'!$BA$18:$BA$1017,$B30,'Daily Log'!$BB$18:$BB$1017),0)</f>
        <v>0</v>
      </c>
      <c r="Y30" s="114">
        <f>IFERROR($E30*SUMIF('Daily Log'!$BD$18:$BD$1017,$B30,'Daily Log'!$BE$18:$BE$1017),0)</f>
        <v>0</v>
      </c>
      <c r="Z30" s="114">
        <f>IFERROR($E30*SUMIF('Daily Log'!$BG$18:$BG$1017,$B30,'Daily Log'!$BH$18:$BH$1017),0)</f>
        <v>0</v>
      </c>
      <c r="AA30" s="114">
        <f>IFERROR($E30*SUMIF('Daily Log'!$BJ$18:$BJ$1017,$B30,'Daily Log'!$BK$18:$BK$1017),0)</f>
        <v>0</v>
      </c>
      <c r="AB30" s="114">
        <f>IFERROR($E30*SUMIF('Daily Log'!$BM$18:$BM$1017,$B30,'Daily Log'!$BN$18:$BN$1017),0)</f>
        <v>0</v>
      </c>
      <c r="AC30" s="114">
        <f>IFERROR($E30*SUMIF('Daily Log'!$BP$18:$BP$1017,$B30,'Daily Log'!$BQ$18:$BQ$1017),0)</f>
        <v>0</v>
      </c>
      <c r="AD30" s="114">
        <f>IFERROR($E30*SUMIF('Daily Log'!$BS$18:$BS$1017,$B30,'Daily Log'!$BT$18:$BT$1017),0)</f>
        <v>0</v>
      </c>
      <c r="AE30" s="114">
        <f>IFERROR($E30*SUMIF('Daily Log'!$BV$18:$BV$1017,$B30,'Daily Log'!$BW$18:$BW$1017),0)</f>
        <v>0</v>
      </c>
      <c r="AF30" s="114">
        <f>IFERROR($E30*SUMIF('Daily Log'!$BY$18:$BY$1017,$B30,'Daily Log'!$BZ$18:$BZ$1017),0)</f>
        <v>0</v>
      </c>
      <c r="AG30" s="114">
        <f>IFERROR($E30*SUMIF('Daily Log'!$CB$18:$CB$1017,$B30,'Daily Log'!$CC$18:$CC$1017),0)</f>
        <v>0</v>
      </c>
      <c r="AH30" s="114">
        <f>IFERROR($E30*SUMIF('Daily Log'!$CE$18:$CE$1017,$B30,'Daily Log'!$CF$18:$CF$1017),0)</f>
        <v>0</v>
      </c>
      <c r="AI30" s="114">
        <f>IFERROR($E30*SUMIF('Daily Log'!$CH$18:$CH$1017,$B30,'Daily Log'!$CI$18:$CI$1017),0)</f>
        <v>0</v>
      </c>
      <c r="AJ30" s="114">
        <f>IFERROR($E30*SUMIF('Daily Log'!$CK$18:$CK$1017,$B30,'Daily Log'!$CL$18:$CL$1017),0)</f>
        <v>0</v>
      </c>
      <c r="AK30" s="114">
        <f>IFERROR($E30*SUMIF('Daily Log'!$CN$18:$CN$1017,$B30,'Daily Log'!$CO$18:$CO$1017),0)</f>
        <v>0</v>
      </c>
    </row>
    <row r="31" spans="1:37" ht="33.75" hidden="1" customHeight="1">
      <c r="B31" s="409" t="s">
        <v>172</v>
      </c>
      <c r="C31" s="410"/>
      <c r="D31" s="635" t="s">
        <v>26</v>
      </c>
      <c r="E31" s="184">
        <v>12</v>
      </c>
      <c r="F31" s="116">
        <f t="shared" si="1"/>
        <v>0</v>
      </c>
      <c r="G31" s="117">
        <f>IFERROR($E31*SUMIF('Daily Log'!$B$18:$B$1017,$B31,'Daily Log'!$C$18:$C$1017),0)</f>
        <v>0</v>
      </c>
      <c r="H31" s="117">
        <f>IFERROR($E31*SUMIF('Daily Log'!$E$18:$E$1017,$B31,'Daily Log'!$F$18:$F$1017),0)</f>
        <v>0</v>
      </c>
      <c r="I31" s="117">
        <f>IFERROR($E31*SUMIF('Daily Log'!$H$18:$H$1017,$B31,'Daily Log'!$I$18:$I$1017),0)</f>
        <v>0</v>
      </c>
      <c r="J31" s="117">
        <f>IFERROR($E31*SUMIF('Daily Log'!$K$18:$K$1017,$B31,'Daily Log'!$L$18:$L$1017),0)</f>
        <v>0</v>
      </c>
      <c r="K31" s="117">
        <f>IFERROR($E31*SUMIF('Daily Log'!$N$18:$N$1017,$B31,'Daily Log'!$O$18:$O$1017),0)</f>
        <v>0</v>
      </c>
      <c r="L31" s="117">
        <f>IFERROR($E31*SUMIF('Daily Log'!$Q$18:$Q$1017,$B31,'Daily Log'!$R$18:$R$1017),0)</f>
        <v>0</v>
      </c>
      <c r="M31" s="117">
        <f>IFERROR($E31*SUMIF('Daily Log'!$T$18:$T$1017,$B31,'Daily Log'!$U$18:$U$1017),0)</f>
        <v>0</v>
      </c>
      <c r="N31" s="117">
        <f>IFERROR($E31*SUMIF('Daily Log'!$W$18:$W$1017,$B31,'Daily Log'!$X$18:$X$1017),0)</f>
        <v>0</v>
      </c>
      <c r="O31" s="117">
        <f>IFERROR($E31*SUMIF('Daily Log'!$Z$18:$Z$1017,$B31,'Daily Log'!$AA$18:$AA$1017),0)</f>
        <v>0</v>
      </c>
      <c r="P31" s="117">
        <f>IFERROR($E31*SUMIF('Daily Log'!$AC$18:$AC$1017,$B31,'Daily Log'!$AD$18:$AD$1017),0)</f>
        <v>0</v>
      </c>
      <c r="Q31" s="117">
        <f>IFERROR($E31*SUMIF('Daily Log'!$AF$18:$AF$1017,$B31,'Daily Log'!$AG$18:$AG$1017),0)</f>
        <v>0</v>
      </c>
      <c r="R31" s="117">
        <f>IFERROR($E31*SUMIF('Daily Log'!$AI$18:$AI$1017,$B31,'Daily Log'!$AJ$18:$AJ$1017),0)</f>
        <v>0</v>
      </c>
      <c r="S31" s="117">
        <f>IFERROR($E31*SUMIF('Daily Log'!$AL$18:$AL$1017,$B31,'Daily Log'!$AM$18:$AM$1017),0)</f>
        <v>0</v>
      </c>
      <c r="T31" s="117">
        <f>IFERROR($E31*SUMIF('Daily Log'!$AO$18:$AO$1017,$B31,'Daily Log'!$AP$18:$AP$1017),0)</f>
        <v>0</v>
      </c>
      <c r="U31" s="117">
        <f>IFERROR($E31*SUMIF('Daily Log'!$AR$18:$AR$1017,$B31,'Daily Log'!$AS$18:$AS$1017),0)</f>
        <v>0</v>
      </c>
      <c r="V31" s="117">
        <f>IFERROR($E31*SUMIF('Daily Log'!$AU$18:$AU$1017,$B31,'Daily Log'!$AV$18:$AV$1017),0)</f>
        <v>0</v>
      </c>
      <c r="W31" s="117">
        <f>IFERROR($E31*SUMIF('Daily Log'!$AX$18:$AX$1017,$B31,'Daily Log'!$AY$18:$AY$1017),0)</f>
        <v>0</v>
      </c>
      <c r="X31" s="117">
        <f>IFERROR($E31*SUMIF('Daily Log'!$BA$18:$BA$1017,$B31,'Daily Log'!$BB$18:$BB$1017),0)</f>
        <v>0</v>
      </c>
      <c r="Y31" s="117">
        <f>IFERROR($E31*SUMIF('Daily Log'!$BD$18:$BD$1017,$B31,'Daily Log'!$BE$18:$BE$1017),0)</f>
        <v>0</v>
      </c>
      <c r="Z31" s="117">
        <f>IFERROR($E31*SUMIF('Daily Log'!$BG$18:$BG$1017,$B31,'Daily Log'!$BH$18:$BH$1017),0)</f>
        <v>0</v>
      </c>
      <c r="AA31" s="117">
        <f>IFERROR($E31*SUMIF('Daily Log'!$BJ$18:$BJ$1017,$B31,'Daily Log'!$BK$18:$BK$1017),0)</f>
        <v>0</v>
      </c>
      <c r="AB31" s="117">
        <f>IFERROR($E31*SUMIF('Daily Log'!$BM$18:$BM$1017,$B31,'Daily Log'!$BN$18:$BN$1017),0)</f>
        <v>0</v>
      </c>
      <c r="AC31" s="117">
        <f>IFERROR($E31*SUMIF('Daily Log'!$BP$18:$BP$1017,$B31,'Daily Log'!$BQ$18:$BQ$1017),0)</f>
        <v>0</v>
      </c>
      <c r="AD31" s="117">
        <f>IFERROR($E31*SUMIF('Daily Log'!$BS$18:$BS$1017,$B31,'Daily Log'!$BT$18:$BT$1017),0)</f>
        <v>0</v>
      </c>
      <c r="AE31" s="117">
        <f>IFERROR($E31*SUMIF('Daily Log'!$BV$18:$BV$1017,$B31,'Daily Log'!$BW$18:$BW$1017),0)</f>
        <v>0</v>
      </c>
      <c r="AF31" s="117">
        <f>IFERROR($E31*SUMIF('Daily Log'!$BY$18:$BY$1017,$B31,'Daily Log'!$BZ$18:$BZ$1017),0)</f>
        <v>0</v>
      </c>
      <c r="AG31" s="117">
        <f>IFERROR($E31*SUMIF('Daily Log'!$CB$18:$CB$1017,$B31,'Daily Log'!$CC$18:$CC$1017),0)</f>
        <v>0</v>
      </c>
      <c r="AH31" s="117">
        <f>IFERROR($E31*SUMIF('Daily Log'!$CE$18:$CE$1017,$B31,'Daily Log'!$CF$18:$CF$1017),0)</f>
        <v>0</v>
      </c>
      <c r="AI31" s="117">
        <f>IFERROR($E31*SUMIF('Daily Log'!$CH$18:$CH$1017,$B31,'Daily Log'!$CI$18:$CI$1017),0)</f>
        <v>0</v>
      </c>
      <c r="AJ31" s="117">
        <f>IFERROR($E31*SUMIF('Daily Log'!$CK$18:$CK$1017,$B31,'Daily Log'!$CL$18:$CL$1017),0)</f>
        <v>0</v>
      </c>
      <c r="AK31" s="117">
        <f>IFERROR($E31*SUMIF('Daily Log'!$CN$18:$CN$1017,$B31,'Daily Log'!$CO$18:$CO$1017),0)</f>
        <v>0</v>
      </c>
    </row>
    <row r="32" spans="1:37" ht="33.75" hidden="1" customHeight="1">
      <c r="B32" s="409" t="s">
        <v>173</v>
      </c>
      <c r="C32" s="410"/>
      <c r="D32" s="635" t="s">
        <v>26</v>
      </c>
      <c r="E32" s="184">
        <v>12</v>
      </c>
      <c r="F32" s="116">
        <f t="shared" si="1"/>
        <v>0</v>
      </c>
      <c r="G32" s="117">
        <f>IFERROR($E32*SUMIF('Daily Log'!$B$18:$B$1017,$B32,'Daily Log'!$C$18:$C$1017),0)</f>
        <v>0</v>
      </c>
      <c r="H32" s="117">
        <f>IFERROR($E32*SUMIF('Daily Log'!$E$18:$E$1017,$B32,'Daily Log'!$F$18:$F$1017),0)</f>
        <v>0</v>
      </c>
      <c r="I32" s="117">
        <f>IFERROR($E32*SUMIF('Daily Log'!$H$18:$H$1017,$B32,'Daily Log'!$I$18:$I$1017),0)</f>
        <v>0</v>
      </c>
      <c r="J32" s="117">
        <f>IFERROR($E32*SUMIF('Daily Log'!$K$18:$K$1017,$B32,'Daily Log'!$L$18:$L$1017),0)</f>
        <v>0</v>
      </c>
      <c r="K32" s="117">
        <f>IFERROR($E32*SUMIF('Daily Log'!$N$18:$N$1017,$B32,'Daily Log'!$O$18:$O$1017),0)</f>
        <v>0</v>
      </c>
      <c r="L32" s="117">
        <f>IFERROR($E32*SUMIF('Daily Log'!$Q$18:$Q$1017,$B32,'Daily Log'!$R$18:$R$1017),0)</f>
        <v>0</v>
      </c>
      <c r="M32" s="117">
        <f>IFERROR($E32*SUMIF('Daily Log'!$T$18:$T$1017,$B32,'Daily Log'!$U$18:$U$1017),0)</f>
        <v>0</v>
      </c>
      <c r="N32" s="117">
        <f>IFERROR($E32*SUMIF('Daily Log'!$W$18:$W$1017,$B32,'Daily Log'!$X$18:$X$1017),0)</f>
        <v>0</v>
      </c>
      <c r="O32" s="117">
        <f>IFERROR($E32*SUMIF('Daily Log'!$Z$18:$Z$1017,$B32,'Daily Log'!$AA$18:$AA$1017),0)</f>
        <v>0</v>
      </c>
      <c r="P32" s="117">
        <f>IFERROR($E32*SUMIF('Daily Log'!$AC$18:$AC$1017,$B32,'Daily Log'!$AD$18:$AD$1017),0)</f>
        <v>0</v>
      </c>
      <c r="Q32" s="117">
        <f>IFERROR($E32*SUMIF('Daily Log'!$AF$18:$AF$1017,$B32,'Daily Log'!$AG$18:$AG$1017),0)</f>
        <v>0</v>
      </c>
      <c r="R32" s="117">
        <f>IFERROR($E32*SUMIF('Daily Log'!$AI$18:$AI$1017,$B32,'Daily Log'!$AJ$18:$AJ$1017),0)</f>
        <v>0</v>
      </c>
      <c r="S32" s="117">
        <f>IFERROR($E32*SUMIF('Daily Log'!$AL$18:$AL$1017,$B32,'Daily Log'!$AM$18:$AM$1017),0)</f>
        <v>0</v>
      </c>
      <c r="T32" s="117">
        <f>IFERROR($E32*SUMIF('Daily Log'!$AO$18:$AO$1017,$B32,'Daily Log'!$AP$18:$AP$1017),0)</f>
        <v>0</v>
      </c>
      <c r="U32" s="117">
        <f>IFERROR($E32*SUMIF('Daily Log'!$AR$18:$AR$1017,$B32,'Daily Log'!$AS$18:$AS$1017),0)</f>
        <v>0</v>
      </c>
      <c r="V32" s="117">
        <f>IFERROR($E32*SUMIF('Daily Log'!$AU$18:$AU$1017,$B32,'Daily Log'!$AV$18:$AV$1017),0)</f>
        <v>0</v>
      </c>
      <c r="W32" s="117">
        <f>IFERROR($E32*SUMIF('Daily Log'!$AX$18:$AX$1017,$B32,'Daily Log'!$AY$18:$AY$1017),0)</f>
        <v>0</v>
      </c>
      <c r="X32" s="117">
        <f>IFERROR($E32*SUMIF('Daily Log'!$BA$18:$BA$1017,$B32,'Daily Log'!$BB$18:$BB$1017),0)</f>
        <v>0</v>
      </c>
      <c r="Y32" s="117">
        <f>IFERROR($E32*SUMIF('Daily Log'!$BD$18:$BD$1017,$B32,'Daily Log'!$BE$18:$BE$1017),0)</f>
        <v>0</v>
      </c>
      <c r="Z32" s="117">
        <f>IFERROR($E32*SUMIF('Daily Log'!$BG$18:$BG$1017,$B32,'Daily Log'!$BH$18:$BH$1017),0)</f>
        <v>0</v>
      </c>
      <c r="AA32" s="117">
        <f>IFERROR($E32*SUMIF('Daily Log'!$BJ$18:$BJ$1017,$B32,'Daily Log'!$BK$18:$BK$1017),0)</f>
        <v>0</v>
      </c>
      <c r="AB32" s="117">
        <f>IFERROR($E32*SUMIF('Daily Log'!$BM$18:$BM$1017,$B32,'Daily Log'!$BN$18:$BN$1017),0)</f>
        <v>0</v>
      </c>
      <c r="AC32" s="117">
        <f>IFERROR($E32*SUMIF('Daily Log'!$BP$18:$BP$1017,$B32,'Daily Log'!$BQ$18:$BQ$1017),0)</f>
        <v>0</v>
      </c>
      <c r="AD32" s="117">
        <f>IFERROR($E32*SUMIF('Daily Log'!$BS$18:$BS$1017,$B32,'Daily Log'!$BT$18:$BT$1017),0)</f>
        <v>0</v>
      </c>
      <c r="AE32" s="117">
        <f>IFERROR($E32*SUMIF('Daily Log'!$BV$18:$BV$1017,$B32,'Daily Log'!$BW$18:$BW$1017),0)</f>
        <v>0</v>
      </c>
      <c r="AF32" s="117">
        <f>IFERROR($E32*SUMIF('Daily Log'!$BY$18:$BY$1017,$B32,'Daily Log'!$BZ$18:$BZ$1017),0)</f>
        <v>0</v>
      </c>
      <c r="AG32" s="117">
        <f>IFERROR($E32*SUMIF('Daily Log'!$CB$18:$CB$1017,$B32,'Daily Log'!$CC$18:$CC$1017),0)</f>
        <v>0</v>
      </c>
      <c r="AH32" s="117">
        <f>IFERROR($E32*SUMIF('Daily Log'!$CE$18:$CE$1017,$B32,'Daily Log'!$CF$18:$CF$1017),0)</f>
        <v>0</v>
      </c>
      <c r="AI32" s="117">
        <f>IFERROR($E32*SUMIF('Daily Log'!$CH$18:$CH$1017,$B32,'Daily Log'!$CI$18:$CI$1017),0)</f>
        <v>0</v>
      </c>
      <c r="AJ32" s="117">
        <f>IFERROR($E32*SUMIF('Daily Log'!$CK$18:$CK$1017,$B32,'Daily Log'!$CL$18:$CL$1017),0)</f>
        <v>0</v>
      </c>
      <c r="AK32" s="117">
        <f>IFERROR($E32*SUMIF('Daily Log'!$CN$18:$CN$1017,$B32,'Daily Log'!$CO$18:$CO$1017),0)</f>
        <v>0</v>
      </c>
    </row>
    <row r="33" spans="2:37" ht="33.75" hidden="1" customHeight="1">
      <c r="B33" s="409" t="s">
        <v>99</v>
      </c>
      <c r="C33" s="410"/>
      <c r="D33" s="635" t="s">
        <v>26</v>
      </c>
      <c r="E33" s="184">
        <v>12</v>
      </c>
      <c r="F33" s="116">
        <f t="shared" si="1"/>
        <v>0</v>
      </c>
      <c r="G33" s="117">
        <f>IFERROR($E33*SUMIF('Daily Log'!$B$18:$B$1017,$B33,'Daily Log'!$C$18:$C$1017),0)</f>
        <v>0</v>
      </c>
      <c r="H33" s="117">
        <f>IFERROR($E33*SUMIF('Daily Log'!$E$18:$E$1017,$B33,'Daily Log'!$F$18:$F$1017),0)</f>
        <v>0</v>
      </c>
      <c r="I33" s="117">
        <f>IFERROR($E33*SUMIF('Daily Log'!$H$18:$H$1017,$B33,'Daily Log'!$I$18:$I$1017),0)</f>
        <v>0</v>
      </c>
      <c r="J33" s="117">
        <f>IFERROR($E33*SUMIF('Daily Log'!$K$18:$K$1017,$B33,'Daily Log'!$L$18:$L$1017),0)</f>
        <v>0</v>
      </c>
      <c r="K33" s="117">
        <f>IFERROR($E33*SUMIF('Daily Log'!$N$18:$N$1017,$B33,'Daily Log'!$O$18:$O$1017),0)</f>
        <v>0</v>
      </c>
      <c r="L33" s="117">
        <f>IFERROR($E33*SUMIF('Daily Log'!$Q$18:$Q$1017,$B33,'Daily Log'!$R$18:$R$1017),0)</f>
        <v>0</v>
      </c>
      <c r="M33" s="117">
        <f>IFERROR($E33*SUMIF('Daily Log'!$T$18:$T$1017,$B33,'Daily Log'!$U$18:$U$1017),0)</f>
        <v>0</v>
      </c>
      <c r="N33" s="117">
        <f>IFERROR($E33*SUMIF('Daily Log'!$W$18:$W$1017,$B33,'Daily Log'!$X$18:$X$1017),0)</f>
        <v>0</v>
      </c>
      <c r="O33" s="117">
        <f>IFERROR($E33*SUMIF('Daily Log'!$Z$18:$Z$1017,$B33,'Daily Log'!$AA$18:$AA$1017),0)</f>
        <v>0</v>
      </c>
      <c r="P33" s="117">
        <f>IFERROR($E33*SUMIF('Daily Log'!$AC$18:$AC$1017,$B33,'Daily Log'!$AD$18:$AD$1017),0)</f>
        <v>0</v>
      </c>
      <c r="Q33" s="117">
        <f>IFERROR($E33*SUMIF('Daily Log'!$AF$18:$AF$1017,$B33,'Daily Log'!$AG$18:$AG$1017),0)</f>
        <v>0</v>
      </c>
      <c r="R33" s="117">
        <f>IFERROR($E33*SUMIF('Daily Log'!$AI$18:$AI$1017,$B33,'Daily Log'!$AJ$18:$AJ$1017),0)</f>
        <v>0</v>
      </c>
      <c r="S33" s="117">
        <f>IFERROR($E33*SUMIF('Daily Log'!$AL$18:$AL$1017,$B33,'Daily Log'!$AM$18:$AM$1017),0)</f>
        <v>0</v>
      </c>
      <c r="T33" s="117">
        <f>IFERROR($E33*SUMIF('Daily Log'!$AO$18:$AO$1017,$B33,'Daily Log'!$AP$18:$AP$1017),0)</f>
        <v>0</v>
      </c>
      <c r="U33" s="117">
        <f>IFERROR($E33*SUMIF('Daily Log'!$AR$18:$AR$1017,$B33,'Daily Log'!$AS$18:$AS$1017),0)</f>
        <v>0</v>
      </c>
      <c r="V33" s="117">
        <f>IFERROR($E33*SUMIF('Daily Log'!$AU$18:$AU$1017,$B33,'Daily Log'!$AV$18:$AV$1017),0)</f>
        <v>0</v>
      </c>
      <c r="W33" s="117">
        <f>IFERROR($E33*SUMIF('Daily Log'!$AX$18:$AX$1017,$B33,'Daily Log'!$AY$18:$AY$1017),0)</f>
        <v>0</v>
      </c>
      <c r="X33" s="117">
        <f>IFERROR($E33*SUMIF('Daily Log'!$BA$18:$BA$1017,$B33,'Daily Log'!$BB$18:$BB$1017),0)</f>
        <v>0</v>
      </c>
      <c r="Y33" s="117">
        <f>IFERROR($E33*SUMIF('Daily Log'!$BD$18:$BD$1017,$B33,'Daily Log'!$BE$18:$BE$1017),0)</f>
        <v>0</v>
      </c>
      <c r="Z33" s="117">
        <f>IFERROR($E33*SUMIF('Daily Log'!$BG$18:$BG$1017,$B33,'Daily Log'!$BH$18:$BH$1017),0)</f>
        <v>0</v>
      </c>
      <c r="AA33" s="117">
        <f>IFERROR($E33*SUMIF('Daily Log'!$BJ$18:$BJ$1017,$B33,'Daily Log'!$BK$18:$BK$1017),0)</f>
        <v>0</v>
      </c>
      <c r="AB33" s="117">
        <f>IFERROR($E33*SUMIF('Daily Log'!$BM$18:$BM$1017,$B33,'Daily Log'!$BN$18:$BN$1017),0)</f>
        <v>0</v>
      </c>
      <c r="AC33" s="117">
        <f>IFERROR($E33*SUMIF('Daily Log'!$BP$18:$BP$1017,$B33,'Daily Log'!$BQ$18:$BQ$1017),0)</f>
        <v>0</v>
      </c>
      <c r="AD33" s="117">
        <f>IFERROR($E33*SUMIF('Daily Log'!$BS$18:$BS$1017,$B33,'Daily Log'!$BT$18:$BT$1017),0)</f>
        <v>0</v>
      </c>
      <c r="AE33" s="117">
        <f>IFERROR($E33*SUMIF('Daily Log'!$BV$18:$BV$1017,$B33,'Daily Log'!$BW$18:$BW$1017),0)</f>
        <v>0</v>
      </c>
      <c r="AF33" s="117">
        <f>IFERROR($E33*SUMIF('Daily Log'!$BY$18:$BY$1017,$B33,'Daily Log'!$BZ$18:$BZ$1017),0)</f>
        <v>0</v>
      </c>
      <c r="AG33" s="117">
        <f>IFERROR($E33*SUMIF('Daily Log'!$CB$18:$CB$1017,$B33,'Daily Log'!$CC$18:$CC$1017),0)</f>
        <v>0</v>
      </c>
      <c r="AH33" s="117">
        <f>IFERROR($E33*SUMIF('Daily Log'!$CE$18:$CE$1017,$B33,'Daily Log'!$CF$18:$CF$1017),0)</f>
        <v>0</v>
      </c>
      <c r="AI33" s="117">
        <f>IFERROR($E33*SUMIF('Daily Log'!$CH$18:$CH$1017,$B33,'Daily Log'!$CI$18:$CI$1017),0)</f>
        <v>0</v>
      </c>
      <c r="AJ33" s="117">
        <f>IFERROR($E33*SUMIF('Daily Log'!$CK$18:$CK$1017,$B33,'Daily Log'!$CL$18:$CL$1017),0)</f>
        <v>0</v>
      </c>
      <c r="AK33" s="117">
        <f>IFERROR($E33*SUMIF('Daily Log'!$CN$18:$CN$1017,$B33,'Daily Log'!$CO$18:$CO$1017),0)</f>
        <v>0</v>
      </c>
    </row>
    <row r="34" spans="2:37" ht="33.75" hidden="1" customHeight="1">
      <c r="B34" s="409" t="s">
        <v>174</v>
      </c>
      <c r="C34" s="410"/>
      <c r="D34" s="635" t="s">
        <v>26</v>
      </c>
      <c r="E34" s="184">
        <v>12</v>
      </c>
      <c r="F34" s="116">
        <f t="shared" si="1"/>
        <v>0</v>
      </c>
      <c r="G34" s="117">
        <f>IFERROR($E34*SUMIF('Daily Log'!$B$18:$B$1017,$B34,'Daily Log'!$C$18:$C$1017),0)</f>
        <v>0</v>
      </c>
      <c r="H34" s="117">
        <f>IFERROR($E34*SUMIF('Daily Log'!$E$18:$E$1017,$B34,'Daily Log'!$F$18:$F$1017),0)</f>
        <v>0</v>
      </c>
      <c r="I34" s="117">
        <f>IFERROR($E34*SUMIF('Daily Log'!$H$18:$H$1017,$B34,'Daily Log'!$I$18:$I$1017),0)</f>
        <v>0</v>
      </c>
      <c r="J34" s="117">
        <f>IFERROR($E34*SUMIF('Daily Log'!$K$18:$K$1017,$B34,'Daily Log'!$L$18:$L$1017),0)</f>
        <v>0</v>
      </c>
      <c r="K34" s="117">
        <f>IFERROR($E34*SUMIF('Daily Log'!$N$18:$N$1017,$B34,'Daily Log'!$O$18:$O$1017),0)</f>
        <v>0</v>
      </c>
      <c r="L34" s="117">
        <f>IFERROR($E34*SUMIF('Daily Log'!$Q$18:$Q$1017,$B34,'Daily Log'!$R$18:$R$1017),0)</f>
        <v>0</v>
      </c>
      <c r="M34" s="117">
        <f>IFERROR($E34*SUMIF('Daily Log'!$T$18:$T$1017,$B34,'Daily Log'!$U$18:$U$1017),0)</f>
        <v>0</v>
      </c>
      <c r="N34" s="117">
        <f>IFERROR($E34*SUMIF('Daily Log'!$W$18:$W$1017,$B34,'Daily Log'!$X$18:$X$1017),0)</f>
        <v>0</v>
      </c>
      <c r="O34" s="117">
        <f>IFERROR($E34*SUMIF('Daily Log'!$Z$18:$Z$1017,$B34,'Daily Log'!$AA$18:$AA$1017),0)</f>
        <v>0</v>
      </c>
      <c r="P34" s="117">
        <f>IFERROR($E34*SUMIF('Daily Log'!$AC$18:$AC$1017,$B34,'Daily Log'!$AD$18:$AD$1017),0)</f>
        <v>0</v>
      </c>
      <c r="Q34" s="117">
        <f>IFERROR($E34*SUMIF('Daily Log'!$AF$18:$AF$1017,$B34,'Daily Log'!$AG$18:$AG$1017),0)</f>
        <v>0</v>
      </c>
      <c r="R34" s="117">
        <f>IFERROR($E34*SUMIF('Daily Log'!$AI$18:$AI$1017,$B34,'Daily Log'!$AJ$18:$AJ$1017),0)</f>
        <v>0</v>
      </c>
      <c r="S34" s="117">
        <f>IFERROR($E34*SUMIF('Daily Log'!$AL$18:$AL$1017,$B34,'Daily Log'!$AM$18:$AM$1017),0)</f>
        <v>0</v>
      </c>
      <c r="T34" s="117">
        <f>IFERROR($E34*SUMIF('Daily Log'!$AO$18:$AO$1017,$B34,'Daily Log'!$AP$18:$AP$1017),0)</f>
        <v>0</v>
      </c>
      <c r="U34" s="117">
        <f>IFERROR($E34*SUMIF('Daily Log'!$AR$18:$AR$1017,$B34,'Daily Log'!$AS$18:$AS$1017),0)</f>
        <v>0</v>
      </c>
      <c r="V34" s="117">
        <f>IFERROR($E34*SUMIF('Daily Log'!$AU$18:$AU$1017,$B34,'Daily Log'!$AV$18:$AV$1017),0)</f>
        <v>0</v>
      </c>
      <c r="W34" s="117">
        <f>IFERROR($E34*SUMIF('Daily Log'!$AX$18:$AX$1017,$B34,'Daily Log'!$AY$18:$AY$1017),0)</f>
        <v>0</v>
      </c>
      <c r="X34" s="117">
        <f>IFERROR($E34*SUMIF('Daily Log'!$BA$18:$BA$1017,$B34,'Daily Log'!$BB$18:$BB$1017),0)</f>
        <v>0</v>
      </c>
      <c r="Y34" s="117">
        <f>IFERROR($E34*SUMIF('Daily Log'!$BD$18:$BD$1017,$B34,'Daily Log'!$BE$18:$BE$1017),0)</f>
        <v>0</v>
      </c>
      <c r="Z34" s="117">
        <f>IFERROR($E34*SUMIF('Daily Log'!$BG$18:$BG$1017,$B34,'Daily Log'!$BH$18:$BH$1017),0)</f>
        <v>0</v>
      </c>
      <c r="AA34" s="117">
        <f>IFERROR($E34*SUMIF('Daily Log'!$BJ$18:$BJ$1017,$B34,'Daily Log'!$BK$18:$BK$1017),0)</f>
        <v>0</v>
      </c>
      <c r="AB34" s="117">
        <f>IFERROR($E34*SUMIF('Daily Log'!$BM$18:$BM$1017,$B34,'Daily Log'!$BN$18:$BN$1017),0)</f>
        <v>0</v>
      </c>
      <c r="AC34" s="117">
        <f>IFERROR($E34*SUMIF('Daily Log'!$BP$18:$BP$1017,$B34,'Daily Log'!$BQ$18:$BQ$1017),0)</f>
        <v>0</v>
      </c>
      <c r="AD34" s="117">
        <f>IFERROR($E34*SUMIF('Daily Log'!$BS$18:$BS$1017,$B34,'Daily Log'!$BT$18:$BT$1017),0)</f>
        <v>0</v>
      </c>
      <c r="AE34" s="117">
        <f>IFERROR($E34*SUMIF('Daily Log'!$BV$18:$BV$1017,$B34,'Daily Log'!$BW$18:$BW$1017),0)</f>
        <v>0</v>
      </c>
      <c r="AF34" s="117">
        <f>IFERROR($E34*SUMIF('Daily Log'!$BY$18:$BY$1017,$B34,'Daily Log'!$BZ$18:$BZ$1017),0)</f>
        <v>0</v>
      </c>
      <c r="AG34" s="117">
        <f>IFERROR($E34*SUMIF('Daily Log'!$CB$18:$CB$1017,$B34,'Daily Log'!$CC$18:$CC$1017),0)</f>
        <v>0</v>
      </c>
      <c r="AH34" s="117">
        <f>IFERROR($E34*SUMIF('Daily Log'!$CE$18:$CE$1017,$B34,'Daily Log'!$CF$18:$CF$1017),0)</f>
        <v>0</v>
      </c>
      <c r="AI34" s="117">
        <f>IFERROR($E34*SUMIF('Daily Log'!$CH$18:$CH$1017,$B34,'Daily Log'!$CI$18:$CI$1017),0)</f>
        <v>0</v>
      </c>
      <c r="AJ34" s="117">
        <f>IFERROR($E34*SUMIF('Daily Log'!$CK$18:$CK$1017,$B34,'Daily Log'!$CL$18:$CL$1017),0)</f>
        <v>0</v>
      </c>
      <c r="AK34" s="117">
        <f>IFERROR($E34*SUMIF('Daily Log'!$CN$18:$CN$1017,$B34,'Daily Log'!$CO$18:$CO$1017),0)</f>
        <v>0</v>
      </c>
    </row>
    <row r="35" spans="2:37" ht="33.75" hidden="1" customHeight="1">
      <c r="B35" s="409" t="s">
        <v>175</v>
      </c>
      <c r="C35" s="410"/>
      <c r="D35" s="635" t="s">
        <v>26</v>
      </c>
      <c r="E35" s="184">
        <v>12</v>
      </c>
      <c r="F35" s="116">
        <f t="shared" si="1"/>
        <v>12</v>
      </c>
      <c r="G35" s="117">
        <f>IFERROR($E35*SUMIF('Daily Log'!$B$18:$B$1017,$B35,'Daily Log'!$C$18:$C$1017),0)</f>
        <v>0</v>
      </c>
      <c r="H35" s="117">
        <f>IFERROR($E35*SUMIF('Daily Log'!$E$18:$E$1017,$B35,'Daily Log'!$F$18:$F$1017),0)</f>
        <v>0</v>
      </c>
      <c r="I35" s="117">
        <f>IFERROR($E35*SUMIF('Daily Log'!$H$18:$H$1017,$B35,'Daily Log'!$I$18:$I$1017),0)</f>
        <v>0</v>
      </c>
      <c r="J35" s="117">
        <f>IFERROR($E35*SUMIF('Daily Log'!$K$18:$K$1017,$B35,'Daily Log'!$L$18:$L$1017),0)</f>
        <v>0</v>
      </c>
      <c r="K35" s="117">
        <f>IFERROR($E35*SUMIF('Daily Log'!$N$18:$N$1017,$B35,'Daily Log'!$O$18:$O$1017),0)</f>
        <v>0</v>
      </c>
      <c r="L35" s="117">
        <f>IFERROR($E35*SUMIF('Daily Log'!$Q$18:$Q$1017,$B35,'Daily Log'!$R$18:$R$1017),0)</f>
        <v>0</v>
      </c>
      <c r="M35" s="117">
        <f>IFERROR($E35*SUMIF('Daily Log'!$T$18:$T$1017,$B35,'Daily Log'!$U$18:$U$1017),0)</f>
        <v>0</v>
      </c>
      <c r="N35" s="117">
        <f>IFERROR($E35*SUMIF('Daily Log'!$W$18:$W$1017,$B35,'Daily Log'!$X$18:$X$1017),0)</f>
        <v>0</v>
      </c>
      <c r="O35" s="117">
        <f>IFERROR($E35*SUMIF('Daily Log'!$Z$18:$Z$1017,$B35,'Daily Log'!$AA$18:$AA$1017),0)</f>
        <v>0</v>
      </c>
      <c r="P35" s="117">
        <f>IFERROR($E35*SUMIF('Daily Log'!$AC$18:$AC$1017,$B35,'Daily Log'!$AD$18:$AD$1017),0)</f>
        <v>0</v>
      </c>
      <c r="Q35" s="117">
        <f>IFERROR($E35*SUMIF('Daily Log'!$AF$18:$AF$1017,$B35,'Daily Log'!$AG$18:$AG$1017),0)</f>
        <v>0</v>
      </c>
      <c r="R35" s="117">
        <f>IFERROR($E35*SUMIF('Daily Log'!$AI$18:$AI$1017,$B35,'Daily Log'!$AJ$18:$AJ$1017),0)</f>
        <v>0</v>
      </c>
      <c r="S35" s="117">
        <f>IFERROR($E35*SUMIF('Daily Log'!$AL$18:$AL$1017,$B35,'Daily Log'!$AM$18:$AM$1017),0)</f>
        <v>0</v>
      </c>
      <c r="T35" s="117">
        <f>IFERROR($E35*SUMIF('Daily Log'!$AO$18:$AO$1017,$B35,'Daily Log'!$AP$18:$AP$1017),0)</f>
        <v>0</v>
      </c>
      <c r="U35" s="117">
        <f>IFERROR($E35*SUMIF('Daily Log'!$AR$18:$AR$1017,$B35,'Daily Log'!$AS$18:$AS$1017),0)</f>
        <v>0</v>
      </c>
      <c r="V35" s="117">
        <f>IFERROR($E35*SUMIF('Daily Log'!$AU$18:$AU$1017,$B35,'Daily Log'!$AV$18:$AV$1017),0)</f>
        <v>0</v>
      </c>
      <c r="W35" s="117">
        <f>IFERROR($E35*SUMIF('Daily Log'!$AX$18:$AX$1017,$B35,'Daily Log'!$AY$18:$AY$1017),0)</f>
        <v>0</v>
      </c>
      <c r="X35" s="117">
        <f>IFERROR($E35*SUMIF('Daily Log'!$BA$18:$BA$1017,$B35,'Daily Log'!$BB$18:$BB$1017),0)</f>
        <v>0</v>
      </c>
      <c r="Y35" s="117">
        <f>IFERROR($E35*SUMIF('Daily Log'!$BD$18:$BD$1017,$B35,'Daily Log'!$BE$18:$BE$1017),0)</f>
        <v>0</v>
      </c>
      <c r="Z35" s="117">
        <f>IFERROR($E35*SUMIF('Daily Log'!$BG$18:$BG$1017,$B35,'Daily Log'!$BH$18:$BH$1017),0)</f>
        <v>0</v>
      </c>
      <c r="AA35" s="117">
        <f>IFERROR($E35*SUMIF('Daily Log'!$BJ$18:$BJ$1017,$B35,'Daily Log'!$BK$18:$BK$1017),0)</f>
        <v>0</v>
      </c>
      <c r="AB35" s="117">
        <f>IFERROR($E35*SUMIF('Daily Log'!$BM$18:$BM$1017,$B35,'Daily Log'!$BN$18:$BN$1017),0)</f>
        <v>0</v>
      </c>
      <c r="AC35" s="117">
        <f>IFERROR($E35*SUMIF('Daily Log'!$BP$18:$BP$1017,$B35,'Daily Log'!$BQ$18:$BQ$1017),0)</f>
        <v>0</v>
      </c>
      <c r="AD35" s="117">
        <f>IFERROR($E35*SUMIF('Daily Log'!$BS$18:$BS$1017,$B35,'Daily Log'!$BT$18:$BT$1017),0)</f>
        <v>0</v>
      </c>
      <c r="AE35" s="117">
        <f>IFERROR($E35*SUMIF('Daily Log'!$BV$18:$BV$1017,$B35,'Daily Log'!$BW$18:$BW$1017),0)</f>
        <v>12</v>
      </c>
      <c r="AF35" s="117">
        <f>IFERROR($E35*SUMIF('Daily Log'!$BY$18:$BY$1017,$B35,'Daily Log'!$BZ$18:$BZ$1017),0)</f>
        <v>0</v>
      </c>
      <c r="AG35" s="117">
        <f>IFERROR($E35*SUMIF('Daily Log'!$CB$18:$CB$1017,$B35,'Daily Log'!$CC$18:$CC$1017),0)</f>
        <v>0</v>
      </c>
      <c r="AH35" s="117">
        <f>IFERROR($E35*SUMIF('Daily Log'!$CE$18:$CE$1017,$B35,'Daily Log'!$CF$18:$CF$1017),0)</f>
        <v>0</v>
      </c>
      <c r="AI35" s="117">
        <f>IFERROR($E35*SUMIF('Daily Log'!$CH$18:$CH$1017,$B35,'Daily Log'!$CI$18:$CI$1017),0)</f>
        <v>0</v>
      </c>
      <c r="AJ35" s="117">
        <f>IFERROR($E35*SUMIF('Daily Log'!$CK$18:$CK$1017,$B35,'Daily Log'!$CL$18:$CL$1017),0)</f>
        <v>0</v>
      </c>
      <c r="AK35" s="117">
        <f>IFERROR($E35*SUMIF('Daily Log'!$CN$18:$CN$1017,$B35,'Daily Log'!$CO$18:$CO$1017),0)</f>
        <v>0</v>
      </c>
    </row>
    <row r="36" spans="2:37" ht="33.75" hidden="1" customHeight="1">
      <c r="B36" s="411" t="s">
        <v>176</v>
      </c>
      <c r="C36" s="412"/>
      <c r="D36" s="635" t="s">
        <v>26</v>
      </c>
      <c r="E36" s="184">
        <v>12</v>
      </c>
      <c r="F36" s="116">
        <f t="shared" si="1"/>
        <v>0</v>
      </c>
      <c r="G36" s="117">
        <f>IFERROR($E36*SUMIF('Daily Log'!$B$18:$B$1017,$B36,'Daily Log'!$C$18:$C$1017),0)</f>
        <v>0</v>
      </c>
      <c r="H36" s="117">
        <f>IFERROR($E36*SUMIF('Daily Log'!$E$18:$E$1017,$B36,'Daily Log'!$F$18:$F$1017),0)</f>
        <v>0</v>
      </c>
      <c r="I36" s="117">
        <f>IFERROR($E36*SUMIF('Daily Log'!$H$18:$H$1017,$B36,'Daily Log'!$I$18:$I$1017),0)</f>
        <v>0</v>
      </c>
      <c r="J36" s="117">
        <f>IFERROR($E36*SUMIF('Daily Log'!$K$18:$K$1017,$B36,'Daily Log'!$L$18:$L$1017),0)</f>
        <v>0</v>
      </c>
      <c r="K36" s="117">
        <f>IFERROR($E36*SUMIF('Daily Log'!$N$18:$N$1017,$B36,'Daily Log'!$O$18:$O$1017),0)</f>
        <v>0</v>
      </c>
      <c r="L36" s="117">
        <f>IFERROR($E36*SUMIF('Daily Log'!$Q$18:$Q$1017,$B36,'Daily Log'!$R$18:$R$1017),0)</f>
        <v>0</v>
      </c>
      <c r="M36" s="117">
        <f>IFERROR($E36*SUMIF('Daily Log'!$T$18:$T$1017,$B36,'Daily Log'!$U$18:$U$1017),0)</f>
        <v>0</v>
      </c>
      <c r="N36" s="117">
        <f>IFERROR($E36*SUMIF('Daily Log'!$W$18:$W$1017,$B36,'Daily Log'!$X$18:$X$1017),0)</f>
        <v>0</v>
      </c>
      <c r="O36" s="117">
        <f>IFERROR($E36*SUMIF('Daily Log'!$Z$18:$Z$1017,$B36,'Daily Log'!$AA$18:$AA$1017),0)</f>
        <v>0</v>
      </c>
      <c r="P36" s="117">
        <f>IFERROR($E36*SUMIF('Daily Log'!$AC$18:$AC$1017,$B36,'Daily Log'!$AD$18:$AD$1017),0)</f>
        <v>0</v>
      </c>
      <c r="Q36" s="117">
        <f>IFERROR($E36*SUMIF('Daily Log'!$AF$18:$AF$1017,$B36,'Daily Log'!$AG$18:$AG$1017),0)</f>
        <v>0</v>
      </c>
      <c r="R36" s="117">
        <f>IFERROR($E36*SUMIF('Daily Log'!$AI$18:$AI$1017,$B36,'Daily Log'!$AJ$18:$AJ$1017),0)</f>
        <v>0</v>
      </c>
      <c r="S36" s="117">
        <f>IFERROR($E36*SUMIF('Daily Log'!$AL$18:$AL$1017,$B36,'Daily Log'!$AM$18:$AM$1017),0)</f>
        <v>0</v>
      </c>
      <c r="T36" s="117">
        <f>IFERROR($E36*SUMIF('Daily Log'!$AO$18:$AO$1017,$B36,'Daily Log'!$AP$18:$AP$1017),0)</f>
        <v>0</v>
      </c>
      <c r="U36" s="117">
        <f>IFERROR($E36*SUMIF('Daily Log'!$AR$18:$AR$1017,$B36,'Daily Log'!$AS$18:$AS$1017),0)</f>
        <v>0</v>
      </c>
      <c r="V36" s="117">
        <f>IFERROR($E36*SUMIF('Daily Log'!$AU$18:$AU$1017,$B36,'Daily Log'!$AV$18:$AV$1017),0)</f>
        <v>0</v>
      </c>
      <c r="W36" s="117">
        <f>IFERROR($E36*SUMIF('Daily Log'!$AX$18:$AX$1017,$B36,'Daily Log'!$AY$18:$AY$1017),0)</f>
        <v>0</v>
      </c>
      <c r="X36" s="117">
        <f>IFERROR($E36*SUMIF('Daily Log'!$BA$18:$BA$1017,$B36,'Daily Log'!$BB$18:$BB$1017),0)</f>
        <v>0</v>
      </c>
      <c r="Y36" s="117">
        <f>IFERROR($E36*SUMIF('Daily Log'!$BD$18:$BD$1017,$B36,'Daily Log'!$BE$18:$BE$1017),0)</f>
        <v>0</v>
      </c>
      <c r="Z36" s="117">
        <f>IFERROR($E36*SUMIF('Daily Log'!$BG$18:$BG$1017,$B36,'Daily Log'!$BH$18:$BH$1017),0)</f>
        <v>0</v>
      </c>
      <c r="AA36" s="117">
        <f>IFERROR($E36*SUMIF('Daily Log'!$BJ$18:$BJ$1017,$B36,'Daily Log'!$BK$18:$BK$1017),0)</f>
        <v>0</v>
      </c>
      <c r="AB36" s="117">
        <f>IFERROR($E36*SUMIF('Daily Log'!$BM$18:$BM$1017,$B36,'Daily Log'!$BN$18:$BN$1017),0)</f>
        <v>0</v>
      </c>
      <c r="AC36" s="117">
        <f>IFERROR($E36*SUMIF('Daily Log'!$BP$18:$BP$1017,$B36,'Daily Log'!$BQ$18:$BQ$1017),0)</f>
        <v>0</v>
      </c>
      <c r="AD36" s="117">
        <f>IFERROR($E36*SUMIF('Daily Log'!$BS$18:$BS$1017,$B36,'Daily Log'!$BT$18:$BT$1017),0)</f>
        <v>0</v>
      </c>
      <c r="AE36" s="117">
        <f>IFERROR($E36*SUMIF('Daily Log'!$BV$18:$BV$1017,$B36,'Daily Log'!$BW$18:$BW$1017),0)</f>
        <v>0</v>
      </c>
      <c r="AF36" s="117">
        <f>IFERROR($E36*SUMIF('Daily Log'!$BY$18:$BY$1017,$B36,'Daily Log'!$BZ$18:$BZ$1017),0)</f>
        <v>0</v>
      </c>
      <c r="AG36" s="117">
        <f>IFERROR($E36*SUMIF('Daily Log'!$CB$18:$CB$1017,$B36,'Daily Log'!$CC$18:$CC$1017),0)</f>
        <v>0</v>
      </c>
      <c r="AH36" s="117">
        <f>IFERROR($E36*SUMIF('Daily Log'!$CE$18:$CE$1017,$B36,'Daily Log'!$CF$18:$CF$1017),0)</f>
        <v>0</v>
      </c>
      <c r="AI36" s="117">
        <f>IFERROR($E36*SUMIF('Daily Log'!$CH$18:$CH$1017,$B36,'Daily Log'!$CI$18:$CI$1017),0)</f>
        <v>0</v>
      </c>
      <c r="AJ36" s="117">
        <f>IFERROR($E36*SUMIF('Daily Log'!$CK$18:$CK$1017,$B36,'Daily Log'!$CL$18:$CL$1017),0)</f>
        <v>0</v>
      </c>
      <c r="AK36" s="117">
        <f>IFERROR($E36*SUMIF('Daily Log'!$CN$18:$CN$1017,$B36,'Daily Log'!$CO$18:$CO$1017),0)</f>
        <v>0</v>
      </c>
    </row>
    <row r="37" spans="2:37" ht="33.75" hidden="1" customHeight="1">
      <c r="B37" s="413" t="s">
        <v>177</v>
      </c>
      <c r="C37" s="414"/>
      <c r="D37" s="635" t="s">
        <v>26</v>
      </c>
      <c r="E37" s="184">
        <v>1</v>
      </c>
      <c r="F37" s="116">
        <f t="shared" si="1"/>
        <v>2</v>
      </c>
      <c r="G37" s="117">
        <f>IFERROR($E37*SUMIF('Daily Log'!$B$18:$B$1017,$B37,'Daily Log'!$C$18:$C$1017),0)</f>
        <v>0</v>
      </c>
      <c r="H37" s="117">
        <f>IFERROR($E37*SUMIF('Daily Log'!$E$18:$E$1017,$B37,'Daily Log'!$F$18:$F$1017),0)</f>
        <v>0</v>
      </c>
      <c r="I37" s="117">
        <f>IFERROR($E37*SUMIF('Daily Log'!$H$18:$H$1017,$B37,'Daily Log'!$I$18:$I$1017),0)</f>
        <v>0</v>
      </c>
      <c r="J37" s="117">
        <f>IFERROR($E37*SUMIF('Daily Log'!$K$18:$K$1017,$B37,'Daily Log'!$L$18:$L$1017),0)</f>
        <v>0</v>
      </c>
      <c r="K37" s="117">
        <f>IFERROR($E37*SUMIF('Daily Log'!$N$18:$N$1017,$B37,'Daily Log'!$O$18:$O$1017),0)</f>
        <v>0</v>
      </c>
      <c r="L37" s="117">
        <f>IFERROR($E37*SUMIF('Daily Log'!$Q$18:$Q$1017,$B37,'Daily Log'!$R$18:$R$1017),0)</f>
        <v>0</v>
      </c>
      <c r="M37" s="117">
        <f>IFERROR($E37*SUMIF('Daily Log'!$T$18:$T$1017,$B37,'Daily Log'!$U$18:$U$1017),0)</f>
        <v>0</v>
      </c>
      <c r="N37" s="117">
        <f>IFERROR($E37*SUMIF('Daily Log'!$W$18:$W$1017,$B37,'Daily Log'!$X$18:$X$1017),0)</f>
        <v>0</v>
      </c>
      <c r="O37" s="117">
        <f>IFERROR($E37*SUMIF('Daily Log'!$Z$18:$Z$1017,$B37,'Daily Log'!$AA$18:$AA$1017),0)</f>
        <v>0</v>
      </c>
      <c r="P37" s="117">
        <f>IFERROR($E37*SUMIF('Daily Log'!$AC$18:$AC$1017,$B37,'Daily Log'!$AD$18:$AD$1017),0)</f>
        <v>0</v>
      </c>
      <c r="Q37" s="117">
        <f>IFERROR($E37*SUMIF('Daily Log'!$AF$18:$AF$1017,$B37,'Daily Log'!$AG$18:$AG$1017),0)</f>
        <v>0</v>
      </c>
      <c r="R37" s="117">
        <f>IFERROR($E37*SUMIF('Daily Log'!$AI$18:$AI$1017,$B37,'Daily Log'!$AJ$18:$AJ$1017),0)</f>
        <v>0</v>
      </c>
      <c r="S37" s="117">
        <f>IFERROR($E37*SUMIF('Daily Log'!$AL$18:$AL$1017,$B37,'Daily Log'!$AM$18:$AM$1017),0)</f>
        <v>0</v>
      </c>
      <c r="T37" s="117">
        <f>IFERROR($E37*SUMIF('Daily Log'!$AO$18:$AO$1017,$B37,'Daily Log'!$AP$18:$AP$1017),0)</f>
        <v>0</v>
      </c>
      <c r="U37" s="117">
        <f>IFERROR($E37*SUMIF('Daily Log'!$AR$18:$AR$1017,$B37,'Daily Log'!$AS$18:$AS$1017),0)</f>
        <v>0</v>
      </c>
      <c r="V37" s="117">
        <f>IFERROR($E37*SUMIF('Daily Log'!$AU$18:$AU$1017,$B37,'Daily Log'!$AV$18:$AV$1017),0)</f>
        <v>0</v>
      </c>
      <c r="W37" s="117">
        <f>IFERROR($E37*SUMIF('Daily Log'!$AX$18:$AX$1017,$B37,'Daily Log'!$AY$18:$AY$1017),0)</f>
        <v>0</v>
      </c>
      <c r="X37" s="117">
        <f>IFERROR($E37*SUMIF('Daily Log'!$BA$18:$BA$1017,$B37,'Daily Log'!$BB$18:$BB$1017),0)</f>
        <v>0</v>
      </c>
      <c r="Y37" s="117">
        <f>IFERROR($E37*SUMIF('Daily Log'!$BD$18:$BD$1017,$B37,'Daily Log'!$BE$18:$BE$1017),0)</f>
        <v>0</v>
      </c>
      <c r="Z37" s="117">
        <f>IFERROR($E37*SUMIF('Daily Log'!$BG$18:$BG$1017,$B37,'Daily Log'!$BH$18:$BH$1017),0)</f>
        <v>0</v>
      </c>
      <c r="AA37" s="117">
        <f>IFERROR($E37*SUMIF('Daily Log'!$BJ$18:$BJ$1017,$B37,'Daily Log'!$BK$18:$BK$1017),0)</f>
        <v>2</v>
      </c>
      <c r="AB37" s="117">
        <f>IFERROR($E37*SUMIF('Daily Log'!$BM$18:$BM$1017,$B37,'Daily Log'!$BN$18:$BN$1017),0)</f>
        <v>0</v>
      </c>
      <c r="AC37" s="117">
        <f>IFERROR($E37*SUMIF('Daily Log'!$BP$18:$BP$1017,$B37,'Daily Log'!$BQ$18:$BQ$1017),0)</f>
        <v>0</v>
      </c>
      <c r="AD37" s="117">
        <f>IFERROR($E37*SUMIF('Daily Log'!$BS$18:$BS$1017,$B37,'Daily Log'!$BT$18:$BT$1017),0)</f>
        <v>0</v>
      </c>
      <c r="AE37" s="117">
        <f>IFERROR($E37*SUMIF('Daily Log'!$BV$18:$BV$1017,$B37,'Daily Log'!$BW$18:$BW$1017),0)</f>
        <v>0</v>
      </c>
      <c r="AF37" s="117">
        <f>IFERROR($E37*SUMIF('Daily Log'!$BY$18:$BY$1017,$B37,'Daily Log'!$BZ$18:$BZ$1017),0)</f>
        <v>0</v>
      </c>
      <c r="AG37" s="117">
        <f>IFERROR($E37*SUMIF('Daily Log'!$CB$18:$CB$1017,$B37,'Daily Log'!$CC$18:$CC$1017),0)</f>
        <v>0</v>
      </c>
      <c r="AH37" s="117">
        <f>IFERROR($E37*SUMIF('Daily Log'!$CE$18:$CE$1017,$B37,'Daily Log'!$CF$18:$CF$1017),0)</f>
        <v>0</v>
      </c>
      <c r="AI37" s="117">
        <f>IFERROR($E37*SUMIF('Daily Log'!$CH$18:$CH$1017,$B37,'Daily Log'!$CI$18:$CI$1017),0)</f>
        <v>0</v>
      </c>
      <c r="AJ37" s="117">
        <f>IFERROR($E37*SUMIF('Daily Log'!$CK$18:$CK$1017,$B37,'Daily Log'!$CL$18:$CL$1017),0)</f>
        <v>0</v>
      </c>
      <c r="AK37" s="117">
        <f>IFERROR($E37*SUMIF('Daily Log'!$CN$18:$CN$1017,$B37,'Daily Log'!$CO$18:$CO$1017),0)</f>
        <v>0</v>
      </c>
    </row>
    <row r="38" spans="2:37" ht="33.75" hidden="1" customHeight="1">
      <c r="B38" s="409" t="s">
        <v>178</v>
      </c>
      <c r="C38" s="410"/>
      <c r="D38" s="635" t="s">
        <v>26</v>
      </c>
      <c r="E38" s="184">
        <v>4</v>
      </c>
      <c r="F38" s="116">
        <f t="shared" si="1"/>
        <v>4</v>
      </c>
      <c r="G38" s="117">
        <f>IFERROR($E38*SUMIF('Daily Log'!$B$18:$B$1017,$B38,'Daily Log'!$C$18:$C$1017),0)</f>
        <v>0</v>
      </c>
      <c r="H38" s="117">
        <f>IFERROR($E38*SUMIF('Daily Log'!$E$18:$E$1017,$B38,'Daily Log'!$F$18:$F$1017),0)</f>
        <v>0</v>
      </c>
      <c r="I38" s="117">
        <f>IFERROR($E38*SUMIF('Daily Log'!$H$18:$H$1017,$B38,'Daily Log'!$I$18:$I$1017),0)</f>
        <v>0</v>
      </c>
      <c r="J38" s="117">
        <f>IFERROR($E38*SUMIF('Daily Log'!$K$18:$K$1017,$B38,'Daily Log'!$L$18:$L$1017),0)</f>
        <v>0</v>
      </c>
      <c r="K38" s="117">
        <f>IFERROR($E38*SUMIF('Daily Log'!$N$18:$N$1017,$B38,'Daily Log'!$O$18:$O$1017),0)</f>
        <v>0</v>
      </c>
      <c r="L38" s="117">
        <f>IFERROR($E38*SUMIF('Daily Log'!$Q$18:$Q$1017,$B38,'Daily Log'!$R$18:$R$1017),0)</f>
        <v>0</v>
      </c>
      <c r="M38" s="117">
        <f>IFERROR($E38*SUMIF('Daily Log'!$T$18:$T$1017,$B38,'Daily Log'!$U$18:$U$1017),0)</f>
        <v>0</v>
      </c>
      <c r="N38" s="117">
        <f>IFERROR($E38*SUMIF('Daily Log'!$W$18:$W$1017,$B38,'Daily Log'!$X$18:$X$1017),0)</f>
        <v>0</v>
      </c>
      <c r="O38" s="117">
        <f>IFERROR($E38*SUMIF('Daily Log'!$Z$18:$Z$1017,$B38,'Daily Log'!$AA$18:$AA$1017),0)</f>
        <v>0</v>
      </c>
      <c r="P38" s="117">
        <f>IFERROR($E38*SUMIF('Daily Log'!$AC$18:$AC$1017,$B38,'Daily Log'!$AD$18:$AD$1017),0)</f>
        <v>0</v>
      </c>
      <c r="Q38" s="117">
        <f>IFERROR($E38*SUMIF('Daily Log'!$AF$18:$AF$1017,$B38,'Daily Log'!$AG$18:$AG$1017),0)</f>
        <v>0</v>
      </c>
      <c r="R38" s="117">
        <f>IFERROR($E38*SUMIF('Daily Log'!$AI$18:$AI$1017,$B38,'Daily Log'!$AJ$18:$AJ$1017),0)</f>
        <v>0</v>
      </c>
      <c r="S38" s="117">
        <f>IFERROR($E38*SUMIF('Daily Log'!$AL$18:$AL$1017,$B38,'Daily Log'!$AM$18:$AM$1017),0)</f>
        <v>0</v>
      </c>
      <c r="T38" s="117">
        <f>IFERROR($E38*SUMIF('Daily Log'!$AO$18:$AO$1017,$B38,'Daily Log'!$AP$18:$AP$1017),0)</f>
        <v>0</v>
      </c>
      <c r="U38" s="117">
        <f>IFERROR($E38*SUMIF('Daily Log'!$AR$18:$AR$1017,$B38,'Daily Log'!$AS$18:$AS$1017),0)</f>
        <v>0</v>
      </c>
      <c r="V38" s="117">
        <f>IFERROR($E38*SUMIF('Daily Log'!$AU$18:$AU$1017,$B38,'Daily Log'!$AV$18:$AV$1017),0)</f>
        <v>0</v>
      </c>
      <c r="W38" s="117">
        <f>IFERROR($E38*SUMIF('Daily Log'!$AX$18:$AX$1017,$B38,'Daily Log'!$AY$18:$AY$1017),0)</f>
        <v>0</v>
      </c>
      <c r="X38" s="117">
        <f>IFERROR($E38*SUMIF('Daily Log'!$BA$18:$BA$1017,$B38,'Daily Log'!$BB$18:$BB$1017),0)</f>
        <v>0</v>
      </c>
      <c r="Y38" s="117">
        <f>IFERROR($E38*SUMIF('Daily Log'!$BD$18:$BD$1017,$B38,'Daily Log'!$BE$18:$BE$1017),0)</f>
        <v>0</v>
      </c>
      <c r="Z38" s="117">
        <f>IFERROR($E38*SUMIF('Daily Log'!$BG$18:$BG$1017,$B38,'Daily Log'!$BH$18:$BH$1017),0)</f>
        <v>0</v>
      </c>
      <c r="AA38" s="117">
        <f>IFERROR($E38*SUMIF('Daily Log'!$BJ$18:$BJ$1017,$B38,'Daily Log'!$BK$18:$BK$1017),0)</f>
        <v>0</v>
      </c>
      <c r="AB38" s="117">
        <f>IFERROR($E38*SUMIF('Daily Log'!$BM$18:$BM$1017,$B38,'Daily Log'!$BN$18:$BN$1017),0)</f>
        <v>0</v>
      </c>
      <c r="AC38" s="117">
        <f>IFERROR($E38*SUMIF('Daily Log'!$BP$18:$BP$1017,$B38,'Daily Log'!$BQ$18:$BQ$1017),0)</f>
        <v>0</v>
      </c>
      <c r="AD38" s="117">
        <f>IFERROR($E38*SUMIF('Daily Log'!$BS$18:$BS$1017,$B38,'Daily Log'!$BT$18:$BT$1017),0)</f>
        <v>4</v>
      </c>
      <c r="AE38" s="117">
        <f>IFERROR($E38*SUMIF('Daily Log'!$BV$18:$BV$1017,$B38,'Daily Log'!$BW$18:$BW$1017),0)</f>
        <v>0</v>
      </c>
      <c r="AF38" s="117">
        <f>IFERROR($E38*SUMIF('Daily Log'!$BY$18:$BY$1017,$B38,'Daily Log'!$BZ$18:$BZ$1017),0)</f>
        <v>0</v>
      </c>
      <c r="AG38" s="117">
        <f>IFERROR($E38*SUMIF('Daily Log'!$CB$18:$CB$1017,$B38,'Daily Log'!$CC$18:$CC$1017),0)</f>
        <v>0</v>
      </c>
      <c r="AH38" s="117">
        <f>IFERROR($E38*SUMIF('Daily Log'!$CE$18:$CE$1017,$B38,'Daily Log'!$CF$18:$CF$1017),0)</f>
        <v>0</v>
      </c>
      <c r="AI38" s="117">
        <f>IFERROR($E38*SUMIF('Daily Log'!$CH$18:$CH$1017,$B38,'Daily Log'!$CI$18:$CI$1017),0)</f>
        <v>0</v>
      </c>
      <c r="AJ38" s="117">
        <f>IFERROR($E38*SUMIF('Daily Log'!$CK$18:$CK$1017,$B38,'Daily Log'!$CL$18:$CL$1017),0)</f>
        <v>0</v>
      </c>
      <c r="AK38" s="117">
        <f>IFERROR($E38*SUMIF('Daily Log'!$CN$18:$CN$1017,$B38,'Daily Log'!$CO$18:$CO$1017),0)</f>
        <v>0</v>
      </c>
    </row>
    <row r="39" spans="2:37" ht="33.75" hidden="1" customHeight="1">
      <c r="B39" s="409" t="s">
        <v>179</v>
      </c>
      <c r="C39" s="410"/>
      <c r="D39" s="635" t="s">
        <v>26</v>
      </c>
      <c r="E39" s="184">
        <v>12</v>
      </c>
      <c r="F39" s="116">
        <f t="shared" si="1"/>
        <v>0</v>
      </c>
      <c r="G39" s="117">
        <f>IFERROR($E39*SUMIF('Daily Log'!$B$18:$B$1017,$B39,'Daily Log'!$C$18:$C$1017),0)</f>
        <v>0</v>
      </c>
      <c r="H39" s="117">
        <f>IFERROR($E39*SUMIF('Daily Log'!$E$18:$E$1017,$B39,'Daily Log'!$F$18:$F$1017),0)</f>
        <v>0</v>
      </c>
      <c r="I39" s="117">
        <f>IFERROR($E39*SUMIF('Daily Log'!$H$18:$H$1017,$B39,'Daily Log'!$I$18:$I$1017),0)</f>
        <v>0</v>
      </c>
      <c r="J39" s="117">
        <f>IFERROR($E39*SUMIF('Daily Log'!$K$18:$K$1017,$B39,'Daily Log'!$L$18:$L$1017),0)</f>
        <v>0</v>
      </c>
      <c r="K39" s="117">
        <f>IFERROR($E39*SUMIF('Daily Log'!$N$18:$N$1017,$B39,'Daily Log'!$O$18:$O$1017),0)</f>
        <v>0</v>
      </c>
      <c r="L39" s="117">
        <f>IFERROR($E39*SUMIF('Daily Log'!$Q$18:$Q$1017,$B39,'Daily Log'!$R$18:$R$1017),0)</f>
        <v>0</v>
      </c>
      <c r="M39" s="117">
        <f>IFERROR($E39*SUMIF('Daily Log'!$T$18:$T$1017,$B39,'Daily Log'!$U$18:$U$1017),0)</f>
        <v>0</v>
      </c>
      <c r="N39" s="117">
        <f>IFERROR($E39*SUMIF('Daily Log'!$W$18:$W$1017,$B39,'Daily Log'!$X$18:$X$1017),0)</f>
        <v>0</v>
      </c>
      <c r="O39" s="117">
        <f>IFERROR($E39*SUMIF('Daily Log'!$Z$18:$Z$1017,$B39,'Daily Log'!$AA$18:$AA$1017),0)</f>
        <v>0</v>
      </c>
      <c r="P39" s="117">
        <f>IFERROR($E39*SUMIF('Daily Log'!$AC$18:$AC$1017,$B39,'Daily Log'!$AD$18:$AD$1017),0)</f>
        <v>0</v>
      </c>
      <c r="Q39" s="117">
        <f>IFERROR($E39*SUMIF('Daily Log'!$AF$18:$AF$1017,$B39,'Daily Log'!$AG$18:$AG$1017),0)</f>
        <v>0</v>
      </c>
      <c r="R39" s="117">
        <f>IFERROR($E39*SUMIF('Daily Log'!$AI$18:$AI$1017,$B39,'Daily Log'!$AJ$18:$AJ$1017),0)</f>
        <v>0</v>
      </c>
      <c r="S39" s="117">
        <f>IFERROR($E39*SUMIF('Daily Log'!$AL$18:$AL$1017,$B39,'Daily Log'!$AM$18:$AM$1017),0)</f>
        <v>0</v>
      </c>
      <c r="T39" s="117">
        <f>IFERROR($E39*SUMIF('Daily Log'!$AO$18:$AO$1017,$B39,'Daily Log'!$AP$18:$AP$1017),0)</f>
        <v>0</v>
      </c>
      <c r="U39" s="117">
        <f>IFERROR($E39*SUMIF('Daily Log'!$AR$18:$AR$1017,$B39,'Daily Log'!$AS$18:$AS$1017),0)</f>
        <v>0</v>
      </c>
      <c r="V39" s="117">
        <f>IFERROR($E39*SUMIF('Daily Log'!$AU$18:$AU$1017,$B39,'Daily Log'!$AV$18:$AV$1017),0)</f>
        <v>0</v>
      </c>
      <c r="W39" s="117">
        <f>IFERROR($E39*SUMIF('Daily Log'!$AX$18:$AX$1017,$B39,'Daily Log'!$AY$18:$AY$1017),0)</f>
        <v>0</v>
      </c>
      <c r="X39" s="117">
        <f>IFERROR($E39*SUMIF('Daily Log'!$BA$18:$BA$1017,$B39,'Daily Log'!$BB$18:$BB$1017),0)</f>
        <v>0</v>
      </c>
      <c r="Y39" s="117">
        <f>IFERROR($E39*SUMIF('Daily Log'!$BD$18:$BD$1017,$B39,'Daily Log'!$BE$18:$BE$1017),0)</f>
        <v>0</v>
      </c>
      <c r="Z39" s="117">
        <f>IFERROR($E39*SUMIF('Daily Log'!$BG$18:$BG$1017,$B39,'Daily Log'!$BH$18:$BH$1017),0)</f>
        <v>0</v>
      </c>
      <c r="AA39" s="117">
        <f>IFERROR($E39*SUMIF('Daily Log'!$BJ$18:$BJ$1017,$B39,'Daily Log'!$BK$18:$BK$1017),0)</f>
        <v>0</v>
      </c>
      <c r="AB39" s="117">
        <f>IFERROR($E39*SUMIF('Daily Log'!$BM$18:$BM$1017,$B39,'Daily Log'!$BN$18:$BN$1017),0)</f>
        <v>0</v>
      </c>
      <c r="AC39" s="117">
        <f>IFERROR($E39*SUMIF('Daily Log'!$BP$18:$BP$1017,$B39,'Daily Log'!$BQ$18:$BQ$1017),0)</f>
        <v>0</v>
      </c>
      <c r="AD39" s="117">
        <f>IFERROR($E39*SUMIF('Daily Log'!$BS$18:$BS$1017,$B39,'Daily Log'!$BT$18:$BT$1017),0)</f>
        <v>0</v>
      </c>
      <c r="AE39" s="117">
        <f>IFERROR($E39*SUMIF('Daily Log'!$BV$18:$BV$1017,$B39,'Daily Log'!$BW$18:$BW$1017),0)</f>
        <v>0</v>
      </c>
      <c r="AF39" s="117">
        <f>IFERROR($E39*SUMIF('Daily Log'!$BY$18:$BY$1017,$B39,'Daily Log'!$BZ$18:$BZ$1017),0)</f>
        <v>0</v>
      </c>
      <c r="AG39" s="117">
        <f>IFERROR($E39*SUMIF('Daily Log'!$CB$18:$CB$1017,$B39,'Daily Log'!$CC$18:$CC$1017),0)</f>
        <v>0</v>
      </c>
      <c r="AH39" s="117">
        <f>IFERROR($E39*SUMIF('Daily Log'!$CE$18:$CE$1017,$B39,'Daily Log'!$CF$18:$CF$1017),0)</f>
        <v>0</v>
      </c>
      <c r="AI39" s="117">
        <f>IFERROR($E39*SUMIF('Daily Log'!$CH$18:$CH$1017,$B39,'Daily Log'!$CI$18:$CI$1017),0)</f>
        <v>0</v>
      </c>
      <c r="AJ39" s="117">
        <f>IFERROR($E39*SUMIF('Daily Log'!$CK$18:$CK$1017,$B39,'Daily Log'!$CL$18:$CL$1017),0)</f>
        <v>0</v>
      </c>
      <c r="AK39" s="117">
        <f>IFERROR($E39*SUMIF('Daily Log'!$CN$18:$CN$1017,$B39,'Daily Log'!$CO$18:$CO$1017),0)</f>
        <v>0</v>
      </c>
    </row>
    <row r="40" spans="2:37" ht="33.75" hidden="1" customHeight="1">
      <c r="B40" s="409" t="s">
        <v>180</v>
      </c>
      <c r="C40" s="410"/>
      <c r="D40" s="635" t="s">
        <v>26</v>
      </c>
      <c r="E40" s="184">
        <v>1</v>
      </c>
      <c r="F40" s="116">
        <f t="shared" si="1"/>
        <v>2</v>
      </c>
      <c r="G40" s="117">
        <f>IFERROR($E40*SUMIF('Daily Log'!$B$18:$B$1017,$B40,'Daily Log'!$C$18:$C$1017),0)</f>
        <v>0</v>
      </c>
      <c r="H40" s="117">
        <f>IFERROR($E40*SUMIF('Daily Log'!$E$18:$E$1017,$B40,'Daily Log'!$F$18:$F$1017),0)</f>
        <v>0</v>
      </c>
      <c r="I40" s="117">
        <f>IFERROR($E40*SUMIF('Daily Log'!$H$18:$H$1017,$B40,'Daily Log'!$I$18:$I$1017),0)</f>
        <v>0</v>
      </c>
      <c r="J40" s="117">
        <f>IFERROR($E40*SUMIF('Daily Log'!$K$18:$K$1017,$B40,'Daily Log'!$L$18:$L$1017),0)</f>
        <v>0</v>
      </c>
      <c r="K40" s="117">
        <f>IFERROR($E40*SUMIF('Daily Log'!$N$18:$N$1017,$B40,'Daily Log'!$O$18:$O$1017),0)</f>
        <v>0</v>
      </c>
      <c r="L40" s="117">
        <f>IFERROR($E40*SUMIF('Daily Log'!$Q$18:$Q$1017,$B40,'Daily Log'!$R$18:$R$1017),0)</f>
        <v>0</v>
      </c>
      <c r="M40" s="117">
        <f>IFERROR($E40*SUMIF('Daily Log'!$T$18:$T$1017,$B40,'Daily Log'!$U$18:$U$1017),0)</f>
        <v>0</v>
      </c>
      <c r="N40" s="117">
        <f>IFERROR($E40*SUMIF('Daily Log'!$W$18:$W$1017,$B40,'Daily Log'!$X$18:$X$1017),0)</f>
        <v>0</v>
      </c>
      <c r="O40" s="117">
        <f>IFERROR($E40*SUMIF('Daily Log'!$Z$18:$Z$1017,$B40,'Daily Log'!$AA$18:$AA$1017),0)</f>
        <v>0</v>
      </c>
      <c r="P40" s="117">
        <f>IFERROR($E40*SUMIF('Daily Log'!$AC$18:$AC$1017,$B40,'Daily Log'!$AD$18:$AD$1017),0)</f>
        <v>0</v>
      </c>
      <c r="Q40" s="117">
        <f>IFERROR($E40*SUMIF('Daily Log'!$AF$18:$AF$1017,$B40,'Daily Log'!$AG$18:$AG$1017),0)</f>
        <v>0</v>
      </c>
      <c r="R40" s="117">
        <f>IFERROR($E40*SUMIF('Daily Log'!$AI$18:$AI$1017,$B40,'Daily Log'!$AJ$18:$AJ$1017),0)</f>
        <v>0</v>
      </c>
      <c r="S40" s="117">
        <f>IFERROR($E40*SUMIF('Daily Log'!$AL$18:$AL$1017,$B40,'Daily Log'!$AM$18:$AM$1017),0)</f>
        <v>0</v>
      </c>
      <c r="T40" s="117">
        <f>IFERROR($E40*SUMIF('Daily Log'!$AO$18:$AO$1017,$B40,'Daily Log'!$AP$18:$AP$1017),0)</f>
        <v>0</v>
      </c>
      <c r="U40" s="117">
        <f>IFERROR($E40*SUMIF('Daily Log'!$AR$18:$AR$1017,$B40,'Daily Log'!$AS$18:$AS$1017),0)</f>
        <v>0</v>
      </c>
      <c r="V40" s="117">
        <f>IFERROR($E40*SUMIF('Daily Log'!$AU$18:$AU$1017,$B40,'Daily Log'!$AV$18:$AV$1017),0)</f>
        <v>0</v>
      </c>
      <c r="W40" s="117">
        <f>IFERROR($E40*SUMIF('Daily Log'!$AX$18:$AX$1017,$B40,'Daily Log'!$AY$18:$AY$1017),0)</f>
        <v>0</v>
      </c>
      <c r="X40" s="117">
        <f>IFERROR($E40*SUMIF('Daily Log'!$BA$18:$BA$1017,$B40,'Daily Log'!$BB$18:$BB$1017),0)</f>
        <v>0</v>
      </c>
      <c r="Y40" s="117">
        <f>IFERROR($E40*SUMIF('Daily Log'!$BD$18:$BD$1017,$B40,'Daily Log'!$BE$18:$BE$1017),0)</f>
        <v>0</v>
      </c>
      <c r="Z40" s="117">
        <f>IFERROR($E40*SUMIF('Daily Log'!$BG$18:$BG$1017,$B40,'Daily Log'!$BH$18:$BH$1017),0)</f>
        <v>0</v>
      </c>
      <c r="AA40" s="117">
        <f>IFERROR($E40*SUMIF('Daily Log'!$BJ$18:$BJ$1017,$B40,'Daily Log'!$BK$18:$BK$1017),0)</f>
        <v>0</v>
      </c>
      <c r="AB40" s="117">
        <f>IFERROR($E40*SUMIF('Daily Log'!$BM$18:$BM$1017,$B40,'Daily Log'!$BN$18:$BN$1017),0)</f>
        <v>0</v>
      </c>
      <c r="AC40" s="117">
        <f>IFERROR($E40*SUMIF('Daily Log'!$BP$18:$BP$1017,$B40,'Daily Log'!$BQ$18:$BQ$1017),0)</f>
        <v>1</v>
      </c>
      <c r="AD40" s="117">
        <f>IFERROR($E40*SUMIF('Daily Log'!$BS$18:$BS$1017,$B40,'Daily Log'!$BT$18:$BT$1017),0)</f>
        <v>1</v>
      </c>
      <c r="AE40" s="117">
        <f>IFERROR($E40*SUMIF('Daily Log'!$BV$18:$BV$1017,$B40,'Daily Log'!$BW$18:$BW$1017),0)</f>
        <v>0</v>
      </c>
      <c r="AF40" s="117">
        <f>IFERROR($E40*SUMIF('Daily Log'!$BY$18:$BY$1017,$B40,'Daily Log'!$BZ$18:$BZ$1017),0)</f>
        <v>0</v>
      </c>
      <c r="AG40" s="117">
        <f>IFERROR($E40*SUMIF('Daily Log'!$CB$18:$CB$1017,$B40,'Daily Log'!$CC$18:$CC$1017),0)</f>
        <v>0</v>
      </c>
      <c r="AH40" s="117">
        <f>IFERROR($E40*SUMIF('Daily Log'!$CE$18:$CE$1017,$B40,'Daily Log'!$CF$18:$CF$1017),0)</f>
        <v>0</v>
      </c>
      <c r="AI40" s="117">
        <f>IFERROR($E40*SUMIF('Daily Log'!$CH$18:$CH$1017,$B40,'Daily Log'!$CI$18:$CI$1017),0)</f>
        <v>0</v>
      </c>
      <c r="AJ40" s="117">
        <f>IFERROR($E40*SUMIF('Daily Log'!$CK$18:$CK$1017,$B40,'Daily Log'!$CL$18:$CL$1017),0)</f>
        <v>0</v>
      </c>
      <c r="AK40" s="117">
        <f>IFERROR($E40*SUMIF('Daily Log'!$CN$18:$CN$1017,$B40,'Daily Log'!$CO$18:$CO$1017),0)</f>
        <v>0</v>
      </c>
    </row>
    <row r="41" spans="2:37" ht="33.75" hidden="1" customHeight="1">
      <c r="B41" s="409" t="s">
        <v>181</v>
      </c>
      <c r="C41" s="410"/>
      <c r="D41" s="635" t="s">
        <v>26</v>
      </c>
      <c r="E41" s="184">
        <v>4</v>
      </c>
      <c r="F41" s="116">
        <f t="shared" si="1"/>
        <v>4</v>
      </c>
      <c r="G41" s="117">
        <f>IFERROR($E41*SUMIF('Daily Log'!$B$18:$B$1017,$B41,'Daily Log'!$C$18:$C$1017),0)</f>
        <v>0</v>
      </c>
      <c r="H41" s="117">
        <f>IFERROR($E41*SUMIF('Daily Log'!$E$18:$E$1017,$B41,'Daily Log'!$F$18:$F$1017),0)</f>
        <v>0</v>
      </c>
      <c r="I41" s="117">
        <f>IFERROR($E41*SUMIF('Daily Log'!$H$18:$H$1017,$B41,'Daily Log'!$I$18:$I$1017),0)</f>
        <v>0</v>
      </c>
      <c r="J41" s="117">
        <f>IFERROR($E41*SUMIF('Daily Log'!$K$18:$K$1017,$B41,'Daily Log'!$L$18:$L$1017),0)</f>
        <v>0</v>
      </c>
      <c r="K41" s="117">
        <f>IFERROR($E41*SUMIF('Daily Log'!$N$18:$N$1017,$B41,'Daily Log'!$O$18:$O$1017),0)</f>
        <v>0</v>
      </c>
      <c r="L41" s="117">
        <f>IFERROR($E41*SUMIF('Daily Log'!$Q$18:$Q$1017,$B41,'Daily Log'!$R$18:$R$1017),0)</f>
        <v>0</v>
      </c>
      <c r="M41" s="117">
        <f>IFERROR($E41*SUMIF('Daily Log'!$T$18:$T$1017,$B41,'Daily Log'!$U$18:$U$1017),0)</f>
        <v>0</v>
      </c>
      <c r="N41" s="117">
        <f>IFERROR($E41*SUMIF('Daily Log'!$W$18:$W$1017,$B41,'Daily Log'!$X$18:$X$1017),0)</f>
        <v>0</v>
      </c>
      <c r="O41" s="117">
        <f>IFERROR($E41*SUMIF('Daily Log'!$Z$18:$Z$1017,$B41,'Daily Log'!$AA$18:$AA$1017),0)</f>
        <v>0</v>
      </c>
      <c r="P41" s="117">
        <f>IFERROR($E41*SUMIF('Daily Log'!$AC$18:$AC$1017,$B41,'Daily Log'!$AD$18:$AD$1017),0)</f>
        <v>0</v>
      </c>
      <c r="Q41" s="117">
        <f>IFERROR($E41*SUMIF('Daily Log'!$AF$18:$AF$1017,$B41,'Daily Log'!$AG$18:$AG$1017),0)</f>
        <v>0</v>
      </c>
      <c r="R41" s="117">
        <f>IFERROR($E41*SUMIF('Daily Log'!$AI$18:$AI$1017,$B41,'Daily Log'!$AJ$18:$AJ$1017),0)</f>
        <v>0</v>
      </c>
      <c r="S41" s="117">
        <f>IFERROR($E41*SUMIF('Daily Log'!$AL$18:$AL$1017,$B41,'Daily Log'!$AM$18:$AM$1017),0)</f>
        <v>0</v>
      </c>
      <c r="T41" s="117">
        <f>IFERROR($E41*SUMIF('Daily Log'!$AO$18:$AO$1017,$B41,'Daily Log'!$AP$18:$AP$1017),0)</f>
        <v>0</v>
      </c>
      <c r="U41" s="117">
        <f>IFERROR($E41*SUMIF('Daily Log'!$AR$18:$AR$1017,$B41,'Daily Log'!$AS$18:$AS$1017),0)</f>
        <v>0</v>
      </c>
      <c r="V41" s="117">
        <f>IFERROR($E41*SUMIF('Daily Log'!$AU$18:$AU$1017,$B41,'Daily Log'!$AV$18:$AV$1017),0)</f>
        <v>0</v>
      </c>
      <c r="W41" s="117">
        <f>IFERROR($E41*SUMIF('Daily Log'!$AX$18:$AX$1017,$B41,'Daily Log'!$AY$18:$AY$1017),0)</f>
        <v>0</v>
      </c>
      <c r="X41" s="117">
        <f>IFERROR($E41*SUMIF('Daily Log'!$BA$18:$BA$1017,$B41,'Daily Log'!$BB$18:$BB$1017),0)</f>
        <v>0</v>
      </c>
      <c r="Y41" s="117">
        <f>IFERROR($E41*SUMIF('Daily Log'!$BD$18:$BD$1017,$B41,'Daily Log'!$BE$18:$BE$1017),0)</f>
        <v>0</v>
      </c>
      <c r="Z41" s="117">
        <f>IFERROR($E41*SUMIF('Daily Log'!$BG$18:$BG$1017,$B41,'Daily Log'!$BH$18:$BH$1017),0)</f>
        <v>0</v>
      </c>
      <c r="AA41" s="117">
        <f>IFERROR($E41*SUMIF('Daily Log'!$BJ$18:$BJ$1017,$B41,'Daily Log'!$BK$18:$BK$1017),0)</f>
        <v>0</v>
      </c>
      <c r="AB41" s="117">
        <f>IFERROR($E41*SUMIF('Daily Log'!$BM$18:$BM$1017,$B41,'Daily Log'!$BN$18:$BN$1017),0)</f>
        <v>0</v>
      </c>
      <c r="AC41" s="117">
        <f>IFERROR($E41*SUMIF('Daily Log'!$BP$18:$BP$1017,$B41,'Daily Log'!$BQ$18:$BQ$1017),0)</f>
        <v>0</v>
      </c>
      <c r="AD41" s="117">
        <f>IFERROR($E41*SUMIF('Daily Log'!$BS$18:$BS$1017,$B41,'Daily Log'!$BT$18:$BT$1017),0)</f>
        <v>0</v>
      </c>
      <c r="AE41" s="117">
        <f>IFERROR($E41*SUMIF('Daily Log'!$BV$18:$BV$1017,$B41,'Daily Log'!$BW$18:$BW$1017),0)</f>
        <v>0</v>
      </c>
      <c r="AF41" s="117">
        <f>IFERROR($E41*SUMIF('Daily Log'!$BY$18:$BY$1017,$B41,'Daily Log'!$BZ$18:$BZ$1017),0)</f>
        <v>4</v>
      </c>
      <c r="AG41" s="117">
        <f>IFERROR($E41*SUMIF('Daily Log'!$CB$18:$CB$1017,$B41,'Daily Log'!$CC$18:$CC$1017),0)</f>
        <v>0</v>
      </c>
      <c r="AH41" s="117">
        <f>IFERROR($E41*SUMIF('Daily Log'!$CE$18:$CE$1017,$B41,'Daily Log'!$CF$18:$CF$1017),0)</f>
        <v>0</v>
      </c>
      <c r="AI41" s="117">
        <f>IFERROR($E41*SUMIF('Daily Log'!$CH$18:$CH$1017,$B41,'Daily Log'!$CI$18:$CI$1017),0)</f>
        <v>0</v>
      </c>
      <c r="AJ41" s="117">
        <f>IFERROR($E41*SUMIF('Daily Log'!$CK$18:$CK$1017,$B41,'Daily Log'!$CL$18:$CL$1017),0)</f>
        <v>0</v>
      </c>
      <c r="AK41" s="117">
        <f>IFERROR($E41*SUMIF('Daily Log'!$CN$18:$CN$1017,$B41,'Daily Log'!$CO$18:$CO$1017),0)</f>
        <v>0</v>
      </c>
    </row>
    <row r="42" spans="2:37" ht="33.75" hidden="1" customHeight="1">
      <c r="B42" s="409" t="s">
        <v>182</v>
      </c>
      <c r="C42" s="410"/>
      <c r="D42" s="635" t="s">
        <v>26</v>
      </c>
      <c r="E42" s="184">
        <v>12</v>
      </c>
      <c r="F42" s="116">
        <f t="shared" si="1"/>
        <v>0</v>
      </c>
      <c r="G42" s="117">
        <f>IFERROR($E42*SUMIF('Daily Log'!$B$18:$B$1017,$B42,'Daily Log'!$C$18:$C$1017),0)</f>
        <v>0</v>
      </c>
      <c r="H42" s="117">
        <f>IFERROR($E42*SUMIF('Daily Log'!$E$18:$E$1017,$B42,'Daily Log'!$F$18:$F$1017),0)</f>
        <v>0</v>
      </c>
      <c r="I42" s="117">
        <f>IFERROR($E42*SUMIF('Daily Log'!$H$18:$H$1017,$B42,'Daily Log'!$I$18:$I$1017),0)</f>
        <v>0</v>
      </c>
      <c r="J42" s="117">
        <f>IFERROR($E42*SUMIF('Daily Log'!$K$18:$K$1017,$B42,'Daily Log'!$L$18:$L$1017),0)</f>
        <v>0</v>
      </c>
      <c r="K42" s="117">
        <f>IFERROR($E42*SUMIF('Daily Log'!$N$18:$N$1017,$B42,'Daily Log'!$O$18:$O$1017),0)</f>
        <v>0</v>
      </c>
      <c r="L42" s="117">
        <f>IFERROR($E42*SUMIF('Daily Log'!$Q$18:$Q$1017,$B42,'Daily Log'!$R$18:$R$1017),0)</f>
        <v>0</v>
      </c>
      <c r="M42" s="117">
        <f>IFERROR($E42*SUMIF('Daily Log'!$T$18:$T$1017,$B42,'Daily Log'!$U$18:$U$1017),0)</f>
        <v>0</v>
      </c>
      <c r="N42" s="117">
        <f>IFERROR($E42*SUMIF('Daily Log'!$W$18:$W$1017,$B42,'Daily Log'!$X$18:$X$1017),0)</f>
        <v>0</v>
      </c>
      <c r="O42" s="117">
        <f>IFERROR($E42*SUMIF('Daily Log'!$Z$18:$Z$1017,$B42,'Daily Log'!$AA$18:$AA$1017),0)</f>
        <v>0</v>
      </c>
      <c r="P42" s="117">
        <f>IFERROR($E42*SUMIF('Daily Log'!$AC$18:$AC$1017,$B42,'Daily Log'!$AD$18:$AD$1017),0)</f>
        <v>0</v>
      </c>
      <c r="Q42" s="117">
        <f>IFERROR($E42*SUMIF('Daily Log'!$AF$18:$AF$1017,$B42,'Daily Log'!$AG$18:$AG$1017),0)</f>
        <v>0</v>
      </c>
      <c r="R42" s="117">
        <f>IFERROR($E42*SUMIF('Daily Log'!$AI$18:$AI$1017,$B42,'Daily Log'!$AJ$18:$AJ$1017),0)</f>
        <v>0</v>
      </c>
      <c r="S42" s="117">
        <f>IFERROR($E42*SUMIF('Daily Log'!$AL$18:$AL$1017,$B42,'Daily Log'!$AM$18:$AM$1017),0)</f>
        <v>0</v>
      </c>
      <c r="T42" s="117">
        <f>IFERROR($E42*SUMIF('Daily Log'!$AO$18:$AO$1017,$B42,'Daily Log'!$AP$18:$AP$1017),0)</f>
        <v>0</v>
      </c>
      <c r="U42" s="117">
        <f>IFERROR($E42*SUMIF('Daily Log'!$AR$18:$AR$1017,$B42,'Daily Log'!$AS$18:$AS$1017),0)</f>
        <v>0</v>
      </c>
      <c r="V42" s="117">
        <f>IFERROR($E42*SUMIF('Daily Log'!$AU$18:$AU$1017,$B42,'Daily Log'!$AV$18:$AV$1017),0)</f>
        <v>0</v>
      </c>
      <c r="W42" s="117">
        <f>IFERROR($E42*SUMIF('Daily Log'!$AX$18:$AX$1017,$B42,'Daily Log'!$AY$18:$AY$1017),0)</f>
        <v>0</v>
      </c>
      <c r="X42" s="117">
        <f>IFERROR($E42*SUMIF('Daily Log'!$BA$18:$BA$1017,$B42,'Daily Log'!$BB$18:$BB$1017),0)</f>
        <v>0</v>
      </c>
      <c r="Y42" s="117">
        <f>IFERROR($E42*SUMIF('Daily Log'!$BD$18:$BD$1017,$B42,'Daily Log'!$BE$18:$BE$1017),0)</f>
        <v>0</v>
      </c>
      <c r="Z42" s="117">
        <f>IFERROR($E42*SUMIF('Daily Log'!$BG$18:$BG$1017,$B42,'Daily Log'!$BH$18:$BH$1017),0)</f>
        <v>0</v>
      </c>
      <c r="AA42" s="117">
        <f>IFERROR($E42*SUMIF('Daily Log'!$BJ$18:$BJ$1017,$B42,'Daily Log'!$BK$18:$BK$1017),0)</f>
        <v>0</v>
      </c>
      <c r="AB42" s="117">
        <f>IFERROR($E42*SUMIF('Daily Log'!$BM$18:$BM$1017,$B42,'Daily Log'!$BN$18:$BN$1017),0)</f>
        <v>0</v>
      </c>
      <c r="AC42" s="117">
        <f>IFERROR($E42*SUMIF('Daily Log'!$BP$18:$BP$1017,$B42,'Daily Log'!$BQ$18:$BQ$1017),0)</f>
        <v>0</v>
      </c>
      <c r="AD42" s="117">
        <f>IFERROR($E42*SUMIF('Daily Log'!$BS$18:$BS$1017,$B42,'Daily Log'!$BT$18:$BT$1017),0)</f>
        <v>0</v>
      </c>
      <c r="AE42" s="117">
        <f>IFERROR($E42*SUMIF('Daily Log'!$BV$18:$BV$1017,$B42,'Daily Log'!$BW$18:$BW$1017),0)</f>
        <v>0</v>
      </c>
      <c r="AF42" s="117">
        <f>IFERROR($E42*SUMIF('Daily Log'!$BY$18:$BY$1017,$B42,'Daily Log'!$BZ$18:$BZ$1017),0)</f>
        <v>0</v>
      </c>
      <c r="AG42" s="117">
        <f>IFERROR($E42*SUMIF('Daily Log'!$CB$18:$CB$1017,$B42,'Daily Log'!$CC$18:$CC$1017),0)</f>
        <v>0</v>
      </c>
      <c r="AH42" s="117">
        <f>IFERROR($E42*SUMIF('Daily Log'!$CE$18:$CE$1017,$B42,'Daily Log'!$CF$18:$CF$1017),0)</f>
        <v>0</v>
      </c>
      <c r="AI42" s="117">
        <f>IFERROR($E42*SUMIF('Daily Log'!$CH$18:$CH$1017,$B42,'Daily Log'!$CI$18:$CI$1017),0)</f>
        <v>0</v>
      </c>
      <c r="AJ42" s="117">
        <f>IFERROR($E42*SUMIF('Daily Log'!$CK$18:$CK$1017,$B42,'Daily Log'!$CL$18:$CL$1017),0)</f>
        <v>0</v>
      </c>
      <c r="AK42" s="117">
        <f>IFERROR($E42*SUMIF('Daily Log'!$CN$18:$CN$1017,$B42,'Daily Log'!$CO$18:$CO$1017),0)</f>
        <v>0</v>
      </c>
    </row>
    <row r="43" spans="2:37" ht="33.75" hidden="1" customHeight="1">
      <c r="B43" s="409" t="s">
        <v>183</v>
      </c>
      <c r="C43" s="410"/>
      <c r="D43" s="635" t="s">
        <v>26</v>
      </c>
      <c r="E43" s="184">
        <v>1</v>
      </c>
      <c r="F43" s="116">
        <f t="shared" si="1"/>
        <v>0</v>
      </c>
      <c r="G43" s="117">
        <f>IFERROR($E43*SUMIF('Daily Log'!$B$18:$B$1017,$B43,'Daily Log'!$C$18:$C$1017),0)</f>
        <v>0</v>
      </c>
      <c r="H43" s="117">
        <f>IFERROR($E43*SUMIF('Daily Log'!$E$18:$E$1017,$B43,'Daily Log'!$F$18:$F$1017),0)</f>
        <v>0</v>
      </c>
      <c r="I43" s="117">
        <f>IFERROR($E43*SUMIF('Daily Log'!$H$18:$H$1017,$B43,'Daily Log'!$I$18:$I$1017),0)</f>
        <v>0</v>
      </c>
      <c r="J43" s="117">
        <f>IFERROR($E43*SUMIF('Daily Log'!$K$18:$K$1017,$B43,'Daily Log'!$L$18:$L$1017),0)</f>
        <v>0</v>
      </c>
      <c r="K43" s="117">
        <f>IFERROR($E43*SUMIF('Daily Log'!$N$18:$N$1017,$B43,'Daily Log'!$O$18:$O$1017),0)</f>
        <v>0</v>
      </c>
      <c r="L43" s="117">
        <f>IFERROR($E43*SUMIF('Daily Log'!$Q$18:$Q$1017,$B43,'Daily Log'!$R$18:$R$1017),0)</f>
        <v>0</v>
      </c>
      <c r="M43" s="117">
        <f>IFERROR($E43*SUMIF('Daily Log'!$T$18:$T$1017,$B43,'Daily Log'!$U$18:$U$1017),0)</f>
        <v>0</v>
      </c>
      <c r="N43" s="117">
        <f>IFERROR($E43*SUMIF('Daily Log'!$W$18:$W$1017,$B43,'Daily Log'!$X$18:$X$1017),0)</f>
        <v>0</v>
      </c>
      <c r="O43" s="117">
        <f>IFERROR($E43*SUMIF('Daily Log'!$Z$18:$Z$1017,$B43,'Daily Log'!$AA$18:$AA$1017),0)</f>
        <v>0</v>
      </c>
      <c r="P43" s="117">
        <f>IFERROR($E43*SUMIF('Daily Log'!$AC$18:$AC$1017,$B43,'Daily Log'!$AD$18:$AD$1017),0)</f>
        <v>0</v>
      </c>
      <c r="Q43" s="117">
        <f>IFERROR($E43*SUMIF('Daily Log'!$AF$18:$AF$1017,$B43,'Daily Log'!$AG$18:$AG$1017),0)</f>
        <v>0</v>
      </c>
      <c r="R43" s="117">
        <f>IFERROR($E43*SUMIF('Daily Log'!$AI$18:$AI$1017,$B43,'Daily Log'!$AJ$18:$AJ$1017),0)</f>
        <v>0</v>
      </c>
      <c r="S43" s="117">
        <f>IFERROR($E43*SUMIF('Daily Log'!$AL$18:$AL$1017,$B43,'Daily Log'!$AM$18:$AM$1017),0)</f>
        <v>0</v>
      </c>
      <c r="T43" s="117">
        <f>IFERROR($E43*SUMIF('Daily Log'!$AO$18:$AO$1017,$B43,'Daily Log'!$AP$18:$AP$1017),0)</f>
        <v>0</v>
      </c>
      <c r="U43" s="117">
        <f>IFERROR($E43*SUMIF('Daily Log'!$AR$18:$AR$1017,$B43,'Daily Log'!$AS$18:$AS$1017),0)</f>
        <v>0</v>
      </c>
      <c r="V43" s="117">
        <f>IFERROR($E43*SUMIF('Daily Log'!$AU$18:$AU$1017,$B43,'Daily Log'!$AV$18:$AV$1017),0)</f>
        <v>0</v>
      </c>
      <c r="W43" s="117">
        <f>IFERROR($E43*SUMIF('Daily Log'!$AX$18:$AX$1017,$B43,'Daily Log'!$AY$18:$AY$1017),0)</f>
        <v>0</v>
      </c>
      <c r="X43" s="117">
        <f>IFERROR($E43*SUMIF('Daily Log'!$BA$18:$BA$1017,$B43,'Daily Log'!$BB$18:$BB$1017),0)</f>
        <v>0</v>
      </c>
      <c r="Y43" s="117">
        <f>IFERROR($E43*SUMIF('Daily Log'!$BD$18:$BD$1017,$B43,'Daily Log'!$BE$18:$BE$1017),0)</f>
        <v>0</v>
      </c>
      <c r="Z43" s="117">
        <f>IFERROR($E43*SUMIF('Daily Log'!$BG$18:$BG$1017,$B43,'Daily Log'!$BH$18:$BH$1017),0)</f>
        <v>0</v>
      </c>
      <c r="AA43" s="117">
        <f>IFERROR($E43*SUMIF('Daily Log'!$BJ$18:$BJ$1017,$B43,'Daily Log'!$BK$18:$BK$1017),0)</f>
        <v>0</v>
      </c>
      <c r="AB43" s="117">
        <f>IFERROR($E43*SUMIF('Daily Log'!$BM$18:$BM$1017,$B43,'Daily Log'!$BN$18:$BN$1017),0)</f>
        <v>0</v>
      </c>
      <c r="AC43" s="117">
        <f>IFERROR($E43*SUMIF('Daily Log'!$BP$18:$BP$1017,$B43,'Daily Log'!$BQ$18:$BQ$1017),0)</f>
        <v>0</v>
      </c>
      <c r="AD43" s="117">
        <f>IFERROR($E43*SUMIF('Daily Log'!$BS$18:$BS$1017,$B43,'Daily Log'!$BT$18:$BT$1017),0)</f>
        <v>0</v>
      </c>
      <c r="AE43" s="117">
        <f>IFERROR($E43*SUMIF('Daily Log'!$BV$18:$BV$1017,$B43,'Daily Log'!$BW$18:$BW$1017),0)</f>
        <v>0</v>
      </c>
      <c r="AF43" s="117">
        <f>IFERROR($E43*SUMIF('Daily Log'!$BY$18:$BY$1017,$B43,'Daily Log'!$BZ$18:$BZ$1017),0)</f>
        <v>0</v>
      </c>
      <c r="AG43" s="117">
        <f>IFERROR($E43*SUMIF('Daily Log'!$CB$18:$CB$1017,$B43,'Daily Log'!$CC$18:$CC$1017),0)</f>
        <v>0</v>
      </c>
      <c r="AH43" s="117">
        <f>IFERROR($E43*SUMIF('Daily Log'!$CE$18:$CE$1017,$B43,'Daily Log'!$CF$18:$CF$1017),0)</f>
        <v>0</v>
      </c>
      <c r="AI43" s="117">
        <f>IFERROR($E43*SUMIF('Daily Log'!$CH$18:$CH$1017,$B43,'Daily Log'!$CI$18:$CI$1017),0)</f>
        <v>0</v>
      </c>
      <c r="AJ43" s="117">
        <f>IFERROR($E43*SUMIF('Daily Log'!$CK$18:$CK$1017,$B43,'Daily Log'!$CL$18:$CL$1017),0)</f>
        <v>0</v>
      </c>
      <c r="AK43" s="117">
        <f>IFERROR($E43*SUMIF('Daily Log'!$CN$18:$CN$1017,$B43,'Daily Log'!$CO$18:$CO$1017),0)</f>
        <v>0</v>
      </c>
    </row>
    <row r="44" spans="2:37" ht="33.75" hidden="1" customHeight="1">
      <c r="B44" s="409" t="s">
        <v>100</v>
      </c>
      <c r="C44" s="410"/>
      <c r="D44" s="635" t="s">
        <v>26</v>
      </c>
      <c r="E44" s="184">
        <v>4</v>
      </c>
      <c r="F44" s="116">
        <f t="shared" si="1"/>
        <v>8</v>
      </c>
      <c r="G44" s="117">
        <f>IFERROR($E44*SUMIF('Daily Log'!$B$18:$B$1017,$B44,'Daily Log'!$C$18:$C$1017),0)</f>
        <v>0</v>
      </c>
      <c r="H44" s="117">
        <f>IFERROR($E44*SUMIF('Daily Log'!$E$18:$E$1017,$B44,'Daily Log'!$F$18:$F$1017),0)</f>
        <v>0</v>
      </c>
      <c r="I44" s="117">
        <f>IFERROR($E44*SUMIF('Daily Log'!$H$18:$H$1017,$B44,'Daily Log'!$I$18:$I$1017),0)</f>
        <v>0</v>
      </c>
      <c r="J44" s="117">
        <f>IFERROR($E44*SUMIF('Daily Log'!$K$18:$K$1017,$B44,'Daily Log'!$L$18:$L$1017),0)</f>
        <v>0</v>
      </c>
      <c r="K44" s="117">
        <f>IFERROR($E44*SUMIF('Daily Log'!$N$18:$N$1017,$B44,'Daily Log'!$O$18:$O$1017),0)</f>
        <v>0</v>
      </c>
      <c r="L44" s="117">
        <f>IFERROR($E44*SUMIF('Daily Log'!$Q$18:$Q$1017,$B44,'Daily Log'!$R$18:$R$1017),0)</f>
        <v>0</v>
      </c>
      <c r="M44" s="117">
        <f>IFERROR($E44*SUMIF('Daily Log'!$T$18:$T$1017,$B44,'Daily Log'!$U$18:$U$1017),0)</f>
        <v>0</v>
      </c>
      <c r="N44" s="117">
        <f>IFERROR($E44*SUMIF('Daily Log'!$W$18:$W$1017,$B44,'Daily Log'!$X$18:$X$1017),0)</f>
        <v>0</v>
      </c>
      <c r="O44" s="117">
        <f>IFERROR($E44*SUMIF('Daily Log'!$Z$18:$Z$1017,$B44,'Daily Log'!$AA$18:$AA$1017),0)</f>
        <v>0</v>
      </c>
      <c r="P44" s="117">
        <f>IFERROR($E44*SUMIF('Daily Log'!$AC$18:$AC$1017,$B44,'Daily Log'!$AD$18:$AD$1017),0)</f>
        <v>0</v>
      </c>
      <c r="Q44" s="117">
        <f>IFERROR($E44*SUMIF('Daily Log'!$AF$18:$AF$1017,$B44,'Daily Log'!$AG$18:$AG$1017),0)</f>
        <v>0</v>
      </c>
      <c r="R44" s="117">
        <f>IFERROR($E44*SUMIF('Daily Log'!$AI$18:$AI$1017,$B44,'Daily Log'!$AJ$18:$AJ$1017),0)</f>
        <v>0</v>
      </c>
      <c r="S44" s="117">
        <f>IFERROR($E44*SUMIF('Daily Log'!$AL$18:$AL$1017,$B44,'Daily Log'!$AM$18:$AM$1017),0)</f>
        <v>0</v>
      </c>
      <c r="T44" s="117">
        <f>IFERROR($E44*SUMIF('Daily Log'!$AO$18:$AO$1017,$B44,'Daily Log'!$AP$18:$AP$1017),0)</f>
        <v>0</v>
      </c>
      <c r="U44" s="117">
        <f>IFERROR($E44*SUMIF('Daily Log'!$AR$18:$AR$1017,$B44,'Daily Log'!$AS$18:$AS$1017),0)</f>
        <v>0</v>
      </c>
      <c r="V44" s="117">
        <f>IFERROR($E44*SUMIF('Daily Log'!$AU$18:$AU$1017,$B44,'Daily Log'!$AV$18:$AV$1017),0)</f>
        <v>0</v>
      </c>
      <c r="W44" s="117">
        <f>IFERROR($E44*SUMIF('Daily Log'!$AX$18:$AX$1017,$B44,'Daily Log'!$AY$18:$AY$1017),0)</f>
        <v>0</v>
      </c>
      <c r="X44" s="117">
        <f>IFERROR($E44*SUMIF('Daily Log'!$BA$18:$BA$1017,$B44,'Daily Log'!$BB$18:$BB$1017),0)</f>
        <v>0</v>
      </c>
      <c r="Y44" s="117">
        <f>IFERROR($E44*SUMIF('Daily Log'!$BD$18:$BD$1017,$B44,'Daily Log'!$BE$18:$BE$1017),0)</f>
        <v>0</v>
      </c>
      <c r="Z44" s="117">
        <f>IFERROR($E44*SUMIF('Daily Log'!$BG$18:$BG$1017,$B44,'Daily Log'!$BH$18:$BH$1017),0)</f>
        <v>0</v>
      </c>
      <c r="AA44" s="117">
        <f>IFERROR($E44*SUMIF('Daily Log'!$BJ$18:$BJ$1017,$B44,'Daily Log'!$BK$18:$BK$1017),0)</f>
        <v>4</v>
      </c>
      <c r="AB44" s="117">
        <f>IFERROR($E44*SUMIF('Daily Log'!$BM$18:$BM$1017,$B44,'Daily Log'!$BN$18:$BN$1017),0)</f>
        <v>0</v>
      </c>
      <c r="AC44" s="117">
        <f>IFERROR($E44*SUMIF('Daily Log'!$BP$18:$BP$1017,$B44,'Daily Log'!$BQ$18:$BQ$1017),0)</f>
        <v>0</v>
      </c>
      <c r="AD44" s="117">
        <f>IFERROR($E44*SUMIF('Daily Log'!$BS$18:$BS$1017,$B44,'Daily Log'!$BT$18:$BT$1017),0)</f>
        <v>0</v>
      </c>
      <c r="AE44" s="117">
        <f>IFERROR($E44*SUMIF('Daily Log'!$BV$18:$BV$1017,$B44,'Daily Log'!$BW$18:$BW$1017),0)</f>
        <v>4</v>
      </c>
      <c r="AF44" s="117">
        <f>IFERROR($E44*SUMIF('Daily Log'!$BY$18:$BY$1017,$B44,'Daily Log'!$BZ$18:$BZ$1017),0)</f>
        <v>0</v>
      </c>
      <c r="AG44" s="117">
        <f>IFERROR($E44*SUMIF('Daily Log'!$CB$18:$CB$1017,$B44,'Daily Log'!$CC$18:$CC$1017),0)</f>
        <v>0</v>
      </c>
      <c r="AH44" s="117">
        <f>IFERROR($E44*SUMIF('Daily Log'!$CE$18:$CE$1017,$B44,'Daily Log'!$CF$18:$CF$1017),0)</f>
        <v>0</v>
      </c>
      <c r="AI44" s="117">
        <f>IFERROR($E44*SUMIF('Daily Log'!$CH$18:$CH$1017,$B44,'Daily Log'!$CI$18:$CI$1017),0)</f>
        <v>0</v>
      </c>
      <c r="AJ44" s="117">
        <f>IFERROR($E44*SUMIF('Daily Log'!$CK$18:$CK$1017,$B44,'Daily Log'!$CL$18:$CL$1017),0)</f>
        <v>0</v>
      </c>
      <c r="AK44" s="117">
        <f>IFERROR($E44*SUMIF('Daily Log'!$CN$18:$CN$1017,$B44,'Daily Log'!$CO$18:$CO$1017),0)</f>
        <v>0</v>
      </c>
    </row>
    <row r="45" spans="2:37" ht="33.75" hidden="1" customHeight="1">
      <c r="B45" s="409" t="s">
        <v>101</v>
      </c>
      <c r="C45" s="410"/>
      <c r="D45" s="635" t="s">
        <v>26</v>
      </c>
      <c r="E45" s="184">
        <v>12</v>
      </c>
      <c r="F45" s="116">
        <f t="shared" si="1"/>
        <v>0</v>
      </c>
      <c r="G45" s="117">
        <f>IFERROR($E45*SUMIF('Daily Log'!$B$18:$B$1017,$B45,'Daily Log'!$C$18:$C$1017),0)</f>
        <v>0</v>
      </c>
      <c r="H45" s="117">
        <f>IFERROR($E45*SUMIF('Daily Log'!$E$18:$E$1017,$B45,'Daily Log'!$F$18:$F$1017),0)</f>
        <v>0</v>
      </c>
      <c r="I45" s="117">
        <f>IFERROR($E45*SUMIF('Daily Log'!$H$18:$H$1017,$B45,'Daily Log'!$I$18:$I$1017),0)</f>
        <v>0</v>
      </c>
      <c r="J45" s="117">
        <f>IFERROR($E45*SUMIF('Daily Log'!$K$18:$K$1017,$B45,'Daily Log'!$L$18:$L$1017),0)</f>
        <v>0</v>
      </c>
      <c r="K45" s="117">
        <f>IFERROR($E45*SUMIF('Daily Log'!$N$18:$N$1017,$B45,'Daily Log'!$O$18:$O$1017),0)</f>
        <v>0</v>
      </c>
      <c r="L45" s="117">
        <f>IFERROR($E45*SUMIF('Daily Log'!$Q$18:$Q$1017,$B45,'Daily Log'!$R$18:$R$1017),0)</f>
        <v>0</v>
      </c>
      <c r="M45" s="117">
        <f>IFERROR($E45*SUMIF('Daily Log'!$T$18:$T$1017,$B45,'Daily Log'!$U$18:$U$1017),0)</f>
        <v>0</v>
      </c>
      <c r="N45" s="117">
        <f>IFERROR($E45*SUMIF('Daily Log'!$W$18:$W$1017,$B45,'Daily Log'!$X$18:$X$1017),0)</f>
        <v>0</v>
      </c>
      <c r="O45" s="117">
        <f>IFERROR($E45*SUMIF('Daily Log'!$Z$18:$Z$1017,$B45,'Daily Log'!$AA$18:$AA$1017),0)</f>
        <v>0</v>
      </c>
      <c r="P45" s="117">
        <f>IFERROR($E45*SUMIF('Daily Log'!$AC$18:$AC$1017,$B45,'Daily Log'!$AD$18:$AD$1017),0)</f>
        <v>0</v>
      </c>
      <c r="Q45" s="117">
        <f>IFERROR($E45*SUMIF('Daily Log'!$AF$18:$AF$1017,$B45,'Daily Log'!$AG$18:$AG$1017),0)</f>
        <v>0</v>
      </c>
      <c r="R45" s="117">
        <f>IFERROR($E45*SUMIF('Daily Log'!$AI$18:$AI$1017,$B45,'Daily Log'!$AJ$18:$AJ$1017),0)</f>
        <v>0</v>
      </c>
      <c r="S45" s="117">
        <f>IFERROR($E45*SUMIF('Daily Log'!$AL$18:$AL$1017,$B45,'Daily Log'!$AM$18:$AM$1017),0)</f>
        <v>0</v>
      </c>
      <c r="T45" s="117">
        <f>IFERROR($E45*SUMIF('Daily Log'!$AO$18:$AO$1017,$B45,'Daily Log'!$AP$18:$AP$1017),0)</f>
        <v>0</v>
      </c>
      <c r="U45" s="117">
        <f>IFERROR($E45*SUMIF('Daily Log'!$AR$18:$AR$1017,$B45,'Daily Log'!$AS$18:$AS$1017),0)</f>
        <v>0</v>
      </c>
      <c r="V45" s="117">
        <f>IFERROR($E45*SUMIF('Daily Log'!$AU$18:$AU$1017,$B45,'Daily Log'!$AV$18:$AV$1017),0)</f>
        <v>0</v>
      </c>
      <c r="W45" s="117">
        <f>IFERROR($E45*SUMIF('Daily Log'!$AX$18:$AX$1017,$B45,'Daily Log'!$AY$18:$AY$1017),0)</f>
        <v>0</v>
      </c>
      <c r="X45" s="117">
        <f>IFERROR($E45*SUMIF('Daily Log'!$BA$18:$BA$1017,$B45,'Daily Log'!$BB$18:$BB$1017),0)</f>
        <v>0</v>
      </c>
      <c r="Y45" s="117">
        <f>IFERROR($E45*SUMIF('Daily Log'!$BD$18:$BD$1017,$B45,'Daily Log'!$BE$18:$BE$1017),0)</f>
        <v>0</v>
      </c>
      <c r="Z45" s="117">
        <f>IFERROR($E45*SUMIF('Daily Log'!$BG$18:$BG$1017,$B45,'Daily Log'!$BH$18:$BH$1017),0)</f>
        <v>0</v>
      </c>
      <c r="AA45" s="117">
        <f>IFERROR($E45*SUMIF('Daily Log'!$BJ$18:$BJ$1017,$B45,'Daily Log'!$BK$18:$BK$1017),0)</f>
        <v>0</v>
      </c>
      <c r="AB45" s="117">
        <f>IFERROR($E45*SUMIF('Daily Log'!$BM$18:$BM$1017,$B45,'Daily Log'!$BN$18:$BN$1017),0)</f>
        <v>0</v>
      </c>
      <c r="AC45" s="117">
        <f>IFERROR($E45*SUMIF('Daily Log'!$BP$18:$BP$1017,$B45,'Daily Log'!$BQ$18:$BQ$1017),0)</f>
        <v>0</v>
      </c>
      <c r="AD45" s="117">
        <f>IFERROR($E45*SUMIF('Daily Log'!$BS$18:$BS$1017,$B45,'Daily Log'!$BT$18:$BT$1017),0)</f>
        <v>0</v>
      </c>
      <c r="AE45" s="117">
        <f>IFERROR($E45*SUMIF('Daily Log'!$BV$18:$BV$1017,$B45,'Daily Log'!$BW$18:$BW$1017),0)</f>
        <v>0</v>
      </c>
      <c r="AF45" s="117">
        <f>IFERROR($E45*SUMIF('Daily Log'!$BY$18:$BY$1017,$B45,'Daily Log'!$BZ$18:$BZ$1017),0)</f>
        <v>0</v>
      </c>
      <c r="AG45" s="117">
        <f>IFERROR($E45*SUMIF('Daily Log'!$CB$18:$CB$1017,$B45,'Daily Log'!$CC$18:$CC$1017),0)</f>
        <v>0</v>
      </c>
      <c r="AH45" s="117">
        <f>IFERROR($E45*SUMIF('Daily Log'!$CE$18:$CE$1017,$B45,'Daily Log'!$CF$18:$CF$1017),0)</f>
        <v>0</v>
      </c>
      <c r="AI45" s="117">
        <f>IFERROR($E45*SUMIF('Daily Log'!$CH$18:$CH$1017,$B45,'Daily Log'!$CI$18:$CI$1017),0)</f>
        <v>0</v>
      </c>
      <c r="AJ45" s="117">
        <f>IFERROR($E45*SUMIF('Daily Log'!$CK$18:$CK$1017,$B45,'Daily Log'!$CL$18:$CL$1017),0)</f>
        <v>0</v>
      </c>
      <c r="AK45" s="117">
        <f>IFERROR($E45*SUMIF('Daily Log'!$CN$18:$CN$1017,$B45,'Daily Log'!$CO$18:$CO$1017),0)</f>
        <v>0</v>
      </c>
    </row>
    <row r="46" spans="2:37" ht="33.75" hidden="1" customHeight="1">
      <c r="B46" s="409" t="s">
        <v>184</v>
      </c>
      <c r="C46" s="410"/>
      <c r="D46" s="635" t="s">
        <v>26</v>
      </c>
      <c r="E46" s="184">
        <v>0</v>
      </c>
      <c r="F46" s="116">
        <f t="shared" si="1"/>
        <v>0</v>
      </c>
      <c r="G46" s="117">
        <f>IFERROR($E46*SUMIF('Daily Log'!$B$18:$B$1017,$B46,'Daily Log'!$C$18:$C$1017),0)</f>
        <v>0</v>
      </c>
      <c r="H46" s="117">
        <f>IFERROR($E46*SUMIF('Daily Log'!$E$18:$E$1017,$B46,'Daily Log'!$F$18:$F$1017),0)</f>
        <v>0</v>
      </c>
      <c r="I46" s="117">
        <f>IFERROR($E46*SUMIF('Daily Log'!$H$18:$H$1017,$B46,'Daily Log'!$I$18:$I$1017),0)</f>
        <v>0</v>
      </c>
      <c r="J46" s="117">
        <f>IFERROR($E46*SUMIF('Daily Log'!$K$18:$K$1017,$B46,'Daily Log'!$L$18:$L$1017),0)</f>
        <v>0</v>
      </c>
      <c r="K46" s="117">
        <f>IFERROR($E46*SUMIF('Daily Log'!$N$18:$N$1017,$B46,'Daily Log'!$O$18:$O$1017),0)</f>
        <v>0</v>
      </c>
      <c r="L46" s="117">
        <f>IFERROR($E46*SUMIF('Daily Log'!$Q$18:$Q$1017,$B46,'Daily Log'!$R$18:$R$1017),0)</f>
        <v>0</v>
      </c>
      <c r="M46" s="117">
        <f>IFERROR($E46*SUMIF('Daily Log'!$T$18:$T$1017,$B46,'Daily Log'!$U$18:$U$1017),0)</f>
        <v>0</v>
      </c>
      <c r="N46" s="117">
        <f>IFERROR($E46*SUMIF('Daily Log'!$W$18:$W$1017,$B46,'Daily Log'!$X$18:$X$1017),0)</f>
        <v>0</v>
      </c>
      <c r="O46" s="117">
        <f>IFERROR($E46*SUMIF('Daily Log'!$Z$18:$Z$1017,$B46,'Daily Log'!$AA$18:$AA$1017),0)</f>
        <v>0</v>
      </c>
      <c r="P46" s="117">
        <f>IFERROR($E46*SUMIF('Daily Log'!$AC$18:$AC$1017,$B46,'Daily Log'!$AD$18:$AD$1017),0)</f>
        <v>0</v>
      </c>
      <c r="Q46" s="117">
        <f>IFERROR($E46*SUMIF('Daily Log'!$AF$18:$AF$1017,$B46,'Daily Log'!$AG$18:$AG$1017),0)</f>
        <v>0</v>
      </c>
      <c r="R46" s="117">
        <f>IFERROR($E46*SUMIF('Daily Log'!$AI$18:$AI$1017,$B46,'Daily Log'!$AJ$18:$AJ$1017),0)</f>
        <v>0</v>
      </c>
      <c r="S46" s="117">
        <f>IFERROR($E46*SUMIF('Daily Log'!$AL$18:$AL$1017,$B46,'Daily Log'!$AM$18:$AM$1017),0)</f>
        <v>0</v>
      </c>
      <c r="T46" s="117">
        <f>IFERROR($E46*SUMIF('Daily Log'!$AO$18:$AO$1017,$B46,'Daily Log'!$AP$18:$AP$1017),0)</f>
        <v>0</v>
      </c>
      <c r="U46" s="117">
        <f>IFERROR($E46*SUMIF('Daily Log'!$AR$18:$AR$1017,$B46,'Daily Log'!$AS$18:$AS$1017),0)</f>
        <v>0</v>
      </c>
      <c r="V46" s="117">
        <f>IFERROR($E46*SUMIF('Daily Log'!$AU$18:$AU$1017,$B46,'Daily Log'!$AV$18:$AV$1017),0)</f>
        <v>0</v>
      </c>
      <c r="W46" s="117">
        <f>IFERROR($E46*SUMIF('Daily Log'!$AX$18:$AX$1017,$B46,'Daily Log'!$AY$18:$AY$1017),0)</f>
        <v>0</v>
      </c>
      <c r="X46" s="117">
        <f>IFERROR($E46*SUMIF('Daily Log'!$BA$18:$BA$1017,$B46,'Daily Log'!$BB$18:$BB$1017),0)</f>
        <v>0</v>
      </c>
      <c r="Y46" s="117">
        <f>IFERROR($E46*SUMIF('Daily Log'!$BD$18:$BD$1017,$B46,'Daily Log'!$BE$18:$BE$1017),0)</f>
        <v>0</v>
      </c>
      <c r="Z46" s="117">
        <f>IFERROR($E46*SUMIF('Daily Log'!$BG$18:$BG$1017,$B46,'Daily Log'!$BH$18:$BH$1017),0)</f>
        <v>0</v>
      </c>
      <c r="AA46" s="117">
        <f>IFERROR($E46*SUMIF('Daily Log'!$BJ$18:$BJ$1017,$B46,'Daily Log'!$BK$18:$BK$1017),0)</f>
        <v>0</v>
      </c>
      <c r="AB46" s="117">
        <f>IFERROR($E46*SUMIF('Daily Log'!$BM$18:$BM$1017,$B46,'Daily Log'!$BN$18:$BN$1017),0)</f>
        <v>0</v>
      </c>
      <c r="AC46" s="117">
        <f>IFERROR($E46*SUMIF('Daily Log'!$BP$18:$BP$1017,$B46,'Daily Log'!$BQ$18:$BQ$1017),0)</f>
        <v>0</v>
      </c>
      <c r="AD46" s="117">
        <f>IFERROR($E46*SUMIF('Daily Log'!$BS$18:$BS$1017,$B46,'Daily Log'!$BT$18:$BT$1017),0)</f>
        <v>0</v>
      </c>
      <c r="AE46" s="117">
        <f>IFERROR($E46*SUMIF('Daily Log'!$BV$18:$BV$1017,$B46,'Daily Log'!$BW$18:$BW$1017),0)</f>
        <v>0</v>
      </c>
      <c r="AF46" s="117">
        <f>IFERROR($E46*SUMIF('Daily Log'!$BY$18:$BY$1017,$B46,'Daily Log'!$BZ$18:$BZ$1017),0)</f>
        <v>0</v>
      </c>
      <c r="AG46" s="117">
        <f>IFERROR($E46*SUMIF('Daily Log'!$CB$18:$CB$1017,$B46,'Daily Log'!$CC$18:$CC$1017),0)</f>
        <v>0</v>
      </c>
      <c r="AH46" s="117">
        <f>IFERROR($E46*SUMIF('Daily Log'!$CE$18:$CE$1017,$B46,'Daily Log'!$CF$18:$CF$1017),0)</f>
        <v>0</v>
      </c>
      <c r="AI46" s="117">
        <f>IFERROR($E46*SUMIF('Daily Log'!$CH$18:$CH$1017,$B46,'Daily Log'!$CI$18:$CI$1017),0)</f>
        <v>0</v>
      </c>
      <c r="AJ46" s="117">
        <f>IFERROR($E46*SUMIF('Daily Log'!$CK$18:$CK$1017,$B46,'Daily Log'!$CL$18:$CL$1017),0)</f>
        <v>0</v>
      </c>
      <c r="AK46" s="117">
        <f>IFERROR($E46*SUMIF('Daily Log'!$CN$18:$CN$1017,$B46,'Daily Log'!$CO$18:$CO$1017),0)</f>
        <v>0</v>
      </c>
    </row>
    <row r="47" spans="2:37" ht="33.75" hidden="1" customHeight="1">
      <c r="B47" s="409" t="s">
        <v>185</v>
      </c>
      <c r="C47" s="410"/>
      <c r="D47" s="635" t="s">
        <v>26</v>
      </c>
      <c r="E47" s="184">
        <v>12</v>
      </c>
      <c r="F47" s="116">
        <f t="shared" si="1"/>
        <v>0</v>
      </c>
      <c r="G47" s="117">
        <f>IFERROR($E47*SUMIF('Daily Log'!$B$18:$B$1017,$B47,'Daily Log'!$C$18:$C$1017),0)</f>
        <v>0</v>
      </c>
      <c r="H47" s="117">
        <f>IFERROR($E47*SUMIF('Daily Log'!$E$18:$E$1017,$B47,'Daily Log'!$F$18:$F$1017),0)</f>
        <v>0</v>
      </c>
      <c r="I47" s="117">
        <f>IFERROR($E47*SUMIF('Daily Log'!$H$18:$H$1017,$B47,'Daily Log'!$I$18:$I$1017),0)</f>
        <v>0</v>
      </c>
      <c r="J47" s="117">
        <f>IFERROR($E47*SUMIF('Daily Log'!$K$18:$K$1017,$B47,'Daily Log'!$L$18:$L$1017),0)</f>
        <v>0</v>
      </c>
      <c r="K47" s="117">
        <f>IFERROR($E47*SUMIF('Daily Log'!$N$18:$N$1017,$B47,'Daily Log'!$O$18:$O$1017),0)</f>
        <v>0</v>
      </c>
      <c r="L47" s="117">
        <f>IFERROR($E47*SUMIF('Daily Log'!$Q$18:$Q$1017,$B47,'Daily Log'!$R$18:$R$1017),0)</f>
        <v>0</v>
      </c>
      <c r="M47" s="117">
        <f>IFERROR($E47*SUMIF('Daily Log'!$T$18:$T$1017,$B47,'Daily Log'!$U$18:$U$1017),0)</f>
        <v>0</v>
      </c>
      <c r="N47" s="117">
        <f>IFERROR($E47*SUMIF('Daily Log'!$W$18:$W$1017,$B47,'Daily Log'!$X$18:$X$1017),0)</f>
        <v>0</v>
      </c>
      <c r="O47" s="117">
        <f>IFERROR($E47*SUMIF('Daily Log'!$Z$18:$Z$1017,$B47,'Daily Log'!$AA$18:$AA$1017),0)</f>
        <v>0</v>
      </c>
      <c r="P47" s="117">
        <f>IFERROR($E47*SUMIF('Daily Log'!$AC$18:$AC$1017,$B47,'Daily Log'!$AD$18:$AD$1017),0)</f>
        <v>0</v>
      </c>
      <c r="Q47" s="117">
        <f>IFERROR($E47*SUMIF('Daily Log'!$AF$18:$AF$1017,$B47,'Daily Log'!$AG$18:$AG$1017),0)</f>
        <v>0</v>
      </c>
      <c r="R47" s="117">
        <f>IFERROR($E47*SUMIF('Daily Log'!$AI$18:$AI$1017,$B47,'Daily Log'!$AJ$18:$AJ$1017),0)</f>
        <v>0</v>
      </c>
      <c r="S47" s="117">
        <f>IFERROR($E47*SUMIF('Daily Log'!$AL$18:$AL$1017,$B47,'Daily Log'!$AM$18:$AM$1017),0)</f>
        <v>0</v>
      </c>
      <c r="T47" s="117">
        <f>IFERROR($E47*SUMIF('Daily Log'!$AO$18:$AO$1017,$B47,'Daily Log'!$AP$18:$AP$1017),0)</f>
        <v>0</v>
      </c>
      <c r="U47" s="117">
        <f>IFERROR($E47*SUMIF('Daily Log'!$AR$18:$AR$1017,$B47,'Daily Log'!$AS$18:$AS$1017),0)</f>
        <v>0</v>
      </c>
      <c r="V47" s="117">
        <f>IFERROR($E47*SUMIF('Daily Log'!$AU$18:$AU$1017,$B47,'Daily Log'!$AV$18:$AV$1017),0)</f>
        <v>0</v>
      </c>
      <c r="W47" s="117">
        <f>IFERROR($E47*SUMIF('Daily Log'!$AX$18:$AX$1017,$B47,'Daily Log'!$AY$18:$AY$1017),0)</f>
        <v>0</v>
      </c>
      <c r="X47" s="117">
        <f>IFERROR($E47*SUMIF('Daily Log'!$BA$18:$BA$1017,$B47,'Daily Log'!$BB$18:$BB$1017),0)</f>
        <v>0</v>
      </c>
      <c r="Y47" s="117">
        <f>IFERROR($E47*SUMIF('Daily Log'!$BD$18:$BD$1017,$B47,'Daily Log'!$BE$18:$BE$1017),0)</f>
        <v>0</v>
      </c>
      <c r="Z47" s="117">
        <f>IFERROR($E47*SUMIF('Daily Log'!$BG$18:$BG$1017,$B47,'Daily Log'!$BH$18:$BH$1017),0)</f>
        <v>0</v>
      </c>
      <c r="AA47" s="117">
        <f>IFERROR($E47*SUMIF('Daily Log'!$BJ$18:$BJ$1017,$B47,'Daily Log'!$BK$18:$BK$1017),0)</f>
        <v>0</v>
      </c>
      <c r="AB47" s="117">
        <f>IFERROR($E47*SUMIF('Daily Log'!$BM$18:$BM$1017,$B47,'Daily Log'!$BN$18:$BN$1017),0)</f>
        <v>0</v>
      </c>
      <c r="AC47" s="117">
        <f>IFERROR($E47*SUMIF('Daily Log'!$BP$18:$BP$1017,$B47,'Daily Log'!$BQ$18:$BQ$1017),0)</f>
        <v>0</v>
      </c>
      <c r="AD47" s="117">
        <f>IFERROR($E47*SUMIF('Daily Log'!$BS$18:$BS$1017,$B47,'Daily Log'!$BT$18:$BT$1017),0)</f>
        <v>0</v>
      </c>
      <c r="AE47" s="117">
        <f>IFERROR($E47*SUMIF('Daily Log'!$BV$18:$BV$1017,$B47,'Daily Log'!$BW$18:$BW$1017),0)</f>
        <v>0</v>
      </c>
      <c r="AF47" s="117">
        <f>IFERROR($E47*SUMIF('Daily Log'!$BY$18:$BY$1017,$B47,'Daily Log'!$BZ$18:$BZ$1017),0)</f>
        <v>0</v>
      </c>
      <c r="AG47" s="117">
        <f>IFERROR($E47*SUMIF('Daily Log'!$CB$18:$CB$1017,$B47,'Daily Log'!$CC$18:$CC$1017),0)</f>
        <v>0</v>
      </c>
      <c r="AH47" s="117">
        <f>IFERROR($E47*SUMIF('Daily Log'!$CE$18:$CE$1017,$B47,'Daily Log'!$CF$18:$CF$1017),0)</f>
        <v>0</v>
      </c>
      <c r="AI47" s="117">
        <f>IFERROR($E47*SUMIF('Daily Log'!$CH$18:$CH$1017,$B47,'Daily Log'!$CI$18:$CI$1017),0)</f>
        <v>0</v>
      </c>
      <c r="AJ47" s="117">
        <f>IFERROR($E47*SUMIF('Daily Log'!$CK$18:$CK$1017,$B47,'Daily Log'!$CL$18:$CL$1017),0)</f>
        <v>0</v>
      </c>
      <c r="AK47" s="117">
        <f>IFERROR($E47*SUMIF('Daily Log'!$CN$18:$CN$1017,$B47,'Daily Log'!$CO$18:$CO$1017),0)</f>
        <v>0</v>
      </c>
    </row>
    <row r="48" spans="2:37" ht="33.75" hidden="1" customHeight="1">
      <c r="B48" s="409" t="s">
        <v>186</v>
      </c>
      <c r="C48" s="410"/>
      <c r="D48" s="635" t="s">
        <v>26</v>
      </c>
      <c r="E48" s="184">
        <v>16</v>
      </c>
      <c r="F48" s="116">
        <f t="shared" si="1"/>
        <v>16</v>
      </c>
      <c r="G48" s="117">
        <f>IFERROR($E48*SUMIF('Daily Log'!$B$18:$B$1017,$B48,'Daily Log'!$C$18:$C$1017),0)</f>
        <v>0</v>
      </c>
      <c r="H48" s="117">
        <f>IFERROR($E48*SUMIF('Daily Log'!$E$18:$E$1017,$B48,'Daily Log'!$F$18:$F$1017),0)</f>
        <v>0</v>
      </c>
      <c r="I48" s="117">
        <f>IFERROR($E48*SUMIF('Daily Log'!$H$18:$H$1017,$B48,'Daily Log'!$I$18:$I$1017),0)</f>
        <v>0</v>
      </c>
      <c r="J48" s="117">
        <f>IFERROR($E48*SUMIF('Daily Log'!$K$18:$K$1017,$B48,'Daily Log'!$L$18:$L$1017),0)</f>
        <v>0</v>
      </c>
      <c r="K48" s="117">
        <f>IFERROR($E48*SUMIF('Daily Log'!$N$18:$N$1017,$B48,'Daily Log'!$O$18:$O$1017),0)</f>
        <v>0</v>
      </c>
      <c r="L48" s="117">
        <f>IFERROR($E48*SUMIF('Daily Log'!$Q$18:$Q$1017,$B48,'Daily Log'!$R$18:$R$1017),0)</f>
        <v>0</v>
      </c>
      <c r="M48" s="117">
        <f>IFERROR($E48*SUMIF('Daily Log'!$T$18:$T$1017,$B48,'Daily Log'!$U$18:$U$1017),0)</f>
        <v>0</v>
      </c>
      <c r="N48" s="117">
        <f>IFERROR($E48*SUMIF('Daily Log'!$W$18:$W$1017,$B48,'Daily Log'!$X$18:$X$1017),0)</f>
        <v>0</v>
      </c>
      <c r="O48" s="117">
        <f>IFERROR($E48*SUMIF('Daily Log'!$Z$18:$Z$1017,$B48,'Daily Log'!$AA$18:$AA$1017),0)</f>
        <v>0</v>
      </c>
      <c r="P48" s="117">
        <f>IFERROR($E48*SUMIF('Daily Log'!$AC$18:$AC$1017,$B48,'Daily Log'!$AD$18:$AD$1017),0)</f>
        <v>0</v>
      </c>
      <c r="Q48" s="117">
        <f>IFERROR($E48*SUMIF('Daily Log'!$AF$18:$AF$1017,$B48,'Daily Log'!$AG$18:$AG$1017),0)</f>
        <v>0</v>
      </c>
      <c r="R48" s="117">
        <f>IFERROR($E48*SUMIF('Daily Log'!$AI$18:$AI$1017,$B48,'Daily Log'!$AJ$18:$AJ$1017),0)</f>
        <v>0</v>
      </c>
      <c r="S48" s="117">
        <f>IFERROR($E48*SUMIF('Daily Log'!$AL$18:$AL$1017,$B48,'Daily Log'!$AM$18:$AM$1017),0)</f>
        <v>0</v>
      </c>
      <c r="T48" s="117">
        <f>IFERROR($E48*SUMIF('Daily Log'!$AO$18:$AO$1017,$B48,'Daily Log'!$AP$18:$AP$1017),0)</f>
        <v>0</v>
      </c>
      <c r="U48" s="117">
        <f>IFERROR($E48*SUMIF('Daily Log'!$AR$18:$AR$1017,$B48,'Daily Log'!$AS$18:$AS$1017),0)</f>
        <v>0</v>
      </c>
      <c r="V48" s="117">
        <f>IFERROR($E48*SUMIF('Daily Log'!$AU$18:$AU$1017,$B48,'Daily Log'!$AV$18:$AV$1017),0)</f>
        <v>0</v>
      </c>
      <c r="W48" s="117">
        <f>IFERROR($E48*SUMIF('Daily Log'!$AX$18:$AX$1017,$B48,'Daily Log'!$AY$18:$AY$1017),0)</f>
        <v>0</v>
      </c>
      <c r="X48" s="117">
        <f>IFERROR($E48*SUMIF('Daily Log'!$BA$18:$BA$1017,$B48,'Daily Log'!$BB$18:$BB$1017),0)</f>
        <v>0</v>
      </c>
      <c r="Y48" s="117">
        <f>IFERROR($E48*SUMIF('Daily Log'!$BD$18:$BD$1017,$B48,'Daily Log'!$BE$18:$BE$1017),0)</f>
        <v>0</v>
      </c>
      <c r="Z48" s="117">
        <f>IFERROR($E48*SUMIF('Daily Log'!$BG$18:$BG$1017,$B48,'Daily Log'!$BH$18:$BH$1017),0)</f>
        <v>0</v>
      </c>
      <c r="AA48" s="117">
        <f>IFERROR($E48*SUMIF('Daily Log'!$BJ$18:$BJ$1017,$B48,'Daily Log'!$BK$18:$BK$1017),0)</f>
        <v>0</v>
      </c>
      <c r="AB48" s="117">
        <f>IFERROR($E48*SUMIF('Daily Log'!$BM$18:$BM$1017,$B48,'Daily Log'!$BN$18:$BN$1017),0)</f>
        <v>0</v>
      </c>
      <c r="AC48" s="117">
        <f>IFERROR($E48*SUMIF('Daily Log'!$BP$18:$BP$1017,$B48,'Daily Log'!$BQ$18:$BQ$1017),0)</f>
        <v>16</v>
      </c>
      <c r="AD48" s="117">
        <f>IFERROR($E48*SUMIF('Daily Log'!$BS$18:$BS$1017,$B48,'Daily Log'!$BT$18:$BT$1017),0)</f>
        <v>0</v>
      </c>
      <c r="AE48" s="117">
        <f>IFERROR($E48*SUMIF('Daily Log'!$BV$18:$BV$1017,$B48,'Daily Log'!$BW$18:$BW$1017),0)</f>
        <v>0</v>
      </c>
      <c r="AF48" s="117">
        <f>IFERROR($E48*SUMIF('Daily Log'!$BY$18:$BY$1017,$B48,'Daily Log'!$BZ$18:$BZ$1017),0)</f>
        <v>0</v>
      </c>
      <c r="AG48" s="117">
        <f>IFERROR($E48*SUMIF('Daily Log'!$CB$18:$CB$1017,$B48,'Daily Log'!$CC$18:$CC$1017),0)</f>
        <v>0</v>
      </c>
      <c r="AH48" s="117">
        <f>IFERROR($E48*SUMIF('Daily Log'!$CE$18:$CE$1017,$B48,'Daily Log'!$CF$18:$CF$1017),0)</f>
        <v>0</v>
      </c>
      <c r="AI48" s="117">
        <f>IFERROR($E48*SUMIF('Daily Log'!$CH$18:$CH$1017,$B48,'Daily Log'!$CI$18:$CI$1017),0)</f>
        <v>0</v>
      </c>
      <c r="AJ48" s="117">
        <f>IFERROR($E48*SUMIF('Daily Log'!$CK$18:$CK$1017,$B48,'Daily Log'!$CL$18:$CL$1017),0)</f>
        <v>0</v>
      </c>
      <c r="AK48" s="117">
        <f>IFERROR($E48*SUMIF('Daily Log'!$CN$18:$CN$1017,$B48,'Daily Log'!$CO$18:$CO$1017),0)</f>
        <v>0</v>
      </c>
    </row>
    <row r="49" spans="2:37" ht="33.75" hidden="1" customHeight="1">
      <c r="B49" s="409" t="s">
        <v>187</v>
      </c>
      <c r="C49" s="410"/>
      <c r="D49" s="399" t="s">
        <v>72</v>
      </c>
      <c r="E49" s="184">
        <v>1</v>
      </c>
      <c r="F49" s="116">
        <f t="shared" si="1"/>
        <v>0</v>
      </c>
      <c r="G49" s="117">
        <f>IFERROR($E49*SUMIF('Daily Log'!$B$18:$B$1017,$B49,'Daily Log'!$C$18:$C$1017),0)</f>
        <v>0</v>
      </c>
      <c r="H49" s="117">
        <f>IFERROR($E49*SUMIF('Daily Log'!$E$18:$E$1017,$B49,'Daily Log'!$F$18:$F$1017),0)</f>
        <v>0</v>
      </c>
      <c r="I49" s="117">
        <f>IFERROR($E49*SUMIF('Daily Log'!$H$18:$H$1017,$B49,'Daily Log'!$I$18:$I$1017),0)</f>
        <v>0</v>
      </c>
      <c r="J49" s="117">
        <f>IFERROR($E49*SUMIF('Daily Log'!$K$18:$K$1017,$B49,'Daily Log'!$L$18:$L$1017),0)</f>
        <v>0</v>
      </c>
      <c r="K49" s="117">
        <f>IFERROR($E49*SUMIF('Daily Log'!$N$18:$N$1017,$B49,'Daily Log'!$O$18:$O$1017),0)</f>
        <v>0</v>
      </c>
      <c r="L49" s="117">
        <f>IFERROR($E49*SUMIF('Daily Log'!$Q$18:$Q$1017,$B49,'Daily Log'!$R$18:$R$1017),0)</f>
        <v>0</v>
      </c>
      <c r="M49" s="117">
        <f>IFERROR($E49*SUMIF('Daily Log'!$T$18:$T$1017,$B49,'Daily Log'!$U$18:$U$1017),0)</f>
        <v>0</v>
      </c>
      <c r="N49" s="117">
        <f>IFERROR($E49*SUMIF('Daily Log'!$W$18:$W$1017,$B49,'Daily Log'!$X$18:$X$1017),0)</f>
        <v>0</v>
      </c>
      <c r="O49" s="117">
        <f>IFERROR($E49*SUMIF('Daily Log'!$Z$18:$Z$1017,$B49,'Daily Log'!$AA$18:$AA$1017),0)</f>
        <v>0</v>
      </c>
      <c r="P49" s="117">
        <f>IFERROR($E49*SUMIF('Daily Log'!$AC$18:$AC$1017,$B49,'Daily Log'!$AD$18:$AD$1017),0)</f>
        <v>0</v>
      </c>
      <c r="Q49" s="117">
        <f>IFERROR($E49*SUMIF('Daily Log'!$AF$18:$AF$1017,$B49,'Daily Log'!$AG$18:$AG$1017),0)</f>
        <v>0</v>
      </c>
      <c r="R49" s="117">
        <f>IFERROR($E49*SUMIF('Daily Log'!$AI$18:$AI$1017,$B49,'Daily Log'!$AJ$18:$AJ$1017),0)</f>
        <v>0</v>
      </c>
      <c r="S49" s="117">
        <f>IFERROR($E49*SUMIF('Daily Log'!$AL$18:$AL$1017,$B49,'Daily Log'!$AM$18:$AM$1017),0)</f>
        <v>0</v>
      </c>
      <c r="T49" s="117">
        <f>IFERROR($E49*SUMIF('Daily Log'!$AO$18:$AO$1017,$B49,'Daily Log'!$AP$18:$AP$1017),0)</f>
        <v>0</v>
      </c>
      <c r="U49" s="117">
        <f>IFERROR($E49*SUMIF('Daily Log'!$AR$18:$AR$1017,$B49,'Daily Log'!$AS$18:$AS$1017),0)</f>
        <v>0</v>
      </c>
      <c r="V49" s="117">
        <f>IFERROR($E49*SUMIF('Daily Log'!$AU$18:$AU$1017,$B49,'Daily Log'!$AV$18:$AV$1017),0)</f>
        <v>0</v>
      </c>
      <c r="W49" s="117">
        <f>IFERROR($E49*SUMIF('Daily Log'!$AX$18:$AX$1017,$B49,'Daily Log'!$AY$18:$AY$1017),0)</f>
        <v>0</v>
      </c>
      <c r="X49" s="117">
        <f>IFERROR($E49*SUMIF('Daily Log'!$BA$18:$BA$1017,$B49,'Daily Log'!$BB$18:$BB$1017),0)</f>
        <v>0</v>
      </c>
      <c r="Y49" s="117">
        <f>IFERROR($E49*SUMIF('Daily Log'!$BD$18:$BD$1017,$B49,'Daily Log'!$BE$18:$BE$1017),0)</f>
        <v>0</v>
      </c>
      <c r="Z49" s="117">
        <f>IFERROR($E49*SUMIF('Daily Log'!$BG$18:$BG$1017,$B49,'Daily Log'!$BH$18:$BH$1017),0)</f>
        <v>0</v>
      </c>
      <c r="AA49" s="117">
        <f>IFERROR($E49*SUMIF('Daily Log'!$BJ$18:$BJ$1017,$B49,'Daily Log'!$BK$18:$BK$1017),0)</f>
        <v>0</v>
      </c>
      <c r="AB49" s="117">
        <f>IFERROR($E49*SUMIF('Daily Log'!$BM$18:$BM$1017,$B49,'Daily Log'!$BN$18:$BN$1017),0)</f>
        <v>0</v>
      </c>
      <c r="AC49" s="117">
        <f>IFERROR($E49*SUMIF('Daily Log'!$BP$18:$BP$1017,$B49,'Daily Log'!$BQ$18:$BQ$1017),0)</f>
        <v>0</v>
      </c>
      <c r="AD49" s="117">
        <f>IFERROR($E49*SUMIF('Daily Log'!$BS$18:$BS$1017,$B49,'Daily Log'!$BT$18:$BT$1017),0)</f>
        <v>0</v>
      </c>
      <c r="AE49" s="117">
        <f>IFERROR($E49*SUMIF('Daily Log'!$BV$18:$BV$1017,$B49,'Daily Log'!$BW$18:$BW$1017),0)</f>
        <v>0</v>
      </c>
      <c r="AF49" s="117">
        <f>IFERROR($E49*SUMIF('Daily Log'!$BY$18:$BY$1017,$B49,'Daily Log'!$BZ$18:$BZ$1017),0)</f>
        <v>0</v>
      </c>
      <c r="AG49" s="117">
        <f>IFERROR($E49*SUMIF('Daily Log'!$CB$18:$CB$1017,$B49,'Daily Log'!$CC$18:$CC$1017),0)</f>
        <v>0</v>
      </c>
      <c r="AH49" s="117">
        <f>IFERROR($E49*SUMIF('Daily Log'!$CE$18:$CE$1017,$B49,'Daily Log'!$CF$18:$CF$1017),0)</f>
        <v>0</v>
      </c>
      <c r="AI49" s="117">
        <f>IFERROR($E49*SUMIF('Daily Log'!$CH$18:$CH$1017,$B49,'Daily Log'!$CI$18:$CI$1017),0)</f>
        <v>0</v>
      </c>
      <c r="AJ49" s="117">
        <f>IFERROR($E49*SUMIF('Daily Log'!$CK$18:$CK$1017,$B49,'Daily Log'!$CL$18:$CL$1017),0)</f>
        <v>0</v>
      </c>
      <c r="AK49" s="117">
        <f>IFERROR($E49*SUMIF('Daily Log'!$CN$18:$CN$1017,$B49,'Daily Log'!$CO$18:$CO$1017),0)</f>
        <v>0</v>
      </c>
    </row>
    <row r="50" spans="2:37" ht="33.75" hidden="1" customHeight="1">
      <c r="B50" s="409" t="s">
        <v>188</v>
      </c>
      <c r="C50" s="410"/>
      <c r="D50" s="399" t="s">
        <v>72</v>
      </c>
      <c r="E50" s="184">
        <v>1</v>
      </c>
      <c r="F50" s="116">
        <f t="shared" si="1"/>
        <v>0</v>
      </c>
      <c r="G50" s="117">
        <f>IFERROR($E50*SUMIF('Daily Log'!$B$18:$B$1017,$B50,'Daily Log'!$C$18:$C$1017),0)</f>
        <v>0</v>
      </c>
      <c r="H50" s="117">
        <f>IFERROR($E50*SUMIF('Daily Log'!$E$18:$E$1017,$B50,'Daily Log'!$F$18:$F$1017),0)</f>
        <v>0</v>
      </c>
      <c r="I50" s="117">
        <f>IFERROR($E50*SUMIF('Daily Log'!$H$18:$H$1017,$B50,'Daily Log'!$I$18:$I$1017),0)</f>
        <v>0</v>
      </c>
      <c r="J50" s="117">
        <f>IFERROR($E50*SUMIF('Daily Log'!$K$18:$K$1017,$B50,'Daily Log'!$L$18:$L$1017),0)</f>
        <v>0</v>
      </c>
      <c r="K50" s="117">
        <f>IFERROR($E50*SUMIF('Daily Log'!$N$18:$N$1017,$B50,'Daily Log'!$O$18:$O$1017),0)</f>
        <v>0</v>
      </c>
      <c r="L50" s="117">
        <f>IFERROR($E50*SUMIF('Daily Log'!$Q$18:$Q$1017,$B50,'Daily Log'!$R$18:$R$1017),0)</f>
        <v>0</v>
      </c>
      <c r="M50" s="117">
        <f>IFERROR($E50*SUMIF('Daily Log'!$T$18:$T$1017,$B50,'Daily Log'!$U$18:$U$1017),0)</f>
        <v>0</v>
      </c>
      <c r="N50" s="117">
        <f>IFERROR($E50*SUMIF('Daily Log'!$W$18:$W$1017,$B50,'Daily Log'!$X$18:$X$1017),0)</f>
        <v>0</v>
      </c>
      <c r="O50" s="117">
        <f>IFERROR($E50*SUMIF('Daily Log'!$Z$18:$Z$1017,$B50,'Daily Log'!$AA$18:$AA$1017),0)</f>
        <v>0</v>
      </c>
      <c r="P50" s="117">
        <f>IFERROR($E50*SUMIF('Daily Log'!$AC$18:$AC$1017,$B50,'Daily Log'!$AD$18:$AD$1017),0)</f>
        <v>0</v>
      </c>
      <c r="Q50" s="117">
        <f>IFERROR($E50*SUMIF('Daily Log'!$AF$18:$AF$1017,$B50,'Daily Log'!$AG$18:$AG$1017),0)</f>
        <v>0</v>
      </c>
      <c r="R50" s="117">
        <f>IFERROR($E50*SUMIF('Daily Log'!$AI$18:$AI$1017,$B50,'Daily Log'!$AJ$18:$AJ$1017),0)</f>
        <v>0</v>
      </c>
      <c r="S50" s="117">
        <f>IFERROR($E50*SUMIF('Daily Log'!$AL$18:$AL$1017,$B50,'Daily Log'!$AM$18:$AM$1017),0)</f>
        <v>0</v>
      </c>
      <c r="T50" s="117">
        <f>IFERROR($E50*SUMIF('Daily Log'!$AO$18:$AO$1017,$B50,'Daily Log'!$AP$18:$AP$1017),0)</f>
        <v>0</v>
      </c>
      <c r="U50" s="117">
        <f>IFERROR($E50*SUMIF('Daily Log'!$AR$18:$AR$1017,$B50,'Daily Log'!$AS$18:$AS$1017),0)</f>
        <v>0</v>
      </c>
      <c r="V50" s="117">
        <f>IFERROR($E50*SUMIF('Daily Log'!$AU$18:$AU$1017,$B50,'Daily Log'!$AV$18:$AV$1017),0)</f>
        <v>0</v>
      </c>
      <c r="W50" s="117">
        <f>IFERROR($E50*SUMIF('Daily Log'!$AX$18:$AX$1017,$B50,'Daily Log'!$AY$18:$AY$1017),0)</f>
        <v>0</v>
      </c>
      <c r="X50" s="117">
        <f>IFERROR($E50*SUMIF('Daily Log'!$BA$18:$BA$1017,$B50,'Daily Log'!$BB$18:$BB$1017),0)</f>
        <v>0</v>
      </c>
      <c r="Y50" s="117">
        <f>IFERROR($E50*SUMIF('Daily Log'!$BD$18:$BD$1017,$B50,'Daily Log'!$BE$18:$BE$1017),0)</f>
        <v>0</v>
      </c>
      <c r="Z50" s="117">
        <f>IFERROR($E50*SUMIF('Daily Log'!$BG$18:$BG$1017,$B50,'Daily Log'!$BH$18:$BH$1017),0)</f>
        <v>0</v>
      </c>
      <c r="AA50" s="117">
        <f>IFERROR($E50*SUMIF('Daily Log'!$BJ$18:$BJ$1017,$B50,'Daily Log'!$BK$18:$BK$1017),0)</f>
        <v>0</v>
      </c>
      <c r="AB50" s="117">
        <f>IFERROR($E50*SUMIF('Daily Log'!$BM$18:$BM$1017,$B50,'Daily Log'!$BN$18:$BN$1017),0)</f>
        <v>0</v>
      </c>
      <c r="AC50" s="117">
        <f>IFERROR($E50*SUMIF('Daily Log'!$BP$18:$BP$1017,$B50,'Daily Log'!$BQ$18:$BQ$1017),0)</f>
        <v>0</v>
      </c>
      <c r="AD50" s="117">
        <f>IFERROR($E50*SUMIF('Daily Log'!$BS$18:$BS$1017,$B50,'Daily Log'!$BT$18:$BT$1017),0)</f>
        <v>0</v>
      </c>
      <c r="AE50" s="117">
        <f>IFERROR($E50*SUMIF('Daily Log'!$BV$18:$BV$1017,$B50,'Daily Log'!$BW$18:$BW$1017),0)</f>
        <v>0</v>
      </c>
      <c r="AF50" s="117">
        <f>IFERROR($E50*SUMIF('Daily Log'!$BY$18:$BY$1017,$B50,'Daily Log'!$BZ$18:$BZ$1017),0)</f>
        <v>0</v>
      </c>
      <c r="AG50" s="117">
        <f>IFERROR($E50*SUMIF('Daily Log'!$CB$18:$CB$1017,$B50,'Daily Log'!$CC$18:$CC$1017),0)</f>
        <v>0</v>
      </c>
      <c r="AH50" s="117">
        <f>IFERROR($E50*SUMIF('Daily Log'!$CE$18:$CE$1017,$B50,'Daily Log'!$CF$18:$CF$1017),0)</f>
        <v>0</v>
      </c>
      <c r="AI50" s="117">
        <f>IFERROR($E50*SUMIF('Daily Log'!$CH$18:$CH$1017,$B50,'Daily Log'!$CI$18:$CI$1017),0)</f>
        <v>0</v>
      </c>
      <c r="AJ50" s="117">
        <f>IFERROR($E50*SUMIF('Daily Log'!$CK$18:$CK$1017,$B50,'Daily Log'!$CL$18:$CL$1017),0)</f>
        <v>0</v>
      </c>
      <c r="AK50" s="117">
        <f>IFERROR($E50*SUMIF('Daily Log'!$CN$18:$CN$1017,$B50,'Daily Log'!$CO$18:$CO$1017),0)</f>
        <v>0</v>
      </c>
    </row>
    <row r="51" spans="2:37" ht="33.75" hidden="1" customHeight="1">
      <c r="B51" s="409" t="s">
        <v>189</v>
      </c>
      <c r="C51" s="410"/>
      <c r="D51" s="399" t="s">
        <v>72</v>
      </c>
      <c r="E51" s="184">
        <v>1</v>
      </c>
      <c r="F51" s="116">
        <f t="shared" si="1"/>
        <v>0</v>
      </c>
      <c r="G51" s="117">
        <f>IFERROR($E51*SUMIF('Daily Log'!$B$18:$B$1017,$B51,'Daily Log'!$C$18:$C$1017),0)</f>
        <v>0</v>
      </c>
      <c r="H51" s="117">
        <f>IFERROR($E51*SUMIF('Daily Log'!$E$18:$E$1017,$B51,'Daily Log'!$F$18:$F$1017),0)</f>
        <v>0</v>
      </c>
      <c r="I51" s="117">
        <f>IFERROR($E51*SUMIF('Daily Log'!$H$18:$H$1017,$B51,'Daily Log'!$I$18:$I$1017),0)</f>
        <v>0</v>
      </c>
      <c r="J51" s="117">
        <f>IFERROR($E51*SUMIF('Daily Log'!$K$18:$K$1017,$B51,'Daily Log'!$L$18:$L$1017),0)</f>
        <v>0</v>
      </c>
      <c r="K51" s="117">
        <f>IFERROR($E51*SUMIF('Daily Log'!$N$18:$N$1017,$B51,'Daily Log'!$O$18:$O$1017),0)</f>
        <v>0</v>
      </c>
      <c r="L51" s="117">
        <f>IFERROR($E51*SUMIF('Daily Log'!$Q$18:$Q$1017,$B51,'Daily Log'!$R$18:$R$1017),0)</f>
        <v>0</v>
      </c>
      <c r="M51" s="117">
        <f>IFERROR($E51*SUMIF('Daily Log'!$T$18:$T$1017,$B51,'Daily Log'!$U$18:$U$1017),0)</f>
        <v>0</v>
      </c>
      <c r="N51" s="117">
        <f>IFERROR($E51*SUMIF('Daily Log'!$W$18:$W$1017,$B51,'Daily Log'!$X$18:$X$1017),0)</f>
        <v>0</v>
      </c>
      <c r="O51" s="117">
        <f>IFERROR($E51*SUMIF('Daily Log'!$Z$18:$Z$1017,$B51,'Daily Log'!$AA$18:$AA$1017),0)</f>
        <v>0</v>
      </c>
      <c r="P51" s="117">
        <f>IFERROR($E51*SUMIF('Daily Log'!$AC$18:$AC$1017,$B51,'Daily Log'!$AD$18:$AD$1017),0)</f>
        <v>0</v>
      </c>
      <c r="Q51" s="117">
        <f>IFERROR($E51*SUMIF('Daily Log'!$AF$18:$AF$1017,$B51,'Daily Log'!$AG$18:$AG$1017),0)</f>
        <v>0</v>
      </c>
      <c r="R51" s="117">
        <f>IFERROR($E51*SUMIF('Daily Log'!$AI$18:$AI$1017,$B51,'Daily Log'!$AJ$18:$AJ$1017),0)</f>
        <v>0</v>
      </c>
      <c r="S51" s="117">
        <f>IFERROR($E51*SUMIF('Daily Log'!$AL$18:$AL$1017,$B51,'Daily Log'!$AM$18:$AM$1017),0)</f>
        <v>0</v>
      </c>
      <c r="T51" s="117">
        <f>IFERROR($E51*SUMIF('Daily Log'!$AO$18:$AO$1017,$B51,'Daily Log'!$AP$18:$AP$1017),0)</f>
        <v>0</v>
      </c>
      <c r="U51" s="117">
        <f>IFERROR($E51*SUMIF('Daily Log'!$AR$18:$AR$1017,$B51,'Daily Log'!$AS$18:$AS$1017),0)</f>
        <v>0</v>
      </c>
      <c r="V51" s="117">
        <f>IFERROR($E51*SUMIF('Daily Log'!$AU$18:$AU$1017,$B51,'Daily Log'!$AV$18:$AV$1017),0)</f>
        <v>0</v>
      </c>
      <c r="W51" s="117">
        <f>IFERROR($E51*SUMIF('Daily Log'!$AX$18:$AX$1017,$B51,'Daily Log'!$AY$18:$AY$1017),0)</f>
        <v>0</v>
      </c>
      <c r="X51" s="117">
        <f>IFERROR($E51*SUMIF('Daily Log'!$BA$18:$BA$1017,$B51,'Daily Log'!$BB$18:$BB$1017),0)</f>
        <v>0</v>
      </c>
      <c r="Y51" s="117">
        <f>IFERROR($E51*SUMIF('Daily Log'!$BD$18:$BD$1017,$B51,'Daily Log'!$BE$18:$BE$1017),0)</f>
        <v>0</v>
      </c>
      <c r="Z51" s="117">
        <f>IFERROR($E51*SUMIF('Daily Log'!$BG$18:$BG$1017,$B51,'Daily Log'!$BH$18:$BH$1017),0)</f>
        <v>0</v>
      </c>
      <c r="AA51" s="117">
        <f>IFERROR($E51*SUMIF('Daily Log'!$BJ$18:$BJ$1017,$B51,'Daily Log'!$BK$18:$BK$1017),0)</f>
        <v>0</v>
      </c>
      <c r="AB51" s="117">
        <f>IFERROR($E51*SUMIF('Daily Log'!$BM$18:$BM$1017,$B51,'Daily Log'!$BN$18:$BN$1017),0)</f>
        <v>0</v>
      </c>
      <c r="AC51" s="117">
        <f>IFERROR($E51*SUMIF('Daily Log'!$BP$18:$BP$1017,$B51,'Daily Log'!$BQ$18:$BQ$1017),0)</f>
        <v>0</v>
      </c>
      <c r="AD51" s="117">
        <f>IFERROR($E51*SUMIF('Daily Log'!$BS$18:$BS$1017,$B51,'Daily Log'!$BT$18:$BT$1017),0)</f>
        <v>0</v>
      </c>
      <c r="AE51" s="117">
        <f>IFERROR($E51*SUMIF('Daily Log'!$BV$18:$BV$1017,$B51,'Daily Log'!$BW$18:$BW$1017),0)</f>
        <v>0</v>
      </c>
      <c r="AF51" s="117">
        <f>IFERROR($E51*SUMIF('Daily Log'!$BY$18:$BY$1017,$B51,'Daily Log'!$BZ$18:$BZ$1017),0)</f>
        <v>0</v>
      </c>
      <c r="AG51" s="117">
        <f>IFERROR($E51*SUMIF('Daily Log'!$CB$18:$CB$1017,$B51,'Daily Log'!$CC$18:$CC$1017),0)</f>
        <v>0</v>
      </c>
      <c r="AH51" s="117">
        <f>IFERROR($E51*SUMIF('Daily Log'!$CE$18:$CE$1017,$B51,'Daily Log'!$CF$18:$CF$1017),0)</f>
        <v>0</v>
      </c>
      <c r="AI51" s="117">
        <f>IFERROR($E51*SUMIF('Daily Log'!$CH$18:$CH$1017,$B51,'Daily Log'!$CI$18:$CI$1017),0)</f>
        <v>0</v>
      </c>
      <c r="AJ51" s="117">
        <f>IFERROR($E51*SUMIF('Daily Log'!$CK$18:$CK$1017,$B51,'Daily Log'!$CL$18:$CL$1017),0)</f>
        <v>0</v>
      </c>
      <c r="AK51" s="117">
        <f>IFERROR($E51*SUMIF('Daily Log'!$CN$18:$CN$1017,$B51,'Daily Log'!$CO$18:$CO$1017),0)</f>
        <v>0</v>
      </c>
    </row>
    <row r="52" spans="2:37" ht="33.75" hidden="1" customHeight="1">
      <c r="B52" s="409" t="s">
        <v>190</v>
      </c>
      <c r="C52" s="410"/>
      <c r="D52" s="399" t="s">
        <v>72</v>
      </c>
      <c r="E52" s="184">
        <v>1</v>
      </c>
      <c r="F52" s="116">
        <f t="shared" si="1"/>
        <v>0</v>
      </c>
      <c r="G52" s="117">
        <f>IFERROR($E52*SUMIF('Daily Log'!$B$18:$B$1017,$B52,'Daily Log'!$C$18:$C$1017),0)</f>
        <v>0</v>
      </c>
      <c r="H52" s="117">
        <f>IFERROR($E52*SUMIF('Daily Log'!$E$18:$E$1017,$B52,'Daily Log'!$F$18:$F$1017),0)</f>
        <v>0</v>
      </c>
      <c r="I52" s="117">
        <f>IFERROR($E52*SUMIF('Daily Log'!$H$18:$H$1017,$B52,'Daily Log'!$I$18:$I$1017),0)</f>
        <v>0</v>
      </c>
      <c r="J52" s="117">
        <f>IFERROR($E52*SUMIF('Daily Log'!$K$18:$K$1017,$B52,'Daily Log'!$L$18:$L$1017),0)</f>
        <v>0</v>
      </c>
      <c r="K52" s="117">
        <f>IFERROR($E52*SUMIF('Daily Log'!$N$18:$N$1017,$B52,'Daily Log'!$O$18:$O$1017),0)</f>
        <v>0</v>
      </c>
      <c r="L52" s="117">
        <f>IFERROR($E52*SUMIF('Daily Log'!$Q$18:$Q$1017,$B52,'Daily Log'!$R$18:$R$1017),0)</f>
        <v>0</v>
      </c>
      <c r="M52" s="117">
        <f>IFERROR($E52*SUMIF('Daily Log'!$T$18:$T$1017,$B52,'Daily Log'!$U$18:$U$1017),0)</f>
        <v>0</v>
      </c>
      <c r="N52" s="117">
        <f>IFERROR($E52*SUMIF('Daily Log'!$W$18:$W$1017,$B52,'Daily Log'!$X$18:$X$1017),0)</f>
        <v>0</v>
      </c>
      <c r="O52" s="117">
        <f>IFERROR($E52*SUMIF('Daily Log'!$Z$18:$Z$1017,$B52,'Daily Log'!$AA$18:$AA$1017),0)</f>
        <v>0</v>
      </c>
      <c r="P52" s="117">
        <f>IFERROR($E52*SUMIF('Daily Log'!$AC$18:$AC$1017,$B52,'Daily Log'!$AD$18:$AD$1017),0)</f>
        <v>0</v>
      </c>
      <c r="Q52" s="117">
        <f>IFERROR($E52*SUMIF('Daily Log'!$AF$18:$AF$1017,$B52,'Daily Log'!$AG$18:$AG$1017),0)</f>
        <v>0</v>
      </c>
      <c r="R52" s="117">
        <f>IFERROR($E52*SUMIF('Daily Log'!$AI$18:$AI$1017,$B52,'Daily Log'!$AJ$18:$AJ$1017),0)</f>
        <v>0</v>
      </c>
      <c r="S52" s="117">
        <f>IFERROR($E52*SUMIF('Daily Log'!$AL$18:$AL$1017,$B52,'Daily Log'!$AM$18:$AM$1017),0)</f>
        <v>0</v>
      </c>
      <c r="T52" s="117">
        <f>IFERROR($E52*SUMIF('Daily Log'!$AO$18:$AO$1017,$B52,'Daily Log'!$AP$18:$AP$1017),0)</f>
        <v>0</v>
      </c>
      <c r="U52" s="117">
        <f>IFERROR($E52*SUMIF('Daily Log'!$AR$18:$AR$1017,$B52,'Daily Log'!$AS$18:$AS$1017),0)</f>
        <v>0</v>
      </c>
      <c r="V52" s="117">
        <f>IFERROR($E52*SUMIF('Daily Log'!$AU$18:$AU$1017,$B52,'Daily Log'!$AV$18:$AV$1017),0)</f>
        <v>0</v>
      </c>
      <c r="W52" s="117">
        <f>IFERROR($E52*SUMIF('Daily Log'!$AX$18:$AX$1017,$B52,'Daily Log'!$AY$18:$AY$1017),0)</f>
        <v>0</v>
      </c>
      <c r="X52" s="117">
        <f>IFERROR($E52*SUMIF('Daily Log'!$BA$18:$BA$1017,$B52,'Daily Log'!$BB$18:$BB$1017),0)</f>
        <v>0</v>
      </c>
      <c r="Y52" s="117">
        <f>IFERROR($E52*SUMIF('Daily Log'!$BD$18:$BD$1017,$B52,'Daily Log'!$BE$18:$BE$1017),0)</f>
        <v>0</v>
      </c>
      <c r="Z52" s="117">
        <f>IFERROR($E52*SUMIF('Daily Log'!$BG$18:$BG$1017,$B52,'Daily Log'!$BH$18:$BH$1017),0)</f>
        <v>0</v>
      </c>
      <c r="AA52" s="117">
        <f>IFERROR($E52*SUMIF('Daily Log'!$BJ$18:$BJ$1017,$B52,'Daily Log'!$BK$18:$BK$1017),0)</f>
        <v>0</v>
      </c>
      <c r="AB52" s="117">
        <f>IFERROR($E52*SUMIF('Daily Log'!$BM$18:$BM$1017,$B52,'Daily Log'!$BN$18:$BN$1017),0)</f>
        <v>0</v>
      </c>
      <c r="AC52" s="117">
        <f>IFERROR($E52*SUMIF('Daily Log'!$BP$18:$BP$1017,$B52,'Daily Log'!$BQ$18:$BQ$1017),0)</f>
        <v>0</v>
      </c>
      <c r="AD52" s="117">
        <f>IFERROR($E52*SUMIF('Daily Log'!$BS$18:$BS$1017,$B52,'Daily Log'!$BT$18:$BT$1017),0)</f>
        <v>0</v>
      </c>
      <c r="AE52" s="117">
        <f>IFERROR($E52*SUMIF('Daily Log'!$BV$18:$BV$1017,$B52,'Daily Log'!$BW$18:$BW$1017),0)</f>
        <v>0</v>
      </c>
      <c r="AF52" s="117">
        <f>IFERROR($E52*SUMIF('Daily Log'!$BY$18:$BY$1017,$B52,'Daily Log'!$BZ$18:$BZ$1017),0)</f>
        <v>0</v>
      </c>
      <c r="AG52" s="117">
        <f>IFERROR($E52*SUMIF('Daily Log'!$CB$18:$CB$1017,$B52,'Daily Log'!$CC$18:$CC$1017),0)</f>
        <v>0</v>
      </c>
      <c r="AH52" s="117">
        <f>IFERROR($E52*SUMIF('Daily Log'!$CE$18:$CE$1017,$B52,'Daily Log'!$CF$18:$CF$1017),0)</f>
        <v>0</v>
      </c>
      <c r="AI52" s="117">
        <f>IFERROR($E52*SUMIF('Daily Log'!$CH$18:$CH$1017,$B52,'Daily Log'!$CI$18:$CI$1017),0)</f>
        <v>0</v>
      </c>
      <c r="AJ52" s="117">
        <f>IFERROR($E52*SUMIF('Daily Log'!$CK$18:$CK$1017,$B52,'Daily Log'!$CL$18:$CL$1017),0)</f>
        <v>0</v>
      </c>
      <c r="AK52" s="117">
        <f>IFERROR($E52*SUMIF('Daily Log'!$CN$18:$CN$1017,$B52,'Daily Log'!$CO$18:$CO$1017),0)</f>
        <v>0</v>
      </c>
    </row>
    <row r="53" spans="2:37" ht="33.75" hidden="1" customHeight="1">
      <c r="B53" s="409" t="s">
        <v>191</v>
      </c>
      <c r="C53" s="410"/>
      <c r="D53" s="399" t="s">
        <v>72</v>
      </c>
      <c r="E53" s="184">
        <v>1</v>
      </c>
      <c r="F53" s="116">
        <f t="shared" si="1"/>
        <v>0</v>
      </c>
      <c r="G53" s="117">
        <f>IFERROR($E53*SUMIF('Daily Log'!$B$18:$B$1017,$B53,'Daily Log'!$C$18:$C$1017),0)</f>
        <v>0</v>
      </c>
      <c r="H53" s="117">
        <f>IFERROR($E53*SUMIF('Daily Log'!$E$18:$E$1017,$B53,'Daily Log'!$F$18:$F$1017),0)</f>
        <v>0</v>
      </c>
      <c r="I53" s="117">
        <f>IFERROR($E53*SUMIF('Daily Log'!$H$18:$H$1017,$B53,'Daily Log'!$I$18:$I$1017),0)</f>
        <v>0</v>
      </c>
      <c r="J53" s="117">
        <f>IFERROR($E53*SUMIF('Daily Log'!$K$18:$K$1017,$B53,'Daily Log'!$L$18:$L$1017),0)</f>
        <v>0</v>
      </c>
      <c r="K53" s="117">
        <f>IFERROR($E53*SUMIF('Daily Log'!$N$18:$N$1017,$B53,'Daily Log'!$O$18:$O$1017),0)</f>
        <v>0</v>
      </c>
      <c r="L53" s="117">
        <f>IFERROR($E53*SUMIF('Daily Log'!$Q$18:$Q$1017,$B53,'Daily Log'!$R$18:$R$1017),0)</f>
        <v>0</v>
      </c>
      <c r="M53" s="117">
        <f>IFERROR($E53*SUMIF('Daily Log'!$T$18:$T$1017,$B53,'Daily Log'!$U$18:$U$1017),0)</f>
        <v>0</v>
      </c>
      <c r="N53" s="117">
        <f>IFERROR($E53*SUMIF('Daily Log'!$W$18:$W$1017,$B53,'Daily Log'!$X$18:$X$1017),0)</f>
        <v>0</v>
      </c>
      <c r="O53" s="117">
        <f>IFERROR($E53*SUMIF('Daily Log'!$Z$18:$Z$1017,$B53,'Daily Log'!$AA$18:$AA$1017),0)</f>
        <v>0</v>
      </c>
      <c r="P53" s="117">
        <f>IFERROR($E53*SUMIF('Daily Log'!$AC$18:$AC$1017,$B53,'Daily Log'!$AD$18:$AD$1017),0)</f>
        <v>0</v>
      </c>
      <c r="Q53" s="117">
        <f>IFERROR($E53*SUMIF('Daily Log'!$AF$18:$AF$1017,$B53,'Daily Log'!$AG$18:$AG$1017),0)</f>
        <v>0</v>
      </c>
      <c r="R53" s="117">
        <f>IFERROR($E53*SUMIF('Daily Log'!$AI$18:$AI$1017,$B53,'Daily Log'!$AJ$18:$AJ$1017),0)</f>
        <v>0</v>
      </c>
      <c r="S53" s="117">
        <f>IFERROR($E53*SUMIF('Daily Log'!$AL$18:$AL$1017,$B53,'Daily Log'!$AM$18:$AM$1017),0)</f>
        <v>0</v>
      </c>
      <c r="T53" s="117">
        <f>IFERROR($E53*SUMIF('Daily Log'!$AO$18:$AO$1017,$B53,'Daily Log'!$AP$18:$AP$1017),0)</f>
        <v>0</v>
      </c>
      <c r="U53" s="117">
        <f>IFERROR($E53*SUMIF('Daily Log'!$AR$18:$AR$1017,$B53,'Daily Log'!$AS$18:$AS$1017),0)</f>
        <v>0</v>
      </c>
      <c r="V53" s="117">
        <f>IFERROR($E53*SUMIF('Daily Log'!$AU$18:$AU$1017,$B53,'Daily Log'!$AV$18:$AV$1017),0)</f>
        <v>0</v>
      </c>
      <c r="W53" s="117">
        <f>IFERROR($E53*SUMIF('Daily Log'!$AX$18:$AX$1017,$B53,'Daily Log'!$AY$18:$AY$1017),0)</f>
        <v>0</v>
      </c>
      <c r="X53" s="117">
        <f>IFERROR($E53*SUMIF('Daily Log'!$BA$18:$BA$1017,$B53,'Daily Log'!$BB$18:$BB$1017),0)</f>
        <v>0</v>
      </c>
      <c r="Y53" s="117">
        <f>IFERROR($E53*SUMIF('Daily Log'!$BD$18:$BD$1017,$B53,'Daily Log'!$BE$18:$BE$1017),0)</f>
        <v>0</v>
      </c>
      <c r="Z53" s="117">
        <f>IFERROR($E53*SUMIF('Daily Log'!$BG$18:$BG$1017,$B53,'Daily Log'!$BH$18:$BH$1017),0)</f>
        <v>0</v>
      </c>
      <c r="AA53" s="117">
        <f>IFERROR($E53*SUMIF('Daily Log'!$BJ$18:$BJ$1017,$B53,'Daily Log'!$BK$18:$BK$1017),0)</f>
        <v>0</v>
      </c>
      <c r="AB53" s="117">
        <f>IFERROR($E53*SUMIF('Daily Log'!$BM$18:$BM$1017,$B53,'Daily Log'!$BN$18:$BN$1017),0)</f>
        <v>0</v>
      </c>
      <c r="AC53" s="117">
        <f>IFERROR($E53*SUMIF('Daily Log'!$BP$18:$BP$1017,$B53,'Daily Log'!$BQ$18:$BQ$1017),0)</f>
        <v>0</v>
      </c>
      <c r="AD53" s="117">
        <f>IFERROR($E53*SUMIF('Daily Log'!$BS$18:$BS$1017,$B53,'Daily Log'!$BT$18:$BT$1017),0)</f>
        <v>0</v>
      </c>
      <c r="AE53" s="117">
        <f>IFERROR($E53*SUMIF('Daily Log'!$BV$18:$BV$1017,$B53,'Daily Log'!$BW$18:$BW$1017),0)</f>
        <v>0</v>
      </c>
      <c r="AF53" s="117">
        <f>IFERROR($E53*SUMIF('Daily Log'!$BY$18:$BY$1017,$B53,'Daily Log'!$BZ$18:$BZ$1017),0)</f>
        <v>0</v>
      </c>
      <c r="AG53" s="117">
        <f>IFERROR($E53*SUMIF('Daily Log'!$CB$18:$CB$1017,$B53,'Daily Log'!$CC$18:$CC$1017),0)</f>
        <v>0</v>
      </c>
      <c r="AH53" s="117">
        <f>IFERROR($E53*SUMIF('Daily Log'!$CE$18:$CE$1017,$B53,'Daily Log'!$CF$18:$CF$1017),0)</f>
        <v>0</v>
      </c>
      <c r="AI53" s="117">
        <f>IFERROR($E53*SUMIF('Daily Log'!$CH$18:$CH$1017,$B53,'Daily Log'!$CI$18:$CI$1017),0)</f>
        <v>0</v>
      </c>
      <c r="AJ53" s="117">
        <f>IFERROR($E53*SUMIF('Daily Log'!$CK$18:$CK$1017,$B53,'Daily Log'!$CL$18:$CL$1017),0)</f>
        <v>0</v>
      </c>
      <c r="AK53" s="117">
        <f>IFERROR($E53*SUMIF('Daily Log'!$CN$18:$CN$1017,$B53,'Daily Log'!$CO$18:$CO$1017),0)</f>
        <v>0</v>
      </c>
    </row>
    <row r="54" spans="2:37" ht="33.75" hidden="1" customHeight="1">
      <c r="B54" s="409" t="s">
        <v>192</v>
      </c>
      <c r="C54" s="410"/>
      <c r="D54" s="399" t="s">
        <v>72</v>
      </c>
      <c r="E54" s="184">
        <v>1</v>
      </c>
      <c r="F54" s="116">
        <f t="shared" si="1"/>
        <v>0</v>
      </c>
      <c r="G54" s="117">
        <f>IFERROR($E54*SUMIF('Daily Log'!$B$18:$B$1017,$B54,'Daily Log'!$C$18:$C$1017),0)</f>
        <v>0</v>
      </c>
      <c r="H54" s="117">
        <f>IFERROR($E54*SUMIF('Daily Log'!$E$18:$E$1017,$B54,'Daily Log'!$F$18:$F$1017),0)</f>
        <v>0</v>
      </c>
      <c r="I54" s="117">
        <f>IFERROR($E54*SUMIF('Daily Log'!$H$18:$H$1017,$B54,'Daily Log'!$I$18:$I$1017),0)</f>
        <v>0</v>
      </c>
      <c r="J54" s="117">
        <f>IFERROR($E54*SUMIF('Daily Log'!$K$18:$K$1017,$B54,'Daily Log'!$L$18:$L$1017),0)</f>
        <v>0</v>
      </c>
      <c r="K54" s="117">
        <f>IFERROR($E54*SUMIF('Daily Log'!$N$18:$N$1017,$B54,'Daily Log'!$O$18:$O$1017),0)</f>
        <v>0</v>
      </c>
      <c r="L54" s="117">
        <f>IFERROR($E54*SUMIF('Daily Log'!$Q$18:$Q$1017,$B54,'Daily Log'!$R$18:$R$1017),0)</f>
        <v>0</v>
      </c>
      <c r="M54" s="117">
        <f>IFERROR($E54*SUMIF('Daily Log'!$T$18:$T$1017,$B54,'Daily Log'!$U$18:$U$1017),0)</f>
        <v>0</v>
      </c>
      <c r="N54" s="117">
        <f>IFERROR($E54*SUMIF('Daily Log'!$W$18:$W$1017,$B54,'Daily Log'!$X$18:$X$1017),0)</f>
        <v>0</v>
      </c>
      <c r="O54" s="117">
        <f>IFERROR($E54*SUMIF('Daily Log'!$Z$18:$Z$1017,$B54,'Daily Log'!$AA$18:$AA$1017),0)</f>
        <v>0</v>
      </c>
      <c r="P54" s="117">
        <f>IFERROR($E54*SUMIF('Daily Log'!$AC$18:$AC$1017,$B54,'Daily Log'!$AD$18:$AD$1017),0)</f>
        <v>0</v>
      </c>
      <c r="Q54" s="117">
        <f>IFERROR($E54*SUMIF('Daily Log'!$AF$18:$AF$1017,$B54,'Daily Log'!$AG$18:$AG$1017),0)</f>
        <v>0</v>
      </c>
      <c r="R54" s="117">
        <f>IFERROR($E54*SUMIF('Daily Log'!$AI$18:$AI$1017,$B54,'Daily Log'!$AJ$18:$AJ$1017),0)</f>
        <v>0</v>
      </c>
      <c r="S54" s="117">
        <f>IFERROR($E54*SUMIF('Daily Log'!$AL$18:$AL$1017,$B54,'Daily Log'!$AM$18:$AM$1017),0)</f>
        <v>0</v>
      </c>
      <c r="T54" s="117">
        <f>IFERROR($E54*SUMIF('Daily Log'!$AO$18:$AO$1017,$B54,'Daily Log'!$AP$18:$AP$1017),0)</f>
        <v>0</v>
      </c>
      <c r="U54" s="117">
        <f>IFERROR($E54*SUMIF('Daily Log'!$AR$18:$AR$1017,$B54,'Daily Log'!$AS$18:$AS$1017),0)</f>
        <v>0</v>
      </c>
      <c r="V54" s="117">
        <f>IFERROR($E54*SUMIF('Daily Log'!$AU$18:$AU$1017,$B54,'Daily Log'!$AV$18:$AV$1017),0)</f>
        <v>0</v>
      </c>
      <c r="W54" s="117">
        <f>IFERROR($E54*SUMIF('Daily Log'!$AX$18:$AX$1017,$B54,'Daily Log'!$AY$18:$AY$1017),0)</f>
        <v>0</v>
      </c>
      <c r="X54" s="117">
        <f>IFERROR($E54*SUMIF('Daily Log'!$BA$18:$BA$1017,$B54,'Daily Log'!$BB$18:$BB$1017),0)</f>
        <v>0</v>
      </c>
      <c r="Y54" s="117">
        <f>IFERROR($E54*SUMIF('Daily Log'!$BD$18:$BD$1017,$B54,'Daily Log'!$BE$18:$BE$1017),0)</f>
        <v>0</v>
      </c>
      <c r="Z54" s="117">
        <f>IFERROR($E54*SUMIF('Daily Log'!$BG$18:$BG$1017,$B54,'Daily Log'!$BH$18:$BH$1017),0)</f>
        <v>0</v>
      </c>
      <c r="AA54" s="117">
        <f>IFERROR($E54*SUMIF('Daily Log'!$BJ$18:$BJ$1017,$B54,'Daily Log'!$BK$18:$BK$1017),0)</f>
        <v>0</v>
      </c>
      <c r="AB54" s="117">
        <f>IFERROR($E54*SUMIF('Daily Log'!$BM$18:$BM$1017,$B54,'Daily Log'!$BN$18:$BN$1017),0)</f>
        <v>0</v>
      </c>
      <c r="AC54" s="117">
        <f>IFERROR($E54*SUMIF('Daily Log'!$BP$18:$BP$1017,$B54,'Daily Log'!$BQ$18:$BQ$1017),0)</f>
        <v>0</v>
      </c>
      <c r="AD54" s="117">
        <f>IFERROR($E54*SUMIF('Daily Log'!$BS$18:$BS$1017,$B54,'Daily Log'!$BT$18:$BT$1017),0)</f>
        <v>0</v>
      </c>
      <c r="AE54" s="117">
        <f>IFERROR($E54*SUMIF('Daily Log'!$BV$18:$BV$1017,$B54,'Daily Log'!$BW$18:$BW$1017),0)</f>
        <v>0</v>
      </c>
      <c r="AF54" s="117">
        <f>IFERROR($E54*SUMIF('Daily Log'!$BY$18:$BY$1017,$B54,'Daily Log'!$BZ$18:$BZ$1017),0)</f>
        <v>0</v>
      </c>
      <c r="AG54" s="117">
        <f>IFERROR($E54*SUMIF('Daily Log'!$CB$18:$CB$1017,$B54,'Daily Log'!$CC$18:$CC$1017),0)</f>
        <v>0</v>
      </c>
      <c r="AH54" s="117">
        <f>IFERROR($E54*SUMIF('Daily Log'!$CE$18:$CE$1017,$B54,'Daily Log'!$CF$18:$CF$1017),0)</f>
        <v>0</v>
      </c>
      <c r="AI54" s="117">
        <f>IFERROR($E54*SUMIF('Daily Log'!$CH$18:$CH$1017,$B54,'Daily Log'!$CI$18:$CI$1017),0)</f>
        <v>0</v>
      </c>
      <c r="AJ54" s="117">
        <f>IFERROR($E54*SUMIF('Daily Log'!$CK$18:$CK$1017,$B54,'Daily Log'!$CL$18:$CL$1017),0)</f>
        <v>0</v>
      </c>
      <c r="AK54" s="117">
        <f>IFERROR($E54*SUMIF('Daily Log'!$CN$18:$CN$1017,$B54,'Daily Log'!$CO$18:$CO$1017),0)</f>
        <v>0</v>
      </c>
    </row>
    <row r="55" spans="2:37" ht="33.75" hidden="1" customHeight="1">
      <c r="B55" s="409" t="s">
        <v>193</v>
      </c>
      <c r="C55" s="410"/>
      <c r="D55" s="399" t="s">
        <v>74</v>
      </c>
      <c r="E55" s="184">
        <v>1</v>
      </c>
      <c r="F55" s="116">
        <f t="shared" si="1"/>
        <v>0</v>
      </c>
      <c r="G55" s="117">
        <f>IFERROR($E55*SUMIF('Daily Log'!$B$18:$B$1017,$B55,'Daily Log'!$C$18:$C$1017),0)</f>
        <v>0</v>
      </c>
      <c r="H55" s="117">
        <f>IFERROR($E55*SUMIF('Daily Log'!$E$18:$E$1017,$B55,'Daily Log'!$F$18:$F$1017),0)</f>
        <v>0</v>
      </c>
      <c r="I55" s="117">
        <f>IFERROR($E55*SUMIF('Daily Log'!$H$18:$H$1017,$B55,'Daily Log'!$I$18:$I$1017),0)</f>
        <v>0</v>
      </c>
      <c r="J55" s="117">
        <f>IFERROR($E55*SUMIF('Daily Log'!$K$18:$K$1017,$B55,'Daily Log'!$L$18:$L$1017),0)</f>
        <v>0</v>
      </c>
      <c r="K55" s="117">
        <f>IFERROR($E55*SUMIF('Daily Log'!$N$18:$N$1017,$B55,'Daily Log'!$O$18:$O$1017),0)</f>
        <v>0</v>
      </c>
      <c r="L55" s="117">
        <f>IFERROR($E55*SUMIF('Daily Log'!$Q$18:$Q$1017,$B55,'Daily Log'!$R$18:$R$1017),0)</f>
        <v>0</v>
      </c>
      <c r="M55" s="117">
        <f>IFERROR($E55*SUMIF('Daily Log'!$T$18:$T$1017,$B55,'Daily Log'!$U$18:$U$1017),0)</f>
        <v>0</v>
      </c>
      <c r="N55" s="117">
        <f>IFERROR($E55*SUMIF('Daily Log'!$W$18:$W$1017,$B55,'Daily Log'!$X$18:$X$1017),0)</f>
        <v>0</v>
      </c>
      <c r="O55" s="117">
        <f>IFERROR($E55*SUMIF('Daily Log'!$Z$18:$Z$1017,$B55,'Daily Log'!$AA$18:$AA$1017),0)</f>
        <v>0</v>
      </c>
      <c r="P55" s="117">
        <f>IFERROR($E55*SUMIF('Daily Log'!$AC$18:$AC$1017,$B55,'Daily Log'!$AD$18:$AD$1017),0)</f>
        <v>0</v>
      </c>
      <c r="Q55" s="117">
        <f>IFERROR($E55*SUMIF('Daily Log'!$AF$18:$AF$1017,$B55,'Daily Log'!$AG$18:$AG$1017),0)</f>
        <v>0</v>
      </c>
      <c r="R55" s="117">
        <f>IFERROR($E55*SUMIF('Daily Log'!$AI$18:$AI$1017,$B55,'Daily Log'!$AJ$18:$AJ$1017),0)</f>
        <v>0</v>
      </c>
      <c r="S55" s="117">
        <f>IFERROR($E55*SUMIF('Daily Log'!$AL$18:$AL$1017,$B55,'Daily Log'!$AM$18:$AM$1017),0)</f>
        <v>0</v>
      </c>
      <c r="T55" s="117">
        <f>IFERROR($E55*SUMIF('Daily Log'!$AO$18:$AO$1017,$B55,'Daily Log'!$AP$18:$AP$1017),0)</f>
        <v>0</v>
      </c>
      <c r="U55" s="117">
        <f>IFERROR($E55*SUMIF('Daily Log'!$AR$18:$AR$1017,$B55,'Daily Log'!$AS$18:$AS$1017),0)</f>
        <v>0</v>
      </c>
      <c r="V55" s="117">
        <f>IFERROR($E55*SUMIF('Daily Log'!$AU$18:$AU$1017,$B55,'Daily Log'!$AV$18:$AV$1017),0)</f>
        <v>0</v>
      </c>
      <c r="W55" s="117">
        <f>IFERROR($E55*SUMIF('Daily Log'!$AX$18:$AX$1017,$B55,'Daily Log'!$AY$18:$AY$1017),0)</f>
        <v>0</v>
      </c>
      <c r="X55" s="117">
        <f>IFERROR($E55*SUMIF('Daily Log'!$BA$18:$BA$1017,$B55,'Daily Log'!$BB$18:$BB$1017),0)</f>
        <v>0</v>
      </c>
      <c r="Y55" s="117">
        <f>IFERROR($E55*SUMIF('Daily Log'!$BD$18:$BD$1017,$B55,'Daily Log'!$BE$18:$BE$1017),0)</f>
        <v>0</v>
      </c>
      <c r="Z55" s="117">
        <f>IFERROR($E55*SUMIF('Daily Log'!$BG$18:$BG$1017,$B55,'Daily Log'!$BH$18:$BH$1017),0)</f>
        <v>0</v>
      </c>
      <c r="AA55" s="117">
        <f>IFERROR($E55*SUMIF('Daily Log'!$BJ$18:$BJ$1017,$B55,'Daily Log'!$BK$18:$BK$1017),0)</f>
        <v>0</v>
      </c>
      <c r="AB55" s="117">
        <f>IFERROR($E55*SUMIF('Daily Log'!$BM$18:$BM$1017,$B55,'Daily Log'!$BN$18:$BN$1017),0)</f>
        <v>0</v>
      </c>
      <c r="AC55" s="117">
        <f>IFERROR($E55*SUMIF('Daily Log'!$BP$18:$BP$1017,$B55,'Daily Log'!$BQ$18:$BQ$1017),0)</f>
        <v>0</v>
      </c>
      <c r="AD55" s="117">
        <f>IFERROR($E55*SUMIF('Daily Log'!$BS$18:$BS$1017,$B55,'Daily Log'!$BT$18:$BT$1017),0)</f>
        <v>0</v>
      </c>
      <c r="AE55" s="117">
        <f>IFERROR($E55*SUMIF('Daily Log'!$BV$18:$BV$1017,$B55,'Daily Log'!$BW$18:$BW$1017),0)</f>
        <v>0</v>
      </c>
      <c r="AF55" s="117">
        <f>IFERROR($E55*SUMIF('Daily Log'!$BY$18:$BY$1017,$B55,'Daily Log'!$BZ$18:$BZ$1017),0)</f>
        <v>0</v>
      </c>
      <c r="AG55" s="117">
        <f>IFERROR($E55*SUMIF('Daily Log'!$CB$18:$CB$1017,$B55,'Daily Log'!$CC$18:$CC$1017),0)</f>
        <v>0</v>
      </c>
      <c r="AH55" s="117">
        <f>IFERROR($E55*SUMIF('Daily Log'!$CE$18:$CE$1017,$B55,'Daily Log'!$CF$18:$CF$1017),0)</f>
        <v>0</v>
      </c>
      <c r="AI55" s="117">
        <f>IFERROR($E55*SUMIF('Daily Log'!$CH$18:$CH$1017,$B55,'Daily Log'!$CI$18:$CI$1017),0)</f>
        <v>0</v>
      </c>
      <c r="AJ55" s="117">
        <f>IFERROR($E55*SUMIF('Daily Log'!$CK$18:$CK$1017,$B55,'Daily Log'!$CL$18:$CL$1017),0)</f>
        <v>0</v>
      </c>
      <c r="AK55" s="117">
        <f>IFERROR($E55*SUMIF('Daily Log'!$CN$18:$CN$1017,$B55,'Daily Log'!$CO$18:$CO$1017),0)</f>
        <v>0</v>
      </c>
    </row>
    <row r="56" spans="2:37" ht="33.75" hidden="1" customHeight="1">
      <c r="B56" s="409" t="s">
        <v>194</v>
      </c>
      <c r="C56" s="410"/>
      <c r="D56" s="399" t="s">
        <v>74</v>
      </c>
      <c r="E56" s="184">
        <v>1</v>
      </c>
      <c r="F56" s="116">
        <f t="shared" si="1"/>
        <v>0</v>
      </c>
      <c r="G56" s="117">
        <f>IFERROR($E56*SUMIF('Daily Log'!$B$18:$B$1017,$B56,'Daily Log'!$C$18:$C$1017),0)</f>
        <v>0</v>
      </c>
      <c r="H56" s="117">
        <f>IFERROR($E56*SUMIF('Daily Log'!$E$18:$E$1017,$B56,'Daily Log'!$F$18:$F$1017),0)</f>
        <v>0</v>
      </c>
      <c r="I56" s="117">
        <f>IFERROR($E56*SUMIF('Daily Log'!$H$18:$H$1017,$B56,'Daily Log'!$I$18:$I$1017),0)</f>
        <v>0</v>
      </c>
      <c r="J56" s="117">
        <f>IFERROR($E56*SUMIF('Daily Log'!$K$18:$K$1017,$B56,'Daily Log'!$L$18:$L$1017),0)</f>
        <v>0</v>
      </c>
      <c r="K56" s="117">
        <f>IFERROR($E56*SUMIF('Daily Log'!$N$18:$N$1017,$B56,'Daily Log'!$O$18:$O$1017),0)</f>
        <v>0</v>
      </c>
      <c r="L56" s="117">
        <f>IFERROR($E56*SUMIF('Daily Log'!$Q$18:$Q$1017,$B56,'Daily Log'!$R$18:$R$1017),0)</f>
        <v>0</v>
      </c>
      <c r="M56" s="117">
        <f>IFERROR($E56*SUMIF('Daily Log'!$T$18:$T$1017,$B56,'Daily Log'!$U$18:$U$1017),0)</f>
        <v>0</v>
      </c>
      <c r="N56" s="117">
        <f>IFERROR($E56*SUMIF('Daily Log'!$W$18:$W$1017,$B56,'Daily Log'!$X$18:$X$1017),0)</f>
        <v>0</v>
      </c>
      <c r="O56" s="117">
        <f>IFERROR($E56*SUMIF('Daily Log'!$Z$18:$Z$1017,$B56,'Daily Log'!$AA$18:$AA$1017),0)</f>
        <v>0</v>
      </c>
      <c r="P56" s="117">
        <f>IFERROR($E56*SUMIF('Daily Log'!$AC$18:$AC$1017,$B56,'Daily Log'!$AD$18:$AD$1017),0)</f>
        <v>0</v>
      </c>
      <c r="Q56" s="117">
        <f>IFERROR($E56*SUMIF('Daily Log'!$AF$18:$AF$1017,$B56,'Daily Log'!$AG$18:$AG$1017),0)</f>
        <v>0</v>
      </c>
      <c r="R56" s="117">
        <f>IFERROR($E56*SUMIF('Daily Log'!$AI$18:$AI$1017,$B56,'Daily Log'!$AJ$18:$AJ$1017),0)</f>
        <v>0</v>
      </c>
      <c r="S56" s="117">
        <f>IFERROR($E56*SUMIF('Daily Log'!$AL$18:$AL$1017,$B56,'Daily Log'!$AM$18:$AM$1017),0)</f>
        <v>0</v>
      </c>
      <c r="T56" s="117">
        <f>IFERROR($E56*SUMIF('Daily Log'!$AO$18:$AO$1017,$B56,'Daily Log'!$AP$18:$AP$1017),0)</f>
        <v>0</v>
      </c>
      <c r="U56" s="117">
        <f>IFERROR($E56*SUMIF('Daily Log'!$AR$18:$AR$1017,$B56,'Daily Log'!$AS$18:$AS$1017),0)</f>
        <v>0</v>
      </c>
      <c r="V56" s="117">
        <f>IFERROR($E56*SUMIF('Daily Log'!$AU$18:$AU$1017,$B56,'Daily Log'!$AV$18:$AV$1017),0)</f>
        <v>0</v>
      </c>
      <c r="W56" s="117">
        <f>IFERROR($E56*SUMIF('Daily Log'!$AX$18:$AX$1017,$B56,'Daily Log'!$AY$18:$AY$1017),0)</f>
        <v>0</v>
      </c>
      <c r="X56" s="117">
        <f>IFERROR($E56*SUMIF('Daily Log'!$BA$18:$BA$1017,$B56,'Daily Log'!$BB$18:$BB$1017),0)</f>
        <v>0</v>
      </c>
      <c r="Y56" s="117">
        <f>IFERROR($E56*SUMIF('Daily Log'!$BD$18:$BD$1017,$B56,'Daily Log'!$BE$18:$BE$1017),0)</f>
        <v>0</v>
      </c>
      <c r="Z56" s="117">
        <f>IFERROR($E56*SUMIF('Daily Log'!$BG$18:$BG$1017,$B56,'Daily Log'!$BH$18:$BH$1017),0)</f>
        <v>0</v>
      </c>
      <c r="AA56" s="117">
        <f>IFERROR($E56*SUMIF('Daily Log'!$BJ$18:$BJ$1017,$B56,'Daily Log'!$BK$18:$BK$1017),0)</f>
        <v>0</v>
      </c>
      <c r="AB56" s="117">
        <f>IFERROR($E56*SUMIF('Daily Log'!$BM$18:$BM$1017,$B56,'Daily Log'!$BN$18:$BN$1017),0)</f>
        <v>0</v>
      </c>
      <c r="AC56" s="117">
        <f>IFERROR($E56*SUMIF('Daily Log'!$BP$18:$BP$1017,$B56,'Daily Log'!$BQ$18:$BQ$1017),0)</f>
        <v>0</v>
      </c>
      <c r="AD56" s="117">
        <f>IFERROR($E56*SUMIF('Daily Log'!$BS$18:$BS$1017,$B56,'Daily Log'!$BT$18:$BT$1017),0)</f>
        <v>0</v>
      </c>
      <c r="AE56" s="117">
        <f>IFERROR($E56*SUMIF('Daily Log'!$BV$18:$BV$1017,$B56,'Daily Log'!$BW$18:$BW$1017),0)</f>
        <v>0</v>
      </c>
      <c r="AF56" s="117">
        <f>IFERROR($E56*SUMIF('Daily Log'!$BY$18:$BY$1017,$B56,'Daily Log'!$BZ$18:$BZ$1017),0)</f>
        <v>0</v>
      </c>
      <c r="AG56" s="117">
        <f>IFERROR($E56*SUMIF('Daily Log'!$CB$18:$CB$1017,$B56,'Daily Log'!$CC$18:$CC$1017),0)</f>
        <v>0</v>
      </c>
      <c r="AH56" s="117">
        <f>IFERROR($E56*SUMIF('Daily Log'!$CE$18:$CE$1017,$B56,'Daily Log'!$CF$18:$CF$1017),0)</f>
        <v>0</v>
      </c>
      <c r="AI56" s="117">
        <f>IFERROR($E56*SUMIF('Daily Log'!$CH$18:$CH$1017,$B56,'Daily Log'!$CI$18:$CI$1017),0)</f>
        <v>0</v>
      </c>
      <c r="AJ56" s="117">
        <f>IFERROR($E56*SUMIF('Daily Log'!$CK$18:$CK$1017,$B56,'Daily Log'!$CL$18:$CL$1017),0)</f>
        <v>0</v>
      </c>
      <c r="AK56" s="117">
        <f>IFERROR($E56*SUMIF('Daily Log'!$CN$18:$CN$1017,$B56,'Daily Log'!$CO$18:$CO$1017),0)</f>
        <v>0</v>
      </c>
    </row>
    <row r="57" spans="2:37" ht="33.75" hidden="1" customHeight="1">
      <c r="B57" s="409" t="s">
        <v>195</v>
      </c>
      <c r="C57" s="410"/>
      <c r="D57" s="399" t="s">
        <v>74</v>
      </c>
      <c r="E57" s="184">
        <v>1</v>
      </c>
      <c r="F57" s="116">
        <f t="shared" si="1"/>
        <v>0</v>
      </c>
      <c r="G57" s="117">
        <f>IFERROR($E57*SUMIF('Daily Log'!$B$18:$B$1017,$B57,'Daily Log'!$C$18:$C$1017),0)</f>
        <v>0</v>
      </c>
      <c r="H57" s="117">
        <f>IFERROR($E57*SUMIF('Daily Log'!$E$18:$E$1017,$B57,'Daily Log'!$F$18:$F$1017),0)</f>
        <v>0</v>
      </c>
      <c r="I57" s="117">
        <f>IFERROR($E57*SUMIF('Daily Log'!$H$18:$H$1017,$B57,'Daily Log'!$I$18:$I$1017),0)</f>
        <v>0</v>
      </c>
      <c r="J57" s="117">
        <f>IFERROR($E57*SUMIF('Daily Log'!$K$18:$K$1017,$B57,'Daily Log'!$L$18:$L$1017),0)</f>
        <v>0</v>
      </c>
      <c r="K57" s="117">
        <f>IFERROR($E57*SUMIF('Daily Log'!$N$18:$N$1017,$B57,'Daily Log'!$O$18:$O$1017),0)</f>
        <v>0</v>
      </c>
      <c r="L57" s="117">
        <f>IFERROR($E57*SUMIF('Daily Log'!$Q$18:$Q$1017,$B57,'Daily Log'!$R$18:$R$1017),0)</f>
        <v>0</v>
      </c>
      <c r="M57" s="117">
        <f>IFERROR($E57*SUMIF('Daily Log'!$T$18:$T$1017,$B57,'Daily Log'!$U$18:$U$1017),0)</f>
        <v>0</v>
      </c>
      <c r="N57" s="117">
        <f>IFERROR($E57*SUMIF('Daily Log'!$W$18:$W$1017,$B57,'Daily Log'!$X$18:$X$1017),0)</f>
        <v>0</v>
      </c>
      <c r="O57" s="117">
        <f>IFERROR($E57*SUMIF('Daily Log'!$Z$18:$Z$1017,$B57,'Daily Log'!$AA$18:$AA$1017),0)</f>
        <v>0</v>
      </c>
      <c r="P57" s="117">
        <f>IFERROR($E57*SUMIF('Daily Log'!$AC$18:$AC$1017,$B57,'Daily Log'!$AD$18:$AD$1017),0)</f>
        <v>0</v>
      </c>
      <c r="Q57" s="117">
        <f>IFERROR($E57*SUMIF('Daily Log'!$AF$18:$AF$1017,$B57,'Daily Log'!$AG$18:$AG$1017),0)</f>
        <v>0</v>
      </c>
      <c r="R57" s="117">
        <f>IFERROR($E57*SUMIF('Daily Log'!$AI$18:$AI$1017,$B57,'Daily Log'!$AJ$18:$AJ$1017),0)</f>
        <v>0</v>
      </c>
      <c r="S57" s="117">
        <f>IFERROR($E57*SUMIF('Daily Log'!$AL$18:$AL$1017,$B57,'Daily Log'!$AM$18:$AM$1017),0)</f>
        <v>0</v>
      </c>
      <c r="T57" s="117">
        <f>IFERROR($E57*SUMIF('Daily Log'!$AO$18:$AO$1017,$B57,'Daily Log'!$AP$18:$AP$1017),0)</f>
        <v>0</v>
      </c>
      <c r="U57" s="117">
        <f>IFERROR($E57*SUMIF('Daily Log'!$AR$18:$AR$1017,$B57,'Daily Log'!$AS$18:$AS$1017),0)</f>
        <v>0</v>
      </c>
      <c r="V57" s="117">
        <f>IFERROR($E57*SUMIF('Daily Log'!$AU$18:$AU$1017,$B57,'Daily Log'!$AV$18:$AV$1017),0)</f>
        <v>0</v>
      </c>
      <c r="W57" s="117">
        <f>IFERROR($E57*SUMIF('Daily Log'!$AX$18:$AX$1017,$B57,'Daily Log'!$AY$18:$AY$1017),0)</f>
        <v>0</v>
      </c>
      <c r="X57" s="117">
        <f>IFERROR($E57*SUMIF('Daily Log'!$BA$18:$BA$1017,$B57,'Daily Log'!$BB$18:$BB$1017),0)</f>
        <v>0</v>
      </c>
      <c r="Y57" s="117">
        <f>IFERROR($E57*SUMIF('Daily Log'!$BD$18:$BD$1017,$B57,'Daily Log'!$BE$18:$BE$1017),0)</f>
        <v>0</v>
      </c>
      <c r="Z57" s="117">
        <f>IFERROR($E57*SUMIF('Daily Log'!$BG$18:$BG$1017,$B57,'Daily Log'!$BH$18:$BH$1017),0)</f>
        <v>0</v>
      </c>
      <c r="AA57" s="117">
        <f>IFERROR($E57*SUMIF('Daily Log'!$BJ$18:$BJ$1017,$B57,'Daily Log'!$BK$18:$BK$1017),0)</f>
        <v>0</v>
      </c>
      <c r="AB57" s="117">
        <f>IFERROR($E57*SUMIF('Daily Log'!$BM$18:$BM$1017,$B57,'Daily Log'!$BN$18:$BN$1017),0)</f>
        <v>0</v>
      </c>
      <c r="AC57" s="117">
        <f>IFERROR($E57*SUMIF('Daily Log'!$BP$18:$BP$1017,$B57,'Daily Log'!$BQ$18:$BQ$1017),0)</f>
        <v>0</v>
      </c>
      <c r="AD57" s="117">
        <f>IFERROR($E57*SUMIF('Daily Log'!$BS$18:$BS$1017,$B57,'Daily Log'!$BT$18:$BT$1017),0)</f>
        <v>0</v>
      </c>
      <c r="AE57" s="117">
        <f>IFERROR($E57*SUMIF('Daily Log'!$BV$18:$BV$1017,$B57,'Daily Log'!$BW$18:$BW$1017),0)</f>
        <v>0</v>
      </c>
      <c r="AF57" s="117">
        <f>IFERROR($E57*SUMIF('Daily Log'!$BY$18:$BY$1017,$B57,'Daily Log'!$BZ$18:$BZ$1017),0)</f>
        <v>0</v>
      </c>
      <c r="AG57" s="117">
        <f>IFERROR($E57*SUMIF('Daily Log'!$CB$18:$CB$1017,$B57,'Daily Log'!$CC$18:$CC$1017),0)</f>
        <v>0</v>
      </c>
      <c r="AH57" s="117">
        <f>IFERROR($E57*SUMIF('Daily Log'!$CE$18:$CE$1017,$B57,'Daily Log'!$CF$18:$CF$1017),0)</f>
        <v>0</v>
      </c>
      <c r="AI57" s="117">
        <f>IFERROR($E57*SUMIF('Daily Log'!$CH$18:$CH$1017,$B57,'Daily Log'!$CI$18:$CI$1017),0)</f>
        <v>0</v>
      </c>
      <c r="AJ57" s="117">
        <f>IFERROR($E57*SUMIF('Daily Log'!$CK$18:$CK$1017,$B57,'Daily Log'!$CL$18:$CL$1017),0)</f>
        <v>0</v>
      </c>
      <c r="AK57" s="117">
        <f>IFERROR($E57*SUMIF('Daily Log'!$CN$18:$CN$1017,$B57,'Daily Log'!$CO$18:$CO$1017),0)</f>
        <v>0</v>
      </c>
    </row>
    <row r="58" spans="2:37" ht="33.75" hidden="1" customHeight="1">
      <c r="B58" s="409" t="s">
        <v>196</v>
      </c>
      <c r="C58" s="410"/>
      <c r="D58" s="399" t="s">
        <v>74</v>
      </c>
      <c r="E58" s="184">
        <v>1</v>
      </c>
      <c r="F58" s="116">
        <f t="shared" si="1"/>
        <v>0</v>
      </c>
      <c r="G58" s="117">
        <f>IFERROR($E58*SUMIF('Daily Log'!$B$18:$B$1017,$B58,'Daily Log'!$C$18:$C$1017),0)</f>
        <v>0</v>
      </c>
      <c r="H58" s="117">
        <f>IFERROR($E58*SUMIF('Daily Log'!$E$18:$E$1017,$B58,'Daily Log'!$F$18:$F$1017),0)</f>
        <v>0</v>
      </c>
      <c r="I58" s="117">
        <f>IFERROR($E58*SUMIF('Daily Log'!$H$18:$H$1017,$B58,'Daily Log'!$I$18:$I$1017),0)</f>
        <v>0</v>
      </c>
      <c r="J58" s="117">
        <f>IFERROR($E58*SUMIF('Daily Log'!$K$18:$K$1017,$B58,'Daily Log'!$L$18:$L$1017),0)</f>
        <v>0</v>
      </c>
      <c r="K58" s="117">
        <f>IFERROR($E58*SUMIF('Daily Log'!$N$18:$N$1017,$B58,'Daily Log'!$O$18:$O$1017),0)</f>
        <v>0</v>
      </c>
      <c r="L58" s="117">
        <f>IFERROR($E58*SUMIF('Daily Log'!$Q$18:$Q$1017,$B58,'Daily Log'!$R$18:$R$1017),0)</f>
        <v>0</v>
      </c>
      <c r="M58" s="117">
        <f>IFERROR($E58*SUMIF('Daily Log'!$T$18:$T$1017,$B58,'Daily Log'!$U$18:$U$1017),0)</f>
        <v>0</v>
      </c>
      <c r="N58" s="117">
        <f>IFERROR($E58*SUMIF('Daily Log'!$W$18:$W$1017,$B58,'Daily Log'!$X$18:$X$1017),0)</f>
        <v>0</v>
      </c>
      <c r="O58" s="117">
        <f>IFERROR($E58*SUMIF('Daily Log'!$Z$18:$Z$1017,$B58,'Daily Log'!$AA$18:$AA$1017),0)</f>
        <v>0</v>
      </c>
      <c r="P58" s="117">
        <f>IFERROR($E58*SUMIF('Daily Log'!$AC$18:$AC$1017,$B58,'Daily Log'!$AD$18:$AD$1017),0)</f>
        <v>0</v>
      </c>
      <c r="Q58" s="117">
        <f>IFERROR($E58*SUMIF('Daily Log'!$AF$18:$AF$1017,$B58,'Daily Log'!$AG$18:$AG$1017),0)</f>
        <v>0</v>
      </c>
      <c r="R58" s="117">
        <f>IFERROR($E58*SUMIF('Daily Log'!$AI$18:$AI$1017,$B58,'Daily Log'!$AJ$18:$AJ$1017),0)</f>
        <v>0</v>
      </c>
      <c r="S58" s="117">
        <f>IFERROR($E58*SUMIF('Daily Log'!$AL$18:$AL$1017,$B58,'Daily Log'!$AM$18:$AM$1017),0)</f>
        <v>0</v>
      </c>
      <c r="T58" s="117">
        <f>IFERROR($E58*SUMIF('Daily Log'!$AO$18:$AO$1017,$B58,'Daily Log'!$AP$18:$AP$1017),0)</f>
        <v>0</v>
      </c>
      <c r="U58" s="117">
        <f>IFERROR($E58*SUMIF('Daily Log'!$AR$18:$AR$1017,$B58,'Daily Log'!$AS$18:$AS$1017),0)</f>
        <v>0</v>
      </c>
      <c r="V58" s="117">
        <f>IFERROR($E58*SUMIF('Daily Log'!$AU$18:$AU$1017,$B58,'Daily Log'!$AV$18:$AV$1017),0)</f>
        <v>0</v>
      </c>
      <c r="W58" s="117">
        <f>IFERROR($E58*SUMIF('Daily Log'!$AX$18:$AX$1017,$B58,'Daily Log'!$AY$18:$AY$1017),0)</f>
        <v>0</v>
      </c>
      <c r="X58" s="117">
        <f>IFERROR($E58*SUMIF('Daily Log'!$BA$18:$BA$1017,$B58,'Daily Log'!$BB$18:$BB$1017),0)</f>
        <v>0</v>
      </c>
      <c r="Y58" s="117">
        <f>IFERROR($E58*SUMIF('Daily Log'!$BD$18:$BD$1017,$B58,'Daily Log'!$BE$18:$BE$1017),0)</f>
        <v>0</v>
      </c>
      <c r="Z58" s="117">
        <f>IFERROR($E58*SUMIF('Daily Log'!$BG$18:$BG$1017,$B58,'Daily Log'!$BH$18:$BH$1017),0)</f>
        <v>0</v>
      </c>
      <c r="AA58" s="117">
        <f>IFERROR($E58*SUMIF('Daily Log'!$BJ$18:$BJ$1017,$B58,'Daily Log'!$BK$18:$BK$1017),0)</f>
        <v>0</v>
      </c>
      <c r="AB58" s="117">
        <f>IFERROR($E58*SUMIF('Daily Log'!$BM$18:$BM$1017,$B58,'Daily Log'!$BN$18:$BN$1017),0)</f>
        <v>0</v>
      </c>
      <c r="AC58" s="117">
        <f>IFERROR($E58*SUMIF('Daily Log'!$BP$18:$BP$1017,$B58,'Daily Log'!$BQ$18:$BQ$1017),0)</f>
        <v>0</v>
      </c>
      <c r="AD58" s="117">
        <f>IFERROR($E58*SUMIF('Daily Log'!$BS$18:$BS$1017,$B58,'Daily Log'!$BT$18:$BT$1017),0)</f>
        <v>0</v>
      </c>
      <c r="AE58" s="117">
        <f>IFERROR($E58*SUMIF('Daily Log'!$BV$18:$BV$1017,$B58,'Daily Log'!$BW$18:$BW$1017),0)</f>
        <v>0</v>
      </c>
      <c r="AF58" s="117">
        <f>IFERROR($E58*SUMIF('Daily Log'!$BY$18:$BY$1017,$B58,'Daily Log'!$BZ$18:$BZ$1017),0)</f>
        <v>0</v>
      </c>
      <c r="AG58" s="117">
        <f>IFERROR($E58*SUMIF('Daily Log'!$CB$18:$CB$1017,$B58,'Daily Log'!$CC$18:$CC$1017),0)</f>
        <v>0</v>
      </c>
      <c r="AH58" s="117">
        <f>IFERROR($E58*SUMIF('Daily Log'!$CE$18:$CE$1017,$B58,'Daily Log'!$CF$18:$CF$1017),0)</f>
        <v>0</v>
      </c>
      <c r="AI58" s="117">
        <f>IFERROR($E58*SUMIF('Daily Log'!$CH$18:$CH$1017,$B58,'Daily Log'!$CI$18:$CI$1017),0)</f>
        <v>0</v>
      </c>
      <c r="AJ58" s="117">
        <f>IFERROR($E58*SUMIF('Daily Log'!$CK$18:$CK$1017,$B58,'Daily Log'!$CL$18:$CL$1017),0)</f>
        <v>0</v>
      </c>
      <c r="AK58" s="117">
        <f>IFERROR($E58*SUMIF('Daily Log'!$CN$18:$CN$1017,$B58,'Daily Log'!$CO$18:$CO$1017),0)</f>
        <v>0</v>
      </c>
    </row>
    <row r="59" spans="2:37" ht="33.75" hidden="1" customHeight="1">
      <c r="B59" s="409" t="s">
        <v>197</v>
      </c>
      <c r="C59" s="410"/>
      <c r="D59" s="399" t="s">
        <v>74</v>
      </c>
      <c r="E59" s="184">
        <v>1</v>
      </c>
      <c r="F59" s="116">
        <f t="shared" si="1"/>
        <v>0</v>
      </c>
      <c r="G59" s="117">
        <f>IFERROR($E59*SUMIF('Daily Log'!$B$18:$B$1017,$B59,'Daily Log'!$C$18:$C$1017),0)</f>
        <v>0</v>
      </c>
      <c r="H59" s="117">
        <f>IFERROR($E59*SUMIF('Daily Log'!$E$18:$E$1017,$B59,'Daily Log'!$F$18:$F$1017),0)</f>
        <v>0</v>
      </c>
      <c r="I59" s="117">
        <f>IFERROR($E59*SUMIF('Daily Log'!$H$18:$H$1017,$B59,'Daily Log'!$I$18:$I$1017),0)</f>
        <v>0</v>
      </c>
      <c r="J59" s="117">
        <f>IFERROR($E59*SUMIF('Daily Log'!$K$18:$K$1017,$B59,'Daily Log'!$L$18:$L$1017),0)</f>
        <v>0</v>
      </c>
      <c r="K59" s="117">
        <f>IFERROR($E59*SUMIF('Daily Log'!$N$18:$N$1017,$B59,'Daily Log'!$O$18:$O$1017),0)</f>
        <v>0</v>
      </c>
      <c r="L59" s="117">
        <f>IFERROR($E59*SUMIF('Daily Log'!$Q$18:$Q$1017,$B59,'Daily Log'!$R$18:$R$1017),0)</f>
        <v>0</v>
      </c>
      <c r="M59" s="117">
        <f>IFERROR($E59*SUMIF('Daily Log'!$T$18:$T$1017,$B59,'Daily Log'!$U$18:$U$1017),0)</f>
        <v>0</v>
      </c>
      <c r="N59" s="117">
        <f>IFERROR($E59*SUMIF('Daily Log'!$W$18:$W$1017,$B59,'Daily Log'!$X$18:$X$1017),0)</f>
        <v>0</v>
      </c>
      <c r="O59" s="117">
        <f>IFERROR($E59*SUMIF('Daily Log'!$Z$18:$Z$1017,$B59,'Daily Log'!$AA$18:$AA$1017),0)</f>
        <v>0</v>
      </c>
      <c r="P59" s="117">
        <f>IFERROR($E59*SUMIF('Daily Log'!$AC$18:$AC$1017,$B59,'Daily Log'!$AD$18:$AD$1017),0)</f>
        <v>0</v>
      </c>
      <c r="Q59" s="117">
        <f>IFERROR($E59*SUMIF('Daily Log'!$AF$18:$AF$1017,$B59,'Daily Log'!$AG$18:$AG$1017),0)</f>
        <v>0</v>
      </c>
      <c r="R59" s="117">
        <f>IFERROR($E59*SUMIF('Daily Log'!$AI$18:$AI$1017,$B59,'Daily Log'!$AJ$18:$AJ$1017),0)</f>
        <v>0</v>
      </c>
      <c r="S59" s="117">
        <f>IFERROR($E59*SUMIF('Daily Log'!$AL$18:$AL$1017,$B59,'Daily Log'!$AM$18:$AM$1017),0)</f>
        <v>0</v>
      </c>
      <c r="T59" s="117">
        <f>IFERROR($E59*SUMIF('Daily Log'!$AO$18:$AO$1017,$B59,'Daily Log'!$AP$18:$AP$1017),0)</f>
        <v>0</v>
      </c>
      <c r="U59" s="117">
        <f>IFERROR($E59*SUMIF('Daily Log'!$AR$18:$AR$1017,$B59,'Daily Log'!$AS$18:$AS$1017),0)</f>
        <v>0</v>
      </c>
      <c r="V59" s="117">
        <f>IFERROR($E59*SUMIF('Daily Log'!$AU$18:$AU$1017,$B59,'Daily Log'!$AV$18:$AV$1017),0)</f>
        <v>0</v>
      </c>
      <c r="W59" s="117">
        <f>IFERROR($E59*SUMIF('Daily Log'!$AX$18:$AX$1017,$B59,'Daily Log'!$AY$18:$AY$1017),0)</f>
        <v>0</v>
      </c>
      <c r="X59" s="117">
        <f>IFERROR($E59*SUMIF('Daily Log'!$BA$18:$BA$1017,$B59,'Daily Log'!$BB$18:$BB$1017),0)</f>
        <v>0</v>
      </c>
      <c r="Y59" s="117">
        <f>IFERROR($E59*SUMIF('Daily Log'!$BD$18:$BD$1017,$B59,'Daily Log'!$BE$18:$BE$1017),0)</f>
        <v>0</v>
      </c>
      <c r="Z59" s="117">
        <f>IFERROR($E59*SUMIF('Daily Log'!$BG$18:$BG$1017,$B59,'Daily Log'!$BH$18:$BH$1017),0)</f>
        <v>0</v>
      </c>
      <c r="AA59" s="117">
        <f>IFERROR($E59*SUMIF('Daily Log'!$BJ$18:$BJ$1017,$B59,'Daily Log'!$BK$18:$BK$1017),0)</f>
        <v>0</v>
      </c>
      <c r="AB59" s="117">
        <f>IFERROR($E59*SUMIF('Daily Log'!$BM$18:$BM$1017,$B59,'Daily Log'!$BN$18:$BN$1017),0)</f>
        <v>0</v>
      </c>
      <c r="AC59" s="117">
        <f>IFERROR($E59*SUMIF('Daily Log'!$BP$18:$BP$1017,$B59,'Daily Log'!$BQ$18:$BQ$1017),0)</f>
        <v>0</v>
      </c>
      <c r="AD59" s="117">
        <f>IFERROR($E59*SUMIF('Daily Log'!$BS$18:$BS$1017,$B59,'Daily Log'!$BT$18:$BT$1017),0)</f>
        <v>0</v>
      </c>
      <c r="AE59" s="117">
        <f>IFERROR($E59*SUMIF('Daily Log'!$BV$18:$BV$1017,$B59,'Daily Log'!$BW$18:$BW$1017),0)</f>
        <v>0</v>
      </c>
      <c r="AF59" s="117">
        <f>IFERROR($E59*SUMIF('Daily Log'!$BY$18:$BY$1017,$B59,'Daily Log'!$BZ$18:$BZ$1017),0)</f>
        <v>0</v>
      </c>
      <c r="AG59" s="117">
        <f>IFERROR($E59*SUMIF('Daily Log'!$CB$18:$CB$1017,$B59,'Daily Log'!$CC$18:$CC$1017),0)</f>
        <v>0</v>
      </c>
      <c r="AH59" s="117">
        <f>IFERROR($E59*SUMIF('Daily Log'!$CE$18:$CE$1017,$B59,'Daily Log'!$CF$18:$CF$1017),0)</f>
        <v>0</v>
      </c>
      <c r="AI59" s="117">
        <f>IFERROR($E59*SUMIF('Daily Log'!$CH$18:$CH$1017,$B59,'Daily Log'!$CI$18:$CI$1017),0)</f>
        <v>0</v>
      </c>
      <c r="AJ59" s="117">
        <f>IFERROR($E59*SUMIF('Daily Log'!$CK$18:$CK$1017,$B59,'Daily Log'!$CL$18:$CL$1017),0)</f>
        <v>0</v>
      </c>
      <c r="AK59" s="117">
        <f>IFERROR($E59*SUMIF('Daily Log'!$CN$18:$CN$1017,$B59,'Daily Log'!$CO$18:$CO$1017),0)</f>
        <v>0</v>
      </c>
    </row>
    <row r="60" spans="2:37" ht="33.75" hidden="1" customHeight="1">
      <c r="B60" s="409" t="s">
        <v>198</v>
      </c>
      <c r="C60" s="410"/>
      <c r="D60" s="399" t="s">
        <v>74</v>
      </c>
      <c r="E60" s="184">
        <v>1</v>
      </c>
      <c r="F60" s="116">
        <f t="shared" si="1"/>
        <v>0</v>
      </c>
      <c r="G60" s="117">
        <f>IFERROR($E60*SUMIF('Daily Log'!$B$18:$B$1017,$B60,'Daily Log'!$C$18:$C$1017),0)</f>
        <v>0</v>
      </c>
      <c r="H60" s="117">
        <f>IFERROR($E60*SUMIF('Daily Log'!$E$18:$E$1017,$B60,'Daily Log'!$F$18:$F$1017),0)</f>
        <v>0</v>
      </c>
      <c r="I60" s="117">
        <f>IFERROR($E60*SUMIF('Daily Log'!$H$18:$H$1017,$B60,'Daily Log'!$I$18:$I$1017),0)</f>
        <v>0</v>
      </c>
      <c r="J60" s="117">
        <f>IFERROR($E60*SUMIF('Daily Log'!$K$18:$K$1017,$B60,'Daily Log'!$L$18:$L$1017),0)</f>
        <v>0</v>
      </c>
      <c r="K60" s="117">
        <f>IFERROR($E60*SUMIF('Daily Log'!$N$18:$N$1017,$B60,'Daily Log'!$O$18:$O$1017),0)</f>
        <v>0</v>
      </c>
      <c r="L60" s="117">
        <f>IFERROR($E60*SUMIF('Daily Log'!$Q$18:$Q$1017,$B60,'Daily Log'!$R$18:$R$1017),0)</f>
        <v>0</v>
      </c>
      <c r="M60" s="117">
        <f>IFERROR($E60*SUMIF('Daily Log'!$T$18:$T$1017,$B60,'Daily Log'!$U$18:$U$1017),0)</f>
        <v>0</v>
      </c>
      <c r="N60" s="117">
        <f>IFERROR($E60*SUMIF('Daily Log'!$W$18:$W$1017,$B60,'Daily Log'!$X$18:$X$1017),0)</f>
        <v>0</v>
      </c>
      <c r="O60" s="117">
        <f>IFERROR($E60*SUMIF('Daily Log'!$Z$18:$Z$1017,$B60,'Daily Log'!$AA$18:$AA$1017),0)</f>
        <v>0</v>
      </c>
      <c r="P60" s="117">
        <f>IFERROR($E60*SUMIF('Daily Log'!$AC$18:$AC$1017,$B60,'Daily Log'!$AD$18:$AD$1017),0)</f>
        <v>0</v>
      </c>
      <c r="Q60" s="117">
        <f>IFERROR($E60*SUMIF('Daily Log'!$AF$18:$AF$1017,$B60,'Daily Log'!$AG$18:$AG$1017),0)</f>
        <v>0</v>
      </c>
      <c r="R60" s="117">
        <f>IFERROR($E60*SUMIF('Daily Log'!$AI$18:$AI$1017,$B60,'Daily Log'!$AJ$18:$AJ$1017),0)</f>
        <v>0</v>
      </c>
      <c r="S60" s="117">
        <f>IFERROR($E60*SUMIF('Daily Log'!$AL$18:$AL$1017,$B60,'Daily Log'!$AM$18:$AM$1017),0)</f>
        <v>0</v>
      </c>
      <c r="T60" s="117">
        <f>IFERROR($E60*SUMIF('Daily Log'!$AO$18:$AO$1017,$B60,'Daily Log'!$AP$18:$AP$1017),0)</f>
        <v>0</v>
      </c>
      <c r="U60" s="117">
        <f>IFERROR($E60*SUMIF('Daily Log'!$AR$18:$AR$1017,$B60,'Daily Log'!$AS$18:$AS$1017),0)</f>
        <v>0</v>
      </c>
      <c r="V60" s="117">
        <f>IFERROR($E60*SUMIF('Daily Log'!$AU$18:$AU$1017,$B60,'Daily Log'!$AV$18:$AV$1017),0)</f>
        <v>0</v>
      </c>
      <c r="W60" s="117">
        <f>IFERROR($E60*SUMIF('Daily Log'!$AX$18:$AX$1017,$B60,'Daily Log'!$AY$18:$AY$1017),0)</f>
        <v>0</v>
      </c>
      <c r="X60" s="117">
        <f>IFERROR($E60*SUMIF('Daily Log'!$BA$18:$BA$1017,$B60,'Daily Log'!$BB$18:$BB$1017),0)</f>
        <v>0</v>
      </c>
      <c r="Y60" s="117">
        <f>IFERROR($E60*SUMIF('Daily Log'!$BD$18:$BD$1017,$B60,'Daily Log'!$BE$18:$BE$1017),0)</f>
        <v>0</v>
      </c>
      <c r="Z60" s="117">
        <f>IFERROR($E60*SUMIF('Daily Log'!$BG$18:$BG$1017,$B60,'Daily Log'!$BH$18:$BH$1017),0)</f>
        <v>0</v>
      </c>
      <c r="AA60" s="117">
        <f>IFERROR($E60*SUMIF('Daily Log'!$BJ$18:$BJ$1017,$B60,'Daily Log'!$BK$18:$BK$1017),0)</f>
        <v>0</v>
      </c>
      <c r="AB60" s="117">
        <f>IFERROR($E60*SUMIF('Daily Log'!$BM$18:$BM$1017,$B60,'Daily Log'!$BN$18:$BN$1017),0)</f>
        <v>0</v>
      </c>
      <c r="AC60" s="117">
        <f>IFERROR($E60*SUMIF('Daily Log'!$BP$18:$BP$1017,$B60,'Daily Log'!$BQ$18:$BQ$1017),0)</f>
        <v>0</v>
      </c>
      <c r="AD60" s="117">
        <f>IFERROR($E60*SUMIF('Daily Log'!$BS$18:$BS$1017,$B60,'Daily Log'!$BT$18:$BT$1017),0)</f>
        <v>0</v>
      </c>
      <c r="AE60" s="117">
        <f>IFERROR($E60*SUMIF('Daily Log'!$BV$18:$BV$1017,$B60,'Daily Log'!$BW$18:$BW$1017),0)</f>
        <v>0</v>
      </c>
      <c r="AF60" s="117">
        <f>IFERROR($E60*SUMIF('Daily Log'!$BY$18:$BY$1017,$B60,'Daily Log'!$BZ$18:$BZ$1017),0)</f>
        <v>0</v>
      </c>
      <c r="AG60" s="117">
        <f>IFERROR($E60*SUMIF('Daily Log'!$CB$18:$CB$1017,$B60,'Daily Log'!$CC$18:$CC$1017),0)</f>
        <v>0</v>
      </c>
      <c r="AH60" s="117">
        <f>IFERROR($E60*SUMIF('Daily Log'!$CE$18:$CE$1017,$B60,'Daily Log'!$CF$18:$CF$1017),0)</f>
        <v>0</v>
      </c>
      <c r="AI60" s="117">
        <f>IFERROR($E60*SUMIF('Daily Log'!$CH$18:$CH$1017,$B60,'Daily Log'!$CI$18:$CI$1017),0)</f>
        <v>0</v>
      </c>
      <c r="AJ60" s="117">
        <f>IFERROR($E60*SUMIF('Daily Log'!$CK$18:$CK$1017,$B60,'Daily Log'!$CL$18:$CL$1017),0)</f>
        <v>0</v>
      </c>
      <c r="AK60" s="117">
        <f>IFERROR($E60*SUMIF('Daily Log'!$CN$18:$CN$1017,$B60,'Daily Log'!$CO$18:$CO$1017),0)</f>
        <v>0</v>
      </c>
    </row>
    <row r="61" spans="2:37" ht="33.75" hidden="1" customHeight="1">
      <c r="B61" s="415" t="s">
        <v>199</v>
      </c>
      <c r="C61" s="410"/>
      <c r="D61" s="399" t="s">
        <v>73</v>
      </c>
      <c r="E61" s="184">
        <v>1</v>
      </c>
      <c r="F61" s="116">
        <f t="shared" si="1"/>
        <v>0</v>
      </c>
      <c r="G61" s="117">
        <f>IFERROR($E61*SUMIF('Daily Log'!$B$18:$B$1017,$B61,'Daily Log'!$C$18:$C$1017),0)</f>
        <v>0</v>
      </c>
      <c r="H61" s="117">
        <f>IFERROR($E61*SUMIF('Daily Log'!$E$18:$E$1017,$B61,'Daily Log'!$F$18:$F$1017),0)</f>
        <v>0</v>
      </c>
      <c r="I61" s="117">
        <f>IFERROR($E61*SUMIF('Daily Log'!$H$18:$H$1017,$B61,'Daily Log'!$I$18:$I$1017),0)</f>
        <v>0</v>
      </c>
      <c r="J61" s="117">
        <f>IFERROR($E61*SUMIF('Daily Log'!$K$18:$K$1017,$B61,'Daily Log'!$L$18:$L$1017),0)</f>
        <v>0</v>
      </c>
      <c r="K61" s="117">
        <f>IFERROR($E61*SUMIF('Daily Log'!$N$18:$N$1017,$B61,'Daily Log'!$O$18:$O$1017),0)</f>
        <v>0</v>
      </c>
      <c r="L61" s="117">
        <f>IFERROR($E61*SUMIF('Daily Log'!$Q$18:$Q$1017,$B61,'Daily Log'!$R$18:$R$1017),0)</f>
        <v>0</v>
      </c>
      <c r="M61" s="117">
        <f>IFERROR($E61*SUMIF('Daily Log'!$T$18:$T$1017,$B61,'Daily Log'!$U$18:$U$1017),0)</f>
        <v>0</v>
      </c>
      <c r="N61" s="117">
        <f>IFERROR($E61*SUMIF('Daily Log'!$W$18:$W$1017,$B61,'Daily Log'!$X$18:$X$1017),0)</f>
        <v>0</v>
      </c>
      <c r="O61" s="117">
        <f>IFERROR($E61*SUMIF('Daily Log'!$Z$18:$Z$1017,$B61,'Daily Log'!$AA$18:$AA$1017),0)</f>
        <v>0</v>
      </c>
      <c r="P61" s="117">
        <f>IFERROR($E61*SUMIF('Daily Log'!$AC$18:$AC$1017,$B61,'Daily Log'!$AD$18:$AD$1017),0)</f>
        <v>0</v>
      </c>
      <c r="Q61" s="117">
        <f>IFERROR($E61*SUMIF('Daily Log'!$AF$18:$AF$1017,$B61,'Daily Log'!$AG$18:$AG$1017),0)</f>
        <v>0</v>
      </c>
      <c r="R61" s="117">
        <f>IFERROR($E61*SUMIF('Daily Log'!$AI$18:$AI$1017,$B61,'Daily Log'!$AJ$18:$AJ$1017),0)</f>
        <v>0</v>
      </c>
      <c r="S61" s="117">
        <f>IFERROR($E61*SUMIF('Daily Log'!$AL$18:$AL$1017,$B61,'Daily Log'!$AM$18:$AM$1017),0)</f>
        <v>0</v>
      </c>
      <c r="T61" s="117">
        <f>IFERROR($E61*SUMIF('Daily Log'!$AO$18:$AO$1017,$B61,'Daily Log'!$AP$18:$AP$1017),0)</f>
        <v>0</v>
      </c>
      <c r="U61" s="117">
        <f>IFERROR($E61*SUMIF('Daily Log'!$AR$18:$AR$1017,$B61,'Daily Log'!$AS$18:$AS$1017),0)</f>
        <v>0</v>
      </c>
      <c r="V61" s="117">
        <f>IFERROR($E61*SUMIF('Daily Log'!$AU$18:$AU$1017,$B61,'Daily Log'!$AV$18:$AV$1017),0)</f>
        <v>0</v>
      </c>
      <c r="W61" s="117">
        <f>IFERROR($E61*SUMIF('Daily Log'!$AX$18:$AX$1017,$B61,'Daily Log'!$AY$18:$AY$1017),0)</f>
        <v>0</v>
      </c>
      <c r="X61" s="117">
        <f>IFERROR($E61*SUMIF('Daily Log'!$BA$18:$BA$1017,$B61,'Daily Log'!$BB$18:$BB$1017),0)</f>
        <v>0</v>
      </c>
      <c r="Y61" s="117">
        <f>IFERROR($E61*SUMIF('Daily Log'!$BD$18:$BD$1017,$B61,'Daily Log'!$BE$18:$BE$1017),0)</f>
        <v>0</v>
      </c>
      <c r="Z61" s="117">
        <f>IFERROR($E61*SUMIF('Daily Log'!$BG$18:$BG$1017,$B61,'Daily Log'!$BH$18:$BH$1017),0)</f>
        <v>0</v>
      </c>
      <c r="AA61" s="117">
        <f>IFERROR($E61*SUMIF('Daily Log'!$BJ$18:$BJ$1017,$B61,'Daily Log'!$BK$18:$BK$1017),0)</f>
        <v>0</v>
      </c>
      <c r="AB61" s="117">
        <f>IFERROR($E61*SUMIF('Daily Log'!$BM$18:$BM$1017,$B61,'Daily Log'!$BN$18:$BN$1017),0)</f>
        <v>0</v>
      </c>
      <c r="AC61" s="117">
        <f>IFERROR($E61*SUMIF('Daily Log'!$BP$18:$BP$1017,$B61,'Daily Log'!$BQ$18:$BQ$1017),0)</f>
        <v>0</v>
      </c>
      <c r="AD61" s="117">
        <f>IFERROR($E61*SUMIF('Daily Log'!$BS$18:$BS$1017,$B61,'Daily Log'!$BT$18:$BT$1017),0)</f>
        <v>0</v>
      </c>
      <c r="AE61" s="117">
        <f>IFERROR($E61*SUMIF('Daily Log'!$BV$18:$BV$1017,$B61,'Daily Log'!$BW$18:$BW$1017),0)</f>
        <v>0</v>
      </c>
      <c r="AF61" s="117">
        <f>IFERROR($E61*SUMIF('Daily Log'!$BY$18:$BY$1017,$B61,'Daily Log'!$BZ$18:$BZ$1017),0)</f>
        <v>0</v>
      </c>
      <c r="AG61" s="117">
        <f>IFERROR($E61*SUMIF('Daily Log'!$CB$18:$CB$1017,$B61,'Daily Log'!$CC$18:$CC$1017),0)</f>
        <v>0</v>
      </c>
      <c r="AH61" s="117">
        <f>IFERROR($E61*SUMIF('Daily Log'!$CE$18:$CE$1017,$B61,'Daily Log'!$CF$18:$CF$1017),0)</f>
        <v>0</v>
      </c>
      <c r="AI61" s="117">
        <f>IFERROR($E61*SUMIF('Daily Log'!$CH$18:$CH$1017,$B61,'Daily Log'!$CI$18:$CI$1017),0)</f>
        <v>0</v>
      </c>
      <c r="AJ61" s="117">
        <f>IFERROR($E61*SUMIF('Daily Log'!$CK$18:$CK$1017,$B61,'Daily Log'!$CL$18:$CL$1017),0)</f>
        <v>0</v>
      </c>
      <c r="AK61" s="117">
        <f>IFERROR($E61*SUMIF('Daily Log'!$CN$18:$CN$1017,$B61,'Daily Log'!$CO$18:$CO$1017),0)</f>
        <v>0</v>
      </c>
    </row>
    <row r="62" spans="2:37" ht="33.75" hidden="1" customHeight="1">
      <c r="B62" s="415" t="s">
        <v>200</v>
      </c>
      <c r="C62" s="410"/>
      <c r="D62" s="399" t="s">
        <v>73</v>
      </c>
      <c r="E62" s="184">
        <v>1</v>
      </c>
      <c r="F62" s="116">
        <f t="shared" si="1"/>
        <v>0</v>
      </c>
      <c r="G62" s="117">
        <f>IFERROR($E62*SUMIF('Daily Log'!$B$18:$B$1017,$B62,'Daily Log'!$C$18:$C$1017),0)</f>
        <v>0</v>
      </c>
      <c r="H62" s="117">
        <f>IFERROR($E62*SUMIF('Daily Log'!$E$18:$E$1017,$B62,'Daily Log'!$F$18:$F$1017),0)</f>
        <v>0</v>
      </c>
      <c r="I62" s="117">
        <f>IFERROR($E62*SUMIF('Daily Log'!$H$18:$H$1017,$B62,'Daily Log'!$I$18:$I$1017),0)</f>
        <v>0</v>
      </c>
      <c r="J62" s="117">
        <f>IFERROR($E62*SUMIF('Daily Log'!$K$18:$K$1017,$B62,'Daily Log'!$L$18:$L$1017),0)</f>
        <v>0</v>
      </c>
      <c r="K62" s="117">
        <f>IFERROR($E62*SUMIF('Daily Log'!$N$18:$N$1017,$B62,'Daily Log'!$O$18:$O$1017),0)</f>
        <v>0</v>
      </c>
      <c r="L62" s="117">
        <f>IFERROR($E62*SUMIF('Daily Log'!$Q$18:$Q$1017,$B62,'Daily Log'!$R$18:$R$1017),0)</f>
        <v>0</v>
      </c>
      <c r="M62" s="117">
        <f>IFERROR($E62*SUMIF('Daily Log'!$T$18:$T$1017,$B62,'Daily Log'!$U$18:$U$1017),0)</f>
        <v>0</v>
      </c>
      <c r="N62" s="117">
        <f>IFERROR($E62*SUMIF('Daily Log'!$W$18:$W$1017,$B62,'Daily Log'!$X$18:$X$1017),0)</f>
        <v>0</v>
      </c>
      <c r="O62" s="117">
        <f>IFERROR($E62*SUMIF('Daily Log'!$Z$18:$Z$1017,$B62,'Daily Log'!$AA$18:$AA$1017),0)</f>
        <v>0</v>
      </c>
      <c r="P62" s="117">
        <f>IFERROR($E62*SUMIF('Daily Log'!$AC$18:$AC$1017,$B62,'Daily Log'!$AD$18:$AD$1017),0)</f>
        <v>0</v>
      </c>
      <c r="Q62" s="117">
        <f>IFERROR($E62*SUMIF('Daily Log'!$AF$18:$AF$1017,$B62,'Daily Log'!$AG$18:$AG$1017),0)</f>
        <v>0</v>
      </c>
      <c r="R62" s="117">
        <f>IFERROR($E62*SUMIF('Daily Log'!$AI$18:$AI$1017,$B62,'Daily Log'!$AJ$18:$AJ$1017),0)</f>
        <v>0</v>
      </c>
      <c r="S62" s="117">
        <f>IFERROR($E62*SUMIF('Daily Log'!$AL$18:$AL$1017,$B62,'Daily Log'!$AM$18:$AM$1017),0)</f>
        <v>0</v>
      </c>
      <c r="T62" s="117">
        <f>IFERROR($E62*SUMIF('Daily Log'!$AO$18:$AO$1017,$B62,'Daily Log'!$AP$18:$AP$1017),0)</f>
        <v>0</v>
      </c>
      <c r="U62" s="117">
        <f>IFERROR($E62*SUMIF('Daily Log'!$AR$18:$AR$1017,$B62,'Daily Log'!$AS$18:$AS$1017),0)</f>
        <v>0</v>
      </c>
      <c r="V62" s="117">
        <f>IFERROR($E62*SUMIF('Daily Log'!$AU$18:$AU$1017,$B62,'Daily Log'!$AV$18:$AV$1017),0)</f>
        <v>0</v>
      </c>
      <c r="W62" s="117">
        <f>IFERROR($E62*SUMIF('Daily Log'!$AX$18:$AX$1017,$B62,'Daily Log'!$AY$18:$AY$1017),0)</f>
        <v>0</v>
      </c>
      <c r="X62" s="117">
        <f>IFERROR($E62*SUMIF('Daily Log'!$BA$18:$BA$1017,$B62,'Daily Log'!$BB$18:$BB$1017),0)</f>
        <v>0</v>
      </c>
      <c r="Y62" s="117">
        <f>IFERROR($E62*SUMIF('Daily Log'!$BD$18:$BD$1017,$B62,'Daily Log'!$BE$18:$BE$1017),0)</f>
        <v>0</v>
      </c>
      <c r="Z62" s="117">
        <f>IFERROR($E62*SUMIF('Daily Log'!$BG$18:$BG$1017,$B62,'Daily Log'!$BH$18:$BH$1017),0)</f>
        <v>0</v>
      </c>
      <c r="AA62" s="117">
        <f>IFERROR($E62*SUMIF('Daily Log'!$BJ$18:$BJ$1017,$B62,'Daily Log'!$BK$18:$BK$1017),0)</f>
        <v>0</v>
      </c>
      <c r="AB62" s="117">
        <f>IFERROR($E62*SUMIF('Daily Log'!$BM$18:$BM$1017,$B62,'Daily Log'!$BN$18:$BN$1017),0)</f>
        <v>0</v>
      </c>
      <c r="AC62" s="117">
        <f>IFERROR($E62*SUMIF('Daily Log'!$BP$18:$BP$1017,$B62,'Daily Log'!$BQ$18:$BQ$1017),0)</f>
        <v>0</v>
      </c>
      <c r="AD62" s="117">
        <f>IFERROR($E62*SUMIF('Daily Log'!$BS$18:$BS$1017,$B62,'Daily Log'!$BT$18:$BT$1017),0)</f>
        <v>0</v>
      </c>
      <c r="AE62" s="117">
        <f>IFERROR($E62*SUMIF('Daily Log'!$BV$18:$BV$1017,$B62,'Daily Log'!$BW$18:$BW$1017),0)</f>
        <v>0</v>
      </c>
      <c r="AF62" s="117">
        <f>IFERROR($E62*SUMIF('Daily Log'!$BY$18:$BY$1017,$B62,'Daily Log'!$BZ$18:$BZ$1017),0)</f>
        <v>0</v>
      </c>
      <c r="AG62" s="117">
        <f>IFERROR($E62*SUMIF('Daily Log'!$CB$18:$CB$1017,$B62,'Daily Log'!$CC$18:$CC$1017),0)</f>
        <v>0</v>
      </c>
      <c r="AH62" s="117">
        <f>IFERROR($E62*SUMIF('Daily Log'!$CE$18:$CE$1017,$B62,'Daily Log'!$CF$18:$CF$1017),0)</f>
        <v>0</v>
      </c>
      <c r="AI62" s="117">
        <f>IFERROR($E62*SUMIF('Daily Log'!$CH$18:$CH$1017,$B62,'Daily Log'!$CI$18:$CI$1017),0)</f>
        <v>0</v>
      </c>
      <c r="AJ62" s="117">
        <f>IFERROR($E62*SUMIF('Daily Log'!$CK$18:$CK$1017,$B62,'Daily Log'!$CL$18:$CL$1017),0)</f>
        <v>0</v>
      </c>
      <c r="AK62" s="117">
        <f>IFERROR($E62*SUMIF('Daily Log'!$CN$18:$CN$1017,$B62,'Daily Log'!$CO$18:$CO$1017),0)</f>
        <v>0</v>
      </c>
    </row>
    <row r="63" spans="2:37" ht="33.75" hidden="1" customHeight="1">
      <c r="B63" s="415" t="s">
        <v>201</v>
      </c>
      <c r="C63" s="410"/>
      <c r="D63" s="399" t="s">
        <v>73</v>
      </c>
      <c r="E63" s="184">
        <v>1</v>
      </c>
      <c r="F63" s="116">
        <f t="shared" si="1"/>
        <v>0</v>
      </c>
      <c r="G63" s="117">
        <f>IFERROR($E63*SUMIF('Daily Log'!$B$18:$B$1017,$B63,'Daily Log'!$C$18:$C$1017),0)</f>
        <v>0</v>
      </c>
      <c r="H63" s="117">
        <f>IFERROR($E63*SUMIF('Daily Log'!$E$18:$E$1017,$B63,'Daily Log'!$F$18:$F$1017),0)</f>
        <v>0</v>
      </c>
      <c r="I63" s="117">
        <f>IFERROR($E63*SUMIF('Daily Log'!$H$18:$H$1017,$B63,'Daily Log'!$I$18:$I$1017),0)</f>
        <v>0</v>
      </c>
      <c r="J63" s="117">
        <f>IFERROR($E63*SUMIF('Daily Log'!$K$18:$K$1017,$B63,'Daily Log'!$L$18:$L$1017),0)</f>
        <v>0</v>
      </c>
      <c r="K63" s="117">
        <f>IFERROR($E63*SUMIF('Daily Log'!$N$18:$N$1017,$B63,'Daily Log'!$O$18:$O$1017),0)</f>
        <v>0</v>
      </c>
      <c r="L63" s="117">
        <f>IFERROR($E63*SUMIF('Daily Log'!$Q$18:$Q$1017,$B63,'Daily Log'!$R$18:$R$1017),0)</f>
        <v>0</v>
      </c>
      <c r="M63" s="117">
        <f>IFERROR($E63*SUMIF('Daily Log'!$T$18:$T$1017,$B63,'Daily Log'!$U$18:$U$1017),0)</f>
        <v>0</v>
      </c>
      <c r="N63" s="117">
        <f>IFERROR($E63*SUMIF('Daily Log'!$W$18:$W$1017,$B63,'Daily Log'!$X$18:$X$1017),0)</f>
        <v>0</v>
      </c>
      <c r="O63" s="117">
        <f>IFERROR($E63*SUMIF('Daily Log'!$Z$18:$Z$1017,$B63,'Daily Log'!$AA$18:$AA$1017),0)</f>
        <v>0</v>
      </c>
      <c r="P63" s="117">
        <f>IFERROR($E63*SUMIF('Daily Log'!$AC$18:$AC$1017,$B63,'Daily Log'!$AD$18:$AD$1017),0)</f>
        <v>0</v>
      </c>
      <c r="Q63" s="117">
        <f>IFERROR($E63*SUMIF('Daily Log'!$AF$18:$AF$1017,$B63,'Daily Log'!$AG$18:$AG$1017),0)</f>
        <v>0</v>
      </c>
      <c r="R63" s="117">
        <f>IFERROR($E63*SUMIF('Daily Log'!$AI$18:$AI$1017,$B63,'Daily Log'!$AJ$18:$AJ$1017),0)</f>
        <v>0</v>
      </c>
      <c r="S63" s="117">
        <f>IFERROR($E63*SUMIF('Daily Log'!$AL$18:$AL$1017,$B63,'Daily Log'!$AM$18:$AM$1017),0)</f>
        <v>0</v>
      </c>
      <c r="T63" s="117">
        <f>IFERROR($E63*SUMIF('Daily Log'!$AO$18:$AO$1017,$B63,'Daily Log'!$AP$18:$AP$1017),0)</f>
        <v>0</v>
      </c>
      <c r="U63" s="117">
        <f>IFERROR($E63*SUMIF('Daily Log'!$AR$18:$AR$1017,$B63,'Daily Log'!$AS$18:$AS$1017),0)</f>
        <v>0</v>
      </c>
      <c r="V63" s="117">
        <f>IFERROR($E63*SUMIF('Daily Log'!$AU$18:$AU$1017,$B63,'Daily Log'!$AV$18:$AV$1017),0)</f>
        <v>0</v>
      </c>
      <c r="W63" s="117">
        <f>IFERROR($E63*SUMIF('Daily Log'!$AX$18:$AX$1017,$B63,'Daily Log'!$AY$18:$AY$1017),0)</f>
        <v>0</v>
      </c>
      <c r="X63" s="117">
        <f>IFERROR($E63*SUMIF('Daily Log'!$BA$18:$BA$1017,$B63,'Daily Log'!$BB$18:$BB$1017),0)</f>
        <v>0</v>
      </c>
      <c r="Y63" s="117">
        <f>IFERROR($E63*SUMIF('Daily Log'!$BD$18:$BD$1017,$B63,'Daily Log'!$BE$18:$BE$1017),0)</f>
        <v>0</v>
      </c>
      <c r="Z63" s="117">
        <f>IFERROR($E63*SUMIF('Daily Log'!$BG$18:$BG$1017,$B63,'Daily Log'!$BH$18:$BH$1017),0)</f>
        <v>0</v>
      </c>
      <c r="AA63" s="117">
        <f>IFERROR($E63*SUMIF('Daily Log'!$BJ$18:$BJ$1017,$B63,'Daily Log'!$BK$18:$BK$1017),0)</f>
        <v>0</v>
      </c>
      <c r="AB63" s="117">
        <f>IFERROR($E63*SUMIF('Daily Log'!$BM$18:$BM$1017,$B63,'Daily Log'!$BN$18:$BN$1017),0)</f>
        <v>0</v>
      </c>
      <c r="AC63" s="117">
        <f>IFERROR($E63*SUMIF('Daily Log'!$BP$18:$BP$1017,$B63,'Daily Log'!$BQ$18:$BQ$1017),0)</f>
        <v>0</v>
      </c>
      <c r="AD63" s="117">
        <f>IFERROR($E63*SUMIF('Daily Log'!$BS$18:$BS$1017,$B63,'Daily Log'!$BT$18:$BT$1017),0)</f>
        <v>0</v>
      </c>
      <c r="AE63" s="117">
        <f>IFERROR($E63*SUMIF('Daily Log'!$BV$18:$BV$1017,$B63,'Daily Log'!$BW$18:$BW$1017),0)</f>
        <v>0</v>
      </c>
      <c r="AF63" s="117">
        <f>IFERROR($E63*SUMIF('Daily Log'!$BY$18:$BY$1017,$B63,'Daily Log'!$BZ$18:$BZ$1017),0)</f>
        <v>0</v>
      </c>
      <c r="AG63" s="117">
        <f>IFERROR($E63*SUMIF('Daily Log'!$CB$18:$CB$1017,$B63,'Daily Log'!$CC$18:$CC$1017),0)</f>
        <v>0</v>
      </c>
      <c r="AH63" s="117">
        <f>IFERROR($E63*SUMIF('Daily Log'!$CE$18:$CE$1017,$B63,'Daily Log'!$CF$18:$CF$1017),0)</f>
        <v>0</v>
      </c>
      <c r="AI63" s="117">
        <f>IFERROR($E63*SUMIF('Daily Log'!$CH$18:$CH$1017,$B63,'Daily Log'!$CI$18:$CI$1017),0)</f>
        <v>0</v>
      </c>
      <c r="AJ63" s="117">
        <f>IFERROR($E63*SUMIF('Daily Log'!$CK$18:$CK$1017,$B63,'Daily Log'!$CL$18:$CL$1017),0)</f>
        <v>0</v>
      </c>
      <c r="AK63" s="117">
        <f>IFERROR($E63*SUMIF('Daily Log'!$CN$18:$CN$1017,$B63,'Daily Log'!$CO$18:$CO$1017),0)</f>
        <v>0</v>
      </c>
    </row>
    <row r="64" spans="2:37" ht="33.75" hidden="1" customHeight="1">
      <c r="B64" s="409" t="s">
        <v>202</v>
      </c>
      <c r="C64" s="410"/>
      <c r="D64" s="399" t="s">
        <v>73</v>
      </c>
      <c r="E64" s="184">
        <v>1</v>
      </c>
      <c r="F64" s="116">
        <f t="shared" si="1"/>
        <v>0</v>
      </c>
      <c r="G64" s="117">
        <f>IFERROR($E64*SUMIF('Daily Log'!$B$18:$B$1017,$B64,'Daily Log'!$C$18:$C$1017),0)</f>
        <v>0</v>
      </c>
      <c r="H64" s="117">
        <f>IFERROR($E64*SUMIF('Daily Log'!$E$18:$E$1017,$B64,'Daily Log'!$F$18:$F$1017),0)</f>
        <v>0</v>
      </c>
      <c r="I64" s="117">
        <f>IFERROR($E64*SUMIF('Daily Log'!$H$18:$H$1017,$B64,'Daily Log'!$I$18:$I$1017),0)</f>
        <v>0</v>
      </c>
      <c r="J64" s="117">
        <f>IFERROR($E64*SUMIF('Daily Log'!$K$18:$K$1017,$B64,'Daily Log'!$L$18:$L$1017),0)</f>
        <v>0</v>
      </c>
      <c r="K64" s="117">
        <f>IFERROR($E64*SUMIF('Daily Log'!$N$18:$N$1017,$B64,'Daily Log'!$O$18:$O$1017),0)</f>
        <v>0</v>
      </c>
      <c r="L64" s="117">
        <f>IFERROR($E64*SUMIF('Daily Log'!$Q$18:$Q$1017,$B64,'Daily Log'!$R$18:$R$1017),0)</f>
        <v>0</v>
      </c>
      <c r="M64" s="117">
        <f>IFERROR($E64*SUMIF('Daily Log'!$T$18:$T$1017,$B64,'Daily Log'!$U$18:$U$1017),0)</f>
        <v>0</v>
      </c>
      <c r="N64" s="117">
        <f>IFERROR($E64*SUMIF('Daily Log'!$W$18:$W$1017,$B64,'Daily Log'!$X$18:$X$1017),0)</f>
        <v>0</v>
      </c>
      <c r="O64" s="117">
        <f>IFERROR($E64*SUMIF('Daily Log'!$Z$18:$Z$1017,$B64,'Daily Log'!$AA$18:$AA$1017),0)</f>
        <v>0</v>
      </c>
      <c r="P64" s="117">
        <f>IFERROR($E64*SUMIF('Daily Log'!$AC$18:$AC$1017,$B64,'Daily Log'!$AD$18:$AD$1017),0)</f>
        <v>0</v>
      </c>
      <c r="Q64" s="117">
        <f>IFERROR($E64*SUMIF('Daily Log'!$AF$18:$AF$1017,$B64,'Daily Log'!$AG$18:$AG$1017),0)</f>
        <v>0</v>
      </c>
      <c r="R64" s="117">
        <f>IFERROR($E64*SUMIF('Daily Log'!$AI$18:$AI$1017,$B64,'Daily Log'!$AJ$18:$AJ$1017),0)</f>
        <v>0</v>
      </c>
      <c r="S64" s="117">
        <f>IFERROR($E64*SUMIF('Daily Log'!$AL$18:$AL$1017,$B64,'Daily Log'!$AM$18:$AM$1017),0)</f>
        <v>0</v>
      </c>
      <c r="T64" s="117">
        <f>IFERROR($E64*SUMIF('Daily Log'!$AO$18:$AO$1017,$B64,'Daily Log'!$AP$18:$AP$1017),0)</f>
        <v>0</v>
      </c>
      <c r="U64" s="117">
        <f>IFERROR($E64*SUMIF('Daily Log'!$AR$18:$AR$1017,$B64,'Daily Log'!$AS$18:$AS$1017),0)</f>
        <v>0</v>
      </c>
      <c r="V64" s="117">
        <f>IFERROR($E64*SUMIF('Daily Log'!$AU$18:$AU$1017,$B64,'Daily Log'!$AV$18:$AV$1017),0)</f>
        <v>0</v>
      </c>
      <c r="W64" s="117">
        <f>IFERROR($E64*SUMIF('Daily Log'!$AX$18:$AX$1017,$B64,'Daily Log'!$AY$18:$AY$1017),0)</f>
        <v>0</v>
      </c>
      <c r="X64" s="117">
        <f>IFERROR($E64*SUMIF('Daily Log'!$BA$18:$BA$1017,$B64,'Daily Log'!$BB$18:$BB$1017),0)</f>
        <v>0</v>
      </c>
      <c r="Y64" s="117">
        <f>IFERROR($E64*SUMIF('Daily Log'!$BD$18:$BD$1017,$B64,'Daily Log'!$BE$18:$BE$1017),0)</f>
        <v>0</v>
      </c>
      <c r="Z64" s="117">
        <f>IFERROR($E64*SUMIF('Daily Log'!$BG$18:$BG$1017,$B64,'Daily Log'!$BH$18:$BH$1017),0)</f>
        <v>0</v>
      </c>
      <c r="AA64" s="117">
        <f>IFERROR($E64*SUMIF('Daily Log'!$BJ$18:$BJ$1017,$B64,'Daily Log'!$BK$18:$BK$1017),0)</f>
        <v>0</v>
      </c>
      <c r="AB64" s="117">
        <f>IFERROR($E64*SUMIF('Daily Log'!$BM$18:$BM$1017,$B64,'Daily Log'!$BN$18:$BN$1017),0)</f>
        <v>0</v>
      </c>
      <c r="AC64" s="117">
        <f>IFERROR($E64*SUMIF('Daily Log'!$BP$18:$BP$1017,$B64,'Daily Log'!$BQ$18:$BQ$1017),0)</f>
        <v>0</v>
      </c>
      <c r="AD64" s="117">
        <f>IFERROR($E64*SUMIF('Daily Log'!$BS$18:$BS$1017,$B64,'Daily Log'!$BT$18:$BT$1017),0)</f>
        <v>0</v>
      </c>
      <c r="AE64" s="117">
        <f>IFERROR($E64*SUMIF('Daily Log'!$BV$18:$BV$1017,$B64,'Daily Log'!$BW$18:$BW$1017),0)</f>
        <v>0</v>
      </c>
      <c r="AF64" s="117">
        <f>IFERROR($E64*SUMIF('Daily Log'!$BY$18:$BY$1017,$B64,'Daily Log'!$BZ$18:$BZ$1017),0)</f>
        <v>0</v>
      </c>
      <c r="AG64" s="117">
        <f>IFERROR($E64*SUMIF('Daily Log'!$CB$18:$CB$1017,$B64,'Daily Log'!$CC$18:$CC$1017),0)</f>
        <v>0</v>
      </c>
      <c r="AH64" s="117">
        <f>IFERROR($E64*SUMIF('Daily Log'!$CE$18:$CE$1017,$B64,'Daily Log'!$CF$18:$CF$1017),0)</f>
        <v>0</v>
      </c>
      <c r="AI64" s="117">
        <f>IFERROR($E64*SUMIF('Daily Log'!$CH$18:$CH$1017,$B64,'Daily Log'!$CI$18:$CI$1017),0)</f>
        <v>0</v>
      </c>
      <c r="AJ64" s="117">
        <f>IFERROR($E64*SUMIF('Daily Log'!$CK$18:$CK$1017,$B64,'Daily Log'!$CL$18:$CL$1017),0)</f>
        <v>0</v>
      </c>
      <c r="AK64" s="117">
        <f>IFERROR($E64*SUMIF('Daily Log'!$CN$18:$CN$1017,$B64,'Daily Log'!$CO$18:$CO$1017),0)</f>
        <v>0</v>
      </c>
    </row>
    <row r="65" spans="2:37" ht="33.75" hidden="1" customHeight="1">
      <c r="B65" s="409" t="s">
        <v>203</v>
      </c>
      <c r="C65" s="410"/>
      <c r="D65" s="399" t="s">
        <v>73</v>
      </c>
      <c r="E65" s="184">
        <v>1</v>
      </c>
      <c r="F65" s="116">
        <f t="shared" si="1"/>
        <v>0</v>
      </c>
      <c r="G65" s="117">
        <f>IFERROR($E65*SUMIF('Daily Log'!$B$18:$B$1017,$B65,'Daily Log'!$C$18:$C$1017),0)</f>
        <v>0</v>
      </c>
      <c r="H65" s="117">
        <f>IFERROR($E65*SUMIF('Daily Log'!$E$18:$E$1017,$B65,'Daily Log'!$F$18:$F$1017),0)</f>
        <v>0</v>
      </c>
      <c r="I65" s="117">
        <f>IFERROR($E65*SUMIF('Daily Log'!$H$18:$H$1017,$B65,'Daily Log'!$I$18:$I$1017),0)</f>
        <v>0</v>
      </c>
      <c r="J65" s="117">
        <f>IFERROR($E65*SUMIF('Daily Log'!$K$18:$K$1017,$B65,'Daily Log'!$L$18:$L$1017),0)</f>
        <v>0</v>
      </c>
      <c r="K65" s="117">
        <f>IFERROR($E65*SUMIF('Daily Log'!$N$18:$N$1017,$B65,'Daily Log'!$O$18:$O$1017),0)</f>
        <v>0</v>
      </c>
      <c r="L65" s="117">
        <f>IFERROR($E65*SUMIF('Daily Log'!$Q$18:$Q$1017,$B65,'Daily Log'!$R$18:$R$1017),0)</f>
        <v>0</v>
      </c>
      <c r="M65" s="117">
        <f>IFERROR($E65*SUMIF('Daily Log'!$T$18:$T$1017,$B65,'Daily Log'!$U$18:$U$1017),0)</f>
        <v>0</v>
      </c>
      <c r="N65" s="117">
        <f>IFERROR($E65*SUMIF('Daily Log'!$W$18:$W$1017,$B65,'Daily Log'!$X$18:$X$1017),0)</f>
        <v>0</v>
      </c>
      <c r="O65" s="117">
        <f>IFERROR($E65*SUMIF('Daily Log'!$Z$18:$Z$1017,$B65,'Daily Log'!$AA$18:$AA$1017),0)</f>
        <v>0</v>
      </c>
      <c r="P65" s="117">
        <f>IFERROR($E65*SUMIF('Daily Log'!$AC$18:$AC$1017,$B65,'Daily Log'!$AD$18:$AD$1017),0)</f>
        <v>0</v>
      </c>
      <c r="Q65" s="117">
        <f>IFERROR($E65*SUMIF('Daily Log'!$AF$18:$AF$1017,$B65,'Daily Log'!$AG$18:$AG$1017),0)</f>
        <v>0</v>
      </c>
      <c r="R65" s="117">
        <f>IFERROR($E65*SUMIF('Daily Log'!$AI$18:$AI$1017,$B65,'Daily Log'!$AJ$18:$AJ$1017),0)</f>
        <v>0</v>
      </c>
      <c r="S65" s="117">
        <f>IFERROR($E65*SUMIF('Daily Log'!$AL$18:$AL$1017,$B65,'Daily Log'!$AM$18:$AM$1017),0)</f>
        <v>0</v>
      </c>
      <c r="T65" s="117">
        <f>IFERROR($E65*SUMIF('Daily Log'!$AO$18:$AO$1017,$B65,'Daily Log'!$AP$18:$AP$1017),0)</f>
        <v>0</v>
      </c>
      <c r="U65" s="117">
        <f>IFERROR($E65*SUMIF('Daily Log'!$AR$18:$AR$1017,$B65,'Daily Log'!$AS$18:$AS$1017),0)</f>
        <v>0</v>
      </c>
      <c r="V65" s="117">
        <f>IFERROR($E65*SUMIF('Daily Log'!$AU$18:$AU$1017,$B65,'Daily Log'!$AV$18:$AV$1017),0)</f>
        <v>0</v>
      </c>
      <c r="W65" s="117">
        <f>IFERROR($E65*SUMIF('Daily Log'!$AX$18:$AX$1017,$B65,'Daily Log'!$AY$18:$AY$1017),0)</f>
        <v>0</v>
      </c>
      <c r="X65" s="117">
        <f>IFERROR($E65*SUMIF('Daily Log'!$BA$18:$BA$1017,$B65,'Daily Log'!$BB$18:$BB$1017),0)</f>
        <v>0</v>
      </c>
      <c r="Y65" s="117">
        <f>IFERROR($E65*SUMIF('Daily Log'!$BD$18:$BD$1017,$B65,'Daily Log'!$BE$18:$BE$1017),0)</f>
        <v>0</v>
      </c>
      <c r="Z65" s="117">
        <f>IFERROR($E65*SUMIF('Daily Log'!$BG$18:$BG$1017,$B65,'Daily Log'!$BH$18:$BH$1017),0)</f>
        <v>0</v>
      </c>
      <c r="AA65" s="117">
        <f>IFERROR($E65*SUMIF('Daily Log'!$BJ$18:$BJ$1017,$B65,'Daily Log'!$BK$18:$BK$1017),0)</f>
        <v>0</v>
      </c>
      <c r="AB65" s="117">
        <f>IFERROR($E65*SUMIF('Daily Log'!$BM$18:$BM$1017,$B65,'Daily Log'!$BN$18:$BN$1017),0)</f>
        <v>0</v>
      </c>
      <c r="AC65" s="117">
        <f>IFERROR($E65*SUMIF('Daily Log'!$BP$18:$BP$1017,$B65,'Daily Log'!$BQ$18:$BQ$1017),0)</f>
        <v>0</v>
      </c>
      <c r="AD65" s="117">
        <f>IFERROR($E65*SUMIF('Daily Log'!$BS$18:$BS$1017,$B65,'Daily Log'!$BT$18:$BT$1017),0)</f>
        <v>0</v>
      </c>
      <c r="AE65" s="117">
        <f>IFERROR($E65*SUMIF('Daily Log'!$BV$18:$BV$1017,$B65,'Daily Log'!$BW$18:$BW$1017),0)</f>
        <v>0</v>
      </c>
      <c r="AF65" s="117">
        <f>IFERROR($E65*SUMIF('Daily Log'!$BY$18:$BY$1017,$B65,'Daily Log'!$BZ$18:$BZ$1017),0)</f>
        <v>0</v>
      </c>
      <c r="AG65" s="117">
        <f>IFERROR($E65*SUMIF('Daily Log'!$CB$18:$CB$1017,$B65,'Daily Log'!$CC$18:$CC$1017),0)</f>
        <v>0</v>
      </c>
      <c r="AH65" s="117">
        <f>IFERROR($E65*SUMIF('Daily Log'!$CE$18:$CE$1017,$B65,'Daily Log'!$CF$18:$CF$1017),0)</f>
        <v>0</v>
      </c>
      <c r="AI65" s="117">
        <f>IFERROR($E65*SUMIF('Daily Log'!$CH$18:$CH$1017,$B65,'Daily Log'!$CI$18:$CI$1017),0)</f>
        <v>0</v>
      </c>
      <c r="AJ65" s="117">
        <f>IFERROR($E65*SUMIF('Daily Log'!$CK$18:$CK$1017,$B65,'Daily Log'!$CL$18:$CL$1017),0)</f>
        <v>0</v>
      </c>
      <c r="AK65" s="117">
        <f>IFERROR($E65*SUMIF('Daily Log'!$CN$18:$CN$1017,$B65,'Daily Log'!$CO$18:$CO$1017),0)</f>
        <v>0</v>
      </c>
    </row>
    <row r="66" spans="2:37" ht="33.75" hidden="1" customHeight="1">
      <c r="B66" s="409" t="s">
        <v>204</v>
      </c>
      <c r="C66" s="410"/>
      <c r="D66" s="399" t="s">
        <v>73</v>
      </c>
      <c r="E66" s="184">
        <v>1</v>
      </c>
      <c r="F66" s="116">
        <f t="shared" si="1"/>
        <v>0</v>
      </c>
      <c r="G66" s="117">
        <f>IFERROR($E66*SUMIF('Daily Log'!$B$18:$B$1017,$B66,'Daily Log'!$C$18:$C$1017),0)</f>
        <v>0</v>
      </c>
      <c r="H66" s="117">
        <f>IFERROR($E66*SUMIF('Daily Log'!$E$18:$E$1017,$B66,'Daily Log'!$F$18:$F$1017),0)</f>
        <v>0</v>
      </c>
      <c r="I66" s="117">
        <f>IFERROR($E66*SUMIF('Daily Log'!$H$18:$H$1017,$B66,'Daily Log'!$I$18:$I$1017),0)</f>
        <v>0</v>
      </c>
      <c r="J66" s="117">
        <f>IFERROR($E66*SUMIF('Daily Log'!$K$18:$K$1017,$B66,'Daily Log'!$L$18:$L$1017),0)</f>
        <v>0</v>
      </c>
      <c r="K66" s="117">
        <f>IFERROR($E66*SUMIF('Daily Log'!$N$18:$N$1017,$B66,'Daily Log'!$O$18:$O$1017),0)</f>
        <v>0</v>
      </c>
      <c r="L66" s="117">
        <f>IFERROR($E66*SUMIF('Daily Log'!$Q$18:$Q$1017,$B66,'Daily Log'!$R$18:$R$1017),0)</f>
        <v>0</v>
      </c>
      <c r="M66" s="117">
        <f>IFERROR($E66*SUMIF('Daily Log'!$T$18:$T$1017,$B66,'Daily Log'!$U$18:$U$1017),0)</f>
        <v>0</v>
      </c>
      <c r="N66" s="117">
        <f>IFERROR($E66*SUMIF('Daily Log'!$W$18:$W$1017,$B66,'Daily Log'!$X$18:$X$1017),0)</f>
        <v>0</v>
      </c>
      <c r="O66" s="117">
        <f>IFERROR($E66*SUMIF('Daily Log'!$Z$18:$Z$1017,$B66,'Daily Log'!$AA$18:$AA$1017),0)</f>
        <v>0</v>
      </c>
      <c r="P66" s="117">
        <f>IFERROR($E66*SUMIF('Daily Log'!$AC$18:$AC$1017,$B66,'Daily Log'!$AD$18:$AD$1017),0)</f>
        <v>0</v>
      </c>
      <c r="Q66" s="117">
        <f>IFERROR($E66*SUMIF('Daily Log'!$AF$18:$AF$1017,$B66,'Daily Log'!$AG$18:$AG$1017),0)</f>
        <v>0</v>
      </c>
      <c r="R66" s="117">
        <f>IFERROR($E66*SUMIF('Daily Log'!$AI$18:$AI$1017,$B66,'Daily Log'!$AJ$18:$AJ$1017),0)</f>
        <v>0</v>
      </c>
      <c r="S66" s="117">
        <f>IFERROR($E66*SUMIF('Daily Log'!$AL$18:$AL$1017,$B66,'Daily Log'!$AM$18:$AM$1017),0)</f>
        <v>0</v>
      </c>
      <c r="T66" s="117">
        <f>IFERROR($E66*SUMIF('Daily Log'!$AO$18:$AO$1017,$B66,'Daily Log'!$AP$18:$AP$1017),0)</f>
        <v>0</v>
      </c>
      <c r="U66" s="117">
        <f>IFERROR($E66*SUMIF('Daily Log'!$AR$18:$AR$1017,$B66,'Daily Log'!$AS$18:$AS$1017),0)</f>
        <v>0</v>
      </c>
      <c r="V66" s="117">
        <f>IFERROR($E66*SUMIF('Daily Log'!$AU$18:$AU$1017,$B66,'Daily Log'!$AV$18:$AV$1017),0)</f>
        <v>0</v>
      </c>
      <c r="W66" s="117">
        <f>IFERROR($E66*SUMIF('Daily Log'!$AX$18:$AX$1017,$B66,'Daily Log'!$AY$18:$AY$1017),0)</f>
        <v>0</v>
      </c>
      <c r="X66" s="117">
        <f>IFERROR($E66*SUMIF('Daily Log'!$BA$18:$BA$1017,$B66,'Daily Log'!$BB$18:$BB$1017),0)</f>
        <v>0</v>
      </c>
      <c r="Y66" s="117">
        <f>IFERROR($E66*SUMIF('Daily Log'!$BD$18:$BD$1017,$B66,'Daily Log'!$BE$18:$BE$1017),0)</f>
        <v>0</v>
      </c>
      <c r="Z66" s="117">
        <f>IFERROR($E66*SUMIF('Daily Log'!$BG$18:$BG$1017,$B66,'Daily Log'!$BH$18:$BH$1017),0)</f>
        <v>0</v>
      </c>
      <c r="AA66" s="117">
        <f>IFERROR($E66*SUMIF('Daily Log'!$BJ$18:$BJ$1017,$B66,'Daily Log'!$BK$18:$BK$1017),0)</f>
        <v>0</v>
      </c>
      <c r="AB66" s="117">
        <f>IFERROR($E66*SUMIF('Daily Log'!$BM$18:$BM$1017,$B66,'Daily Log'!$BN$18:$BN$1017),0)</f>
        <v>0</v>
      </c>
      <c r="AC66" s="117">
        <f>IFERROR($E66*SUMIF('Daily Log'!$BP$18:$BP$1017,$B66,'Daily Log'!$BQ$18:$BQ$1017),0)</f>
        <v>0</v>
      </c>
      <c r="AD66" s="117">
        <f>IFERROR($E66*SUMIF('Daily Log'!$BS$18:$BS$1017,$B66,'Daily Log'!$BT$18:$BT$1017),0)</f>
        <v>0</v>
      </c>
      <c r="AE66" s="117">
        <f>IFERROR($E66*SUMIF('Daily Log'!$BV$18:$BV$1017,$B66,'Daily Log'!$BW$18:$BW$1017),0)</f>
        <v>0</v>
      </c>
      <c r="AF66" s="117">
        <f>IFERROR($E66*SUMIF('Daily Log'!$BY$18:$BY$1017,$B66,'Daily Log'!$BZ$18:$BZ$1017),0)</f>
        <v>0</v>
      </c>
      <c r="AG66" s="117">
        <f>IFERROR($E66*SUMIF('Daily Log'!$CB$18:$CB$1017,$B66,'Daily Log'!$CC$18:$CC$1017),0)</f>
        <v>0</v>
      </c>
      <c r="AH66" s="117">
        <f>IFERROR($E66*SUMIF('Daily Log'!$CE$18:$CE$1017,$B66,'Daily Log'!$CF$18:$CF$1017),0)</f>
        <v>0</v>
      </c>
      <c r="AI66" s="117">
        <f>IFERROR($E66*SUMIF('Daily Log'!$CH$18:$CH$1017,$B66,'Daily Log'!$CI$18:$CI$1017),0)</f>
        <v>0</v>
      </c>
      <c r="AJ66" s="117">
        <f>IFERROR($E66*SUMIF('Daily Log'!$CK$18:$CK$1017,$B66,'Daily Log'!$CL$18:$CL$1017),0)</f>
        <v>0</v>
      </c>
      <c r="AK66" s="117">
        <f>IFERROR($E66*SUMIF('Daily Log'!$CN$18:$CN$1017,$B66,'Daily Log'!$CO$18:$CO$1017),0)</f>
        <v>0</v>
      </c>
    </row>
    <row r="67" spans="2:37" ht="33.75" hidden="1" customHeight="1">
      <c r="B67" s="415" t="s">
        <v>205</v>
      </c>
      <c r="C67" s="410"/>
      <c r="D67" s="399" t="s">
        <v>73</v>
      </c>
      <c r="E67" s="184">
        <v>1</v>
      </c>
      <c r="F67" s="116">
        <f t="shared" si="1"/>
        <v>0</v>
      </c>
      <c r="G67" s="117">
        <f>IFERROR($E67*SUMIF('Daily Log'!$B$18:$B$1017,$B67,'Daily Log'!$C$18:$C$1017),0)</f>
        <v>0</v>
      </c>
      <c r="H67" s="117">
        <f>IFERROR($E67*SUMIF('Daily Log'!$E$18:$E$1017,$B67,'Daily Log'!$F$18:$F$1017),0)</f>
        <v>0</v>
      </c>
      <c r="I67" s="117">
        <f>IFERROR($E67*SUMIF('Daily Log'!$H$18:$H$1017,$B67,'Daily Log'!$I$18:$I$1017),0)</f>
        <v>0</v>
      </c>
      <c r="J67" s="117">
        <f>IFERROR($E67*SUMIF('Daily Log'!$K$18:$K$1017,$B67,'Daily Log'!$L$18:$L$1017),0)</f>
        <v>0</v>
      </c>
      <c r="K67" s="117">
        <f>IFERROR($E67*SUMIF('Daily Log'!$N$18:$N$1017,$B67,'Daily Log'!$O$18:$O$1017),0)</f>
        <v>0</v>
      </c>
      <c r="L67" s="117">
        <f>IFERROR($E67*SUMIF('Daily Log'!$Q$18:$Q$1017,$B67,'Daily Log'!$R$18:$R$1017),0)</f>
        <v>0</v>
      </c>
      <c r="M67" s="117">
        <f>IFERROR($E67*SUMIF('Daily Log'!$T$18:$T$1017,$B67,'Daily Log'!$U$18:$U$1017),0)</f>
        <v>0</v>
      </c>
      <c r="N67" s="117">
        <f>IFERROR($E67*SUMIF('Daily Log'!$W$18:$W$1017,$B67,'Daily Log'!$X$18:$X$1017),0)</f>
        <v>0</v>
      </c>
      <c r="O67" s="117">
        <f>IFERROR($E67*SUMIF('Daily Log'!$Z$18:$Z$1017,$B67,'Daily Log'!$AA$18:$AA$1017),0)</f>
        <v>0</v>
      </c>
      <c r="P67" s="117">
        <f>IFERROR($E67*SUMIF('Daily Log'!$AC$18:$AC$1017,$B67,'Daily Log'!$AD$18:$AD$1017),0)</f>
        <v>0</v>
      </c>
      <c r="Q67" s="117">
        <f>IFERROR($E67*SUMIF('Daily Log'!$AF$18:$AF$1017,$B67,'Daily Log'!$AG$18:$AG$1017),0)</f>
        <v>0</v>
      </c>
      <c r="R67" s="117">
        <f>IFERROR($E67*SUMIF('Daily Log'!$AI$18:$AI$1017,$B67,'Daily Log'!$AJ$18:$AJ$1017),0)</f>
        <v>0</v>
      </c>
      <c r="S67" s="117">
        <f>IFERROR($E67*SUMIF('Daily Log'!$AL$18:$AL$1017,$B67,'Daily Log'!$AM$18:$AM$1017),0)</f>
        <v>0</v>
      </c>
      <c r="T67" s="117">
        <f>IFERROR($E67*SUMIF('Daily Log'!$AO$18:$AO$1017,$B67,'Daily Log'!$AP$18:$AP$1017),0)</f>
        <v>0</v>
      </c>
      <c r="U67" s="117">
        <f>IFERROR($E67*SUMIF('Daily Log'!$AR$18:$AR$1017,$B67,'Daily Log'!$AS$18:$AS$1017),0)</f>
        <v>0</v>
      </c>
      <c r="V67" s="117">
        <f>IFERROR($E67*SUMIF('Daily Log'!$AU$18:$AU$1017,$B67,'Daily Log'!$AV$18:$AV$1017),0)</f>
        <v>0</v>
      </c>
      <c r="W67" s="117">
        <f>IFERROR($E67*SUMIF('Daily Log'!$AX$18:$AX$1017,$B67,'Daily Log'!$AY$18:$AY$1017),0)</f>
        <v>0</v>
      </c>
      <c r="X67" s="117">
        <f>IFERROR($E67*SUMIF('Daily Log'!$BA$18:$BA$1017,$B67,'Daily Log'!$BB$18:$BB$1017),0)</f>
        <v>0</v>
      </c>
      <c r="Y67" s="117">
        <f>IFERROR($E67*SUMIF('Daily Log'!$BD$18:$BD$1017,$B67,'Daily Log'!$BE$18:$BE$1017),0)</f>
        <v>0</v>
      </c>
      <c r="Z67" s="117">
        <f>IFERROR($E67*SUMIF('Daily Log'!$BG$18:$BG$1017,$B67,'Daily Log'!$BH$18:$BH$1017),0)</f>
        <v>0</v>
      </c>
      <c r="AA67" s="117">
        <f>IFERROR($E67*SUMIF('Daily Log'!$BJ$18:$BJ$1017,$B67,'Daily Log'!$BK$18:$BK$1017),0)</f>
        <v>0</v>
      </c>
      <c r="AB67" s="117">
        <f>IFERROR($E67*SUMIF('Daily Log'!$BM$18:$BM$1017,$B67,'Daily Log'!$BN$18:$BN$1017),0)</f>
        <v>0</v>
      </c>
      <c r="AC67" s="117">
        <f>IFERROR($E67*SUMIF('Daily Log'!$BP$18:$BP$1017,$B67,'Daily Log'!$BQ$18:$BQ$1017),0)</f>
        <v>0</v>
      </c>
      <c r="AD67" s="117">
        <f>IFERROR($E67*SUMIF('Daily Log'!$BS$18:$BS$1017,$B67,'Daily Log'!$BT$18:$BT$1017),0)</f>
        <v>0</v>
      </c>
      <c r="AE67" s="117">
        <f>IFERROR($E67*SUMIF('Daily Log'!$BV$18:$BV$1017,$B67,'Daily Log'!$BW$18:$BW$1017),0)</f>
        <v>0</v>
      </c>
      <c r="AF67" s="117">
        <f>IFERROR($E67*SUMIF('Daily Log'!$BY$18:$BY$1017,$B67,'Daily Log'!$BZ$18:$BZ$1017),0)</f>
        <v>0</v>
      </c>
      <c r="AG67" s="117">
        <f>IFERROR($E67*SUMIF('Daily Log'!$CB$18:$CB$1017,$B67,'Daily Log'!$CC$18:$CC$1017),0)</f>
        <v>0</v>
      </c>
      <c r="AH67" s="117">
        <f>IFERROR($E67*SUMIF('Daily Log'!$CE$18:$CE$1017,$B67,'Daily Log'!$CF$18:$CF$1017),0)</f>
        <v>0</v>
      </c>
      <c r="AI67" s="117">
        <f>IFERROR($E67*SUMIF('Daily Log'!$CH$18:$CH$1017,$B67,'Daily Log'!$CI$18:$CI$1017),0)</f>
        <v>0</v>
      </c>
      <c r="AJ67" s="117">
        <f>IFERROR($E67*SUMIF('Daily Log'!$CK$18:$CK$1017,$B67,'Daily Log'!$CL$18:$CL$1017),0)</f>
        <v>0</v>
      </c>
      <c r="AK67" s="117">
        <f>IFERROR($E67*SUMIF('Daily Log'!$CN$18:$CN$1017,$B67,'Daily Log'!$CO$18:$CO$1017),0)</f>
        <v>0</v>
      </c>
    </row>
    <row r="68" spans="2:37" ht="33.75" hidden="1" customHeight="1">
      <c r="B68" s="409" t="s">
        <v>206</v>
      </c>
      <c r="C68" s="410"/>
      <c r="D68" s="399" t="s">
        <v>73</v>
      </c>
      <c r="E68" s="184">
        <v>1</v>
      </c>
      <c r="F68" s="116">
        <f t="shared" si="1"/>
        <v>0</v>
      </c>
      <c r="G68" s="117">
        <f>IFERROR($E68*SUMIF('Daily Log'!$B$18:$B$1017,$B68,'Daily Log'!$C$18:$C$1017),0)</f>
        <v>0</v>
      </c>
      <c r="H68" s="117">
        <f>IFERROR($E68*SUMIF('Daily Log'!$E$18:$E$1017,$B68,'Daily Log'!$F$18:$F$1017),0)</f>
        <v>0</v>
      </c>
      <c r="I68" s="117">
        <f>IFERROR($E68*SUMIF('Daily Log'!$H$18:$H$1017,$B68,'Daily Log'!$I$18:$I$1017),0)</f>
        <v>0</v>
      </c>
      <c r="J68" s="117">
        <f>IFERROR($E68*SUMIF('Daily Log'!$K$18:$K$1017,$B68,'Daily Log'!$L$18:$L$1017),0)</f>
        <v>0</v>
      </c>
      <c r="K68" s="117">
        <f>IFERROR($E68*SUMIF('Daily Log'!$N$18:$N$1017,$B68,'Daily Log'!$O$18:$O$1017),0)</f>
        <v>0</v>
      </c>
      <c r="L68" s="117">
        <f>IFERROR($E68*SUMIF('Daily Log'!$Q$18:$Q$1017,$B68,'Daily Log'!$R$18:$R$1017),0)</f>
        <v>0</v>
      </c>
      <c r="M68" s="117">
        <f>IFERROR($E68*SUMIF('Daily Log'!$T$18:$T$1017,$B68,'Daily Log'!$U$18:$U$1017),0)</f>
        <v>0</v>
      </c>
      <c r="N68" s="117">
        <f>IFERROR($E68*SUMIF('Daily Log'!$W$18:$W$1017,$B68,'Daily Log'!$X$18:$X$1017),0)</f>
        <v>0</v>
      </c>
      <c r="O68" s="117">
        <f>IFERROR($E68*SUMIF('Daily Log'!$Z$18:$Z$1017,$B68,'Daily Log'!$AA$18:$AA$1017),0)</f>
        <v>0</v>
      </c>
      <c r="P68" s="117">
        <f>IFERROR($E68*SUMIF('Daily Log'!$AC$18:$AC$1017,$B68,'Daily Log'!$AD$18:$AD$1017),0)</f>
        <v>0</v>
      </c>
      <c r="Q68" s="117">
        <f>IFERROR($E68*SUMIF('Daily Log'!$AF$18:$AF$1017,$B68,'Daily Log'!$AG$18:$AG$1017),0)</f>
        <v>0</v>
      </c>
      <c r="R68" s="117">
        <f>IFERROR($E68*SUMIF('Daily Log'!$AI$18:$AI$1017,$B68,'Daily Log'!$AJ$18:$AJ$1017),0)</f>
        <v>0</v>
      </c>
      <c r="S68" s="117">
        <f>IFERROR($E68*SUMIF('Daily Log'!$AL$18:$AL$1017,$B68,'Daily Log'!$AM$18:$AM$1017),0)</f>
        <v>0</v>
      </c>
      <c r="T68" s="117">
        <f>IFERROR($E68*SUMIF('Daily Log'!$AO$18:$AO$1017,$B68,'Daily Log'!$AP$18:$AP$1017),0)</f>
        <v>0</v>
      </c>
      <c r="U68" s="117">
        <f>IFERROR($E68*SUMIF('Daily Log'!$AR$18:$AR$1017,$B68,'Daily Log'!$AS$18:$AS$1017),0)</f>
        <v>0</v>
      </c>
      <c r="V68" s="117">
        <f>IFERROR($E68*SUMIF('Daily Log'!$AU$18:$AU$1017,$B68,'Daily Log'!$AV$18:$AV$1017),0)</f>
        <v>0</v>
      </c>
      <c r="W68" s="117">
        <f>IFERROR($E68*SUMIF('Daily Log'!$AX$18:$AX$1017,$B68,'Daily Log'!$AY$18:$AY$1017),0)</f>
        <v>0</v>
      </c>
      <c r="X68" s="117">
        <f>IFERROR($E68*SUMIF('Daily Log'!$BA$18:$BA$1017,$B68,'Daily Log'!$BB$18:$BB$1017),0)</f>
        <v>0</v>
      </c>
      <c r="Y68" s="117">
        <f>IFERROR($E68*SUMIF('Daily Log'!$BD$18:$BD$1017,$B68,'Daily Log'!$BE$18:$BE$1017),0)</f>
        <v>0</v>
      </c>
      <c r="Z68" s="117">
        <f>IFERROR($E68*SUMIF('Daily Log'!$BG$18:$BG$1017,$B68,'Daily Log'!$BH$18:$BH$1017),0)</f>
        <v>0</v>
      </c>
      <c r="AA68" s="117">
        <f>IFERROR($E68*SUMIF('Daily Log'!$BJ$18:$BJ$1017,$B68,'Daily Log'!$BK$18:$BK$1017),0)</f>
        <v>0</v>
      </c>
      <c r="AB68" s="117">
        <f>IFERROR($E68*SUMIF('Daily Log'!$BM$18:$BM$1017,$B68,'Daily Log'!$BN$18:$BN$1017),0)</f>
        <v>0</v>
      </c>
      <c r="AC68" s="117">
        <f>IFERROR($E68*SUMIF('Daily Log'!$BP$18:$BP$1017,$B68,'Daily Log'!$BQ$18:$BQ$1017),0)</f>
        <v>0</v>
      </c>
      <c r="AD68" s="117">
        <f>IFERROR($E68*SUMIF('Daily Log'!$BS$18:$BS$1017,$B68,'Daily Log'!$BT$18:$BT$1017),0)</f>
        <v>0</v>
      </c>
      <c r="AE68" s="117">
        <f>IFERROR($E68*SUMIF('Daily Log'!$BV$18:$BV$1017,$B68,'Daily Log'!$BW$18:$BW$1017),0)</f>
        <v>0</v>
      </c>
      <c r="AF68" s="117">
        <f>IFERROR($E68*SUMIF('Daily Log'!$BY$18:$BY$1017,$B68,'Daily Log'!$BZ$18:$BZ$1017),0)</f>
        <v>0</v>
      </c>
      <c r="AG68" s="117">
        <f>IFERROR($E68*SUMIF('Daily Log'!$CB$18:$CB$1017,$B68,'Daily Log'!$CC$18:$CC$1017),0)</f>
        <v>0</v>
      </c>
      <c r="AH68" s="117">
        <f>IFERROR($E68*SUMIF('Daily Log'!$CE$18:$CE$1017,$B68,'Daily Log'!$CF$18:$CF$1017),0)</f>
        <v>0</v>
      </c>
      <c r="AI68" s="117">
        <f>IFERROR($E68*SUMIF('Daily Log'!$CH$18:$CH$1017,$B68,'Daily Log'!$CI$18:$CI$1017),0)</f>
        <v>0</v>
      </c>
      <c r="AJ68" s="117">
        <f>IFERROR($E68*SUMIF('Daily Log'!$CK$18:$CK$1017,$B68,'Daily Log'!$CL$18:$CL$1017),0)</f>
        <v>0</v>
      </c>
      <c r="AK68" s="117">
        <f>IFERROR($E68*SUMIF('Daily Log'!$CN$18:$CN$1017,$B68,'Daily Log'!$CO$18:$CO$1017),0)</f>
        <v>0</v>
      </c>
    </row>
    <row r="69" spans="2:37" ht="33.75" hidden="1" customHeight="1">
      <c r="B69" s="409" t="s">
        <v>207</v>
      </c>
      <c r="C69" s="410"/>
      <c r="D69" s="399" t="s">
        <v>73</v>
      </c>
      <c r="E69" s="184">
        <v>1</v>
      </c>
      <c r="F69" s="116">
        <f t="shared" si="1"/>
        <v>0</v>
      </c>
      <c r="G69" s="117">
        <f>IFERROR($E69*SUMIF('Daily Log'!$B$18:$B$1017,$B69,'Daily Log'!$C$18:$C$1017),0)</f>
        <v>0</v>
      </c>
      <c r="H69" s="117">
        <f>IFERROR($E69*SUMIF('Daily Log'!$E$18:$E$1017,$B69,'Daily Log'!$F$18:$F$1017),0)</f>
        <v>0</v>
      </c>
      <c r="I69" s="117">
        <f>IFERROR($E69*SUMIF('Daily Log'!$H$18:$H$1017,$B69,'Daily Log'!$I$18:$I$1017),0)</f>
        <v>0</v>
      </c>
      <c r="J69" s="117">
        <f>IFERROR($E69*SUMIF('Daily Log'!$K$18:$K$1017,$B69,'Daily Log'!$L$18:$L$1017),0)</f>
        <v>0</v>
      </c>
      <c r="K69" s="117">
        <f>IFERROR($E69*SUMIF('Daily Log'!$N$18:$N$1017,$B69,'Daily Log'!$O$18:$O$1017),0)</f>
        <v>0</v>
      </c>
      <c r="L69" s="117">
        <f>IFERROR($E69*SUMIF('Daily Log'!$Q$18:$Q$1017,$B69,'Daily Log'!$R$18:$R$1017),0)</f>
        <v>0</v>
      </c>
      <c r="M69" s="117">
        <f>IFERROR($E69*SUMIF('Daily Log'!$T$18:$T$1017,$B69,'Daily Log'!$U$18:$U$1017),0)</f>
        <v>0</v>
      </c>
      <c r="N69" s="117">
        <f>IFERROR($E69*SUMIF('Daily Log'!$W$18:$W$1017,$B69,'Daily Log'!$X$18:$X$1017),0)</f>
        <v>0</v>
      </c>
      <c r="O69" s="117">
        <f>IFERROR($E69*SUMIF('Daily Log'!$Z$18:$Z$1017,$B69,'Daily Log'!$AA$18:$AA$1017),0)</f>
        <v>0</v>
      </c>
      <c r="P69" s="117">
        <f>IFERROR($E69*SUMIF('Daily Log'!$AC$18:$AC$1017,$B69,'Daily Log'!$AD$18:$AD$1017),0)</f>
        <v>0</v>
      </c>
      <c r="Q69" s="117">
        <f>IFERROR($E69*SUMIF('Daily Log'!$AF$18:$AF$1017,$B69,'Daily Log'!$AG$18:$AG$1017),0)</f>
        <v>0</v>
      </c>
      <c r="R69" s="117">
        <f>IFERROR($E69*SUMIF('Daily Log'!$AI$18:$AI$1017,$B69,'Daily Log'!$AJ$18:$AJ$1017),0)</f>
        <v>0</v>
      </c>
      <c r="S69" s="117">
        <f>IFERROR($E69*SUMIF('Daily Log'!$AL$18:$AL$1017,$B69,'Daily Log'!$AM$18:$AM$1017),0)</f>
        <v>0</v>
      </c>
      <c r="T69" s="117">
        <f>IFERROR($E69*SUMIF('Daily Log'!$AO$18:$AO$1017,$B69,'Daily Log'!$AP$18:$AP$1017),0)</f>
        <v>0</v>
      </c>
      <c r="U69" s="117">
        <f>IFERROR($E69*SUMIF('Daily Log'!$AR$18:$AR$1017,$B69,'Daily Log'!$AS$18:$AS$1017),0)</f>
        <v>0</v>
      </c>
      <c r="V69" s="117">
        <f>IFERROR($E69*SUMIF('Daily Log'!$AU$18:$AU$1017,$B69,'Daily Log'!$AV$18:$AV$1017),0)</f>
        <v>0</v>
      </c>
      <c r="W69" s="117">
        <f>IFERROR($E69*SUMIF('Daily Log'!$AX$18:$AX$1017,$B69,'Daily Log'!$AY$18:$AY$1017),0)</f>
        <v>0</v>
      </c>
      <c r="X69" s="117">
        <f>IFERROR($E69*SUMIF('Daily Log'!$BA$18:$BA$1017,$B69,'Daily Log'!$BB$18:$BB$1017),0)</f>
        <v>0</v>
      </c>
      <c r="Y69" s="117">
        <f>IFERROR($E69*SUMIF('Daily Log'!$BD$18:$BD$1017,$B69,'Daily Log'!$BE$18:$BE$1017),0)</f>
        <v>0</v>
      </c>
      <c r="Z69" s="117">
        <f>IFERROR($E69*SUMIF('Daily Log'!$BG$18:$BG$1017,$B69,'Daily Log'!$BH$18:$BH$1017),0)</f>
        <v>0</v>
      </c>
      <c r="AA69" s="117">
        <f>IFERROR($E69*SUMIF('Daily Log'!$BJ$18:$BJ$1017,$B69,'Daily Log'!$BK$18:$BK$1017),0)</f>
        <v>0</v>
      </c>
      <c r="AB69" s="117">
        <f>IFERROR($E69*SUMIF('Daily Log'!$BM$18:$BM$1017,$B69,'Daily Log'!$BN$18:$BN$1017),0)</f>
        <v>0</v>
      </c>
      <c r="AC69" s="117">
        <f>IFERROR($E69*SUMIF('Daily Log'!$BP$18:$BP$1017,$B69,'Daily Log'!$BQ$18:$BQ$1017),0)</f>
        <v>0</v>
      </c>
      <c r="AD69" s="117">
        <f>IFERROR($E69*SUMIF('Daily Log'!$BS$18:$BS$1017,$B69,'Daily Log'!$BT$18:$BT$1017),0)</f>
        <v>0</v>
      </c>
      <c r="AE69" s="117">
        <f>IFERROR($E69*SUMIF('Daily Log'!$BV$18:$BV$1017,$B69,'Daily Log'!$BW$18:$BW$1017),0)</f>
        <v>0</v>
      </c>
      <c r="AF69" s="117">
        <f>IFERROR($E69*SUMIF('Daily Log'!$BY$18:$BY$1017,$B69,'Daily Log'!$BZ$18:$BZ$1017),0)</f>
        <v>0</v>
      </c>
      <c r="AG69" s="117">
        <f>IFERROR($E69*SUMIF('Daily Log'!$CB$18:$CB$1017,$B69,'Daily Log'!$CC$18:$CC$1017),0)</f>
        <v>0</v>
      </c>
      <c r="AH69" s="117">
        <f>IFERROR($E69*SUMIF('Daily Log'!$CE$18:$CE$1017,$B69,'Daily Log'!$CF$18:$CF$1017),0)</f>
        <v>0</v>
      </c>
      <c r="AI69" s="117">
        <f>IFERROR($E69*SUMIF('Daily Log'!$CH$18:$CH$1017,$B69,'Daily Log'!$CI$18:$CI$1017),0)</f>
        <v>0</v>
      </c>
      <c r="AJ69" s="117">
        <f>IFERROR($E69*SUMIF('Daily Log'!$CK$18:$CK$1017,$B69,'Daily Log'!$CL$18:$CL$1017),0)</f>
        <v>0</v>
      </c>
      <c r="AK69" s="117">
        <f>IFERROR($E69*SUMIF('Daily Log'!$CN$18:$CN$1017,$B69,'Daily Log'!$CO$18:$CO$1017),0)</f>
        <v>0</v>
      </c>
    </row>
    <row r="70" spans="2:37" ht="33.75" hidden="1" customHeight="1">
      <c r="B70" s="409" t="s">
        <v>208</v>
      </c>
      <c r="C70" s="410"/>
      <c r="D70" s="399" t="s">
        <v>75</v>
      </c>
      <c r="E70" s="184">
        <v>1</v>
      </c>
      <c r="F70" s="116">
        <f t="shared" si="1"/>
        <v>0</v>
      </c>
      <c r="G70" s="117">
        <f>IFERROR($E70*SUMIF('Daily Log'!$B$18:$B$1017,$B70,'Daily Log'!$C$18:$C$1017),0)</f>
        <v>0</v>
      </c>
      <c r="H70" s="117">
        <f>IFERROR($E70*SUMIF('Daily Log'!$E$18:$E$1017,$B70,'Daily Log'!$F$18:$F$1017),0)</f>
        <v>0</v>
      </c>
      <c r="I70" s="117">
        <f>IFERROR($E70*SUMIF('Daily Log'!$H$18:$H$1017,$B70,'Daily Log'!$I$18:$I$1017),0)</f>
        <v>0</v>
      </c>
      <c r="J70" s="117">
        <f>IFERROR($E70*SUMIF('Daily Log'!$K$18:$K$1017,$B70,'Daily Log'!$L$18:$L$1017),0)</f>
        <v>0</v>
      </c>
      <c r="K70" s="117">
        <f>IFERROR($E70*SUMIF('Daily Log'!$N$18:$N$1017,$B70,'Daily Log'!$O$18:$O$1017),0)</f>
        <v>0</v>
      </c>
      <c r="L70" s="117">
        <f>IFERROR($E70*SUMIF('Daily Log'!$Q$18:$Q$1017,$B70,'Daily Log'!$R$18:$R$1017),0)</f>
        <v>0</v>
      </c>
      <c r="M70" s="117">
        <f>IFERROR($E70*SUMIF('Daily Log'!$T$18:$T$1017,$B70,'Daily Log'!$U$18:$U$1017),0)</f>
        <v>0</v>
      </c>
      <c r="N70" s="117">
        <f>IFERROR($E70*SUMIF('Daily Log'!$W$18:$W$1017,$B70,'Daily Log'!$X$18:$X$1017),0)</f>
        <v>0</v>
      </c>
      <c r="O70" s="117">
        <f>IFERROR($E70*SUMIF('Daily Log'!$Z$18:$Z$1017,$B70,'Daily Log'!$AA$18:$AA$1017),0)</f>
        <v>0</v>
      </c>
      <c r="P70" s="117">
        <f>IFERROR($E70*SUMIF('Daily Log'!$AC$18:$AC$1017,$B70,'Daily Log'!$AD$18:$AD$1017),0)</f>
        <v>0</v>
      </c>
      <c r="Q70" s="117">
        <f>IFERROR($E70*SUMIF('Daily Log'!$AF$18:$AF$1017,$B70,'Daily Log'!$AG$18:$AG$1017),0)</f>
        <v>0</v>
      </c>
      <c r="R70" s="117">
        <f>IFERROR($E70*SUMIF('Daily Log'!$AI$18:$AI$1017,$B70,'Daily Log'!$AJ$18:$AJ$1017),0)</f>
        <v>0</v>
      </c>
      <c r="S70" s="117">
        <f>IFERROR($E70*SUMIF('Daily Log'!$AL$18:$AL$1017,$B70,'Daily Log'!$AM$18:$AM$1017),0)</f>
        <v>0</v>
      </c>
      <c r="T70" s="117">
        <f>IFERROR($E70*SUMIF('Daily Log'!$AO$18:$AO$1017,$B70,'Daily Log'!$AP$18:$AP$1017),0)</f>
        <v>0</v>
      </c>
      <c r="U70" s="117">
        <f>IFERROR($E70*SUMIF('Daily Log'!$AR$18:$AR$1017,$B70,'Daily Log'!$AS$18:$AS$1017),0)</f>
        <v>0</v>
      </c>
      <c r="V70" s="117">
        <f>IFERROR($E70*SUMIF('Daily Log'!$AU$18:$AU$1017,$B70,'Daily Log'!$AV$18:$AV$1017),0)</f>
        <v>0</v>
      </c>
      <c r="W70" s="117">
        <f>IFERROR($E70*SUMIF('Daily Log'!$AX$18:$AX$1017,$B70,'Daily Log'!$AY$18:$AY$1017),0)</f>
        <v>0</v>
      </c>
      <c r="X70" s="117">
        <f>IFERROR($E70*SUMIF('Daily Log'!$BA$18:$BA$1017,$B70,'Daily Log'!$BB$18:$BB$1017),0)</f>
        <v>0</v>
      </c>
      <c r="Y70" s="117">
        <f>IFERROR($E70*SUMIF('Daily Log'!$BD$18:$BD$1017,$B70,'Daily Log'!$BE$18:$BE$1017),0)</f>
        <v>0</v>
      </c>
      <c r="Z70" s="117">
        <f>IFERROR($E70*SUMIF('Daily Log'!$BG$18:$BG$1017,$B70,'Daily Log'!$BH$18:$BH$1017),0)</f>
        <v>0</v>
      </c>
      <c r="AA70" s="117">
        <f>IFERROR($E70*SUMIF('Daily Log'!$BJ$18:$BJ$1017,$B70,'Daily Log'!$BK$18:$BK$1017),0)</f>
        <v>0</v>
      </c>
      <c r="AB70" s="117">
        <f>IFERROR($E70*SUMIF('Daily Log'!$BM$18:$BM$1017,$B70,'Daily Log'!$BN$18:$BN$1017),0)</f>
        <v>0</v>
      </c>
      <c r="AC70" s="117">
        <f>IFERROR($E70*SUMIF('Daily Log'!$BP$18:$BP$1017,$B70,'Daily Log'!$BQ$18:$BQ$1017),0)</f>
        <v>0</v>
      </c>
      <c r="AD70" s="117">
        <f>IFERROR($E70*SUMIF('Daily Log'!$BS$18:$BS$1017,$B70,'Daily Log'!$BT$18:$BT$1017),0)</f>
        <v>0</v>
      </c>
      <c r="AE70" s="117">
        <f>IFERROR($E70*SUMIF('Daily Log'!$BV$18:$BV$1017,$B70,'Daily Log'!$BW$18:$BW$1017),0)</f>
        <v>0</v>
      </c>
      <c r="AF70" s="117">
        <f>IFERROR($E70*SUMIF('Daily Log'!$BY$18:$BY$1017,$B70,'Daily Log'!$BZ$18:$BZ$1017),0)</f>
        <v>0</v>
      </c>
      <c r="AG70" s="117">
        <f>IFERROR($E70*SUMIF('Daily Log'!$CB$18:$CB$1017,$B70,'Daily Log'!$CC$18:$CC$1017),0)</f>
        <v>0</v>
      </c>
      <c r="AH70" s="117">
        <f>IFERROR($E70*SUMIF('Daily Log'!$CE$18:$CE$1017,$B70,'Daily Log'!$CF$18:$CF$1017),0)</f>
        <v>0</v>
      </c>
      <c r="AI70" s="117">
        <f>IFERROR($E70*SUMIF('Daily Log'!$CH$18:$CH$1017,$B70,'Daily Log'!$CI$18:$CI$1017),0)</f>
        <v>0</v>
      </c>
      <c r="AJ70" s="117">
        <f>IFERROR($E70*SUMIF('Daily Log'!$CK$18:$CK$1017,$B70,'Daily Log'!$CL$18:$CL$1017),0)</f>
        <v>0</v>
      </c>
      <c r="AK70" s="117">
        <f>IFERROR($E70*SUMIF('Daily Log'!$CN$18:$CN$1017,$B70,'Daily Log'!$CO$18:$CO$1017),0)</f>
        <v>0</v>
      </c>
    </row>
    <row r="71" spans="2:37" ht="33.75" hidden="1" customHeight="1">
      <c r="B71" s="409" t="s">
        <v>209</v>
      </c>
      <c r="C71" s="410"/>
      <c r="D71" s="399" t="s">
        <v>75</v>
      </c>
      <c r="E71" s="184">
        <v>1</v>
      </c>
      <c r="F71" s="116">
        <f t="shared" si="1"/>
        <v>0</v>
      </c>
      <c r="G71" s="117">
        <f>IFERROR($E71*SUMIF('Daily Log'!$B$18:$B$1017,$B71,'Daily Log'!$C$18:$C$1017),0)</f>
        <v>0</v>
      </c>
      <c r="H71" s="117">
        <f>IFERROR($E71*SUMIF('Daily Log'!$E$18:$E$1017,$B71,'Daily Log'!$F$18:$F$1017),0)</f>
        <v>0</v>
      </c>
      <c r="I71" s="117">
        <f>IFERROR($E71*SUMIF('Daily Log'!$H$18:$H$1017,$B71,'Daily Log'!$I$18:$I$1017),0)</f>
        <v>0</v>
      </c>
      <c r="J71" s="117">
        <f>IFERROR($E71*SUMIF('Daily Log'!$K$18:$K$1017,$B71,'Daily Log'!$L$18:$L$1017),0)</f>
        <v>0</v>
      </c>
      <c r="K71" s="117">
        <f>IFERROR($E71*SUMIF('Daily Log'!$N$18:$N$1017,$B71,'Daily Log'!$O$18:$O$1017),0)</f>
        <v>0</v>
      </c>
      <c r="L71" s="117">
        <f>IFERROR($E71*SUMIF('Daily Log'!$Q$18:$Q$1017,$B71,'Daily Log'!$R$18:$R$1017),0)</f>
        <v>0</v>
      </c>
      <c r="M71" s="117">
        <f>IFERROR($E71*SUMIF('Daily Log'!$T$18:$T$1017,$B71,'Daily Log'!$U$18:$U$1017),0)</f>
        <v>0</v>
      </c>
      <c r="N71" s="117">
        <f>IFERROR($E71*SUMIF('Daily Log'!$W$18:$W$1017,$B71,'Daily Log'!$X$18:$X$1017),0)</f>
        <v>0</v>
      </c>
      <c r="O71" s="117">
        <f>IFERROR($E71*SUMIF('Daily Log'!$Z$18:$Z$1017,$B71,'Daily Log'!$AA$18:$AA$1017),0)</f>
        <v>0</v>
      </c>
      <c r="P71" s="117">
        <f>IFERROR($E71*SUMIF('Daily Log'!$AC$18:$AC$1017,$B71,'Daily Log'!$AD$18:$AD$1017),0)</f>
        <v>0</v>
      </c>
      <c r="Q71" s="117">
        <f>IFERROR($E71*SUMIF('Daily Log'!$AF$18:$AF$1017,$B71,'Daily Log'!$AG$18:$AG$1017),0)</f>
        <v>0</v>
      </c>
      <c r="R71" s="117">
        <f>IFERROR($E71*SUMIF('Daily Log'!$AI$18:$AI$1017,$B71,'Daily Log'!$AJ$18:$AJ$1017),0)</f>
        <v>0</v>
      </c>
      <c r="S71" s="117">
        <f>IFERROR($E71*SUMIF('Daily Log'!$AL$18:$AL$1017,$B71,'Daily Log'!$AM$18:$AM$1017),0)</f>
        <v>0</v>
      </c>
      <c r="T71" s="117">
        <f>IFERROR($E71*SUMIF('Daily Log'!$AO$18:$AO$1017,$B71,'Daily Log'!$AP$18:$AP$1017),0)</f>
        <v>0</v>
      </c>
      <c r="U71" s="117">
        <f>IFERROR($E71*SUMIF('Daily Log'!$AR$18:$AR$1017,$B71,'Daily Log'!$AS$18:$AS$1017),0)</f>
        <v>0</v>
      </c>
      <c r="V71" s="117">
        <f>IFERROR($E71*SUMIF('Daily Log'!$AU$18:$AU$1017,$B71,'Daily Log'!$AV$18:$AV$1017),0)</f>
        <v>0</v>
      </c>
      <c r="W71" s="117">
        <f>IFERROR($E71*SUMIF('Daily Log'!$AX$18:$AX$1017,$B71,'Daily Log'!$AY$18:$AY$1017),0)</f>
        <v>0</v>
      </c>
      <c r="X71" s="117">
        <f>IFERROR($E71*SUMIF('Daily Log'!$BA$18:$BA$1017,$B71,'Daily Log'!$BB$18:$BB$1017),0)</f>
        <v>0</v>
      </c>
      <c r="Y71" s="117">
        <f>IFERROR($E71*SUMIF('Daily Log'!$BD$18:$BD$1017,$B71,'Daily Log'!$BE$18:$BE$1017),0)</f>
        <v>0</v>
      </c>
      <c r="Z71" s="117">
        <f>IFERROR($E71*SUMIF('Daily Log'!$BG$18:$BG$1017,$B71,'Daily Log'!$BH$18:$BH$1017),0)</f>
        <v>0</v>
      </c>
      <c r="AA71" s="117">
        <f>IFERROR($E71*SUMIF('Daily Log'!$BJ$18:$BJ$1017,$B71,'Daily Log'!$BK$18:$BK$1017),0)</f>
        <v>0</v>
      </c>
      <c r="AB71" s="117">
        <f>IFERROR($E71*SUMIF('Daily Log'!$BM$18:$BM$1017,$B71,'Daily Log'!$BN$18:$BN$1017),0)</f>
        <v>0</v>
      </c>
      <c r="AC71" s="117">
        <f>IFERROR($E71*SUMIF('Daily Log'!$BP$18:$BP$1017,$B71,'Daily Log'!$BQ$18:$BQ$1017),0)</f>
        <v>0</v>
      </c>
      <c r="AD71" s="117">
        <f>IFERROR($E71*SUMIF('Daily Log'!$BS$18:$BS$1017,$B71,'Daily Log'!$BT$18:$BT$1017),0)</f>
        <v>0</v>
      </c>
      <c r="AE71" s="117">
        <f>IFERROR($E71*SUMIF('Daily Log'!$BV$18:$BV$1017,$B71,'Daily Log'!$BW$18:$BW$1017),0)</f>
        <v>0</v>
      </c>
      <c r="AF71" s="117">
        <f>IFERROR($E71*SUMIF('Daily Log'!$BY$18:$BY$1017,$B71,'Daily Log'!$BZ$18:$BZ$1017),0)</f>
        <v>0</v>
      </c>
      <c r="AG71" s="117">
        <f>IFERROR($E71*SUMIF('Daily Log'!$CB$18:$CB$1017,$B71,'Daily Log'!$CC$18:$CC$1017),0)</f>
        <v>0</v>
      </c>
      <c r="AH71" s="117">
        <f>IFERROR($E71*SUMIF('Daily Log'!$CE$18:$CE$1017,$B71,'Daily Log'!$CF$18:$CF$1017),0)</f>
        <v>0</v>
      </c>
      <c r="AI71" s="117">
        <f>IFERROR($E71*SUMIF('Daily Log'!$CH$18:$CH$1017,$B71,'Daily Log'!$CI$18:$CI$1017),0)</f>
        <v>0</v>
      </c>
      <c r="AJ71" s="117">
        <f>IFERROR($E71*SUMIF('Daily Log'!$CK$18:$CK$1017,$B71,'Daily Log'!$CL$18:$CL$1017),0)</f>
        <v>0</v>
      </c>
      <c r="AK71" s="117">
        <f>IFERROR($E71*SUMIF('Daily Log'!$CN$18:$CN$1017,$B71,'Daily Log'!$CO$18:$CO$1017),0)</f>
        <v>0</v>
      </c>
    </row>
    <row r="72" spans="2:37" ht="33.75" hidden="1" customHeight="1">
      <c r="B72" s="415" t="s">
        <v>210</v>
      </c>
      <c r="C72" s="410"/>
      <c r="D72" s="399" t="s">
        <v>75</v>
      </c>
      <c r="E72" s="184">
        <v>1</v>
      </c>
      <c r="F72" s="116">
        <f t="shared" si="1"/>
        <v>1</v>
      </c>
      <c r="G72" s="117">
        <f>IFERROR($E72*SUMIF('Daily Log'!$B$18:$B$1017,$B72,'Daily Log'!$C$18:$C$1017),0)</f>
        <v>0</v>
      </c>
      <c r="H72" s="117">
        <f>IFERROR($E72*SUMIF('Daily Log'!$E$18:$E$1017,$B72,'Daily Log'!$F$18:$F$1017),0)</f>
        <v>0</v>
      </c>
      <c r="I72" s="117">
        <f>IFERROR($E72*SUMIF('Daily Log'!$H$18:$H$1017,$B72,'Daily Log'!$I$18:$I$1017),0)</f>
        <v>0</v>
      </c>
      <c r="J72" s="117">
        <f>IFERROR($E72*SUMIF('Daily Log'!$K$18:$K$1017,$B72,'Daily Log'!$L$18:$L$1017),0)</f>
        <v>0</v>
      </c>
      <c r="K72" s="117">
        <f>IFERROR($E72*SUMIF('Daily Log'!$N$18:$N$1017,$B72,'Daily Log'!$O$18:$O$1017),0)</f>
        <v>0</v>
      </c>
      <c r="L72" s="117">
        <f>IFERROR($E72*SUMIF('Daily Log'!$Q$18:$Q$1017,$B72,'Daily Log'!$R$18:$R$1017),0)</f>
        <v>0</v>
      </c>
      <c r="M72" s="117">
        <f>IFERROR($E72*SUMIF('Daily Log'!$T$18:$T$1017,$B72,'Daily Log'!$U$18:$U$1017),0)</f>
        <v>0</v>
      </c>
      <c r="N72" s="117">
        <f>IFERROR($E72*SUMIF('Daily Log'!$W$18:$W$1017,$B72,'Daily Log'!$X$18:$X$1017),0)</f>
        <v>0</v>
      </c>
      <c r="O72" s="117">
        <f>IFERROR($E72*SUMIF('Daily Log'!$Z$18:$Z$1017,$B72,'Daily Log'!$AA$18:$AA$1017),0)</f>
        <v>0</v>
      </c>
      <c r="P72" s="117">
        <f>IFERROR($E72*SUMIF('Daily Log'!$AC$18:$AC$1017,$B72,'Daily Log'!$AD$18:$AD$1017),0)</f>
        <v>0</v>
      </c>
      <c r="Q72" s="117">
        <f>IFERROR($E72*SUMIF('Daily Log'!$AF$18:$AF$1017,$B72,'Daily Log'!$AG$18:$AG$1017),0)</f>
        <v>0</v>
      </c>
      <c r="R72" s="117">
        <f>IFERROR($E72*SUMIF('Daily Log'!$AI$18:$AI$1017,$B72,'Daily Log'!$AJ$18:$AJ$1017),0)</f>
        <v>0</v>
      </c>
      <c r="S72" s="117">
        <f>IFERROR($E72*SUMIF('Daily Log'!$AL$18:$AL$1017,$B72,'Daily Log'!$AM$18:$AM$1017),0)</f>
        <v>0</v>
      </c>
      <c r="T72" s="117">
        <f>IFERROR($E72*SUMIF('Daily Log'!$AO$18:$AO$1017,$B72,'Daily Log'!$AP$18:$AP$1017),0)</f>
        <v>0</v>
      </c>
      <c r="U72" s="117">
        <f>IFERROR($E72*SUMIF('Daily Log'!$AR$18:$AR$1017,$B72,'Daily Log'!$AS$18:$AS$1017),0)</f>
        <v>0</v>
      </c>
      <c r="V72" s="117">
        <f>IFERROR($E72*SUMIF('Daily Log'!$AU$18:$AU$1017,$B72,'Daily Log'!$AV$18:$AV$1017),0)</f>
        <v>0</v>
      </c>
      <c r="W72" s="117">
        <f>IFERROR($E72*SUMIF('Daily Log'!$AX$18:$AX$1017,$B72,'Daily Log'!$AY$18:$AY$1017),0)</f>
        <v>0</v>
      </c>
      <c r="X72" s="117">
        <f>IFERROR($E72*SUMIF('Daily Log'!$BA$18:$BA$1017,$B72,'Daily Log'!$BB$18:$BB$1017),0)</f>
        <v>0</v>
      </c>
      <c r="Y72" s="117">
        <f>IFERROR($E72*SUMIF('Daily Log'!$BD$18:$BD$1017,$B72,'Daily Log'!$BE$18:$BE$1017),0)</f>
        <v>0</v>
      </c>
      <c r="Z72" s="117">
        <f>IFERROR($E72*SUMIF('Daily Log'!$BG$18:$BG$1017,$B72,'Daily Log'!$BH$18:$BH$1017),0)</f>
        <v>0</v>
      </c>
      <c r="AA72" s="117">
        <f>IFERROR($E72*SUMIF('Daily Log'!$BJ$18:$BJ$1017,$B72,'Daily Log'!$BK$18:$BK$1017),0)</f>
        <v>0</v>
      </c>
      <c r="AB72" s="117">
        <f>IFERROR($E72*SUMIF('Daily Log'!$BM$18:$BM$1017,$B72,'Daily Log'!$BN$18:$BN$1017),0)</f>
        <v>0</v>
      </c>
      <c r="AC72" s="117">
        <f>IFERROR($E72*SUMIF('Daily Log'!$BP$18:$BP$1017,$B72,'Daily Log'!$BQ$18:$BQ$1017),0)</f>
        <v>0</v>
      </c>
      <c r="AD72" s="117">
        <f>IFERROR($E72*SUMIF('Daily Log'!$BS$18:$BS$1017,$B72,'Daily Log'!$BT$18:$BT$1017),0)</f>
        <v>0</v>
      </c>
      <c r="AE72" s="117">
        <f>IFERROR($E72*SUMIF('Daily Log'!$BV$18:$BV$1017,$B72,'Daily Log'!$BW$18:$BW$1017),0)</f>
        <v>0</v>
      </c>
      <c r="AF72" s="117">
        <f>IFERROR($E72*SUMIF('Daily Log'!$BY$18:$BY$1017,$B72,'Daily Log'!$BZ$18:$BZ$1017),0)</f>
        <v>0</v>
      </c>
      <c r="AG72" s="117">
        <f>IFERROR($E72*SUMIF('Daily Log'!$CB$18:$CB$1017,$B72,'Daily Log'!$CC$18:$CC$1017),0)</f>
        <v>1</v>
      </c>
      <c r="AH72" s="117">
        <f>IFERROR($E72*SUMIF('Daily Log'!$CE$18:$CE$1017,$B72,'Daily Log'!$CF$18:$CF$1017),0)</f>
        <v>0</v>
      </c>
      <c r="AI72" s="117">
        <f>IFERROR($E72*SUMIF('Daily Log'!$CH$18:$CH$1017,$B72,'Daily Log'!$CI$18:$CI$1017),0)</f>
        <v>0</v>
      </c>
      <c r="AJ72" s="117">
        <f>IFERROR($E72*SUMIF('Daily Log'!$CK$18:$CK$1017,$B72,'Daily Log'!$CL$18:$CL$1017),0)</f>
        <v>0</v>
      </c>
      <c r="AK72" s="117">
        <f>IFERROR($E72*SUMIF('Daily Log'!$CN$18:$CN$1017,$B72,'Daily Log'!$CO$18:$CO$1017),0)</f>
        <v>0</v>
      </c>
    </row>
    <row r="73" spans="2:37" ht="33.75" hidden="1" customHeight="1">
      <c r="B73" s="409" t="s">
        <v>211</v>
      </c>
      <c r="C73" s="410"/>
      <c r="D73" s="399" t="s">
        <v>76</v>
      </c>
      <c r="E73" s="184">
        <v>1</v>
      </c>
      <c r="F73" s="116">
        <f t="shared" si="1"/>
        <v>0</v>
      </c>
      <c r="G73" s="117">
        <f>IFERROR($E73*SUMIF('Daily Log'!$B$18:$B$1017,$B73,'Daily Log'!$C$18:$C$1017),0)</f>
        <v>0</v>
      </c>
      <c r="H73" s="117">
        <f>IFERROR($E73*SUMIF('Daily Log'!$E$18:$E$1017,$B73,'Daily Log'!$F$18:$F$1017),0)</f>
        <v>0</v>
      </c>
      <c r="I73" s="117">
        <f>IFERROR($E73*SUMIF('Daily Log'!$H$18:$H$1017,$B73,'Daily Log'!$I$18:$I$1017),0)</f>
        <v>0</v>
      </c>
      <c r="J73" s="117">
        <f>IFERROR($E73*SUMIF('Daily Log'!$K$18:$K$1017,$B73,'Daily Log'!$L$18:$L$1017),0)</f>
        <v>0</v>
      </c>
      <c r="K73" s="117">
        <f>IFERROR($E73*SUMIF('Daily Log'!$N$18:$N$1017,$B73,'Daily Log'!$O$18:$O$1017),0)</f>
        <v>0</v>
      </c>
      <c r="L73" s="117">
        <f>IFERROR($E73*SUMIF('Daily Log'!$Q$18:$Q$1017,$B73,'Daily Log'!$R$18:$R$1017),0)</f>
        <v>0</v>
      </c>
      <c r="M73" s="117">
        <f>IFERROR($E73*SUMIF('Daily Log'!$T$18:$T$1017,$B73,'Daily Log'!$U$18:$U$1017),0)</f>
        <v>0</v>
      </c>
      <c r="N73" s="117">
        <f>IFERROR($E73*SUMIF('Daily Log'!$W$18:$W$1017,$B73,'Daily Log'!$X$18:$X$1017),0)</f>
        <v>0</v>
      </c>
      <c r="O73" s="117">
        <f>IFERROR($E73*SUMIF('Daily Log'!$Z$18:$Z$1017,$B73,'Daily Log'!$AA$18:$AA$1017),0)</f>
        <v>0</v>
      </c>
      <c r="P73" s="117">
        <f>IFERROR($E73*SUMIF('Daily Log'!$AC$18:$AC$1017,$B73,'Daily Log'!$AD$18:$AD$1017),0)</f>
        <v>0</v>
      </c>
      <c r="Q73" s="117">
        <f>IFERROR($E73*SUMIF('Daily Log'!$AF$18:$AF$1017,$B73,'Daily Log'!$AG$18:$AG$1017),0)</f>
        <v>0</v>
      </c>
      <c r="R73" s="117">
        <f>IFERROR($E73*SUMIF('Daily Log'!$AI$18:$AI$1017,$B73,'Daily Log'!$AJ$18:$AJ$1017),0)</f>
        <v>0</v>
      </c>
      <c r="S73" s="117">
        <f>IFERROR($E73*SUMIF('Daily Log'!$AL$18:$AL$1017,$B73,'Daily Log'!$AM$18:$AM$1017),0)</f>
        <v>0</v>
      </c>
      <c r="T73" s="117">
        <f>IFERROR($E73*SUMIF('Daily Log'!$AO$18:$AO$1017,$B73,'Daily Log'!$AP$18:$AP$1017),0)</f>
        <v>0</v>
      </c>
      <c r="U73" s="117">
        <f>IFERROR($E73*SUMIF('Daily Log'!$AR$18:$AR$1017,$B73,'Daily Log'!$AS$18:$AS$1017),0)</f>
        <v>0</v>
      </c>
      <c r="V73" s="117">
        <f>IFERROR($E73*SUMIF('Daily Log'!$AU$18:$AU$1017,$B73,'Daily Log'!$AV$18:$AV$1017),0)</f>
        <v>0</v>
      </c>
      <c r="W73" s="117">
        <f>IFERROR($E73*SUMIF('Daily Log'!$AX$18:$AX$1017,$B73,'Daily Log'!$AY$18:$AY$1017),0)</f>
        <v>0</v>
      </c>
      <c r="X73" s="117">
        <f>IFERROR($E73*SUMIF('Daily Log'!$BA$18:$BA$1017,$B73,'Daily Log'!$BB$18:$BB$1017),0)</f>
        <v>0</v>
      </c>
      <c r="Y73" s="117">
        <f>IFERROR($E73*SUMIF('Daily Log'!$BD$18:$BD$1017,$B73,'Daily Log'!$BE$18:$BE$1017),0)</f>
        <v>0</v>
      </c>
      <c r="Z73" s="117">
        <f>IFERROR($E73*SUMIF('Daily Log'!$BG$18:$BG$1017,$B73,'Daily Log'!$BH$18:$BH$1017),0)</f>
        <v>0</v>
      </c>
      <c r="AA73" s="117">
        <f>IFERROR($E73*SUMIF('Daily Log'!$BJ$18:$BJ$1017,$B73,'Daily Log'!$BK$18:$BK$1017),0)</f>
        <v>0</v>
      </c>
      <c r="AB73" s="117">
        <f>IFERROR($E73*SUMIF('Daily Log'!$BM$18:$BM$1017,$B73,'Daily Log'!$BN$18:$BN$1017),0)</f>
        <v>0</v>
      </c>
      <c r="AC73" s="117">
        <f>IFERROR($E73*SUMIF('Daily Log'!$BP$18:$BP$1017,$B73,'Daily Log'!$BQ$18:$BQ$1017),0)</f>
        <v>0</v>
      </c>
      <c r="AD73" s="117">
        <f>IFERROR($E73*SUMIF('Daily Log'!$BS$18:$BS$1017,$B73,'Daily Log'!$BT$18:$BT$1017),0)</f>
        <v>0</v>
      </c>
      <c r="AE73" s="117">
        <f>IFERROR($E73*SUMIF('Daily Log'!$BV$18:$BV$1017,$B73,'Daily Log'!$BW$18:$BW$1017),0)</f>
        <v>0</v>
      </c>
      <c r="AF73" s="117">
        <f>IFERROR($E73*SUMIF('Daily Log'!$BY$18:$BY$1017,$B73,'Daily Log'!$BZ$18:$BZ$1017),0)</f>
        <v>0</v>
      </c>
      <c r="AG73" s="117">
        <f>IFERROR($E73*SUMIF('Daily Log'!$CB$18:$CB$1017,$B73,'Daily Log'!$CC$18:$CC$1017),0)</f>
        <v>0</v>
      </c>
      <c r="AH73" s="117">
        <f>IFERROR($E73*SUMIF('Daily Log'!$CE$18:$CE$1017,$B73,'Daily Log'!$CF$18:$CF$1017),0)</f>
        <v>0</v>
      </c>
      <c r="AI73" s="117">
        <f>IFERROR($E73*SUMIF('Daily Log'!$CH$18:$CH$1017,$B73,'Daily Log'!$CI$18:$CI$1017),0)</f>
        <v>0</v>
      </c>
      <c r="AJ73" s="117">
        <f>IFERROR($E73*SUMIF('Daily Log'!$CK$18:$CK$1017,$B73,'Daily Log'!$CL$18:$CL$1017),0)</f>
        <v>0</v>
      </c>
      <c r="AK73" s="117">
        <f>IFERROR($E73*SUMIF('Daily Log'!$CN$18:$CN$1017,$B73,'Daily Log'!$CO$18:$CO$1017),0)</f>
        <v>0</v>
      </c>
    </row>
    <row r="74" spans="2:37" ht="33.75" hidden="1" customHeight="1">
      <c r="B74" s="409" t="s">
        <v>212</v>
      </c>
      <c r="C74" s="410"/>
      <c r="D74" s="399" t="s">
        <v>76</v>
      </c>
      <c r="E74" s="184">
        <v>1</v>
      </c>
      <c r="F74" s="116">
        <f t="shared" si="1"/>
        <v>0</v>
      </c>
      <c r="G74" s="117">
        <f>IFERROR($E74*SUMIF('Daily Log'!$B$18:$B$1017,$B74,'Daily Log'!$C$18:$C$1017),0)</f>
        <v>0</v>
      </c>
      <c r="H74" s="117">
        <f>IFERROR($E74*SUMIF('Daily Log'!$E$18:$E$1017,$B74,'Daily Log'!$F$18:$F$1017),0)</f>
        <v>0</v>
      </c>
      <c r="I74" s="117">
        <f>IFERROR($E74*SUMIF('Daily Log'!$H$18:$H$1017,$B74,'Daily Log'!$I$18:$I$1017),0)</f>
        <v>0</v>
      </c>
      <c r="J74" s="117">
        <f>IFERROR($E74*SUMIF('Daily Log'!$K$18:$K$1017,$B74,'Daily Log'!$L$18:$L$1017),0)</f>
        <v>0</v>
      </c>
      <c r="K74" s="117">
        <f>IFERROR($E74*SUMIF('Daily Log'!$N$18:$N$1017,$B74,'Daily Log'!$O$18:$O$1017),0)</f>
        <v>0</v>
      </c>
      <c r="L74" s="117">
        <f>IFERROR($E74*SUMIF('Daily Log'!$Q$18:$Q$1017,$B74,'Daily Log'!$R$18:$R$1017),0)</f>
        <v>0</v>
      </c>
      <c r="M74" s="117">
        <f>IFERROR($E74*SUMIF('Daily Log'!$T$18:$T$1017,$B74,'Daily Log'!$U$18:$U$1017),0)</f>
        <v>0</v>
      </c>
      <c r="N74" s="117">
        <f>IFERROR($E74*SUMIF('Daily Log'!$W$18:$W$1017,$B74,'Daily Log'!$X$18:$X$1017),0)</f>
        <v>0</v>
      </c>
      <c r="O74" s="117">
        <f>IFERROR($E74*SUMIF('Daily Log'!$Z$18:$Z$1017,$B74,'Daily Log'!$AA$18:$AA$1017),0)</f>
        <v>0</v>
      </c>
      <c r="P74" s="117">
        <f>IFERROR($E74*SUMIF('Daily Log'!$AC$18:$AC$1017,$B74,'Daily Log'!$AD$18:$AD$1017),0)</f>
        <v>0</v>
      </c>
      <c r="Q74" s="117">
        <f>IFERROR($E74*SUMIF('Daily Log'!$AF$18:$AF$1017,$B74,'Daily Log'!$AG$18:$AG$1017),0)</f>
        <v>0</v>
      </c>
      <c r="R74" s="117">
        <f>IFERROR($E74*SUMIF('Daily Log'!$AI$18:$AI$1017,$B74,'Daily Log'!$AJ$18:$AJ$1017),0)</f>
        <v>0</v>
      </c>
      <c r="S74" s="117">
        <f>IFERROR($E74*SUMIF('Daily Log'!$AL$18:$AL$1017,$B74,'Daily Log'!$AM$18:$AM$1017),0)</f>
        <v>0</v>
      </c>
      <c r="T74" s="117">
        <f>IFERROR($E74*SUMIF('Daily Log'!$AO$18:$AO$1017,$B74,'Daily Log'!$AP$18:$AP$1017),0)</f>
        <v>0</v>
      </c>
      <c r="U74" s="117">
        <f>IFERROR($E74*SUMIF('Daily Log'!$AR$18:$AR$1017,$B74,'Daily Log'!$AS$18:$AS$1017),0)</f>
        <v>0</v>
      </c>
      <c r="V74" s="117">
        <f>IFERROR($E74*SUMIF('Daily Log'!$AU$18:$AU$1017,$B74,'Daily Log'!$AV$18:$AV$1017),0)</f>
        <v>0</v>
      </c>
      <c r="W74" s="117">
        <f>IFERROR($E74*SUMIF('Daily Log'!$AX$18:$AX$1017,$B74,'Daily Log'!$AY$18:$AY$1017),0)</f>
        <v>0</v>
      </c>
      <c r="X74" s="117">
        <f>IFERROR($E74*SUMIF('Daily Log'!$BA$18:$BA$1017,$B74,'Daily Log'!$BB$18:$BB$1017),0)</f>
        <v>0</v>
      </c>
      <c r="Y74" s="117">
        <f>IFERROR($E74*SUMIF('Daily Log'!$BD$18:$BD$1017,$B74,'Daily Log'!$BE$18:$BE$1017),0)</f>
        <v>0</v>
      </c>
      <c r="Z74" s="117">
        <f>IFERROR($E74*SUMIF('Daily Log'!$BG$18:$BG$1017,$B74,'Daily Log'!$BH$18:$BH$1017),0)</f>
        <v>0</v>
      </c>
      <c r="AA74" s="117">
        <f>IFERROR($E74*SUMIF('Daily Log'!$BJ$18:$BJ$1017,$B74,'Daily Log'!$BK$18:$BK$1017),0)</f>
        <v>0</v>
      </c>
      <c r="AB74" s="117">
        <f>IFERROR($E74*SUMIF('Daily Log'!$BM$18:$BM$1017,$B74,'Daily Log'!$BN$18:$BN$1017),0)</f>
        <v>0</v>
      </c>
      <c r="AC74" s="117">
        <f>IFERROR($E74*SUMIF('Daily Log'!$BP$18:$BP$1017,$B74,'Daily Log'!$BQ$18:$BQ$1017),0)</f>
        <v>0</v>
      </c>
      <c r="AD74" s="117">
        <f>IFERROR($E74*SUMIF('Daily Log'!$BS$18:$BS$1017,$B74,'Daily Log'!$BT$18:$BT$1017),0)</f>
        <v>0</v>
      </c>
      <c r="AE74" s="117">
        <f>IFERROR($E74*SUMIF('Daily Log'!$BV$18:$BV$1017,$B74,'Daily Log'!$BW$18:$BW$1017),0)</f>
        <v>0</v>
      </c>
      <c r="AF74" s="117">
        <f>IFERROR($E74*SUMIF('Daily Log'!$BY$18:$BY$1017,$B74,'Daily Log'!$BZ$18:$BZ$1017),0)</f>
        <v>0</v>
      </c>
      <c r="AG74" s="117">
        <f>IFERROR($E74*SUMIF('Daily Log'!$CB$18:$CB$1017,$B74,'Daily Log'!$CC$18:$CC$1017),0)</f>
        <v>0</v>
      </c>
      <c r="AH74" s="117">
        <f>IFERROR($E74*SUMIF('Daily Log'!$CE$18:$CE$1017,$B74,'Daily Log'!$CF$18:$CF$1017),0)</f>
        <v>0</v>
      </c>
      <c r="AI74" s="117">
        <f>IFERROR($E74*SUMIF('Daily Log'!$CH$18:$CH$1017,$B74,'Daily Log'!$CI$18:$CI$1017),0)</f>
        <v>0</v>
      </c>
      <c r="AJ74" s="117">
        <f>IFERROR($E74*SUMIF('Daily Log'!$CK$18:$CK$1017,$B74,'Daily Log'!$CL$18:$CL$1017),0)</f>
        <v>0</v>
      </c>
      <c r="AK74" s="117">
        <f>IFERROR($E74*SUMIF('Daily Log'!$CN$18:$CN$1017,$B74,'Daily Log'!$CO$18:$CO$1017),0)</f>
        <v>0</v>
      </c>
    </row>
    <row r="75" spans="2:37" ht="33.75" hidden="1" customHeight="1">
      <c r="B75" s="409" t="s">
        <v>213</v>
      </c>
      <c r="C75" s="410"/>
      <c r="D75" s="399" t="s">
        <v>76</v>
      </c>
      <c r="E75" s="184">
        <v>1</v>
      </c>
      <c r="F75" s="116">
        <f t="shared" si="1"/>
        <v>1</v>
      </c>
      <c r="G75" s="117">
        <f>IFERROR($E75*SUMIF('Daily Log'!$B$18:$B$1017,$B75,'Daily Log'!$C$18:$C$1017),0)</f>
        <v>0</v>
      </c>
      <c r="H75" s="117">
        <f>IFERROR($E75*SUMIF('Daily Log'!$E$18:$E$1017,$B75,'Daily Log'!$F$18:$F$1017),0)</f>
        <v>0</v>
      </c>
      <c r="I75" s="117">
        <f>IFERROR($E75*SUMIF('Daily Log'!$H$18:$H$1017,$B75,'Daily Log'!$I$18:$I$1017),0)</f>
        <v>0</v>
      </c>
      <c r="J75" s="117">
        <f>IFERROR($E75*SUMIF('Daily Log'!$K$18:$K$1017,$B75,'Daily Log'!$L$18:$L$1017),0)</f>
        <v>0</v>
      </c>
      <c r="K75" s="117">
        <f>IFERROR($E75*SUMIF('Daily Log'!$N$18:$N$1017,$B75,'Daily Log'!$O$18:$O$1017),0)</f>
        <v>0</v>
      </c>
      <c r="L75" s="117">
        <f>IFERROR($E75*SUMIF('Daily Log'!$Q$18:$Q$1017,$B75,'Daily Log'!$R$18:$R$1017),0)</f>
        <v>0</v>
      </c>
      <c r="M75" s="117">
        <f>IFERROR($E75*SUMIF('Daily Log'!$T$18:$T$1017,$B75,'Daily Log'!$U$18:$U$1017),0)</f>
        <v>0</v>
      </c>
      <c r="N75" s="117">
        <f>IFERROR($E75*SUMIF('Daily Log'!$W$18:$W$1017,$B75,'Daily Log'!$X$18:$X$1017),0)</f>
        <v>0</v>
      </c>
      <c r="O75" s="117">
        <f>IFERROR($E75*SUMIF('Daily Log'!$Z$18:$Z$1017,$B75,'Daily Log'!$AA$18:$AA$1017),0)</f>
        <v>0</v>
      </c>
      <c r="P75" s="117">
        <f>IFERROR($E75*SUMIF('Daily Log'!$AC$18:$AC$1017,$B75,'Daily Log'!$AD$18:$AD$1017),0)</f>
        <v>0</v>
      </c>
      <c r="Q75" s="117">
        <f>IFERROR($E75*SUMIF('Daily Log'!$AF$18:$AF$1017,$B75,'Daily Log'!$AG$18:$AG$1017),0)</f>
        <v>0</v>
      </c>
      <c r="R75" s="117">
        <f>IFERROR($E75*SUMIF('Daily Log'!$AI$18:$AI$1017,$B75,'Daily Log'!$AJ$18:$AJ$1017),0)</f>
        <v>0</v>
      </c>
      <c r="S75" s="117">
        <f>IFERROR($E75*SUMIF('Daily Log'!$AL$18:$AL$1017,$B75,'Daily Log'!$AM$18:$AM$1017),0)</f>
        <v>0</v>
      </c>
      <c r="T75" s="117">
        <f>IFERROR($E75*SUMIF('Daily Log'!$AO$18:$AO$1017,$B75,'Daily Log'!$AP$18:$AP$1017),0)</f>
        <v>0</v>
      </c>
      <c r="U75" s="117">
        <f>IFERROR($E75*SUMIF('Daily Log'!$AR$18:$AR$1017,$B75,'Daily Log'!$AS$18:$AS$1017),0)</f>
        <v>0</v>
      </c>
      <c r="V75" s="117">
        <f>IFERROR($E75*SUMIF('Daily Log'!$AU$18:$AU$1017,$B75,'Daily Log'!$AV$18:$AV$1017),0)</f>
        <v>0</v>
      </c>
      <c r="W75" s="117">
        <f>IFERROR($E75*SUMIF('Daily Log'!$AX$18:$AX$1017,$B75,'Daily Log'!$AY$18:$AY$1017),0)</f>
        <v>0</v>
      </c>
      <c r="X75" s="117">
        <f>IFERROR($E75*SUMIF('Daily Log'!$BA$18:$BA$1017,$B75,'Daily Log'!$BB$18:$BB$1017),0)</f>
        <v>0</v>
      </c>
      <c r="Y75" s="117">
        <f>IFERROR($E75*SUMIF('Daily Log'!$BD$18:$BD$1017,$B75,'Daily Log'!$BE$18:$BE$1017),0)</f>
        <v>0</v>
      </c>
      <c r="Z75" s="117">
        <f>IFERROR($E75*SUMIF('Daily Log'!$BG$18:$BG$1017,$B75,'Daily Log'!$BH$18:$BH$1017),0)</f>
        <v>0</v>
      </c>
      <c r="AA75" s="117">
        <f>IFERROR($E75*SUMIF('Daily Log'!$BJ$18:$BJ$1017,$B75,'Daily Log'!$BK$18:$BK$1017),0)</f>
        <v>0</v>
      </c>
      <c r="AB75" s="117">
        <f>IFERROR($E75*SUMIF('Daily Log'!$BM$18:$BM$1017,$B75,'Daily Log'!$BN$18:$BN$1017),0)</f>
        <v>0</v>
      </c>
      <c r="AC75" s="117">
        <f>IFERROR($E75*SUMIF('Daily Log'!$BP$18:$BP$1017,$B75,'Daily Log'!$BQ$18:$BQ$1017),0)</f>
        <v>0</v>
      </c>
      <c r="AD75" s="117">
        <f>IFERROR($E75*SUMIF('Daily Log'!$BS$18:$BS$1017,$B75,'Daily Log'!$BT$18:$BT$1017),0)</f>
        <v>0</v>
      </c>
      <c r="AE75" s="117">
        <f>IFERROR($E75*SUMIF('Daily Log'!$BV$18:$BV$1017,$B75,'Daily Log'!$BW$18:$BW$1017),0)</f>
        <v>1</v>
      </c>
      <c r="AF75" s="117">
        <f>IFERROR($E75*SUMIF('Daily Log'!$BY$18:$BY$1017,$B75,'Daily Log'!$BZ$18:$BZ$1017),0)</f>
        <v>0</v>
      </c>
      <c r="AG75" s="117">
        <f>IFERROR($E75*SUMIF('Daily Log'!$CB$18:$CB$1017,$B75,'Daily Log'!$CC$18:$CC$1017),0)</f>
        <v>0</v>
      </c>
      <c r="AH75" s="117">
        <f>IFERROR($E75*SUMIF('Daily Log'!$CE$18:$CE$1017,$B75,'Daily Log'!$CF$18:$CF$1017),0)</f>
        <v>0</v>
      </c>
      <c r="AI75" s="117">
        <f>IFERROR($E75*SUMIF('Daily Log'!$CH$18:$CH$1017,$B75,'Daily Log'!$CI$18:$CI$1017),0)</f>
        <v>0</v>
      </c>
      <c r="AJ75" s="117">
        <f>IFERROR($E75*SUMIF('Daily Log'!$CK$18:$CK$1017,$B75,'Daily Log'!$CL$18:$CL$1017),0)</f>
        <v>0</v>
      </c>
      <c r="AK75" s="117">
        <f>IFERROR($E75*SUMIF('Daily Log'!$CN$18:$CN$1017,$B75,'Daily Log'!$CO$18:$CO$1017),0)</f>
        <v>0</v>
      </c>
    </row>
    <row r="76" spans="2:37" ht="33.75" hidden="1" customHeight="1">
      <c r="B76" s="409" t="s">
        <v>214</v>
      </c>
      <c r="C76" s="410"/>
      <c r="D76" s="399" t="s">
        <v>76</v>
      </c>
      <c r="E76" s="184">
        <v>1</v>
      </c>
      <c r="F76" s="116">
        <f t="shared" si="1"/>
        <v>0</v>
      </c>
      <c r="G76" s="117">
        <f>IFERROR($E76*SUMIF('Daily Log'!$B$18:$B$1017,$B76,'Daily Log'!$C$18:$C$1017),0)</f>
        <v>0</v>
      </c>
      <c r="H76" s="117">
        <f>IFERROR($E76*SUMIF('Daily Log'!$E$18:$E$1017,$B76,'Daily Log'!$F$18:$F$1017),0)</f>
        <v>0</v>
      </c>
      <c r="I76" s="117">
        <f>IFERROR($E76*SUMIF('Daily Log'!$H$18:$H$1017,$B76,'Daily Log'!$I$18:$I$1017),0)</f>
        <v>0</v>
      </c>
      <c r="J76" s="117">
        <f>IFERROR($E76*SUMIF('Daily Log'!$K$18:$K$1017,$B76,'Daily Log'!$L$18:$L$1017),0)</f>
        <v>0</v>
      </c>
      <c r="K76" s="117">
        <f>IFERROR($E76*SUMIF('Daily Log'!$N$18:$N$1017,$B76,'Daily Log'!$O$18:$O$1017),0)</f>
        <v>0</v>
      </c>
      <c r="L76" s="117">
        <f>IFERROR($E76*SUMIF('Daily Log'!$Q$18:$Q$1017,$B76,'Daily Log'!$R$18:$R$1017),0)</f>
        <v>0</v>
      </c>
      <c r="M76" s="117">
        <f>IFERROR($E76*SUMIF('Daily Log'!$T$18:$T$1017,$B76,'Daily Log'!$U$18:$U$1017),0)</f>
        <v>0</v>
      </c>
      <c r="N76" s="117">
        <f>IFERROR($E76*SUMIF('Daily Log'!$W$18:$W$1017,$B76,'Daily Log'!$X$18:$X$1017),0)</f>
        <v>0</v>
      </c>
      <c r="O76" s="117">
        <f>IFERROR($E76*SUMIF('Daily Log'!$Z$18:$Z$1017,$B76,'Daily Log'!$AA$18:$AA$1017),0)</f>
        <v>0</v>
      </c>
      <c r="P76" s="117">
        <f>IFERROR($E76*SUMIF('Daily Log'!$AC$18:$AC$1017,$B76,'Daily Log'!$AD$18:$AD$1017),0)</f>
        <v>0</v>
      </c>
      <c r="Q76" s="117">
        <f>IFERROR($E76*SUMIF('Daily Log'!$AF$18:$AF$1017,$B76,'Daily Log'!$AG$18:$AG$1017),0)</f>
        <v>0</v>
      </c>
      <c r="R76" s="117">
        <f>IFERROR($E76*SUMIF('Daily Log'!$AI$18:$AI$1017,$B76,'Daily Log'!$AJ$18:$AJ$1017),0)</f>
        <v>0</v>
      </c>
      <c r="S76" s="117">
        <f>IFERROR($E76*SUMIF('Daily Log'!$AL$18:$AL$1017,$B76,'Daily Log'!$AM$18:$AM$1017),0)</f>
        <v>0</v>
      </c>
      <c r="T76" s="117">
        <f>IFERROR($E76*SUMIF('Daily Log'!$AO$18:$AO$1017,$B76,'Daily Log'!$AP$18:$AP$1017),0)</f>
        <v>0</v>
      </c>
      <c r="U76" s="117">
        <f>IFERROR($E76*SUMIF('Daily Log'!$AR$18:$AR$1017,$B76,'Daily Log'!$AS$18:$AS$1017),0)</f>
        <v>0</v>
      </c>
      <c r="V76" s="117">
        <f>IFERROR($E76*SUMIF('Daily Log'!$AU$18:$AU$1017,$B76,'Daily Log'!$AV$18:$AV$1017),0)</f>
        <v>0</v>
      </c>
      <c r="W76" s="117">
        <f>IFERROR($E76*SUMIF('Daily Log'!$AX$18:$AX$1017,$B76,'Daily Log'!$AY$18:$AY$1017),0)</f>
        <v>0</v>
      </c>
      <c r="X76" s="117">
        <f>IFERROR($E76*SUMIF('Daily Log'!$BA$18:$BA$1017,$B76,'Daily Log'!$BB$18:$BB$1017),0)</f>
        <v>0</v>
      </c>
      <c r="Y76" s="117">
        <f>IFERROR($E76*SUMIF('Daily Log'!$BD$18:$BD$1017,$B76,'Daily Log'!$BE$18:$BE$1017),0)</f>
        <v>0</v>
      </c>
      <c r="Z76" s="117">
        <f>IFERROR($E76*SUMIF('Daily Log'!$BG$18:$BG$1017,$B76,'Daily Log'!$BH$18:$BH$1017),0)</f>
        <v>0</v>
      </c>
      <c r="AA76" s="117">
        <f>IFERROR($E76*SUMIF('Daily Log'!$BJ$18:$BJ$1017,$B76,'Daily Log'!$BK$18:$BK$1017),0)</f>
        <v>0</v>
      </c>
      <c r="AB76" s="117">
        <f>IFERROR($E76*SUMIF('Daily Log'!$BM$18:$BM$1017,$B76,'Daily Log'!$BN$18:$BN$1017),0)</f>
        <v>0</v>
      </c>
      <c r="AC76" s="117">
        <f>IFERROR($E76*SUMIF('Daily Log'!$BP$18:$BP$1017,$B76,'Daily Log'!$BQ$18:$BQ$1017),0)</f>
        <v>0</v>
      </c>
      <c r="AD76" s="117">
        <f>IFERROR($E76*SUMIF('Daily Log'!$BS$18:$BS$1017,$B76,'Daily Log'!$BT$18:$BT$1017),0)</f>
        <v>0</v>
      </c>
      <c r="AE76" s="117">
        <f>IFERROR($E76*SUMIF('Daily Log'!$BV$18:$BV$1017,$B76,'Daily Log'!$BW$18:$BW$1017),0)</f>
        <v>0</v>
      </c>
      <c r="AF76" s="117">
        <f>IFERROR($E76*SUMIF('Daily Log'!$BY$18:$BY$1017,$B76,'Daily Log'!$BZ$18:$BZ$1017),0)</f>
        <v>0</v>
      </c>
      <c r="AG76" s="117">
        <f>IFERROR($E76*SUMIF('Daily Log'!$CB$18:$CB$1017,$B76,'Daily Log'!$CC$18:$CC$1017),0)</f>
        <v>0</v>
      </c>
      <c r="AH76" s="117">
        <f>IFERROR($E76*SUMIF('Daily Log'!$CE$18:$CE$1017,$B76,'Daily Log'!$CF$18:$CF$1017),0)</f>
        <v>0</v>
      </c>
      <c r="AI76" s="117">
        <f>IFERROR($E76*SUMIF('Daily Log'!$CH$18:$CH$1017,$B76,'Daily Log'!$CI$18:$CI$1017),0)</f>
        <v>0</v>
      </c>
      <c r="AJ76" s="117">
        <f>IFERROR($E76*SUMIF('Daily Log'!$CK$18:$CK$1017,$B76,'Daily Log'!$CL$18:$CL$1017),0)</f>
        <v>0</v>
      </c>
      <c r="AK76" s="117">
        <f>IFERROR($E76*SUMIF('Daily Log'!$CN$18:$CN$1017,$B76,'Daily Log'!$CO$18:$CO$1017),0)</f>
        <v>0</v>
      </c>
    </row>
    <row r="77" spans="2:37" ht="33.75" hidden="1" customHeight="1">
      <c r="B77" s="409" t="s">
        <v>215</v>
      </c>
      <c r="C77" s="410"/>
      <c r="D77" s="399" t="s">
        <v>76</v>
      </c>
      <c r="E77" s="184">
        <v>1</v>
      </c>
      <c r="F77" s="116">
        <f t="shared" si="1"/>
        <v>0</v>
      </c>
      <c r="G77" s="117">
        <f>IFERROR($E77*SUMIF('Daily Log'!$B$18:$B$1017,$B77,'Daily Log'!$C$18:$C$1017),0)</f>
        <v>0</v>
      </c>
      <c r="H77" s="117">
        <f>IFERROR($E77*SUMIF('Daily Log'!$E$18:$E$1017,$B77,'Daily Log'!$F$18:$F$1017),0)</f>
        <v>0</v>
      </c>
      <c r="I77" s="117">
        <f>IFERROR($E77*SUMIF('Daily Log'!$H$18:$H$1017,$B77,'Daily Log'!$I$18:$I$1017),0)</f>
        <v>0</v>
      </c>
      <c r="J77" s="117">
        <f>IFERROR($E77*SUMIF('Daily Log'!$K$18:$K$1017,$B77,'Daily Log'!$L$18:$L$1017),0)</f>
        <v>0</v>
      </c>
      <c r="K77" s="117">
        <f>IFERROR($E77*SUMIF('Daily Log'!$N$18:$N$1017,$B77,'Daily Log'!$O$18:$O$1017),0)</f>
        <v>0</v>
      </c>
      <c r="L77" s="117">
        <f>IFERROR($E77*SUMIF('Daily Log'!$Q$18:$Q$1017,$B77,'Daily Log'!$R$18:$R$1017),0)</f>
        <v>0</v>
      </c>
      <c r="M77" s="117">
        <f>IFERROR($E77*SUMIF('Daily Log'!$T$18:$T$1017,$B77,'Daily Log'!$U$18:$U$1017),0)</f>
        <v>0</v>
      </c>
      <c r="N77" s="117">
        <f>IFERROR($E77*SUMIF('Daily Log'!$W$18:$W$1017,$B77,'Daily Log'!$X$18:$X$1017),0)</f>
        <v>0</v>
      </c>
      <c r="O77" s="117">
        <f>IFERROR($E77*SUMIF('Daily Log'!$Z$18:$Z$1017,$B77,'Daily Log'!$AA$18:$AA$1017),0)</f>
        <v>0</v>
      </c>
      <c r="P77" s="117">
        <f>IFERROR($E77*SUMIF('Daily Log'!$AC$18:$AC$1017,$B77,'Daily Log'!$AD$18:$AD$1017),0)</f>
        <v>0</v>
      </c>
      <c r="Q77" s="117">
        <f>IFERROR($E77*SUMIF('Daily Log'!$AF$18:$AF$1017,$B77,'Daily Log'!$AG$18:$AG$1017),0)</f>
        <v>0</v>
      </c>
      <c r="R77" s="117">
        <f>IFERROR($E77*SUMIF('Daily Log'!$AI$18:$AI$1017,$B77,'Daily Log'!$AJ$18:$AJ$1017),0)</f>
        <v>0</v>
      </c>
      <c r="S77" s="117">
        <f>IFERROR($E77*SUMIF('Daily Log'!$AL$18:$AL$1017,$B77,'Daily Log'!$AM$18:$AM$1017),0)</f>
        <v>0</v>
      </c>
      <c r="T77" s="117">
        <f>IFERROR($E77*SUMIF('Daily Log'!$AO$18:$AO$1017,$B77,'Daily Log'!$AP$18:$AP$1017),0)</f>
        <v>0</v>
      </c>
      <c r="U77" s="117">
        <f>IFERROR($E77*SUMIF('Daily Log'!$AR$18:$AR$1017,$B77,'Daily Log'!$AS$18:$AS$1017),0)</f>
        <v>0</v>
      </c>
      <c r="V77" s="117">
        <f>IFERROR($E77*SUMIF('Daily Log'!$AU$18:$AU$1017,$B77,'Daily Log'!$AV$18:$AV$1017),0)</f>
        <v>0</v>
      </c>
      <c r="W77" s="117">
        <f>IFERROR($E77*SUMIF('Daily Log'!$AX$18:$AX$1017,$B77,'Daily Log'!$AY$18:$AY$1017),0)</f>
        <v>0</v>
      </c>
      <c r="X77" s="117">
        <f>IFERROR($E77*SUMIF('Daily Log'!$BA$18:$BA$1017,$B77,'Daily Log'!$BB$18:$BB$1017),0)</f>
        <v>0</v>
      </c>
      <c r="Y77" s="117">
        <f>IFERROR($E77*SUMIF('Daily Log'!$BD$18:$BD$1017,$B77,'Daily Log'!$BE$18:$BE$1017),0)</f>
        <v>0</v>
      </c>
      <c r="Z77" s="117">
        <f>IFERROR($E77*SUMIF('Daily Log'!$BG$18:$BG$1017,$B77,'Daily Log'!$BH$18:$BH$1017),0)</f>
        <v>0</v>
      </c>
      <c r="AA77" s="117">
        <f>IFERROR($E77*SUMIF('Daily Log'!$BJ$18:$BJ$1017,$B77,'Daily Log'!$BK$18:$BK$1017),0)</f>
        <v>0</v>
      </c>
      <c r="AB77" s="117">
        <f>IFERROR($E77*SUMIF('Daily Log'!$BM$18:$BM$1017,$B77,'Daily Log'!$BN$18:$BN$1017),0)</f>
        <v>0</v>
      </c>
      <c r="AC77" s="117">
        <f>IFERROR($E77*SUMIF('Daily Log'!$BP$18:$BP$1017,$B77,'Daily Log'!$BQ$18:$BQ$1017),0)</f>
        <v>0</v>
      </c>
      <c r="AD77" s="117">
        <f>IFERROR($E77*SUMIF('Daily Log'!$BS$18:$BS$1017,$B77,'Daily Log'!$BT$18:$BT$1017),0)</f>
        <v>0</v>
      </c>
      <c r="AE77" s="117">
        <f>IFERROR($E77*SUMIF('Daily Log'!$BV$18:$BV$1017,$B77,'Daily Log'!$BW$18:$BW$1017),0)</f>
        <v>0</v>
      </c>
      <c r="AF77" s="117">
        <f>IFERROR($E77*SUMIF('Daily Log'!$BY$18:$BY$1017,$B77,'Daily Log'!$BZ$18:$BZ$1017),0)</f>
        <v>0</v>
      </c>
      <c r="AG77" s="117">
        <f>IFERROR($E77*SUMIF('Daily Log'!$CB$18:$CB$1017,$B77,'Daily Log'!$CC$18:$CC$1017),0)</f>
        <v>0</v>
      </c>
      <c r="AH77" s="117">
        <f>IFERROR($E77*SUMIF('Daily Log'!$CE$18:$CE$1017,$B77,'Daily Log'!$CF$18:$CF$1017),0)</f>
        <v>0</v>
      </c>
      <c r="AI77" s="117">
        <f>IFERROR($E77*SUMIF('Daily Log'!$CH$18:$CH$1017,$B77,'Daily Log'!$CI$18:$CI$1017),0)</f>
        <v>0</v>
      </c>
      <c r="AJ77" s="117">
        <f>IFERROR($E77*SUMIF('Daily Log'!$CK$18:$CK$1017,$B77,'Daily Log'!$CL$18:$CL$1017),0)</f>
        <v>0</v>
      </c>
      <c r="AK77" s="117">
        <f>IFERROR($E77*SUMIF('Daily Log'!$CN$18:$CN$1017,$B77,'Daily Log'!$CO$18:$CO$1017),0)</f>
        <v>0</v>
      </c>
    </row>
    <row r="78" spans="2:37" ht="33.75" hidden="1" customHeight="1">
      <c r="B78" s="409" t="s">
        <v>216</v>
      </c>
      <c r="C78" s="410"/>
      <c r="D78" s="399" t="s">
        <v>76</v>
      </c>
      <c r="E78" s="184">
        <v>1</v>
      </c>
      <c r="F78" s="116">
        <f t="shared" si="1"/>
        <v>1</v>
      </c>
      <c r="G78" s="117">
        <f>IFERROR($E78*SUMIF('Daily Log'!$B$18:$B$1017,$B78,'Daily Log'!$C$18:$C$1017),0)</f>
        <v>0</v>
      </c>
      <c r="H78" s="117">
        <f>IFERROR($E78*SUMIF('Daily Log'!$E$18:$E$1017,$B78,'Daily Log'!$F$18:$F$1017),0)</f>
        <v>0</v>
      </c>
      <c r="I78" s="117">
        <f>IFERROR($E78*SUMIF('Daily Log'!$H$18:$H$1017,$B78,'Daily Log'!$I$18:$I$1017),0)</f>
        <v>0</v>
      </c>
      <c r="J78" s="117">
        <f>IFERROR($E78*SUMIF('Daily Log'!$K$18:$K$1017,$B78,'Daily Log'!$L$18:$L$1017),0)</f>
        <v>0</v>
      </c>
      <c r="K78" s="117">
        <f>IFERROR($E78*SUMIF('Daily Log'!$N$18:$N$1017,$B78,'Daily Log'!$O$18:$O$1017),0)</f>
        <v>0</v>
      </c>
      <c r="L78" s="117">
        <f>IFERROR($E78*SUMIF('Daily Log'!$Q$18:$Q$1017,$B78,'Daily Log'!$R$18:$R$1017),0)</f>
        <v>0</v>
      </c>
      <c r="M78" s="117">
        <f>IFERROR($E78*SUMIF('Daily Log'!$T$18:$T$1017,$B78,'Daily Log'!$U$18:$U$1017),0)</f>
        <v>0</v>
      </c>
      <c r="N78" s="117">
        <f>IFERROR($E78*SUMIF('Daily Log'!$W$18:$W$1017,$B78,'Daily Log'!$X$18:$X$1017),0)</f>
        <v>0</v>
      </c>
      <c r="O78" s="117">
        <f>IFERROR($E78*SUMIF('Daily Log'!$Z$18:$Z$1017,$B78,'Daily Log'!$AA$18:$AA$1017),0)</f>
        <v>0</v>
      </c>
      <c r="P78" s="117">
        <f>IFERROR($E78*SUMIF('Daily Log'!$AC$18:$AC$1017,$B78,'Daily Log'!$AD$18:$AD$1017),0)</f>
        <v>0</v>
      </c>
      <c r="Q78" s="117">
        <f>IFERROR($E78*SUMIF('Daily Log'!$AF$18:$AF$1017,$B78,'Daily Log'!$AG$18:$AG$1017),0)</f>
        <v>0</v>
      </c>
      <c r="R78" s="117">
        <f>IFERROR($E78*SUMIF('Daily Log'!$AI$18:$AI$1017,$B78,'Daily Log'!$AJ$18:$AJ$1017),0)</f>
        <v>0</v>
      </c>
      <c r="S78" s="117">
        <f>IFERROR($E78*SUMIF('Daily Log'!$AL$18:$AL$1017,$B78,'Daily Log'!$AM$18:$AM$1017),0)</f>
        <v>0</v>
      </c>
      <c r="T78" s="117">
        <f>IFERROR($E78*SUMIF('Daily Log'!$AO$18:$AO$1017,$B78,'Daily Log'!$AP$18:$AP$1017),0)</f>
        <v>0</v>
      </c>
      <c r="U78" s="117">
        <f>IFERROR($E78*SUMIF('Daily Log'!$AR$18:$AR$1017,$B78,'Daily Log'!$AS$18:$AS$1017),0)</f>
        <v>0</v>
      </c>
      <c r="V78" s="117">
        <f>IFERROR($E78*SUMIF('Daily Log'!$AU$18:$AU$1017,$B78,'Daily Log'!$AV$18:$AV$1017),0)</f>
        <v>0</v>
      </c>
      <c r="W78" s="117">
        <f>IFERROR($E78*SUMIF('Daily Log'!$AX$18:$AX$1017,$B78,'Daily Log'!$AY$18:$AY$1017),0)</f>
        <v>0</v>
      </c>
      <c r="X78" s="117">
        <f>IFERROR($E78*SUMIF('Daily Log'!$BA$18:$BA$1017,$B78,'Daily Log'!$BB$18:$BB$1017),0)</f>
        <v>0</v>
      </c>
      <c r="Y78" s="117">
        <f>IFERROR($E78*SUMIF('Daily Log'!$BD$18:$BD$1017,$B78,'Daily Log'!$BE$18:$BE$1017),0)</f>
        <v>0</v>
      </c>
      <c r="Z78" s="117">
        <f>IFERROR($E78*SUMIF('Daily Log'!$BG$18:$BG$1017,$B78,'Daily Log'!$BH$18:$BH$1017),0)</f>
        <v>0</v>
      </c>
      <c r="AA78" s="117">
        <f>IFERROR($E78*SUMIF('Daily Log'!$BJ$18:$BJ$1017,$B78,'Daily Log'!$BK$18:$BK$1017),0)</f>
        <v>0</v>
      </c>
      <c r="AB78" s="117">
        <f>IFERROR($E78*SUMIF('Daily Log'!$BM$18:$BM$1017,$B78,'Daily Log'!$BN$18:$BN$1017),0)</f>
        <v>0</v>
      </c>
      <c r="AC78" s="117">
        <f>IFERROR($E78*SUMIF('Daily Log'!$BP$18:$BP$1017,$B78,'Daily Log'!$BQ$18:$BQ$1017),0)</f>
        <v>0</v>
      </c>
      <c r="AD78" s="117">
        <f>IFERROR($E78*SUMIF('Daily Log'!$BS$18:$BS$1017,$B78,'Daily Log'!$BT$18:$BT$1017),0)</f>
        <v>0</v>
      </c>
      <c r="AE78" s="117">
        <f>IFERROR($E78*SUMIF('Daily Log'!$BV$18:$BV$1017,$B78,'Daily Log'!$BW$18:$BW$1017),0)</f>
        <v>0</v>
      </c>
      <c r="AF78" s="117">
        <f>IFERROR($E78*SUMIF('Daily Log'!$BY$18:$BY$1017,$B78,'Daily Log'!$BZ$18:$BZ$1017),0)</f>
        <v>1</v>
      </c>
      <c r="AG78" s="117">
        <f>IFERROR($E78*SUMIF('Daily Log'!$CB$18:$CB$1017,$B78,'Daily Log'!$CC$18:$CC$1017),0)</f>
        <v>0</v>
      </c>
      <c r="AH78" s="117">
        <f>IFERROR($E78*SUMIF('Daily Log'!$CE$18:$CE$1017,$B78,'Daily Log'!$CF$18:$CF$1017),0)</f>
        <v>0</v>
      </c>
      <c r="AI78" s="117">
        <f>IFERROR($E78*SUMIF('Daily Log'!$CH$18:$CH$1017,$B78,'Daily Log'!$CI$18:$CI$1017),0)</f>
        <v>0</v>
      </c>
      <c r="AJ78" s="117">
        <f>IFERROR($E78*SUMIF('Daily Log'!$CK$18:$CK$1017,$B78,'Daily Log'!$CL$18:$CL$1017),0)</f>
        <v>0</v>
      </c>
      <c r="AK78" s="117">
        <f>IFERROR($E78*SUMIF('Daily Log'!$CN$18:$CN$1017,$B78,'Daily Log'!$CO$18:$CO$1017),0)</f>
        <v>0</v>
      </c>
    </row>
    <row r="79" spans="2:37" ht="33.75" hidden="1" customHeight="1">
      <c r="B79" s="409" t="s">
        <v>217</v>
      </c>
      <c r="C79" s="410"/>
      <c r="D79" s="399" t="s">
        <v>76</v>
      </c>
      <c r="E79" s="184">
        <v>1</v>
      </c>
      <c r="F79" s="116">
        <f t="shared" si="1"/>
        <v>0</v>
      </c>
      <c r="G79" s="117">
        <f>IFERROR($E79*SUMIF('Daily Log'!$B$18:$B$1017,$B79,'Daily Log'!$C$18:$C$1017),0)</f>
        <v>0</v>
      </c>
      <c r="H79" s="117">
        <f>IFERROR($E79*SUMIF('Daily Log'!$E$18:$E$1017,$B79,'Daily Log'!$F$18:$F$1017),0)</f>
        <v>0</v>
      </c>
      <c r="I79" s="117">
        <f>IFERROR($E79*SUMIF('Daily Log'!$H$18:$H$1017,$B79,'Daily Log'!$I$18:$I$1017),0)</f>
        <v>0</v>
      </c>
      <c r="J79" s="117">
        <f>IFERROR($E79*SUMIF('Daily Log'!$K$18:$K$1017,$B79,'Daily Log'!$L$18:$L$1017),0)</f>
        <v>0</v>
      </c>
      <c r="K79" s="117">
        <f>IFERROR($E79*SUMIF('Daily Log'!$N$18:$N$1017,$B79,'Daily Log'!$O$18:$O$1017),0)</f>
        <v>0</v>
      </c>
      <c r="L79" s="117">
        <f>IFERROR($E79*SUMIF('Daily Log'!$Q$18:$Q$1017,$B79,'Daily Log'!$R$18:$R$1017),0)</f>
        <v>0</v>
      </c>
      <c r="M79" s="117">
        <f>IFERROR($E79*SUMIF('Daily Log'!$T$18:$T$1017,$B79,'Daily Log'!$U$18:$U$1017),0)</f>
        <v>0</v>
      </c>
      <c r="N79" s="117">
        <f>IFERROR($E79*SUMIF('Daily Log'!$W$18:$W$1017,$B79,'Daily Log'!$X$18:$X$1017),0)</f>
        <v>0</v>
      </c>
      <c r="O79" s="117">
        <f>IFERROR($E79*SUMIF('Daily Log'!$Z$18:$Z$1017,$B79,'Daily Log'!$AA$18:$AA$1017),0)</f>
        <v>0</v>
      </c>
      <c r="P79" s="117">
        <f>IFERROR($E79*SUMIF('Daily Log'!$AC$18:$AC$1017,$B79,'Daily Log'!$AD$18:$AD$1017),0)</f>
        <v>0</v>
      </c>
      <c r="Q79" s="117">
        <f>IFERROR($E79*SUMIF('Daily Log'!$AF$18:$AF$1017,$B79,'Daily Log'!$AG$18:$AG$1017),0)</f>
        <v>0</v>
      </c>
      <c r="R79" s="117">
        <f>IFERROR($E79*SUMIF('Daily Log'!$AI$18:$AI$1017,$B79,'Daily Log'!$AJ$18:$AJ$1017),0)</f>
        <v>0</v>
      </c>
      <c r="S79" s="117">
        <f>IFERROR($E79*SUMIF('Daily Log'!$AL$18:$AL$1017,$B79,'Daily Log'!$AM$18:$AM$1017),0)</f>
        <v>0</v>
      </c>
      <c r="T79" s="117">
        <f>IFERROR($E79*SUMIF('Daily Log'!$AO$18:$AO$1017,$B79,'Daily Log'!$AP$18:$AP$1017),0)</f>
        <v>0</v>
      </c>
      <c r="U79" s="117">
        <f>IFERROR($E79*SUMIF('Daily Log'!$AR$18:$AR$1017,$B79,'Daily Log'!$AS$18:$AS$1017),0)</f>
        <v>0</v>
      </c>
      <c r="V79" s="117">
        <f>IFERROR($E79*SUMIF('Daily Log'!$AU$18:$AU$1017,$B79,'Daily Log'!$AV$18:$AV$1017),0)</f>
        <v>0</v>
      </c>
      <c r="W79" s="117">
        <f>IFERROR($E79*SUMIF('Daily Log'!$AX$18:$AX$1017,$B79,'Daily Log'!$AY$18:$AY$1017),0)</f>
        <v>0</v>
      </c>
      <c r="X79" s="117">
        <f>IFERROR($E79*SUMIF('Daily Log'!$BA$18:$BA$1017,$B79,'Daily Log'!$BB$18:$BB$1017),0)</f>
        <v>0</v>
      </c>
      <c r="Y79" s="117">
        <f>IFERROR($E79*SUMIF('Daily Log'!$BD$18:$BD$1017,$B79,'Daily Log'!$BE$18:$BE$1017),0)</f>
        <v>0</v>
      </c>
      <c r="Z79" s="117">
        <f>IFERROR($E79*SUMIF('Daily Log'!$BG$18:$BG$1017,$B79,'Daily Log'!$BH$18:$BH$1017),0)</f>
        <v>0</v>
      </c>
      <c r="AA79" s="117">
        <f>IFERROR($E79*SUMIF('Daily Log'!$BJ$18:$BJ$1017,$B79,'Daily Log'!$BK$18:$BK$1017),0)</f>
        <v>0</v>
      </c>
      <c r="AB79" s="117">
        <f>IFERROR($E79*SUMIF('Daily Log'!$BM$18:$BM$1017,$B79,'Daily Log'!$BN$18:$BN$1017),0)</f>
        <v>0</v>
      </c>
      <c r="AC79" s="117">
        <f>IFERROR($E79*SUMIF('Daily Log'!$BP$18:$BP$1017,$B79,'Daily Log'!$BQ$18:$BQ$1017),0)</f>
        <v>0</v>
      </c>
      <c r="AD79" s="117">
        <f>IFERROR($E79*SUMIF('Daily Log'!$BS$18:$BS$1017,$B79,'Daily Log'!$BT$18:$BT$1017),0)</f>
        <v>0</v>
      </c>
      <c r="AE79" s="117">
        <f>IFERROR($E79*SUMIF('Daily Log'!$BV$18:$BV$1017,$B79,'Daily Log'!$BW$18:$BW$1017),0)</f>
        <v>0</v>
      </c>
      <c r="AF79" s="117">
        <f>IFERROR($E79*SUMIF('Daily Log'!$BY$18:$BY$1017,$B79,'Daily Log'!$BZ$18:$BZ$1017),0)</f>
        <v>0</v>
      </c>
      <c r="AG79" s="117">
        <f>IFERROR($E79*SUMIF('Daily Log'!$CB$18:$CB$1017,$B79,'Daily Log'!$CC$18:$CC$1017),0)</f>
        <v>0</v>
      </c>
      <c r="AH79" s="117">
        <f>IFERROR($E79*SUMIF('Daily Log'!$CE$18:$CE$1017,$B79,'Daily Log'!$CF$18:$CF$1017),0)</f>
        <v>0</v>
      </c>
      <c r="AI79" s="117">
        <f>IFERROR($E79*SUMIF('Daily Log'!$CH$18:$CH$1017,$B79,'Daily Log'!$CI$18:$CI$1017),0)</f>
        <v>0</v>
      </c>
      <c r="AJ79" s="117">
        <f>IFERROR($E79*SUMIF('Daily Log'!$CK$18:$CK$1017,$B79,'Daily Log'!$CL$18:$CL$1017),0)</f>
        <v>0</v>
      </c>
      <c r="AK79" s="117">
        <f>IFERROR($E79*SUMIF('Daily Log'!$CN$18:$CN$1017,$B79,'Daily Log'!$CO$18:$CO$1017),0)</f>
        <v>0</v>
      </c>
    </row>
    <row r="80" spans="2:37" ht="33.75" hidden="1" customHeight="1">
      <c r="B80" s="409" t="s">
        <v>116</v>
      </c>
      <c r="C80" s="410"/>
      <c r="D80" s="399" t="s">
        <v>76</v>
      </c>
      <c r="E80" s="184">
        <v>1</v>
      </c>
      <c r="F80" s="116">
        <f t="shared" si="1"/>
        <v>0</v>
      </c>
      <c r="G80" s="117">
        <f>IFERROR($E80*SUMIF('Daily Log'!$B$18:$B$1017,$B80,'Daily Log'!$C$18:$C$1017),0)</f>
        <v>0</v>
      </c>
      <c r="H80" s="117">
        <f>IFERROR($E80*SUMIF('Daily Log'!$E$18:$E$1017,$B80,'Daily Log'!$F$18:$F$1017),0)</f>
        <v>0</v>
      </c>
      <c r="I80" s="117">
        <f>IFERROR($E80*SUMIF('Daily Log'!$H$18:$H$1017,$B80,'Daily Log'!$I$18:$I$1017),0)</f>
        <v>0</v>
      </c>
      <c r="J80" s="117">
        <f>IFERROR($E80*SUMIF('Daily Log'!$K$18:$K$1017,$B80,'Daily Log'!$L$18:$L$1017),0)</f>
        <v>0</v>
      </c>
      <c r="K80" s="117">
        <f>IFERROR($E80*SUMIF('Daily Log'!$N$18:$N$1017,$B80,'Daily Log'!$O$18:$O$1017),0)</f>
        <v>0</v>
      </c>
      <c r="L80" s="117">
        <f>IFERROR($E80*SUMIF('Daily Log'!$Q$18:$Q$1017,$B80,'Daily Log'!$R$18:$R$1017),0)</f>
        <v>0</v>
      </c>
      <c r="M80" s="117">
        <f>IFERROR($E80*SUMIF('Daily Log'!$T$18:$T$1017,$B80,'Daily Log'!$U$18:$U$1017),0)</f>
        <v>0</v>
      </c>
      <c r="N80" s="117">
        <f>IFERROR($E80*SUMIF('Daily Log'!$W$18:$W$1017,$B80,'Daily Log'!$X$18:$X$1017),0)</f>
        <v>0</v>
      </c>
      <c r="O80" s="117">
        <f>IFERROR($E80*SUMIF('Daily Log'!$Z$18:$Z$1017,$B80,'Daily Log'!$AA$18:$AA$1017),0)</f>
        <v>0</v>
      </c>
      <c r="P80" s="117">
        <f>IFERROR($E80*SUMIF('Daily Log'!$AC$18:$AC$1017,$B80,'Daily Log'!$AD$18:$AD$1017),0)</f>
        <v>0</v>
      </c>
      <c r="Q80" s="117">
        <f>IFERROR($E80*SUMIF('Daily Log'!$AF$18:$AF$1017,$B80,'Daily Log'!$AG$18:$AG$1017),0)</f>
        <v>0</v>
      </c>
      <c r="R80" s="117">
        <f>IFERROR($E80*SUMIF('Daily Log'!$AI$18:$AI$1017,$B80,'Daily Log'!$AJ$18:$AJ$1017),0)</f>
        <v>0</v>
      </c>
      <c r="S80" s="117">
        <f>IFERROR($E80*SUMIF('Daily Log'!$AL$18:$AL$1017,$B80,'Daily Log'!$AM$18:$AM$1017),0)</f>
        <v>0</v>
      </c>
      <c r="T80" s="117">
        <f>IFERROR($E80*SUMIF('Daily Log'!$AO$18:$AO$1017,$B80,'Daily Log'!$AP$18:$AP$1017),0)</f>
        <v>0</v>
      </c>
      <c r="U80" s="117">
        <f>IFERROR($E80*SUMIF('Daily Log'!$AR$18:$AR$1017,$B80,'Daily Log'!$AS$18:$AS$1017),0)</f>
        <v>0</v>
      </c>
      <c r="V80" s="117">
        <f>IFERROR($E80*SUMIF('Daily Log'!$AU$18:$AU$1017,$B80,'Daily Log'!$AV$18:$AV$1017),0)</f>
        <v>0</v>
      </c>
      <c r="W80" s="117">
        <f>IFERROR($E80*SUMIF('Daily Log'!$AX$18:$AX$1017,$B80,'Daily Log'!$AY$18:$AY$1017),0)</f>
        <v>0</v>
      </c>
      <c r="X80" s="117">
        <f>IFERROR($E80*SUMIF('Daily Log'!$BA$18:$BA$1017,$B80,'Daily Log'!$BB$18:$BB$1017),0)</f>
        <v>0</v>
      </c>
      <c r="Y80" s="117">
        <f>IFERROR($E80*SUMIF('Daily Log'!$BD$18:$BD$1017,$B80,'Daily Log'!$BE$18:$BE$1017),0)</f>
        <v>0</v>
      </c>
      <c r="Z80" s="117">
        <f>IFERROR($E80*SUMIF('Daily Log'!$BG$18:$BG$1017,$B80,'Daily Log'!$BH$18:$BH$1017),0)</f>
        <v>0</v>
      </c>
      <c r="AA80" s="117">
        <f>IFERROR($E80*SUMIF('Daily Log'!$BJ$18:$BJ$1017,$B80,'Daily Log'!$BK$18:$BK$1017),0)</f>
        <v>0</v>
      </c>
      <c r="AB80" s="117">
        <f>IFERROR($E80*SUMIF('Daily Log'!$BM$18:$BM$1017,$B80,'Daily Log'!$BN$18:$BN$1017),0)</f>
        <v>0</v>
      </c>
      <c r="AC80" s="117">
        <f>IFERROR($E80*SUMIF('Daily Log'!$BP$18:$BP$1017,$B80,'Daily Log'!$BQ$18:$BQ$1017),0)</f>
        <v>0</v>
      </c>
      <c r="AD80" s="117">
        <f>IFERROR($E80*SUMIF('Daily Log'!$BS$18:$BS$1017,$B80,'Daily Log'!$BT$18:$BT$1017),0)</f>
        <v>0</v>
      </c>
      <c r="AE80" s="117">
        <f>IFERROR($E80*SUMIF('Daily Log'!$BV$18:$BV$1017,$B80,'Daily Log'!$BW$18:$BW$1017),0)</f>
        <v>0</v>
      </c>
      <c r="AF80" s="117">
        <f>IFERROR($E80*SUMIF('Daily Log'!$BY$18:$BY$1017,$B80,'Daily Log'!$BZ$18:$BZ$1017),0)</f>
        <v>0</v>
      </c>
      <c r="AG80" s="117">
        <f>IFERROR($E80*SUMIF('Daily Log'!$CB$18:$CB$1017,$B80,'Daily Log'!$CC$18:$CC$1017),0)</f>
        <v>0</v>
      </c>
      <c r="AH80" s="117">
        <f>IFERROR($E80*SUMIF('Daily Log'!$CE$18:$CE$1017,$B80,'Daily Log'!$CF$18:$CF$1017),0)</f>
        <v>0</v>
      </c>
      <c r="AI80" s="117">
        <f>IFERROR($E80*SUMIF('Daily Log'!$CH$18:$CH$1017,$B80,'Daily Log'!$CI$18:$CI$1017),0)</f>
        <v>0</v>
      </c>
      <c r="AJ80" s="117">
        <f>IFERROR($E80*SUMIF('Daily Log'!$CK$18:$CK$1017,$B80,'Daily Log'!$CL$18:$CL$1017),0)</f>
        <v>0</v>
      </c>
      <c r="AK80" s="117">
        <f>IFERROR($E80*SUMIF('Daily Log'!$CN$18:$CN$1017,$B80,'Daily Log'!$CO$18:$CO$1017),0)</f>
        <v>0</v>
      </c>
    </row>
    <row r="81" spans="2:37" ht="33.75" hidden="1" customHeight="1">
      <c r="B81" s="409" t="s">
        <v>218</v>
      </c>
      <c r="C81" s="410"/>
      <c r="D81" s="399" t="s">
        <v>77</v>
      </c>
      <c r="E81" s="184">
        <v>1</v>
      </c>
      <c r="F81" s="116">
        <f t="shared" si="1"/>
        <v>0</v>
      </c>
      <c r="G81" s="117">
        <f>IFERROR($E81*SUMIF('Daily Log'!$B$18:$B$1017,$B81,'Daily Log'!$C$18:$C$1017),0)</f>
        <v>0</v>
      </c>
      <c r="H81" s="117">
        <f>IFERROR($E81*SUMIF('Daily Log'!$E$18:$E$1017,$B81,'Daily Log'!$F$18:$F$1017),0)</f>
        <v>0</v>
      </c>
      <c r="I81" s="117">
        <f>IFERROR($E81*SUMIF('Daily Log'!$H$18:$H$1017,$B81,'Daily Log'!$I$18:$I$1017),0)</f>
        <v>0</v>
      </c>
      <c r="J81" s="117">
        <f>IFERROR($E81*SUMIF('Daily Log'!$K$18:$K$1017,$B81,'Daily Log'!$L$18:$L$1017),0)</f>
        <v>0</v>
      </c>
      <c r="K81" s="117">
        <f>IFERROR($E81*SUMIF('Daily Log'!$N$18:$N$1017,$B81,'Daily Log'!$O$18:$O$1017),0)</f>
        <v>0</v>
      </c>
      <c r="L81" s="117">
        <f>IFERROR($E81*SUMIF('Daily Log'!$Q$18:$Q$1017,$B81,'Daily Log'!$R$18:$R$1017),0)</f>
        <v>0</v>
      </c>
      <c r="M81" s="117">
        <f>IFERROR($E81*SUMIF('Daily Log'!$T$18:$T$1017,$B81,'Daily Log'!$U$18:$U$1017),0)</f>
        <v>0</v>
      </c>
      <c r="N81" s="117">
        <f>IFERROR($E81*SUMIF('Daily Log'!$W$18:$W$1017,$B81,'Daily Log'!$X$18:$X$1017),0)</f>
        <v>0</v>
      </c>
      <c r="O81" s="117">
        <f>IFERROR($E81*SUMIF('Daily Log'!$Z$18:$Z$1017,$B81,'Daily Log'!$AA$18:$AA$1017),0)</f>
        <v>0</v>
      </c>
      <c r="P81" s="117">
        <f>IFERROR($E81*SUMIF('Daily Log'!$AC$18:$AC$1017,$B81,'Daily Log'!$AD$18:$AD$1017),0)</f>
        <v>0</v>
      </c>
      <c r="Q81" s="117">
        <f>IFERROR($E81*SUMIF('Daily Log'!$AF$18:$AF$1017,$B81,'Daily Log'!$AG$18:$AG$1017),0)</f>
        <v>0</v>
      </c>
      <c r="R81" s="117">
        <f>IFERROR($E81*SUMIF('Daily Log'!$AI$18:$AI$1017,$B81,'Daily Log'!$AJ$18:$AJ$1017),0)</f>
        <v>0</v>
      </c>
      <c r="S81" s="117">
        <f>IFERROR($E81*SUMIF('Daily Log'!$AL$18:$AL$1017,$B81,'Daily Log'!$AM$18:$AM$1017),0)</f>
        <v>0</v>
      </c>
      <c r="T81" s="117">
        <f>IFERROR($E81*SUMIF('Daily Log'!$AO$18:$AO$1017,$B81,'Daily Log'!$AP$18:$AP$1017),0)</f>
        <v>0</v>
      </c>
      <c r="U81" s="117">
        <f>IFERROR($E81*SUMIF('Daily Log'!$AR$18:$AR$1017,$B81,'Daily Log'!$AS$18:$AS$1017),0)</f>
        <v>0</v>
      </c>
      <c r="V81" s="117">
        <f>IFERROR($E81*SUMIF('Daily Log'!$AU$18:$AU$1017,$B81,'Daily Log'!$AV$18:$AV$1017),0)</f>
        <v>0</v>
      </c>
      <c r="W81" s="117">
        <f>IFERROR($E81*SUMIF('Daily Log'!$AX$18:$AX$1017,$B81,'Daily Log'!$AY$18:$AY$1017),0)</f>
        <v>0</v>
      </c>
      <c r="X81" s="117">
        <f>IFERROR($E81*SUMIF('Daily Log'!$BA$18:$BA$1017,$B81,'Daily Log'!$BB$18:$BB$1017),0)</f>
        <v>0</v>
      </c>
      <c r="Y81" s="117">
        <f>IFERROR($E81*SUMIF('Daily Log'!$BD$18:$BD$1017,$B81,'Daily Log'!$BE$18:$BE$1017),0)</f>
        <v>0</v>
      </c>
      <c r="Z81" s="117">
        <f>IFERROR($E81*SUMIF('Daily Log'!$BG$18:$BG$1017,$B81,'Daily Log'!$BH$18:$BH$1017),0)</f>
        <v>0</v>
      </c>
      <c r="AA81" s="117">
        <f>IFERROR($E81*SUMIF('Daily Log'!$BJ$18:$BJ$1017,$B81,'Daily Log'!$BK$18:$BK$1017),0)</f>
        <v>0</v>
      </c>
      <c r="AB81" s="117">
        <f>IFERROR($E81*SUMIF('Daily Log'!$BM$18:$BM$1017,$B81,'Daily Log'!$BN$18:$BN$1017),0)</f>
        <v>0</v>
      </c>
      <c r="AC81" s="117">
        <f>IFERROR($E81*SUMIF('Daily Log'!$BP$18:$BP$1017,$B81,'Daily Log'!$BQ$18:$BQ$1017),0)</f>
        <v>0</v>
      </c>
      <c r="AD81" s="117">
        <f>IFERROR($E81*SUMIF('Daily Log'!$BS$18:$BS$1017,$B81,'Daily Log'!$BT$18:$BT$1017),0)</f>
        <v>0</v>
      </c>
      <c r="AE81" s="117">
        <f>IFERROR($E81*SUMIF('Daily Log'!$BV$18:$BV$1017,$B81,'Daily Log'!$BW$18:$BW$1017),0)</f>
        <v>0</v>
      </c>
      <c r="AF81" s="117">
        <f>IFERROR($E81*SUMIF('Daily Log'!$BY$18:$BY$1017,$B81,'Daily Log'!$BZ$18:$BZ$1017),0)</f>
        <v>0</v>
      </c>
      <c r="AG81" s="117">
        <f>IFERROR($E81*SUMIF('Daily Log'!$CB$18:$CB$1017,$B81,'Daily Log'!$CC$18:$CC$1017),0)</f>
        <v>0</v>
      </c>
      <c r="AH81" s="117">
        <f>IFERROR($E81*SUMIF('Daily Log'!$CE$18:$CE$1017,$B81,'Daily Log'!$CF$18:$CF$1017),0)</f>
        <v>0</v>
      </c>
      <c r="AI81" s="117">
        <f>IFERROR($E81*SUMIF('Daily Log'!$CH$18:$CH$1017,$B81,'Daily Log'!$CI$18:$CI$1017),0)</f>
        <v>0</v>
      </c>
      <c r="AJ81" s="117">
        <f>IFERROR($E81*SUMIF('Daily Log'!$CK$18:$CK$1017,$B81,'Daily Log'!$CL$18:$CL$1017),0)</f>
        <v>0</v>
      </c>
      <c r="AK81" s="117">
        <f>IFERROR($E81*SUMIF('Daily Log'!$CN$18:$CN$1017,$B81,'Daily Log'!$CO$18:$CO$1017),0)</f>
        <v>0</v>
      </c>
    </row>
    <row r="82" spans="2:37" ht="33.75" hidden="1" customHeight="1">
      <c r="B82" s="409" t="s">
        <v>219</v>
      </c>
      <c r="C82" s="410"/>
      <c r="D82" s="399" t="s">
        <v>77</v>
      </c>
      <c r="E82" s="184">
        <v>1</v>
      </c>
      <c r="F82" s="116">
        <f t="shared" si="1"/>
        <v>0</v>
      </c>
      <c r="G82" s="117">
        <f>IFERROR($E82*SUMIF('Daily Log'!$B$18:$B$1017,$B82,'Daily Log'!$C$18:$C$1017),0)</f>
        <v>0</v>
      </c>
      <c r="H82" s="117">
        <f>IFERROR($E82*SUMIF('Daily Log'!$E$18:$E$1017,$B82,'Daily Log'!$F$18:$F$1017),0)</f>
        <v>0</v>
      </c>
      <c r="I82" s="117">
        <f>IFERROR($E82*SUMIF('Daily Log'!$H$18:$H$1017,$B82,'Daily Log'!$I$18:$I$1017),0)</f>
        <v>0</v>
      </c>
      <c r="J82" s="117">
        <f>IFERROR($E82*SUMIF('Daily Log'!$K$18:$K$1017,$B82,'Daily Log'!$L$18:$L$1017),0)</f>
        <v>0</v>
      </c>
      <c r="K82" s="117">
        <f>IFERROR($E82*SUMIF('Daily Log'!$N$18:$N$1017,$B82,'Daily Log'!$O$18:$O$1017),0)</f>
        <v>0</v>
      </c>
      <c r="L82" s="117">
        <f>IFERROR($E82*SUMIF('Daily Log'!$Q$18:$Q$1017,$B82,'Daily Log'!$R$18:$R$1017),0)</f>
        <v>0</v>
      </c>
      <c r="M82" s="117">
        <f>IFERROR($E82*SUMIF('Daily Log'!$T$18:$T$1017,$B82,'Daily Log'!$U$18:$U$1017),0)</f>
        <v>0</v>
      </c>
      <c r="N82" s="117">
        <f>IFERROR($E82*SUMIF('Daily Log'!$W$18:$W$1017,$B82,'Daily Log'!$X$18:$X$1017),0)</f>
        <v>0</v>
      </c>
      <c r="O82" s="117">
        <f>IFERROR($E82*SUMIF('Daily Log'!$Z$18:$Z$1017,$B82,'Daily Log'!$AA$18:$AA$1017),0)</f>
        <v>0</v>
      </c>
      <c r="P82" s="117">
        <f>IFERROR($E82*SUMIF('Daily Log'!$AC$18:$AC$1017,$B82,'Daily Log'!$AD$18:$AD$1017),0)</f>
        <v>0</v>
      </c>
      <c r="Q82" s="117">
        <f>IFERROR($E82*SUMIF('Daily Log'!$AF$18:$AF$1017,$B82,'Daily Log'!$AG$18:$AG$1017),0)</f>
        <v>0</v>
      </c>
      <c r="R82" s="117">
        <f>IFERROR($E82*SUMIF('Daily Log'!$AI$18:$AI$1017,$B82,'Daily Log'!$AJ$18:$AJ$1017),0)</f>
        <v>0</v>
      </c>
      <c r="S82" s="117">
        <f>IFERROR($E82*SUMIF('Daily Log'!$AL$18:$AL$1017,$B82,'Daily Log'!$AM$18:$AM$1017),0)</f>
        <v>0</v>
      </c>
      <c r="T82" s="117">
        <f>IFERROR($E82*SUMIF('Daily Log'!$AO$18:$AO$1017,$B82,'Daily Log'!$AP$18:$AP$1017),0)</f>
        <v>0</v>
      </c>
      <c r="U82" s="117">
        <f>IFERROR($E82*SUMIF('Daily Log'!$AR$18:$AR$1017,$B82,'Daily Log'!$AS$18:$AS$1017),0)</f>
        <v>0</v>
      </c>
      <c r="V82" s="117">
        <f>IFERROR($E82*SUMIF('Daily Log'!$AU$18:$AU$1017,$B82,'Daily Log'!$AV$18:$AV$1017),0)</f>
        <v>0</v>
      </c>
      <c r="W82" s="117">
        <f>IFERROR($E82*SUMIF('Daily Log'!$AX$18:$AX$1017,$B82,'Daily Log'!$AY$18:$AY$1017),0)</f>
        <v>0</v>
      </c>
      <c r="X82" s="117">
        <f>IFERROR($E82*SUMIF('Daily Log'!$BA$18:$BA$1017,$B82,'Daily Log'!$BB$18:$BB$1017),0)</f>
        <v>0</v>
      </c>
      <c r="Y82" s="117">
        <f>IFERROR($E82*SUMIF('Daily Log'!$BD$18:$BD$1017,$B82,'Daily Log'!$BE$18:$BE$1017),0)</f>
        <v>0</v>
      </c>
      <c r="Z82" s="117">
        <f>IFERROR($E82*SUMIF('Daily Log'!$BG$18:$BG$1017,$B82,'Daily Log'!$BH$18:$BH$1017),0)</f>
        <v>0</v>
      </c>
      <c r="AA82" s="117">
        <f>IFERROR($E82*SUMIF('Daily Log'!$BJ$18:$BJ$1017,$B82,'Daily Log'!$BK$18:$BK$1017),0)</f>
        <v>0</v>
      </c>
      <c r="AB82" s="117">
        <f>IFERROR($E82*SUMIF('Daily Log'!$BM$18:$BM$1017,$B82,'Daily Log'!$BN$18:$BN$1017),0)</f>
        <v>0</v>
      </c>
      <c r="AC82" s="117">
        <f>IFERROR($E82*SUMIF('Daily Log'!$BP$18:$BP$1017,$B82,'Daily Log'!$BQ$18:$BQ$1017),0)</f>
        <v>0</v>
      </c>
      <c r="AD82" s="117">
        <f>IFERROR($E82*SUMIF('Daily Log'!$BS$18:$BS$1017,$B82,'Daily Log'!$BT$18:$BT$1017),0)</f>
        <v>0</v>
      </c>
      <c r="AE82" s="117">
        <f>IFERROR($E82*SUMIF('Daily Log'!$BV$18:$BV$1017,$B82,'Daily Log'!$BW$18:$BW$1017),0)</f>
        <v>0</v>
      </c>
      <c r="AF82" s="117">
        <f>IFERROR($E82*SUMIF('Daily Log'!$BY$18:$BY$1017,$B82,'Daily Log'!$BZ$18:$BZ$1017),0)</f>
        <v>0</v>
      </c>
      <c r="AG82" s="117">
        <f>IFERROR($E82*SUMIF('Daily Log'!$CB$18:$CB$1017,$B82,'Daily Log'!$CC$18:$CC$1017),0)</f>
        <v>0</v>
      </c>
      <c r="AH82" s="117">
        <f>IFERROR($E82*SUMIF('Daily Log'!$CE$18:$CE$1017,$B82,'Daily Log'!$CF$18:$CF$1017),0)</f>
        <v>0</v>
      </c>
      <c r="AI82" s="117">
        <f>IFERROR($E82*SUMIF('Daily Log'!$CH$18:$CH$1017,$B82,'Daily Log'!$CI$18:$CI$1017),0)</f>
        <v>0</v>
      </c>
      <c r="AJ82" s="117">
        <f>IFERROR($E82*SUMIF('Daily Log'!$CK$18:$CK$1017,$B82,'Daily Log'!$CL$18:$CL$1017),0)</f>
        <v>0</v>
      </c>
      <c r="AK82" s="117">
        <f>IFERROR($E82*SUMIF('Daily Log'!$CN$18:$CN$1017,$B82,'Daily Log'!$CO$18:$CO$1017),0)</f>
        <v>0</v>
      </c>
    </row>
    <row r="83" spans="2:37" ht="33.75" hidden="1" customHeight="1">
      <c r="B83" s="409" t="s">
        <v>220</v>
      </c>
      <c r="C83" s="410"/>
      <c r="D83" s="399" t="s">
        <v>77</v>
      </c>
      <c r="E83" s="184">
        <v>1</v>
      </c>
      <c r="F83" s="116">
        <f t="shared" si="1"/>
        <v>0</v>
      </c>
      <c r="G83" s="117">
        <f>IFERROR($E83*SUMIF('Daily Log'!$B$18:$B$1017,$B83,'Daily Log'!$C$18:$C$1017),0)</f>
        <v>0</v>
      </c>
      <c r="H83" s="117">
        <f>IFERROR($E83*SUMIF('Daily Log'!$E$18:$E$1017,$B83,'Daily Log'!$F$18:$F$1017),0)</f>
        <v>0</v>
      </c>
      <c r="I83" s="117">
        <f>IFERROR($E83*SUMIF('Daily Log'!$H$18:$H$1017,$B83,'Daily Log'!$I$18:$I$1017),0)</f>
        <v>0</v>
      </c>
      <c r="J83" s="117">
        <f>IFERROR($E83*SUMIF('Daily Log'!$K$18:$K$1017,$B83,'Daily Log'!$L$18:$L$1017),0)</f>
        <v>0</v>
      </c>
      <c r="K83" s="117">
        <f>IFERROR($E83*SUMIF('Daily Log'!$N$18:$N$1017,$B83,'Daily Log'!$O$18:$O$1017),0)</f>
        <v>0</v>
      </c>
      <c r="L83" s="117">
        <f>IFERROR($E83*SUMIF('Daily Log'!$Q$18:$Q$1017,$B83,'Daily Log'!$R$18:$R$1017),0)</f>
        <v>0</v>
      </c>
      <c r="M83" s="117">
        <f>IFERROR($E83*SUMIF('Daily Log'!$T$18:$T$1017,$B83,'Daily Log'!$U$18:$U$1017),0)</f>
        <v>0</v>
      </c>
      <c r="N83" s="117">
        <f>IFERROR($E83*SUMIF('Daily Log'!$W$18:$W$1017,$B83,'Daily Log'!$X$18:$X$1017),0)</f>
        <v>0</v>
      </c>
      <c r="O83" s="117">
        <f>IFERROR($E83*SUMIF('Daily Log'!$Z$18:$Z$1017,$B83,'Daily Log'!$AA$18:$AA$1017),0)</f>
        <v>0</v>
      </c>
      <c r="P83" s="117">
        <f>IFERROR($E83*SUMIF('Daily Log'!$AC$18:$AC$1017,$B83,'Daily Log'!$AD$18:$AD$1017),0)</f>
        <v>0</v>
      </c>
      <c r="Q83" s="117">
        <f>IFERROR($E83*SUMIF('Daily Log'!$AF$18:$AF$1017,$B83,'Daily Log'!$AG$18:$AG$1017),0)</f>
        <v>0</v>
      </c>
      <c r="R83" s="117">
        <f>IFERROR($E83*SUMIF('Daily Log'!$AI$18:$AI$1017,$B83,'Daily Log'!$AJ$18:$AJ$1017),0)</f>
        <v>0</v>
      </c>
      <c r="S83" s="117">
        <f>IFERROR($E83*SUMIF('Daily Log'!$AL$18:$AL$1017,$B83,'Daily Log'!$AM$18:$AM$1017),0)</f>
        <v>0</v>
      </c>
      <c r="T83" s="117">
        <f>IFERROR($E83*SUMIF('Daily Log'!$AO$18:$AO$1017,$B83,'Daily Log'!$AP$18:$AP$1017),0)</f>
        <v>0</v>
      </c>
      <c r="U83" s="117">
        <f>IFERROR($E83*SUMIF('Daily Log'!$AR$18:$AR$1017,$B83,'Daily Log'!$AS$18:$AS$1017),0)</f>
        <v>0</v>
      </c>
      <c r="V83" s="117">
        <f>IFERROR($E83*SUMIF('Daily Log'!$AU$18:$AU$1017,$B83,'Daily Log'!$AV$18:$AV$1017),0)</f>
        <v>0</v>
      </c>
      <c r="W83" s="117">
        <f>IFERROR($E83*SUMIF('Daily Log'!$AX$18:$AX$1017,$B83,'Daily Log'!$AY$18:$AY$1017),0)</f>
        <v>0</v>
      </c>
      <c r="X83" s="117">
        <f>IFERROR($E83*SUMIF('Daily Log'!$BA$18:$BA$1017,$B83,'Daily Log'!$BB$18:$BB$1017),0)</f>
        <v>0</v>
      </c>
      <c r="Y83" s="117">
        <f>IFERROR($E83*SUMIF('Daily Log'!$BD$18:$BD$1017,$B83,'Daily Log'!$BE$18:$BE$1017),0)</f>
        <v>0</v>
      </c>
      <c r="Z83" s="117">
        <f>IFERROR($E83*SUMIF('Daily Log'!$BG$18:$BG$1017,$B83,'Daily Log'!$BH$18:$BH$1017),0)</f>
        <v>0</v>
      </c>
      <c r="AA83" s="117">
        <f>IFERROR($E83*SUMIF('Daily Log'!$BJ$18:$BJ$1017,$B83,'Daily Log'!$BK$18:$BK$1017),0)</f>
        <v>0</v>
      </c>
      <c r="AB83" s="117">
        <f>IFERROR($E83*SUMIF('Daily Log'!$BM$18:$BM$1017,$B83,'Daily Log'!$BN$18:$BN$1017),0)</f>
        <v>0</v>
      </c>
      <c r="AC83" s="117">
        <f>IFERROR($E83*SUMIF('Daily Log'!$BP$18:$BP$1017,$B83,'Daily Log'!$BQ$18:$BQ$1017),0)</f>
        <v>0</v>
      </c>
      <c r="AD83" s="117">
        <f>IFERROR($E83*SUMIF('Daily Log'!$BS$18:$BS$1017,$B83,'Daily Log'!$BT$18:$BT$1017),0)</f>
        <v>0</v>
      </c>
      <c r="AE83" s="117">
        <f>IFERROR($E83*SUMIF('Daily Log'!$BV$18:$BV$1017,$B83,'Daily Log'!$BW$18:$BW$1017),0)</f>
        <v>0</v>
      </c>
      <c r="AF83" s="117">
        <f>IFERROR($E83*SUMIF('Daily Log'!$BY$18:$BY$1017,$B83,'Daily Log'!$BZ$18:$BZ$1017),0)</f>
        <v>0</v>
      </c>
      <c r="AG83" s="117">
        <f>IFERROR($E83*SUMIF('Daily Log'!$CB$18:$CB$1017,$B83,'Daily Log'!$CC$18:$CC$1017),0)</f>
        <v>0</v>
      </c>
      <c r="AH83" s="117">
        <f>IFERROR($E83*SUMIF('Daily Log'!$CE$18:$CE$1017,$B83,'Daily Log'!$CF$18:$CF$1017),0)</f>
        <v>0</v>
      </c>
      <c r="AI83" s="117">
        <f>IFERROR($E83*SUMIF('Daily Log'!$CH$18:$CH$1017,$B83,'Daily Log'!$CI$18:$CI$1017),0)</f>
        <v>0</v>
      </c>
      <c r="AJ83" s="117">
        <f>IFERROR($E83*SUMIF('Daily Log'!$CK$18:$CK$1017,$B83,'Daily Log'!$CL$18:$CL$1017),0)</f>
        <v>0</v>
      </c>
      <c r="AK83" s="117">
        <f>IFERROR($E83*SUMIF('Daily Log'!$CN$18:$CN$1017,$B83,'Daily Log'!$CO$18:$CO$1017),0)</f>
        <v>0</v>
      </c>
    </row>
    <row r="84" spans="2:37" ht="33.75" hidden="1" customHeight="1">
      <c r="B84" s="409" t="s">
        <v>221</v>
      </c>
      <c r="C84" s="410"/>
      <c r="D84" s="399" t="s">
        <v>77</v>
      </c>
      <c r="E84" s="184">
        <v>1</v>
      </c>
      <c r="F84" s="116">
        <f t="shared" si="1"/>
        <v>0</v>
      </c>
      <c r="G84" s="117">
        <f>IFERROR($E84*SUMIF('Daily Log'!$B$18:$B$1017,$B84,'Daily Log'!$C$18:$C$1017),0)</f>
        <v>0</v>
      </c>
      <c r="H84" s="117">
        <f>IFERROR($E84*SUMIF('Daily Log'!$E$18:$E$1017,$B84,'Daily Log'!$F$18:$F$1017),0)</f>
        <v>0</v>
      </c>
      <c r="I84" s="117">
        <f>IFERROR($E84*SUMIF('Daily Log'!$H$18:$H$1017,$B84,'Daily Log'!$I$18:$I$1017),0)</f>
        <v>0</v>
      </c>
      <c r="J84" s="117">
        <f>IFERROR($E84*SUMIF('Daily Log'!$K$18:$K$1017,$B84,'Daily Log'!$L$18:$L$1017),0)</f>
        <v>0</v>
      </c>
      <c r="K84" s="117">
        <f>IFERROR($E84*SUMIF('Daily Log'!$N$18:$N$1017,$B84,'Daily Log'!$O$18:$O$1017),0)</f>
        <v>0</v>
      </c>
      <c r="L84" s="117">
        <f>IFERROR($E84*SUMIF('Daily Log'!$Q$18:$Q$1017,$B84,'Daily Log'!$R$18:$R$1017),0)</f>
        <v>0</v>
      </c>
      <c r="M84" s="117">
        <f>IFERROR($E84*SUMIF('Daily Log'!$T$18:$T$1017,$B84,'Daily Log'!$U$18:$U$1017),0)</f>
        <v>0</v>
      </c>
      <c r="N84" s="117">
        <f>IFERROR($E84*SUMIF('Daily Log'!$W$18:$W$1017,$B84,'Daily Log'!$X$18:$X$1017),0)</f>
        <v>0</v>
      </c>
      <c r="O84" s="117">
        <f>IFERROR($E84*SUMIF('Daily Log'!$Z$18:$Z$1017,$B84,'Daily Log'!$AA$18:$AA$1017),0)</f>
        <v>0</v>
      </c>
      <c r="P84" s="117">
        <f>IFERROR($E84*SUMIF('Daily Log'!$AC$18:$AC$1017,$B84,'Daily Log'!$AD$18:$AD$1017),0)</f>
        <v>0</v>
      </c>
      <c r="Q84" s="117">
        <f>IFERROR($E84*SUMIF('Daily Log'!$AF$18:$AF$1017,$B84,'Daily Log'!$AG$18:$AG$1017),0)</f>
        <v>0</v>
      </c>
      <c r="R84" s="117">
        <f>IFERROR($E84*SUMIF('Daily Log'!$AI$18:$AI$1017,$B84,'Daily Log'!$AJ$18:$AJ$1017),0)</f>
        <v>0</v>
      </c>
      <c r="S84" s="117">
        <f>IFERROR($E84*SUMIF('Daily Log'!$AL$18:$AL$1017,$B84,'Daily Log'!$AM$18:$AM$1017),0)</f>
        <v>0</v>
      </c>
      <c r="T84" s="117">
        <f>IFERROR($E84*SUMIF('Daily Log'!$AO$18:$AO$1017,$B84,'Daily Log'!$AP$18:$AP$1017),0)</f>
        <v>0</v>
      </c>
      <c r="U84" s="117">
        <f>IFERROR($E84*SUMIF('Daily Log'!$AR$18:$AR$1017,$B84,'Daily Log'!$AS$18:$AS$1017),0)</f>
        <v>0</v>
      </c>
      <c r="V84" s="117">
        <f>IFERROR($E84*SUMIF('Daily Log'!$AU$18:$AU$1017,$B84,'Daily Log'!$AV$18:$AV$1017),0)</f>
        <v>0</v>
      </c>
      <c r="W84" s="117">
        <f>IFERROR($E84*SUMIF('Daily Log'!$AX$18:$AX$1017,$B84,'Daily Log'!$AY$18:$AY$1017),0)</f>
        <v>0</v>
      </c>
      <c r="X84" s="117">
        <f>IFERROR($E84*SUMIF('Daily Log'!$BA$18:$BA$1017,$B84,'Daily Log'!$BB$18:$BB$1017),0)</f>
        <v>0</v>
      </c>
      <c r="Y84" s="117">
        <f>IFERROR($E84*SUMIF('Daily Log'!$BD$18:$BD$1017,$B84,'Daily Log'!$BE$18:$BE$1017),0)</f>
        <v>0</v>
      </c>
      <c r="Z84" s="117">
        <f>IFERROR($E84*SUMIF('Daily Log'!$BG$18:$BG$1017,$B84,'Daily Log'!$BH$18:$BH$1017),0)</f>
        <v>0</v>
      </c>
      <c r="AA84" s="117">
        <f>IFERROR($E84*SUMIF('Daily Log'!$BJ$18:$BJ$1017,$B84,'Daily Log'!$BK$18:$BK$1017),0)</f>
        <v>0</v>
      </c>
      <c r="AB84" s="117">
        <f>IFERROR($E84*SUMIF('Daily Log'!$BM$18:$BM$1017,$B84,'Daily Log'!$BN$18:$BN$1017),0)</f>
        <v>0</v>
      </c>
      <c r="AC84" s="117">
        <f>IFERROR($E84*SUMIF('Daily Log'!$BP$18:$BP$1017,$B84,'Daily Log'!$BQ$18:$BQ$1017),0)</f>
        <v>0</v>
      </c>
      <c r="AD84" s="117">
        <f>IFERROR($E84*SUMIF('Daily Log'!$BS$18:$BS$1017,$B84,'Daily Log'!$BT$18:$BT$1017),0)</f>
        <v>0</v>
      </c>
      <c r="AE84" s="117">
        <f>IFERROR($E84*SUMIF('Daily Log'!$BV$18:$BV$1017,$B84,'Daily Log'!$BW$18:$BW$1017),0)</f>
        <v>0</v>
      </c>
      <c r="AF84" s="117">
        <f>IFERROR($E84*SUMIF('Daily Log'!$BY$18:$BY$1017,$B84,'Daily Log'!$BZ$18:$BZ$1017),0)</f>
        <v>0</v>
      </c>
      <c r="AG84" s="117">
        <f>IFERROR($E84*SUMIF('Daily Log'!$CB$18:$CB$1017,$B84,'Daily Log'!$CC$18:$CC$1017),0)</f>
        <v>0</v>
      </c>
      <c r="AH84" s="117">
        <f>IFERROR($E84*SUMIF('Daily Log'!$CE$18:$CE$1017,$B84,'Daily Log'!$CF$18:$CF$1017),0)</f>
        <v>0</v>
      </c>
      <c r="AI84" s="117">
        <f>IFERROR($E84*SUMIF('Daily Log'!$CH$18:$CH$1017,$B84,'Daily Log'!$CI$18:$CI$1017),0)</f>
        <v>0</v>
      </c>
      <c r="AJ84" s="117">
        <f>IFERROR($E84*SUMIF('Daily Log'!$CK$18:$CK$1017,$B84,'Daily Log'!$CL$18:$CL$1017),0)</f>
        <v>0</v>
      </c>
      <c r="AK84" s="117">
        <f>IFERROR($E84*SUMIF('Daily Log'!$CN$18:$CN$1017,$B84,'Daily Log'!$CO$18:$CO$1017),0)</f>
        <v>0</v>
      </c>
    </row>
    <row r="85" spans="2:37" ht="33.75" hidden="1" customHeight="1">
      <c r="B85" s="409" t="s">
        <v>222</v>
      </c>
      <c r="C85" s="410"/>
      <c r="D85" s="399" t="s">
        <v>77</v>
      </c>
      <c r="E85" s="184">
        <v>1</v>
      </c>
      <c r="F85" s="116">
        <f t="shared" si="1"/>
        <v>1</v>
      </c>
      <c r="G85" s="117">
        <f>IFERROR($E85*SUMIF('Daily Log'!$B$18:$B$1017,$B85,'Daily Log'!$C$18:$C$1017),0)</f>
        <v>0</v>
      </c>
      <c r="H85" s="117">
        <f>IFERROR($E85*SUMIF('Daily Log'!$E$18:$E$1017,$B85,'Daily Log'!$F$18:$F$1017),0)</f>
        <v>0</v>
      </c>
      <c r="I85" s="117">
        <f>IFERROR($E85*SUMIF('Daily Log'!$H$18:$H$1017,$B85,'Daily Log'!$I$18:$I$1017),0)</f>
        <v>0</v>
      </c>
      <c r="J85" s="117">
        <f>IFERROR($E85*SUMIF('Daily Log'!$K$18:$K$1017,$B85,'Daily Log'!$L$18:$L$1017),0)</f>
        <v>0</v>
      </c>
      <c r="K85" s="117">
        <f>IFERROR($E85*SUMIF('Daily Log'!$N$18:$N$1017,$B85,'Daily Log'!$O$18:$O$1017),0)</f>
        <v>0</v>
      </c>
      <c r="L85" s="117">
        <f>IFERROR($E85*SUMIF('Daily Log'!$Q$18:$Q$1017,$B85,'Daily Log'!$R$18:$R$1017),0)</f>
        <v>0</v>
      </c>
      <c r="M85" s="117">
        <f>IFERROR($E85*SUMIF('Daily Log'!$T$18:$T$1017,$B85,'Daily Log'!$U$18:$U$1017),0)</f>
        <v>0</v>
      </c>
      <c r="N85" s="117">
        <f>IFERROR($E85*SUMIF('Daily Log'!$W$18:$W$1017,$B85,'Daily Log'!$X$18:$X$1017),0)</f>
        <v>0</v>
      </c>
      <c r="O85" s="117">
        <f>IFERROR($E85*SUMIF('Daily Log'!$Z$18:$Z$1017,$B85,'Daily Log'!$AA$18:$AA$1017),0)</f>
        <v>0</v>
      </c>
      <c r="P85" s="117">
        <f>IFERROR($E85*SUMIF('Daily Log'!$AC$18:$AC$1017,$B85,'Daily Log'!$AD$18:$AD$1017),0)</f>
        <v>0</v>
      </c>
      <c r="Q85" s="117">
        <f>IFERROR($E85*SUMIF('Daily Log'!$AF$18:$AF$1017,$B85,'Daily Log'!$AG$18:$AG$1017),0)</f>
        <v>0</v>
      </c>
      <c r="R85" s="117">
        <f>IFERROR($E85*SUMIF('Daily Log'!$AI$18:$AI$1017,$B85,'Daily Log'!$AJ$18:$AJ$1017),0)</f>
        <v>0</v>
      </c>
      <c r="S85" s="117">
        <f>IFERROR($E85*SUMIF('Daily Log'!$AL$18:$AL$1017,$B85,'Daily Log'!$AM$18:$AM$1017),0)</f>
        <v>0</v>
      </c>
      <c r="T85" s="117">
        <f>IFERROR($E85*SUMIF('Daily Log'!$AO$18:$AO$1017,$B85,'Daily Log'!$AP$18:$AP$1017),0)</f>
        <v>0</v>
      </c>
      <c r="U85" s="117">
        <f>IFERROR($E85*SUMIF('Daily Log'!$AR$18:$AR$1017,$B85,'Daily Log'!$AS$18:$AS$1017),0)</f>
        <v>0</v>
      </c>
      <c r="V85" s="117">
        <f>IFERROR($E85*SUMIF('Daily Log'!$AU$18:$AU$1017,$B85,'Daily Log'!$AV$18:$AV$1017),0)</f>
        <v>0</v>
      </c>
      <c r="W85" s="117">
        <f>IFERROR($E85*SUMIF('Daily Log'!$AX$18:$AX$1017,$B85,'Daily Log'!$AY$18:$AY$1017),0)</f>
        <v>0</v>
      </c>
      <c r="X85" s="117">
        <f>IFERROR($E85*SUMIF('Daily Log'!$BA$18:$BA$1017,$B85,'Daily Log'!$BB$18:$BB$1017),0)</f>
        <v>0</v>
      </c>
      <c r="Y85" s="117">
        <f>IFERROR($E85*SUMIF('Daily Log'!$BD$18:$BD$1017,$B85,'Daily Log'!$BE$18:$BE$1017),0)</f>
        <v>0</v>
      </c>
      <c r="Z85" s="117">
        <f>IFERROR($E85*SUMIF('Daily Log'!$BG$18:$BG$1017,$B85,'Daily Log'!$BH$18:$BH$1017),0)</f>
        <v>0</v>
      </c>
      <c r="AA85" s="117">
        <f>IFERROR($E85*SUMIF('Daily Log'!$BJ$18:$BJ$1017,$B85,'Daily Log'!$BK$18:$BK$1017),0)</f>
        <v>1</v>
      </c>
      <c r="AB85" s="117">
        <f>IFERROR($E85*SUMIF('Daily Log'!$BM$18:$BM$1017,$B85,'Daily Log'!$BN$18:$BN$1017),0)</f>
        <v>0</v>
      </c>
      <c r="AC85" s="117">
        <f>IFERROR($E85*SUMIF('Daily Log'!$BP$18:$BP$1017,$B85,'Daily Log'!$BQ$18:$BQ$1017),0)</f>
        <v>0</v>
      </c>
      <c r="AD85" s="117">
        <f>IFERROR($E85*SUMIF('Daily Log'!$BS$18:$BS$1017,$B85,'Daily Log'!$BT$18:$BT$1017),0)</f>
        <v>0</v>
      </c>
      <c r="AE85" s="117">
        <f>IFERROR($E85*SUMIF('Daily Log'!$BV$18:$BV$1017,$B85,'Daily Log'!$BW$18:$BW$1017),0)</f>
        <v>0</v>
      </c>
      <c r="AF85" s="117">
        <f>IFERROR($E85*SUMIF('Daily Log'!$BY$18:$BY$1017,$B85,'Daily Log'!$BZ$18:$BZ$1017),0)</f>
        <v>0</v>
      </c>
      <c r="AG85" s="117">
        <f>IFERROR($E85*SUMIF('Daily Log'!$CB$18:$CB$1017,$B85,'Daily Log'!$CC$18:$CC$1017),0)</f>
        <v>0</v>
      </c>
      <c r="AH85" s="117">
        <f>IFERROR($E85*SUMIF('Daily Log'!$CE$18:$CE$1017,$B85,'Daily Log'!$CF$18:$CF$1017),0)</f>
        <v>0</v>
      </c>
      <c r="AI85" s="117">
        <f>IFERROR($E85*SUMIF('Daily Log'!$CH$18:$CH$1017,$B85,'Daily Log'!$CI$18:$CI$1017),0)</f>
        <v>0</v>
      </c>
      <c r="AJ85" s="117">
        <f>IFERROR($E85*SUMIF('Daily Log'!$CK$18:$CK$1017,$B85,'Daily Log'!$CL$18:$CL$1017),0)</f>
        <v>0</v>
      </c>
      <c r="AK85" s="117">
        <f>IFERROR($E85*SUMIF('Daily Log'!$CN$18:$CN$1017,$B85,'Daily Log'!$CO$18:$CO$1017),0)</f>
        <v>0</v>
      </c>
    </row>
    <row r="86" spans="2:37" ht="33.75" hidden="1" customHeight="1">
      <c r="B86" s="409" t="s">
        <v>223</v>
      </c>
      <c r="C86" s="410"/>
      <c r="D86" s="399" t="s">
        <v>77</v>
      </c>
      <c r="E86" s="184">
        <v>1</v>
      </c>
      <c r="F86" s="116">
        <f t="shared" si="1"/>
        <v>1</v>
      </c>
      <c r="G86" s="117">
        <f>IFERROR($E86*SUMIF('Daily Log'!$B$18:$B$1017,$B86,'Daily Log'!$C$18:$C$1017),0)</f>
        <v>0</v>
      </c>
      <c r="H86" s="117">
        <f>IFERROR($E86*SUMIF('Daily Log'!$E$18:$E$1017,$B86,'Daily Log'!$F$18:$F$1017),0)</f>
        <v>0</v>
      </c>
      <c r="I86" s="117">
        <f>IFERROR($E86*SUMIF('Daily Log'!$H$18:$H$1017,$B86,'Daily Log'!$I$18:$I$1017),0)</f>
        <v>0</v>
      </c>
      <c r="J86" s="117">
        <f>IFERROR($E86*SUMIF('Daily Log'!$K$18:$K$1017,$B86,'Daily Log'!$L$18:$L$1017),0)</f>
        <v>0</v>
      </c>
      <c r="K86" s="117">
        <f>IFERROR($E86*SUMIF('Daily Log'!$N$18:$N$1017,$B86,'Daily Log'!$O$18:$O$1017),0)</f>
        <v>0</v>
      </c>
      <c r="L86" s="117">
        <f>IFERROR($E86*SUMIF('Daily Log'!$Q$18:$Q$1017,$B86,'Daily Log'!$R$18:$R$1017),0)</f>
        <v>0</v>
      </c>
      <c r="M86" s="117">
        <f>IFERROR($E86*SUMIF('Daily Log'!$T$18:$T$1017,$B86,'Daily Log'!$U$18:$U$1017),0)</f>
        <v>0</v>
      </c>
      <c r="N86" s="117">
        <f>IFERROR($E86*SUMIF('Daily Log'!$W$18:$W$1017,$B86,'Daily Log'!$X$18:$X$1017),0)</f>
        <v>0</v>
      </c>
      <c r="O86" s="117">
        <f>IFERROR($E86*SUMIF('Daily Log'!$Z$18:$Z$1017,$B86,'Daily Log'!$AA$18:$AA$1017),0)</f>
        <v>0</v>
      </c>
      <c r="P86" s="117">
        <f>IFERROR($E86*SUMIF('Daily Log'!$AC$18:$AC$1017,$B86,'Daily Log'!$AD$18:$AD$1017),0)</f>
        <v>0</v>
      </c>
      <c r="Q86" s="117">
        <f>IFERROR($E86*SUMIF('Daily Log'!$AF$18:$AF$1017,$B86,'Daily Log'!$AG$18:$AG$1017),0)</f>
        <v>0</v>
      </c>
      <c r="R86" s="117">
        <f>IFERROR($E86*SUMIF('Daily Log'!$AI$18:$AI$1017,$B86,'Daily Log'!$AJ$18:$AJ$1017),0)</f>
        <v>0</v>
      </c>
      <c r="S86" s="117">
        <f>IFERROR($E86*SUMIF('Daily Log'!$AL$18:$AL$1017,$B86,'Daily Log'!$AM$18:$AM$1017),0)</f>
        <v>0</v>
      </c>
      <c r="T86" s="117">
        <f>IFERROR($E86*SUMIF('Daily Log'!$AO$18:$AO$1017,$B86,'Daily Log'!$AP$18:$AP$1017),0)</f>
        <v>0</v>
      </c>
      <c r="U86" s="117">
        <f>IFERROR($E86*SUMIF('Daily Log'!$AR$18:$AR$1017,$B86,'Daily Log'!$AS$18:$AS$1017),0)</f>
        <v>0</v>
      </c>
      <c r="V86" s="117">
        <f>IFERROR($E86*SUMIF('Daily Log'!$AU$18:$AU$1017,$B86,'Daily Log'!$AV$18:$AV$1017),0)</f>
        <v>0</v>
      </c>
      <c r="W86" s="117">
        <f>IFERROR($E86*SUMIF('Daily Log'!$AX$18:$AX$1017,$B86,'Daily Log'!$AY$18:$AY$1017),0)</f>
        <v>0</v>
      </c>
      <c r="X86" s="117">
        <f>IFERROR($E86*SUMIF('Daily Log'!$BA$18:$BA$1017,$B86,'Daily Log'!$BB$18:$BB$1017),0)</f>
        <v>0</v>
      </c>
      <c r="Y86" s="117">
        <f>IFERROR($E86*SUMIF('Daily Log'!$BD$18:$BD$1017,$B86,'Daily Log'!$BE$18:$BE$1017),0)</f>
        <v>0</v>
      </c>
      <c r="Z86" s="117">
        <f>IFERROR($E86*SUMIF('Daily Log'!$BG$18:$BG$1017,$B86,'Daily Log'!$BH$18:$BH$1017),0)</f>
        <v>0</v>
      </c>
      <c r="AA86" s="117">
        <f>IFERROR($E86*SUMIF('Daily Log'!$BJ$18:$BJ$1017,$B86,'Daily Log'!$BK$18:$BK$1017),0)</f>
        <v>1</v>
      </c>
      <c r="AB86" s="117">
        <f>IFERROR($E86*SUMIF('Daily Log'!$BM$18:$BM$1017,$B86,'Daily Log'!$BN$18:$BN$1017),0)</f>
        <v>0</v>
      </c>
      <c r="AC86" s="117">
        <f>IFERROR($E86*SUMIF('Daily Log'!$BP$18:$BP$1017,$B86,'Daily Log'!$BQ$18:$BQ$1017),0)</f>
        <v>0</v>
      </c>
      <c r="AD86" s="117">
        <f>IFERROR($E86*SUMIF('Daily Log'!$BS$18:$BS$1017,$B86,'Daily Log'!$BT$18:$BT$1017),0)</f>
        <v>0</v>
      </c>
      <c r="AE86" s="117">
        <f>IFERROR($E86*SUMIF('Daily Log'!$BV$18:$BV$1017,$B86,'Daily Log'!$BW$18:$BW$1017),0)</f>
        <v>0</v>
      </c>
      <c r="AF86" s="117">
        <f>IFERROR($E86*SUMIF('Daily Log'!$BY$18:$BY$1017,$B86,'Daily Log'!$BZ$18:$BZ$1017),0)</f>
        <v>0</v>
      </c>
      <c r="AG86" s="117">
        <f>IFERROR($E86*SUMIF('Daily Log'!$CB$18:$CB$1017,$B86,'Daily Log'!$CC$18:$CC$1017),0)</f>
        <v>0</v>
      </c>
      <c r="AH86" s="117">
        <f>IFERROR($E86*SUMIF('Daily Log'!$CE$18:$CE$1017,$B86,'Daily Log'!$CF$18:$CF$1017),0)</f>
        <v>0</v>
      </c>
      <c r="AI86" s="117">
        <f>IFERROR($E86*SUMIF('Daily Log'!$CH$18:$CH$1017,$B86,'Daily Log'!$CI$18:$CI$1017),0)</f>
        <v>0</v>
      </c>
      <c r="AJ86" s="117">
        <f>IFERROR($E86*SUMIF('Daily Log'!$CK$18:$CK$1017,$B86,'Daily Log'!$CL$18:$CL$1017),0)</f>
        <v>0</v>
      </c>
      <c r="AK86" s="117">
        <f>IFERROR($E86*SUMIF('Daily Log'!$CN$18:$CN$1017,$B86,'Daily Log'!$CO$18:$CO$1017),0)</f>
        <v>0</v>
      </c>
    </row>
    <row r="87" spans="2:37" ht="33.75" hidden="1" customHeight="1">
      <c r="B87" s="409" t="s">
        <v>224</v>
      </c>
      <c r="C87" s="410"/>
      <c r="D87" s="399" t="s">
        <v>77</v>
      </c>
      <c r="E87" s="184">
        <v>1</v>
      </c>
      <c r="F87" s="116">
        <f t="shared" si="1"/>
        <v>0</v>
      </c>
      <c r="G87" s="117">
        <f>IFERROR($E87*SUMIF('Daily Log'!$B$18:$B$1017,$B87,'Daily Log'!$C$18:$C$1017),0)</f>
        <v>0</v>
      </c>
      <c r="H87" s="117">
        <f>IFERROR($E87*SUMIF('Daily Log'!$E$18:$E$1017,$B87,'Daily Log'!$F$18:$F$1017),0)</f>
        <v>0</v>
      </c>
      <c r="I87" s="117">
        <f>IFERROR($E87*SUMIF('Daily Log'!$H$18:$H$1017,$B87,'Daily Log'!$I$18:$I$1017),0)</f>
        <v>0</v>
      </c>
      <c r="J87" s="117">
        <f>IFERROR($E87*SUMIF('Daily Log'!$K$18:$K$1017,$B87,'Daily Log'!$L$18:$L$1017),0)</f>
        <v>0</v>
      </c>
      <c r="K87" s="117">
        <f>IFERROR($E87*SUMIF('Daily Log'!$N$18:$N$1017,$B87,'Daily Log'!$O$18:$O$1017),0)</f>
        <v>0</v>
      </c>
      <c r="L87" s="117">
        <f>IFERROR($E87*SUMIF('Daily Log'!$Q$18:$Q$1017,$B87,'Daily Log'!$R$18:$R$1017),0)</f>
        <v>0</v>
      </c>
      <c r="M87" s="117">
        <f>IFERROR($E87*SUMIF('Daily Log'!$T$18:$T$1017,$B87,'Daily Log'!$U$18:$U$1017),0)</f>
        <v>0</v>
      </c>
      <c r="N87" s="117">
        <f>IFERROR($E87*SUMIF('Daily Log'!$W$18:$W$1017,$B87,'Daily Log'!$X$18:$X$1017),0)</f>
        <v>0</v>
      </c>
      <c r="O87" s="117">
        <f>IFERROR($E87*SUMIF('Daily Log'!$Z$18:$Z$1017,$B87,'Daily Log'!$AA$18:$AA$1017),0)</f>
        <v>0</v>
      </c>
      <c r="P87" s="117">
        <f>IFERROR($E87*SUMIF('Daily Log'!$AC$18:$AC$1017,$B87,'Daily Log'!$AD$18:$AD$1017),0)</f>
        <v>0</v>
      </c>
      <c r="Q87" s="117">
        <f>IFERROR($E87*SUMIF('Daily Log'!$AF$18:$AF$1017,$B87,'Daily Log'!$AG$18:$AG$1017),0)</f>
        <v>0</v>
      </c>
      <c r="R87" s="117">
        <f>IFERROR($E87*SUMIF('Daily Log'!$AI$18:$AI$1017,$B87,'Daily Log'!$AJ$18:$AJ$1017),0)</f>
        <v>0</v>
      </c>
      <c r="S87" s="117">
        <f>IFERROR($E87*SUMIF('Daily Log'!$AL$18:$AL$1017,$B87,'Daily Log'!$AM$18:$AM$1017),0)</f>
        <v>0</v>
      </c>
      <c r="T87" s="117">
        <f>IFERROR($E87*SUMIF('Daily Log'!$AO$18:$AO$1017,$B87,'Daily Log'!$AP$18:$AP$1017),0)</f>
        <v>0</v>
      </c>
      <c r="U87" s="117">
        <f>IFERROR($E87*SUMIF('Daily Log'!$AR$18:$AR$1017,$B87,'Daily Log'!$AS$18:$AS$1017),0)</f>
        <v>0</v>
      </c>
      <c r="V87" s="117">
        <f>IFERROR($E87*SUMIF('Daily Log'!$AU$18:$AU$1017,$B87,'Daily Log'!$AV$18:$AV$1017),0)</f>
        <v>0</v>
      </c>
      <c r="W87" s="117">
        <f>IFERROR($E87*SUMIF('Daily Log'!$AX$18:$AX$1017,$B87,'Daily Log'!$AY$18:$AY$1017),0)</f>
        <v>0</v>
      </c>
      <c r="X87" s="117">
        <f>IFERROR($E87*SUMIF('Daily Log'!$BA$18:$BA$1017,$B87,'Daily Log'!$BB$18:$BB$1017),0)</f>
        <v>0</v>
      </c>
      <c r="Y87" s="117">
        <f>IFERROR($E87*SUMIF('Daily Log'!$BD$18:$BD$1017,$B87,'Daily Log'!$BE$18:$BE$1017),0)</f>
        <v>0</v>
      </c>
      <c r="Z87" s="117">
        <f>IFERROR($E87*SUMIF('Daily Log'!$BG$18:$BG$1017,$B87,'Daily Log'!$BH$18:$BH$1017),0)</f>
        <v>0</v>
      </c>
      <c r="AA87" s="117">
        <f>IFERROR($E87*SUMIF('Daily Log'!$BJ$18:$BJ$1017,$B87,'Daily Log'!$BK$18:$BK$1017),0)</f>
        <v>0</v>
      </c>
      <c r="AB87" s="117">
        <f>IFERROR($E87*SUMIF('Daily Log'!$BM$18:$BM$1017,$B87,'Daily Log'!$BN$18:$BN$1017),0)</f>
        <v>0</v>
      </c>
      <c r="AC87" s="117">
        <f>IFERROR($E87*SUMIF('Daily Log'!$BP$18:$BP$1017,$B87,'Daily Log'!$BQ$18:$BQ$1017),0)</f>
        <v>0</v>
      </c>
      <c r="AD87" s="117">
        <f>IFERROR($E87*SUMIF('Daily Log'!$BS$18:$BS$1017,$B87,'Daily Log'!$BT$18:$BT$1017),0)</f>
        <v>0</v>
      </c>
      <c r="AE87" s="117">
        <f>IFERROR($E87*SUMIF('Daily Log'!$BV$18:$BV$1017,$B87,'Daily Log'!$BW$18:$BW$1017),0)</f>
        <v>0</v>
      </c>
      <c r="AF87" s="117">
        <f>IFERROR($E87*SUMIF('Daily Log'!$BY$18:$BY$1017,$B87,'Daily Log'!$BZ$18:$BZ$1017),0)</f>
        <v>0</v>
      </c>
      <c r="AG87" s="117">
        <f>IFERROR($E87*SUMIF('Daily Log'!$CB$18:$CB$1017,$B87,'Daily Log'!$CC$18:$CC$1017),0)</f>
        <v>0</v>
      </c>
      <c r="AH87" s="117">
        <f>IFERROR($E87*SUMIF('Daily Log'!$CE$18:$CE$1017,$B87,'Daily Log'!$CF$18:$CF$1017),0)</f>
        <v>0</v>
      </c>
      <c r="AI87" s="117">
        <f>IFERROR($E87*SUMIF('Daily Log'!$CH$18:$CH$1017,$B87,'Daily Log'!$CI$18:$CI$1017),0)</f>
        <v>0</v>
      </c>
      <c r="AJ87" s="117">
        <f>IFERROR($E87*SUMIF('Daily Log'!$CK$18:$CK$1017,$B87,'Daily Log'!$CL$18:$CL$1017),0)</f>
        <v>0</v>
      </c>
      <c r="AK87" s="117">
        <f>IFERROR($E87*SUMIF('Daily Log'!$CN$18:$CN$1017,$B87,'Daily Log'!$CO$18:$CO$1017),0)</f>
        <v>0</v>
      </c>
    </row>
    <row r="88" spans="2:37" ht="33.75" hidden="1" customHeight="1">
      <c r="B88" s="409" t="s">
        <v>225</v>
      </c>
      <c r="C88" s="410"/>
      <c r="D88" s="399" t="s">
        <v>77</v>
      </c>
      <c r="E88" s="184">
        <v>1</v>
      </c>
      <c r="F88" s="116">
        <f t="shared" si="1"/>
        <v>3</v>
      </c>
      <c r="G88" s="117">
        <f>IFERROR($E88*SUMIF('Daily Log'!$B$18:$B$1017,$B88,'Daily Log'!$C$18:$C$1017),0)</f>
        <v>0</v>
      </c>
      <c r="H88" s="117">
        <f>IFERROR($E88*SUMIF('Daily Log'!$E$18:$E$1017,$B88,'Daily Log'!$F$18:$F$1017),0)</f>
        <v>0</v>
      </c>
      <c r="I88" s="117">
        <f>IFERROR($E88*SUMIF('Daily Log'!$H$18:$H$1017,$B88,'Daily Log'!$I$18:$I$1017),0)</f>
        <v>0</v>
      </c>
      <c r="J88" s="117">
        <f>IFERROR($E88*SUMIF('Daily Log'!$K$18:$K$1017,$B88,'Daily Log'!$L$18:$L$1017),0)</f>
        <v>0</v>
      </c>
      <c r="K88" s="117">
        <f>IFERROR($E88*SUMIF('Daily Log'!$N$18:$N$1017,$B88,'Daily Log'!$O$18:$O$1017),0)</f>
        <v>0</v>
      </c>
      <c r="L88" s="117">
        <f>IFERROR($E88*SUMIF('Daily Log'!$Q$18:$Q$1017,$B88,'Daily Log'!$R$18:$R$1017),0)</f>
        <v>0</v>
      </c>
      <c r="M88" s="117">
        <f>IFERROR($E88*SUMIF('Daily Log'!$T$18:$T$1017,$B88,'Daily Log'!$U$18:$U$1017),0)</f>
        <v>0</v>
      </c>
      <c r="N88" s="117">
        <f>IFERROR($E88*SUMIF('Daily Log'!$W$18:$W$1017,$B88,'Daily Log'!$X$18:$X$1017),0)</f>
        <v>0</v>
      </c>
      <c r="O88" s="117">
        <f>IFERROR($E88*SUMIF('Daily Log'!$Z$18:$Z$1017,$B88,'Daily Log'!$AA$18:$AA$1017),0)</f>
        <v>0</v>
      </c>
      <c r="P88" s="117">
        <f>IFERROR($E88*SUMIF('Daily Log'!$AC$18:$AC$1017,$B88,'Daily Log'!$AD$18:$AD$1017),0)</f>
        <v>0</v>
      </c>
      <c r="Q88" s="117">
        <f>IFERROR($E88*SUMIF('Daily Log'!$AF$18:$AF$1017,$B88,'Daily Log'!$AG$18:$AG$1017),0)</f>
        <v>0</v>
      </c>
      <c r="R88" s="117">
        <f>IFERROR($E88*SUMIF('Daily Log'!$AI$18:$AI$1017,$B88,'Daily Log'!$AJ$18:$AJ$1017),0)</f>
        <v>0</v>
      </c>
      <c r="S88" s="117">
        <f>IFERROR($E88*SUMIF('Daily Log'!$AL$18:$AL$1017,$B88,'Daily Log'!$AM$18:$AM$1017),0)</f>
        <v>0</v>
      </c>
      <c r="T88" s="117">
        <f>IFERROR($E88*SUMIF('Daily Log'!$AO$18:$AO$1017,$B88,'Daily Log'!$AP$18:$AP$1017),0)</f>
        <v>0</v>
      </c>
      <c r="U88" s="117">
        <f>IFERROR($E88*SUMIF('Daily Log'!$AR$18:$AR$1017,$B88,'Daily Log'!$AS$18:$AS$1017),0)</f>
        <v>0</v>
      </c>
      <c r="V88" s="117">
        <f>IFERROR($E88*SUMIF('Daily Log'!$AU$18:$AU$1017,$B88,'Daily Log'!$AV$18:$AV$1017),0)</f>
        <v>0</v>
      </c>
      <c r="W88" s="117">
        <f>IFERROR($E88*SUMIF('Daily Log'!$AX$18:$AX$1017,$B88,'Daily Log'!$AY$18:$AY$1017),0)</f>
        <v>0</v>
      </c>
      <c r="X88" s="117">
        <f>IFERROR($E88*SUMIF('Daily Log'!$BA$18:$BA$1017,$B88,'Daily Log'!$BB$18:$BB$1017),0)</f>
        <v>0</v>
      </c>
      <c r="Y88" s="117">
        <f>IFERROR($E88*SUMIF('Daily Log'!$BD$18:$BD$1017,$B88,'Daily Log'!$BE$18:$BE$1017),0)</f>
        <v>0</v>
      </c>
      <c r="Z88" s="117">
        <f>IFERROR($E88*SUMIF('Daily Log'!$BG$18:$BG$1017,$B88,'Daily Log'!$BH$18:$BH$1017),0)</f>
        <v>0</v>
      </c>
      <c r="AA88" s="117">
        <f>IFERROR($E88*SUMIF('Daily Log'!$BJ$18:$BJ$1017,$B88,'Daily Log'!$BK$18:$BK$1017),0)</f>
        <v>1</v>
      </c>
      <c r="AB88" s="117">
        <f>IFERROR($E88*SUMIF('Daily Log'!$BM$18:$BM$1017,$B88,'Daily Log'!$BN$18:$BN$1017),0)</f>
        <v>0</v>
      </c>
      <c r="AC88" s="117">
        <f>IFERROR($E88*SUMIF('Daily Log'!$BP$18:$BP$1017,$B88,'Daily Log'!$BQ$18:$BQ$1017),0)</f>
        <v>0</v>
      </c>
      <c r="AD88" s="117">
        <f>IFERROR($E88*SUMIF('Daily Log'!$BS$18:$BS$1017,$B88,'Daily Log'!$BT$18:$BT$1017),0)</f>
        <v>0</v>
      </c>
      <c r="AE88" s="117">
        <f>IFERROR($E88*SUMIF('Daily Log'!$BV$18:$BV$1017,$B88,'Daily Log'!$BW$18:$BW$1017),0)</f>
        <v>0</v>
      </c>
      <c r="AF88" s="117">
        <f>IFERROR($E88*SUMIF('Daily Log'!$BY$18:$BY$1017,$B88,'Daily Log'!$BZ$18:$BZ$1017),0)</f>
        <v>2</v>
      </c>
      <c r="AG88" s="117">
        <f>IFERROR($E88*SUMIF('Daily Log'!$CB$18:$CB$1017,$B88,'Daily Log'!$CC$18:$CC$1017),0)</f>
        <v>0</v>
      </c>
      <c r="AH88" s="117">
        <f>IFERROR($E88*SUMIF('Daily Log'!$CE$18:$CE$1017,$B88,'Daily Log'!$CF$18:$CF$1017),0)</f>
        <v>0</v>
      </c>
      <c r="AI88" s="117">
        <f>IFERROR($E88*SUMIF('Daily Log'!$CH$18:$CH$1017,$B88,'Daily Log'!$CI$18:$CI$1017),0)</f>
        <v>0</v>
      </c>
      <c r="AJ88" s="117">
        <f>IFERROR($E88*SUMIF('Daily Log'!$CK$18:$CK$1017,$B88,'Daily Log'!$CL$18:$CL$1017),0)</f>
        <v>0</v>
      </c>
      <c r="AK88" s="117">
        <f>IFERROR($E88*SUMIF('Daily Log'!$CN$18:$CN$1017,$B88,'Daily Log'!$CO$18:$CO$1017),0)</f>
        <v>0</v>
      </c>
    </row>
    <row r="89" spans="2:37" ht="33.75" hidden="1" customHeight="1">
      <c r="B89" s="409" t="s">
        <v>226</v>
      </c>
      <c r="C89" s="410"/>
      <c r="D89" s="399" t="s">
        <v>77</v>
      </c>
      <c r="E89" s="184">
        <v>1</v>
      </c>
      <c r="F89" s="116">
        <f t="shared" si="1"/>
        <v>0</v>
      </c>
      <c r="G89" s="117">
        <f>IFERROR($E89*SUMIF('Daily Log'!$B$18:$B$1017,$B89,'Daily Log'!$C$18:$C$1017),0)</f>
        <v>0</v>
      </c>
      <c r="H89" s="117">
        <f>IFERROR($E89*SUMIF('Daily Log'!$E$18:$E$1017,$B89,'Daily Log'!$F$18:$F$1017),0)</f>
        <v>0</v>
      </c>
      <c r="I89" s="117">
        <f>IFERROR($E89*SUMIF('Daily Log'!$H$18:$H$1017,$B89,'Daily Log'!$I$18:$I$1017),0)</f>
        <v>0</v>
      </c>
      <c r="J89" s="117">
        <f>IFERROR($E89*SUMIF('Daily Log'!$K$18:$K$1017,$B89,'Daily Log'!$L$18:$L$1017),0)</f>
        <v>0</v>
      </c>
      <c r="K89" s="117">
        <f>IFERROR($E89*SUMIF('Daily Log'!$N$18:$N$1017,$B89,'Daily Log'!$O$18:$O$1017),0)</f>
        <v>0</v>
      </c>
      <c r="L89" s="117">
        <f>IFERROR($E89*SUMIF('Daily Log'!$Q$18:$Q$1017,$B89,'Daily Log'!$R$18:$R$1017),0)</f>
        <v>0</v>
      </c>
      <c r="M89" s="117">
        <f>IFERROR($E89*SUMIF('Daily Log'!$T$18:$T$1017,$B89,'Daily Log'!$U$18:$U$1017),0)</f>
        <v>0</v>
      </c>
      <c r="N89" s="117">
        <f>IFERROR($E89*SUMIF('Daily Log'!$W$18:$W$1017,$B89,'Daily Log'!$X$18:$X$1017),0)</f>
        <v>0</v>
      </c>
      <c r="O89" s="117">
        <f>IFERROR($E89*SUMIF('Daily Log'!$Z$18:$Z$1017,$B89,'Daily Log'!$AA$18:$AA$1017),0)</f>
        <v>0</v>
      </c>
      <c r="P89" s="117">
        <f>IFERROR($E89*SUMIF('Daily Log'!$AC$18:$AC$1017,$B89,'Daily Log'!$AD$18:$AD$1017),0)</f>
        <v>0</v>
      </c>
      <c r="Q89" s="117">
        <f>IFERROR($E89*SUMIF('Daily Log'!$AF$18:$AF$1017,$B89,'Daily Log'!$AG$18:$AG$1017),0)</f>
        <v>0</v>
      </c>
      <c r="R89" s="117">
        <f>IFERROR($E89*SUMIF('Daily Log'!$AI$18:$AI$1017,$B89,'Daily Log'!$AJ$18:$AJ$1017),0)</f>
        <v>0</v>
      </c>
      <c r="S89" s="117">
        <f>IFERROR($E89*SUMIF('Daily Log'!$AL$18:$AL$1017,$B89,'Daily Log'!$AM$18:$AM$1017),0)</f>
        <v>0</v>
      </c>
      <c r="T89" s="117">
        <f>IFERROR($E89*SUMIF('Daily Log'!$AO$18:$AO$1017,$B89,'Daily Log'!$AP$18:$AP$1017),0)</f>
        <v>0</v>
      </c>
      <c r="U89" s="117">
        <f>IFERROR($E89*SUMIF('Daily Log'!$AR$18:$AR$1017,$B89,'Daily Log'!$AS$18:$AS$1017),0)</f>
        <v>0</v>
      </c>
      <c r="V89" s="117">
        <f>IFERROR($E89*SUMIF('Daily Log'!$AU$18:$AU$1017,$B89,'Daily Log'!$AV$18:$AV$1017),0)</f>
        <v>0</v>
      </c>
      <c r="W89" s="117">
        <f>IFERROR($E89*SUMIF('Daily Log'!$AX$18:$AX$1017,$B89,'Daily Log'!$AY$18:$AY$1017),0)</f>
        <v>0</v>
      </c>
      <c r="X89" s="117">
        <f>IFERROR($E89*SUMIF('Daily Log'!$BA$18:$BA$1017,$B89,'Daily Log'!$BB$18:$BB$1017),0)</f>
        <v>0</v>
      </c>
      <c r="Y89" s="117">
        <f>IFERROR($E89*SUMIF('Daily Log'!$BD$18:$BD$1017,$B89,'Daily Log'!$BE$18:$BE$1017),0)</f>
        <v>0</v>
      </c>
      <c r="Z89" s="117">
        <f>IFERROR($E89*SUMIF('Daily Log'!$BG$18:$BG$1017,$B89,'Daily Log'!$BH$18:$BH$1017),0)</f>
        <v>0</v>
      </c>
      <c r="AA89" s="117">
        <f>IFERROR($E89*SUMIF('Daily Log'!$BJ$18:$BJ$1017,$B89,'Daily Log'!$BK$18:$BK$1017),0)</f>
        <v>0</v>
      </c>
      <c r="AB89" s="117">
        <f>IFERROR($E89*SUMIF('Daily Log'!$BM$18:$BM$1017,$B89,'Daily Log'!$BN$18:$BN$1017),0)</f>
        <v>0</v>
      </c>
      <c r="AC89" s="117">
        <f>IFERROR($E89*SUMIF('Daily Log'!$BP$18:$BP$1017,$B89,'Daily Log'!$BQ$18:$BQ$1017),0)</f>
        <v>0</v>
      </c>
      <c r="AD89" s="117">
        <f>IFERROR($E89*SUMIF('Daily Log'!$BS$18:$BS$1017,$B89,'Daily Log'!$BT$18:$BT$1017),0)</f>
        <v>0</v>
      </c>
      <c r="AE89" s="117">
        <f>IFERROR($E89*SUMIF('Daily Log'!$BV$18:$BV$1017,$B89,'Daily Log'!$BW$18:$BW$1017),0)</f>
        <v>0</v>
      </c>
      <c r="AF89" s="117">
        <f>IFERROR($E89*SUMIF('Daily Log'!$BY$18:$BY$1017,$B89,'Daily Log'!$BZ$18:$BZ$1017),0)</f>
        <v>0</v>
      </c>
      <c r="AG89" s="117">
        <f>IFERROR($E89*SUMIF('Daily Log'!$CB$18:$CB$1017,$B89,'Daily Log'!$CC$18:$CC$1017),0)</f>
        <v>0</v>
      </c>
      <c r="AH89" s="117">
        <f>IFERROR($E89*SUMIF('Daily Log'!$CE$18:$CE$1017,$B89,'Daily Log'!$CF$18:$CF$1017),0)</f>
        <v>0</v>
      </c>
      <c r="AI89" s="117">
        <f>IFERROR($E89*SUMIF('Daily Log'!$CH$18:$CH$1017,$B89,'Daily Log'!$CI$18:$CI$1017),0)</f>
        <v>0</v>
      </c>
      <c r="AJ89" s="117">
        <f>IFERROR($E89*SUMIF('Daily Log'!$CK$18:$CK$1017,$B89,'Daily Log'!$CL$18:$CL$1017),0)</f>
        <v>0</v>
      </c>
      <c r="AK89" s="117">
        <f>IFERROR($E89*SUMIF('Daily Log'!$CN$18:$CN$1017,$B89,'Daily Log'!$CO$18:$CO$1017),0)</f>
        <v>0</v>
      </c>
    </row>
    <row r="90" spans="2:37" ht="33.75" hidden="1" customHeight="1">
      <c r="B90" s="409" t="s">
        <v>227</v>
      </c>
      <c r="C90" s="410"/>
      <c r="D90" s="399" t="s">
        <v>77</v>
      </c>
      <c r="E90" s="184">
        <v>1</v>
      </c>
      <c r="F90" s="116">
        <f t="shared" si="1"/>
        <v>0</v>
      </c>
      <c r="G90" s="117">
        <f>IFERROR($E90*SUMIF('Daily Log'!$B$18:$B$1017,$B90,'Daily Log'!$C$18:$C$1017),0)</f>
        <v>0</v>
      </c>
      <c r="H90" s="117">
        <f>IFERROR($E90*SUMIF('Daily Log'!$E$18:$E$1017,$B90,'Daily Log'!$F$18:$F$1017),0)</f>
        <v>0</v>
      </c>
      <c r="I90" s="117">
        <f>IFERROR($E90*SUMIF('Daily Log'!$H$18:$H$1017,$B90,'Daily Log'!$I$18:$I$1017),0)</f>
        <v>0</v>
      </c>
      <c r="J90" s="117">
        <f>IFERROR($E90*SUMIF('Daily Log'!$K$18:$K$1017,$B90,'Daily Log'!$L$18:$L$1017),0)</f>
        <v>0</v>
      </c>
      <c r="K90" s="117">
        <f>IFERROR($E90*SUMIF('Daily Log'!$N$18:$N$1017,$B90,'Daily Log'!$O$18:$O$1017),0)</f>
        <v>0</v>
      </c>
      <c r="L90" s="117">
        <f>IFERROR($E90*SUMIF('Daily Log'!$Q$18:$Q$1017,$B90,'Daily Log'!$R$18:$R$1017),0)</f>
        <v>0</v>
      </c>
      <c r="M90" s="117">
        <f>IFERROR($E90*SUMIF('Daily Log'!$T$18:$T$1017,$B90,'Daily Log'!$U$18:$U$1017),0)</f>
        <v>0</v>
      </c>
      <c r="N90" s="117">
        <f>IFERROR($E90*SUMIF('Daily Log'!$W$18:$W$1017,$B90,'Daily Log'!$X$18:$X$1017),0)</f>
        <v>0</v>
      </c>
      <c r="O90" s="117">
        <f>IFERROR($E90*SUMIF('Daily Log'!$Z$18:$Z$1017,$B90,'Daily Log'!$AA$18:$AA$1017),0)</f>
        <v>0</v>
      </c>
      <c r="P90" s="117">
        <f>IFERROR($E90*SUMIF('Daily Log'!$AC$18:$AC$1017,$B90,'Daily Log'!$AD$18:$AD$1017),0)</f>
        <v>0</v>
      </c>
      <c r="Q90" s="117">
        <f>IFERROR($E90*SUMIF('Daily Log'!$AF$18:$AF$1017,$B90,'Daily Log'!$AG$18:$AG$1017),0)</f>
        <v>0</v>
      </c>
      <c r="R90" s="117">
        <f>IFERROR($E90*SUMIF('Daily Log'!$AI$18:$AI$1017,$B90,'Daily Log'!$AJ$18:$AJ$1017),0)</f>
        <v>0</v>
      </c>
      <c r="S90" s="117">
        <f>IFERROR($E90*SUMIF('Daily Log'!$AL$18:$AL$1017,$B90,'Daily Log'!$AM$18:$AM$1017),0)</f>
        <v>0</v>
      </c>
      <c r="T90" s="117">
        <f>IFERROR($E90*SUMIF('Daily Log'!$AO$18:$AO$1017,$B90,'Daily Log'!$AP$18:$AP$1017),0)</f>
        <v>0</v>
      </c>
      <c r="U90" s="117">
        <f>IFERROR($E90*SUMIF('Daily Log'!$AR$18:$AR$1017,$B90,'Daily Log'!$AS$18:$AS$1017),0)</f>
        <v>0</v>
      </c>
      <c r="V90" s="117">
        <f>IFERROR($E90*SUMIF('Daily Log'!$AU$18:$AU$1017,$B90,'Daily Log'!$AV$18:$AV$1017),0)</f>
        <v>0</v>
      </c>
      <c r="W90" s="117">
        <f>IFERROR($E90*SUMIF('Daily Log'!$AX$18:$AX$1017,$B90,'Daily Log'!$AY$18:$AY$1017),0)</f>
        <v>0</v>
      </c>
      <c r="X90" s="117">
        <f>IFERROR($E90*SUMIF('Daily Log'!$BA$18:$BA$1017,$B90,'Daily Log'!$BB$18:$BB$1017),0)</f>
        <v>0</v>
      </c>
      <c r="Y90" s="117">
        <f>IFERROR($E90*SUMIF('Daily Log'!$BD$18:$BD$1017,$B90,'Daily Log'!$BE$18:$BE$1017),0)</f>
        <v>0</v>
      </c>
      <c r="Z90" s="117">
        <f>IFERROR($E90*SUMIF('Daily Log'!$BG$18:$BG$1017,$B90,'Daily Log'!$BH$18:$BH$1017),0)</f>
        <v>0</v>
      </c>
      <c r="AA90" s="117">
        <f>IFERROR($E90*SUMIF('Daily Log'!$BJ$18:$BJ$1017,$B90,'Daily Log'!$BK$18:$BK$1017),0)</f>
        <v>0</v>
      </c>
      <c r="AB90" s="117">
        <f>IFERROR($E90*SUMIF('Daily Log'!$BM$18:$BM$1017,$B90,'Daily Log'!$BN$18:$BN$1017),0)</f>
        <v>0</v>
      </c>
      <c r="AC90" s="117">
        <f>IFERROR($E90*SUMIF('Daily Log'!$BP$18:$BP$1017,$B90,'Daily Log'!$BQ$18:$BQ$1017),0)</f>
        <v>0</v>
      </c>
      <c r="AD90" s="117">
        <f>IFERROR($E90*SUMIF('Daily Log'!$BS$18:$BS$1017,$B90,'Daily Log'!$BT$18:$BT$1017),0)</f>
        <v>0</v>
      </c>
      <c r="AE90" s="117">
        <f>IFERROR($E90*SUMIF('Daily Log'!$BV$18:$BV$1017,$B90,'Daily Log'!$BW$18:$BW$1017),0)</f>
        <v>0</v>
      </c>
      <c r="AF90" s="117">
        <f>IFERROR($E90*SUMIF('Daily Log'!$BY$18:$BY$1017,$B90,'Daily Log'!$BZ$18:$BZ$1017),0)</f>
        <v>0</v>
      </c>
      <c r="AG90" s="117">
        <f>IFERROR($E90*SUMIF('Daily Log'!$CB$18:$CB$1017,$B90,'Daily Log'!$CC$18:$CC$1017),0)</f>
        <v>0</v>
      </c>
      <c r="AH90" s="117">
        <f>IFERROR($E90*SUMIF('Daily Log'!$CE$18:$CE$1017,$B90,'Daily Log'!$CF$18:$CF$1017),0)</f>
        <v>0</v>
      </c>
      <c r="AI90" s="117">
        <f>IFERROR($E90*SUMIF('Daily Log'!$CH$18:$CH$1017,$B90,'Daily Log'!$CI$18:$CI$1017),0)</f>
        <v>0</v>
      </c>
      <c r="AJ90" s="117">
        <f>IFERROR($E90*SUMIF('Daily Log'!$CK$18:$CK$1017,$B90,'Daily Log'!$CL$18:$CL$1017),0)</f>
        <v>0</v>
      </c>
      <c r="AK90" s="117">
        <f>IFERROR($E90*SUMIF('Daily Log'!$CN$18:$CN$1017,$B90,'Daily Log'!$CO$18:$CO$1017),0)</f>
        <v>0</v>
      </c>
    </row>
    <row r="91" spans="2:37" ht="33.75" hidden="1" customHeight="1">
      <c r="B91" s="409" t="s">
        <v>228</v>
      </c>
      <c r="C91" s="410"/>
      <c r="D91" s="399" t="s">
        <v>77</v>
      </c>
      <c r="E91" s="184">
        <v>1</v>
      </c>
      <c r="F91" s="116">
        <f t="shared" si="1"/>
        <v>0</v>
      </c>
      <c r="G91" s="117">
        <f>IFERROR($E91*SUMIF('Daily Log'!$B$18:$B$1017,$B91,'Daily Log'!$C$18:$C$1017),0)</f>
        <v>0</v>
      </c>
      <c r="H91" s="117">
        <f>IFERROR($E91*SUMIF('Daily Log'!$E$18:$E$1017,$B91,'Daily Log'!$F$18:$F$1017),0)</f>
        <v>0</v>
      </c>
      <c r="I91" s="117">
        <f>IFERROR($E91*SUMIF('Daily Log'!$H$18:$H$1017,$B91,'Daily Log'!$I$18:$I$1017),0)</f>
        <v>0</v>
      </c>
      <c r="J91" s="117">
        <f>IFERROR($E91*SUMIF('Daily Log'!$K$18:$K$1017,$B91,'Daily Log'!$L$18:$L$1017),0)</f>
        <v>0</v>
      </c>
      <c r="K91" s="117">
        <f>IFERROR($E91*SUMIF('Daily Log'!$N$18:$N$1017,$B91,'Daily Log'!$O$18:$O$1017),0)</f>
        <v>0</v>
      </c>
      <c r="L91" s="117">
        <f>IFERROR($E91*SUMIF('Daily Log'!$Q$18:$Q$1017,$B91,'Daily Log'!$R$18:$R$1017),0)</f>
        <v>0</v>
      </c>
      <c r="M91" s="117">
        <f>IFERROR($E91*SUMIF('Daily Log'!$T$18:$T$1017,$B91,'Daily Log'!$U$18:$U$1017),0)</f>
        <v>0</v>
      </c>
      <c r="N91" s="117">
        <f>IFERROR($E91*SUMIF('Daily Log'!$W$18:$W$1017,$B91,'Daily Log'!$X$18:$X$1017),0)</f>
        <v>0</v>
      </c>
      <c r="O91" s="117">
        <f>IFERROR($E91*SUMIF('Daily Log'!$Z$18:$Z$1017,$B91,'Daily Log'!$AA$18:$AA$1017),0)</f>
        <v>0</v>
      </c>
      <c r="P91" s="117">
        <f>IFERROR($E91*SUMIF('Daily Log'!$AC$18:$AC$1017,$B91,'Daily Log'!$AD$18:$AD$1017),0)</f>
        <v>0</v>
      </c>
      <c r="Q91" s="117">
        <f>IFERROR($E91*SUMIF('Daily Log'!$AF$18:$AF$1017,$B91,'Daily Log'!$AG$18:$AG$1017),0)</f>
        <v>0</v>
      </c>
      <c r="R91" s="117">
        <f>IFERROR($E91*SUMIF('Daily Log'!$AI$18:$AI$1017,$B91,'Daily Log'!$AJ$18:$AJ$1017),0)</f>
        <v>0</v>
      </c>
      <c r="S91" s="117">
        <f>IFERROR($E91*SUMIF('Daily Log'!$AL$18:$AL$1017,$B91,'Daily Log'!$AM$18:$AM$1017),0)</f>
        <v>0</v>
      </c>
      <c r="T91" s="117">
        <f>IFERROR($E91*SUMIF('Daily Log'!$AO$18:$AO$1017,$B91,'Daily Log'!$AP$18:$AP$1017),0)</f>
        <v>0</v>
      </c>
      <c r="U91" s="117">
        <f>IFERROR($E91*SUMIF('Daily Log'!$AR$18:$AR$1017,$B91,'Daily Log'!$AS$18:$AS$1017),0)</f>
        <v>0</v>
      </c>
      <c r="V91" s="117">
        <f>IFERROR($E91*SUMIF('Daily Log'!$AU$18:$AU$1017,$B91,'Daily Log'!$AV$18:$AV$1017),0)</f>
        <v>0</v>
      </c>
      <c r="W91" s="117">
        <f>IFERROR($E91*SUMIF('Daily Log'!$AX$18:$AX$1017,$B91,'Daily Log'!$AY$18:$AY$1017),0)</f>
        <v>0</v>
      </c>
      <c r="X91" s="117">
        <f>IFERROR($E91*SUMIF('Daily Log'!$BA$18:$BA$1017,$B91,'Daily Log'!$BB$18:$BB$1017),0)</f>
        <v>0</v>
      </c>
      <c r="Y91" s="117">
        <f>IFERROR($E91*SUMIF('Daily Log'!$BD$18:$BD$1017,$B91,'Daily Log'!$BE$18:$BE$1017),0)</f>
        <v>0</v>
      </c>
      <c r="Z91" s="117">
        <f>IFERROR($E91*SUMIF('Daily Log'!$BG$18:$BG$1017,$B91,'Daily Log'!$BH$18:$BH$1017),0)</f>
        <v>0</v>
      </c>
      <c r="AA91" s="117">
        <f>IFERROR($E91*SUMIF('Daily Log'!$BJ$18:$BJ$1017,$B91,'Daily Log'!$BK$18:$BK$1017),0)</f>
        <v>0</v>
      </c>
      <c r="AB91" s="117">
        <f>IFERROR($E91*SUMIF('Daily Log'!$BM$18:$BM$1017,$B91,'Daily Log'!$BN$18:$BN$1017),0)</f>
        <v>0</v>
      </c>
      <c r="AC91" s="117">
        <f>IFERROR($E91*SUMIF('Daily Log'!$BP$18:$BP$1017,$B91,'Daily Log'!$BQ$18:$BQ$1017),0)</f>
        <v>0</v>
      </c>
      <c r="AD91" s="117">
        <f>IFERROR($E91*SUMIF('Daily Log'!$BS$18:$BS$1017,$B91,'Daily Log'!$BT$18:$BT$1017),0)</f>
        <v>0</v>
      </c>
      <c r="AE91" s="117">
        <f>IFERROR($E91*SUMIF('Daily Log'!$BV$18:$BV$1017,$B91,'Daily Log'!$BW$18:$BW$1017),0)</f>
        <v>0</v>
      </c>
      <c r="AF91" s="117">
        <f>IFERROR($E91*SUMIF('Daily Log'!$BY$18:$BY$1017,$B91,'Daily Log'!$BZ$18:$BZ$1017),0)</f>
        <v>0</v>
      </c>
      <c r="AG91" s="117">
        <f>IFERROR($E91*SUMIF('Daily Log'!$CB$18:$CB$1017,$B91,'Daily Log'!$CC$18:$CC$1017),0)</f>
        <v>0</v>
      </c>
      <c r="AH91" s="117">
        <f>IFERROR($E91*SUMIF('Daily Log'!$CE$18:$CE$1017,$B91,'Daily Log'!$CF$18:$CF$1017),0)</f>
        <v>0</v>
      </c>
      <c r="AI91" s="117">
        <f>IFERROR($E91*SUMIF('Daily Log'!$CH$18:$CH$1017,$B91,'Daily Log'!$CI$18:$CI$1017),0)</f>
        <v>0</v>
      </c>
      <c r="AJ91" s="117">
        <f>IFERROR($E91*SUMIF('Daily Log'!$CK$18:$CK$1017,$B91,'Daily Log'!$CL$18:$CL$1017),0)</f>
        <v>0</v>
      </c>
      <c r="AK91" s="117">
        <f>IFERROR($E91*SUMIF('Daily Log'!$CN$18:$CN$1017,$B91,'Daily Log'!$CO$18:$CO$1017),0)</f>
        <v>0</v>
      </c>
    </row>
    <row r="92" spans="2:37" ht="33.75" hidden="1" customHeight="1">
      <c r="B92" s="409" t="s">
        <v>229</v>
      </c>
      <c r="C92" s="410"/>
      <c r="D92" s="399" t="s">
        <v>77</v>
      </c>
      <c r="E92" s="184">
        <v>1</v>
      </c>
      <c r="F92" s="116">
        <f t="shared" si="1"/>
        <v>0</v>
      </c>
      <c r="G92" s="117">
        <f>IFERROR($E92*SUMIF('Daily Log'!$B$18:$B$1017,$B92,'Daily Log'!$C$18:$C$1017),0)</f>
        <v>0</v>
      </c>
      <c r="H92" s="117">
        <f>IFERROR($E92*SUMIF('Daily Log'!$E$18:$E$1017,$B92,'Daily Log'!$F$18:$F$1017),0)</f>
        <v>0</v>
      </c>
      <c r="I92" s="117">
        <f>IFERROR($E92*SUMIF('Daily Log'!$H$18:$H$1017,$B92,'Daily Log'!$I$18:$I$1017),0)</f>
        <v>0</v>
      </c>
      <c r="J92" s="117">
        <f>IFERROR($E92*SUMIF('Daily Log'!$K$18:$K$1017,$B92,'Daily Log'!$L$18:$L$1017),0)</f>
        <v>0</v>
      </c>
      <c r="K92" s="117">
        <f>IFERROR($E92*SUMIF('Daily Log'!$N$18:$N$1017,$B92,'Daily Log'!$O$18:$O$1017),0)</f>
        <v>0</v>
      </c>
      <c r="L92" s="117">
        <f>IFERROR($E92*SUMIF('Daily Log'!$Q$18:$Q$1017,$B92,'Daily Log'!$R$18:$R$1017),0)</f>
        <v>0</v>
      </c>
      <c r="M92" s="117">
        <f>IFERROR($E92*SUMIF('Daily Log'!$T$18:$T$1017,$B92,'Daily Log'!$U$18:$U$1017),0)</f>
        <v>0</v>
      </c>
      <c r="N92" s="117">
        <f>IFERROR($E92*SUMIF('Daily Log'!$W$18:$W$1017,$B92,'Daily Log'!$X$18:$X$1017),0)</f>
        <v>0</v>
      </c>
      <c r="O92" s="117">
        <f>IFERROR($E92*SUMIF('Daily Log'!$Z$18:$Z$1017,$B92,'Daily Log'!$AA$18:$AA$1017),0)</f>
        <v>0</v>
      </c>
      <c r="P92" s="117">
        <f>IFERROR($E92*SUMIF('Daily Log'!$AC$18:$AC$1017,$B92,'Daily Log'!$AD$18:$AD$1017),0)</f>
        <v>0</v>
      </c>
      <c r="Q92" s="117">
        <f>IFERROR($E92*SUMIF('Daily Log'!$AF$18:$AF$1017,$B92,'Daily Log'!$AG$18:$AG$1017),0)</f>
        <v>0</v>
      </c>
      <c r="R92" s="117">
        <f>IFERROR($E92*SUMIF('Daily Log'!$AI$18:$AI$1017,$B92,'Daily Log'!$AJ$18:$AJ$1017),0)</f>
        <v>0</v>
      </c>
      <c r="S92" s="117">
        <f>IFERROR($E92*SUMIF('Daily Log'!$AL$18:$AL$1017,$B92,'Daily Log'!$AM$18:$AM$1017),0)</f>
        <v>0</v>
      </c>
      <c r="T92" s="117">
        <f>IFERROR($E92*SUMIF('Daily Log'!$AO$18:$AO$1017,$B92,'Daily Log'!$AP$18:$AP$1017),0)</f>
        <v>0</v>
      </c>
      <c r="U92" s="117">
        <f>IFERROR($E92*SUMIF('Daily Log'!$AR$18:$AR$1017,$B92,'Daily Log'!$AS$18:$AS$1017),0)</f>
        <v>0</v>
      </c>
      <c r="V92" s="117">
        <f>IFERROR($E92*SUMIF('Daily Log'!$AU$18:$AU$1017,$B92,'Daily Log'!$AV$18:$AV$1017),0)</f>
        <v>0</v>
      </c>
      <c r="W92" s="117">
        <f>IFERROR($E92*SUMIF('Daily Log'!$AX$18:$AX$1017,$B92,'Daily Log'!$AY$18:$AY$1017),0)</f>
        <v>0</v>
      </c>
      <c r="X92" s="117">
        <f>IFERROR($E92*SUMIF('Daily Log'!$BA$18:$BA$1017,$B92,'Daily Log'!$BB$18:$BB$1017),0)</f>
        <v>0</v>
      </c>
      <c r="Y92" s="117">
        <f>IFERROR($E92*SUMIF('Daily Log'!$BD$18:$BD$1017,$B92,'Daily Log'!$BE$18:$BE$1017),0)</f>
        <v>0</v>
      </c>
      <c r="Z92" s="117">
        <f>IFERROR($E92*SUMIF('Daily Log'!$BG$18:$BG$1017,$B92,'Daily Log'!$BH$18:$BH$1017),0)</f>
        <v>0</v>
      </c>
      <c r="AA92" s="117">
        <f>IFERROR($E92*SUMIF('Daily Log'!$BJ$18:$BJ$1017,$B92,'Daily Log'!$BK$18:$BK$1017),0)</f>
        <v>0</v>
      </c>
      <c r="AB92" s="117">
        <f>IFERROR($E92*SUMIF('Daily Log'!$BM$18:$BM$1017,$B92,'Daily Log'!$BN$18:$BN$1017),0)</f>
        <v>0</v>
      </c>
      <c r="AC92" s="117">
        <f>IFERROR($E92*SUMIF('Daily Log'!$BP$18:$BP$1017,$B92,'Daily Log'!$BQ$18:$BQ$1017),0)</f>
        <v>0</v>
      </c>
      <c r="AD92" s="117">
        <f>IFERROR($E92*SUMIF('Daily Log'!$BS$18:$BS$1017,$B92,'Daily Log'!$BT$18:$BT$1017),0)</f>
        <v>0</v>
      </c>
      <c r="AE92" s="117">
        <f>IFERROR($E92*SUMIF('Daily Log'!$BV$18:$BV$1017,$B92,'Daily Log'!$BW$18:$BW$1017),0)</f>
        <v>0</v>
      </c>
      <c r="AF92" s="117">
        <f>IFERROR($E92*SUMIF('Daily Log'!$BY$18:$BY$1017,$B92,'Daily Log'!$BZ$18:$BZ$1017),0)</f>
        <v>0</v>
      </c>
      <c r="AG92" s="117">
        <f>IFERROR($E92*SUMIF('Daily Log'!$CB$18:$CB$1017,$B92,'Daily Log'!$CC$18:$CC$1017),0)</f>
        <v>0</v>
      </c>
      <c r="AH92" s="117">
        <f>IFERROR($E92*SUMIF('Daily Log'!$CE$18:$CE$1017,$B92,'Daily Log'!$CF$18:$CF$1017),0)</f>
        <v>0</v>
      </c>
      <c r="AI92" s="117">
        <f>IFERROR($E92*SUMIF('Daily Log'!$CH$18:$CH$1017,$B92,'Daily Log'!$CI$18:$CI$1017),0)</f>
        <v>0</v>
      </c>
      <c r="AJ92" s="117">
        <f>IFERROR($E92*SUMIF('Daily Log'!$CK$18:$CK$1017,$B92,'Daily Log'!$CL$18:$CL$1017),0)</f>
        <v>0</v>
      </c>
      <c r="AK92" s="117">
        <f>IFERROR($E92*SUMIF('Daily Log'!$CN$18:$CN$1017,$B92,'Daily Log'!$CO$18:$CO$1017),0)</f>
        <v>0</v>
      </c>
    </row>
    <row r="93" spans="2:37" ht="33.75" hidden="1" customHeight="1">
      <c r="B93" s="409" t="s">
        <v>230</v>
      </c>
      <c r="C93" s="410"/>
      <c r="D93" s="399" t="s">
        <v>77</v>
      </c>
      <c r="E93" s="184">
        <v>1</v>
      </c>
      <c r="F93" s="116">
        <f t="shared" si="1"/>
        <v>0</v>
      </c>
      <c r="G93" s="117">
        <f>IFERROR($E93*SUMIF('Daily Log'!$B$18:$B$1017,$B93,'Daily Log'!$C$18:$C$1017),0)</f>
        <v>0</v>
      </c>
      <c r="H93" s="117">
        <f>IFERROR($E93*SUMIF('Daily Log'!$E$18:$E$1017,$B93,'Daily Log'!$F$18:$F$1017),0)</f>
        <v>0</v>
      </c>
      <c r="I93" s="117">
        <f>IFERROR($E93*SUMIF('Daily Log'!$H$18:$H$1017,$B93,'Daily Log'!$I$18:$I$1017),0)</f>
        <v>0</v>
      </c>
      <c r="J93" s="117">
        <f>IFERROR($E93*SUMIF('Daily Log'!$K$18:$K$1017,$B93,'Daily Log'!$L$18:$L$1017),0)</f>
        <v>0</v>
      </c>
      <c r="K93" s="117">
        <f>IFERROR($E93*SUMIF('Daily Log'!$N$18:$N$1017,$B93,'Daily Log'!$O$18:$O$1017),0)</f>
        <v>0</v>
      </c>
      <c r="L93" s="117">
        <f>IFERROR($E93*SUMIF('Daily Log'!$Q$18:$Q$1017,$B93,'Daily Log'!$R$18:$R$1017),0)</f>
        <v>0</v>
      </c>
      <c r="M93" s="117">
        <f>IFERROR($E93*SUMIF('Daily Log'!$T$18:$T$1017,$B93,'Daily Log'!$U$18:$U$1017),0)</f>
        <v>0</v>
      </c>
      <c r="N93" s="117">
        <f>IFERROR($E93*SUMIF('Daily Log'!$W$18:$W$1017,$B93,'Daily Log'!$X$18:$X$1017),0)</f>
        <v>0</v>
      </c>
      <c r="O93" s="117">
        <f>IFERROR($E93*SUMIF('Daily Log'!$Z$18:$Z$1017,$B93,'Daily Log'!$AA$18:$AA$1017),0)</f>
        <v>0</v>
      </c>
      <c r="P93" s="117">
        <f>IFERROR($E93*SUMIF('Daily Log'!$AC$18:$AC$1017,$B93,'Daily Log'!$AD$18:$AD$1017),0)</f>
        <v>0</v>
      </c>
      <c r="Q93" s="117">
        <f>IFERROR($E93*SUMIF('Daily Log'!$AF$18:$AF$1017,$B93,'Daily Log'!$AG$18:$AG$1017),0)</f>
        <v>0</v>
      </c>
      <c r="R93" s="117">
        <f>IFERROR($E93*SUMIF('Daily Log'!$AI$18:$AI$1017,$B93,'Daily Log'!$AJ$18:$AJ$1017),0)</f>
        <v>0</v>
      </c>
      <c r="S93" s="117">
        <f>IFERROR($E93*SUMIF('Daily Log'!$AL$18:$AL$1017,$B93,'Daily Log'!$AM$18:$AM$1017),0)</f>
        <v>0</v>
      </c>
      <c r="T93" s="117">
        <f>IFERROR($E93*SUMIF('Daily Log'!$AO$18:$AO$1017,$B93,'Daily Log'!$AP$18:$AP$1017),0)</f>
        <v>0</v>
      </c>
      <c r="U93" s="117">
        <f>IFERROR($E93*SUMIF('Daily Log'!$AR$18:$AR$1017,$B93,'Daily Log'!$AS$18:$AS$1017),0)</f>
        <v>0</v>
      </c>
      <c r="V93" s="117">
        <f>IFERROR($E93*SUMIF('Daily Log'!$AU$18:$AU$1017,$B93,'Daily Log'!$AV$18:$AV$1017),0)</f>
        <v>0</v>
      </c>
      <c r="W93" s="117">
        <f>IFERROR($E93*SUMIF('Daily Log'!$AX$18:$AX$1017,$B93,'Daily Log'!$AY$18:$AY$1017),0)</f>
        <v>0</v>
      </c>
      <c r="X93" s="117">
        <f>IFERROR($E93*SUMIF('Daily Log'!$BA$18:$BA$1017,$B93,'Daily Log'!$BB$18:$BB$1017),0)</f>
        <v>0</v>
      </c>
      <c r="Y93" s="117">
        <f>IFERROR($E93*SUMIF('Daily Log'!$BD$18:$BD$1017,$B93,'Daily Log'!$BE$18:$BE$1017),0)</f>
        <v>0</v>
      </c>
      <c r="Z93" s="117">
        <f>IFERROR($E93*SUMIF('Daily Log'!$BG$18:$BG$1017,$B93,'Daily Log'!$BH$18:$BH$1017),0)</f>
        <v>0</v>
      </c>
      <c r="AA93" s="117">
        <f>IFERROR($E93*SUMIF('Daily Log'!$BJ$18:$BJ$1017,$B93,'Daily Log'!$BK$18:$BK$1017),0)</f>
        <v>0</v>
      </c>
      <c r="AB93" s="117">
        <f>IFERROR($E93*SUMIF('Daily Log'!$BM$18:$BM$1017,$B93,'Daily Log'!$BN$18:$BN$1017),0)</f>
        <v>0</v>
      </c>
      <c r="AC93" s="117">
        <f>IFERROR($E93*SUMIF('Daily Log'!$BP$18:$BP$1017,$B93,'Daily Log'!$BQ$18:$BQ$1017),0)</f>
        <v>0</v>
      </c>
      <c r="AD93" s="117">
        <f>IFERROR($E93*SUMIF('Daily Log'!$BS$18:$BS$1017,$B93,'Daily Log'!$BT$18:$BT$1017),0)</f>
        <v>0</v>
      </c>
      <c r="AE93" s="117">
        <f>IFERROR($E93*SUMIF('Daily Log'!$BV$18:$BV$1017,$B93,'Daily Log'!$BW$18:$BW$1017),0)</f>
        <v>0</v>
      </c>
      <c r="AF93" s="117">
        <f>IFERROR($E93*SUMIF('Daily Log'!$BY$18:$BY$1017,$B93,'Daily Log'!$BZ$18:$BZ$1017),0)</f>
        <v>0</v>
      </c>
      <c r="AG93" s="117">
        <f>IFERROR($E93*SUMIF('Daily Log'!$CB$18:$CB$1017,$B93,'Daily Log'!$CC$18:$CC$1017),0)</f>
        <v>0</v>
      </c>
      <c r="AH93" s="117">
        <f>IFERROR($E93*SUMIF('Daily Log'!$CE$18:$CE$1017,$B93,'Daily Log'!$CF$18:$CF$1017),0)</f>
        <v>0</v>
      </c>
      <c r="AI93" s="117">
        <f>IFERROR($E93*SUMIF('Daily Log'!$CH$18:$CH$1017,$B93,'Daily Log'!$CI$18:$CI$1017),0)</f>
        <v>0</v>
      </c>
      <c r="AJ93" s="117">
        <f>IFERROR($E93*SUMIF('Daily Log'!$CK$18:$CK$1017,$B93,'Daily Log'!$CL$18:$CL$1017),0)</f>
        <v>0</v>
      </c>
      <c r="AK93" s="117">
        <f>IFERROR($E93*SUMIF('Daily Log'!$CN$18:$CN$1017,$B93,'Daily Log'!$CO$18:$CO$1017),0)</f>
        <v>0</v>
      </c>
    </row>
    <row r="94" spans="2:37" ht="33.75" hidden="1" customHeight="1">
      <c r="B94" s="409" t="s">
        <v>231</v>
      </c>
      <c r="C94" s="410"/>
      <c r="D94" s="399" t="s">
        <v>77</v>
      </c>
      <c r="E94" s="184">
        <v>1</v>
      </c>
      <c r="F94" s="116">
        <f t="shared" ref="F94:F160" si="2">SUM($G94:$AK94)</f>
        <v>0</v>
      </c>
      <c r="G94" s="117">
        <f>IFERROR($E94*SUMIF('Daily Log'!$B$18:$B$1017,$B94,'Daily Log'!$C$18:$C$1017),0)</f>
        <v>0</v>
      </c>
      <c r="H94" s="117">
        <f>IFERROR($E94*SUMIF('Daily Log'!$E$18:$E$1017,$B94,'Daily Log'!$F$18:$F$1017),0)</f>
        <v>0</v>
      </c>
      <c r="I94" s="117">
        <f>IFERROR($E94*SUMIF('Daily Log'!$H$18:$H$1017,$B94,'Daily Log'!$I$18:$I$1017),0)</f>
        <v>0</v>
      </c>
      <c r="J94" s="117">
        <f>IFERROR($E94*SUMIF('Daily Log'!$K$18:$K$1017,$B94,'Daily Log'!$L$18:$L$1017),0)</f>
        <v>0</v>
      </c>
      <c r="K94" s="117">
        <f>IFERROR($E94*SUMIF('Daily Log'!$N$18:$N$1017,$B94,'Daily Log'!$O$18:$O$1017),0)</f>
        <v>0</v>
      </c>
      <c r="L94" s="117">
        <f>IFERROR($E94*SUMIF('Daily Log'!$Q$18:$Q$1017,$B94,'Daily Log'!$R$18:$R$1017),0)</f>
        <v>0</v>
      </c>
      <c r="M94" s="117">
        <f>IFERROR($E94*SUMIF('Daily Log'!$T$18:$T$1017,$B94,'Daily Log'!$U$18:$U$1017),0)</f>
        <v>0</v>
      </c>
      <c r="N94" s="117">
        <f>IFERROR($E94*SUMIF('Daily Log'!$W$18:$W$1017,$B94,'Daily Log'!$X$18:$X$1017),0)</f>
        <v>0</v>
      </c>
      <c r="O94" s="117">
        <f>IFERROR($E94*SUMIF('Daily Log'!$Z$18:$Z$1017,$B94,'Daily Log'!$AA$18:$AA$1017),0)</f>
        <v>0</v>
      </c>
      <c r="P94" s="117">
        <f>IFERROR($E94*SUMIF('Daily Log'!$AC$18:$AC$1017,$B94,'Daily Log'!$AD$18:$AD$1017),0)</f>
        <v>0</v>
      </c>
      <c r="Q94" s="117">
        <f>IFERROR($E94*SUMIF('Daily Log'!$AF$18:$AF$1017,$B94,'Daily Log'!$AG$18:$AG$1017),0)</f>
        <v>0</v>
      </c>
      <c r="R94" s="117">
        <f>IFERROR($E94*SUMIF('Daily Log'!$AI$18:$AI$1017,$B94,'Daily Log'!$AJ$18:$AJ$1017),0)</f>
        <v>0</v>
      </c>
      <c r="S94" s="117">
        <f>IFERROR($E94*SUMIF('Daily Log'!$AL$18:$AL$1017,$B94,'Daily Log'!$AM$18:$AM$1017),0)</f>
        <v>0</v>
      </c>
      <c r="T94" s="117">
        <f>IFERROR($E94*SUMIF('Daily Log'!$AO$18:$AO$1017,$B94,'Daily Log'!$AP$18:$AP$1017),0)</f>
        <v>0</v>
      </c>
      <c r="U94" s="117">
        <f>IFERROR($E94*SUMIF('Daily Log'!$AR$18:$AR$1017,$B94,'Daily Log'!$AS$18:$AS$1017),0)</f>
        <v>0</v>
      </c>
      <c r="V94" s="117">
        <f>IFERROR($E94*SUMIF('Daily Log'!$AU$18:$AU$1017,$B94,'Daily Log'!$AV$18:$AV$1017),0)</f>
        <v>0</v>
      </c>
      <c r="W94" s="117">
        <f>IFERROR($E94*SUMIF('Daily Log'!$AX$18:$AX$1017,$B94,'Daily Log'!$AY$18:$AY$1017),0)</f>
        <v>0</v>
      </c>
      <c r="X94" s="117">
        <f>IFERROR($E94*SUMIF('Daily Log'!$BA$18:$BA$1017,$B94,'Daily Log'!$BB$18:$BB$1017),0)</f>
        <v>0</v>
      </c>
      <c r="Y94" s="117">
        <f>IFERROR($E94*SUMIF('Daily Log'!$BD$18:$BD$1017,$B94,'Daily Log'!$BE$18:$BE$1017),0)</f>
        <v>0</v>
      </c>
      <c r="Z94" s="117">
        <f>IFERROR($E94*SUMIF('Daily Log'!$BG$18:$BG$1017,$B94,'Daily Log'!$BH$18:$BH$1017),0)</f>
        <v>0</v>
      </c>
      <c r="AA94" s="117">
        <f>IFERROR($E94*SUMIF('Daily Log'!$BJ$18:$BJ$1017,$B94,'Daily Log'!$BK$18:$BK$1017),0)</f>
        <v>0</v>
      </c>
      <c r="AB94" s="117">
        <f>IFERROR($E94*SUMIF('Daily Log'!$BM$18:$BM$1017,$B94,'Daily Log'!$BN$18:$BN$1017),0)</f>
        <v>0</v>
      </c>
      <c r="AC94" s="117">
        <f>IFERROR($E94*SUMIF('Daily Log'!$BP$18:$BP$1017,$B94,'Daily Log'!$BQ$18:$BQ$1017),0)</f>
        <v>0</v>
      </c>
      <c r="AD94" s="117">
        <f>IFERROR($E94*SUMIF('Daily Log'!$BS$18:$BS$1017,$B94,'Daily Log'!$BT$18:$BT$1017),0)</f>
        <v>0</v>
      </c>
      <c r="AE94" s="117">
        <f>IFERROR($E94*SUMIF('Daily Log'!$BV$18:$BV$1017,$B94,'Daily Log'!$BW$18:$BW$1017),0)</f>
        <v>0</v>
      </c>
      <c r="AF94" s="117">
        <f>IFERROR($E94*SUMIF('Daily Log'!$BY$18:$BY$1017,$B94,'Daily Log'!$BZ$18:$BZ$1017),0)</f>
        <v>0</v>
      </c>
      <c r="AG94" s="117">
        <f>IFERROR($E94*SUMIF('Daily Log'!$CB$18:$CB$1017,$B94,'Daily Log'!$CC$18:$CC$1017),0)</f>
        <v>0</v>
      </c>
      <c r="AH94" s="117">
        <f>IFERROR($E94*SUMIF('Daily Log'!$CE$18:$CE$1017,$B94,'Daily Log'!$CF$18:$CF$1017),0)</f>
        <v>0</v>
      </c>
      <c r="AI94" s="117">
        <f>IFERROR($E94*SUMIF('Daily Log'!$CH$18:$CH$1017,$B94,'Daily Log'!$CI$18:$CI$1017),0)</f>
        <v>0</v>
      </c>
      <c r="AJ94" s="117">
        <f>IFERROR($E94*SUMIF('Daily Log'!$CK$18:$CK$1017,$B94,'Daily Log'!$CL$18:$CL$1017),0)</f>
        <v>0</v>
      </c>
      <c r="AK94" s="117">
        <f>IFERROR($E94*SUMIF('Daily Log'!$CN$18:$CN$1017,$B94,'Daily Log'!$CO$18:$CO$1017),0)</f>
        <v>0</v>
      </c>
    </row>
    <row r="95" spans="2:37" ht="33.75" hidden="1" customHeight="1">
      <c r="B95" s="409" t="s">
        <v>232</v>
      </c>
      <c r="C95" s="410"/>
      <c r="D95" s="399" t="s">
        <v>78</v>
      </c>
      <c r="E95" s="184">
        <v>1</v>
      </c>
      <c r="F95" s="116">
        <f t="shared" si="2"/>
        <v>0</v>
      </c>
      <c r="G95" s="117">
        <f>IFERROR($E95*SUMIF('Daily Log'!$B$18:$B$1017,$B95,'Daily Log'!$C$18:$C$1017),0)</f>
        <v>0</v>
      </c>
      <c r="H95" s="117">
        <f>IFERROR($E95*SUMIF('Daily Log'!$E$18:$E$1017,$B95,'Daily Log'!$F$18:$F$1017),0)</f>
        <v>0</v>
      </c>
      <c r="I95" s="117">
        <f>IFERROR($E95*SUMIF('Daily Log'!$H$18:$H$1017,$B95,'Daily Log'!$I$18:$I$1017),0)</f>
        <v>0</v>
      </c>
      <c r="J95" s="117">
        <f>IFERROR($E95*SUMIF('Daily Log'!$K$18:$K$1017,$B95,'Daily Log'!$L$18:$L$1017),0)</f>
        <v>0</v>
      </c>
      <c r="K95" s="117">
        <f>IFERROR($E95*SUMIF('Daily Log'!$N$18:$N$1017,$B95,'Daily Log'!$O$18:$O$1017),0)</f>
        <v>0</v>
      </c>
      <c r="L95" s="117">
        <f>IFERROR($E95*SUMIF('Daily Log'!$Q$18:$Q$1017,$B95,'Daily Log'!$R$18:$R$1017),0)</f>
        <v>0</v>
      </c>
      <c r="M95" s="117">
        <f>IFERROR($E95*SUMIF('Daily Log'!$T$18:$T$1017,$B95,'Daily Log'!$U$18:$U$1017),0)</f>
        <v>0</v>
      </c>
      <c r="N95" s="117">
        <f>IFERROR($E95*SUMIF('Daily Log'!$W$18:$W$1017,$B95,'Daily Log'!$X$18:$X$1017),0)</f>
        <v>0</v>
      </c>
      <c r="O95" s="117">
        <f>IFERROR($E95*SUMIF('Daily Log'!$Z$18:$Z$1017,$B95,'Daily Log'!$AA$18:$AA$1017),0)</f>
        <v>0</v>
      </c>
      <c r="P95" s="117">
        <f>IFERROR($E95*SUMIF('Daily Log'!$AC$18:$AC$1017,$B95,'Daily Log'!$AD$18:$AD$1017),0)</f>
        <v>0</v>
      </c>
      <c r="Q95" s="117">
        <f>IFERROR($E95*SUMIF('Daily Log'!$AF$18:$AF$1017,$B95,'Daily Log'!$AG$18:$AG$1017),0)</f>
        <v>0</v>
      </c>
      <c r="R95" s="117">
        <f>IFERROR($E95*SUMIF('Daily Log'!$AI$18:$AI$1017,$B95,'Daily Log'!$AJ$18:$AJ$1017),0)</f>
        <v>0</v>
      </c>
      <c r="S95" s="117">
        <f>IFERROR($E95*SUMIF('Daily Log'!$AL$18:$AL$1017,$B95,'Daily Log'!$AM$18:$AM$1017),0)</f>
        <v>0</v>
      </c>
      <c r="T95" s="117">
        <f>IFERROR($E95*SUMIF('Daily Log'!$AO$18:$AO$1017,$B95,'Daily Log'!$AP$18:$AP$1017),0)</f>
        <v>0</v>
      </c>
      <c r="U95" s="117">
        <f>IFERROR($E95*SUMIF('Daily Log'!$AR$18:$AR$1017,$B95,'Daily Log'!$AS$18:$AS$1017),0)</f>
        <v>0</v>
      </c>
      <c r="V95" s="117">
        <f>IFERROR($E95*SUMIF('Daily Log'!$AU$18:$AU$1017,$B95,'Daily Log'!$AV$18:$AV$1017),0)</f>
        <v>0</v>
      </c>
      <c r="W95" s="117">
        <f>IFERROR($E95*SUMIF('Daily Log'!$AX$18:$AX$1017,$B95,'Daily Log'!$AY$18:$AY$1017),0)</f>
        <v>0</v>
      </c>
      <c r="X95" s="117">
        <f>IFERROR($E95*SUMIF('Daily Log'!$BA$18:$BA$1017,$B95,'Daily Log'!$BB$18:$BB$1017),0)</f>
        <v>0</v>
      </c>
      <c r="Y95" s="117">
        <f>IFERROR($E95*SUMIF('Daily Log'!$BD$18:$BD$1017,$B95,'Daily Log'!$BE$18:$BE$1017),0)</f>
        <v>0</v>
      </c>
      <c r="Z95" s="117">
        <f>IFERROR($E95*SUMIF('Daily Log'!$BG$18:$BG$1017,$B95,'Daily Log'!$BH$18:$BH$1017),0)</f>
        <v>0</v>
      </c>
      <c r="AA95" s="117">
        <f>IFERROR($E95*SUMIF('Daily Log'!$BJ$18:$BJ$1017,$B95,'Daily Log'!$BK$18:$BK$1017),0)</f>
        <v>0</v>
      </c>
      <c r="AB95" s="117">
        <f>IFERROR($E95*SUMIF('Daily Log'!$BM$18:$BM$1017,$B95,'Daily Log'!$BN$18:$BN$1017),0)</f>
        <v>0</v>
      </c>
      <c r="AC95" s="117">
        <f>IFERROR($E95*SUMIF('Daily Log'!$BP$18:$BP$1017,$B95,'Daily Log'!$BQ$18:$BQ$1017),0)</f>
        <v>0</v>
      </c>
      <c r="AD95" s="117">
        <f>IFERROR($E95*SUMIF('Daily Log'!$BS$18:$BS$1017,$B95,'Daily Log'!$BT$18:$BT$1017),0)</f>
        <v>0</v>
      </c>
      <c r="AE95" s="117">
        <f>IFERROR($E95*SUMIF('Daily Log'!$BV$18:$BV$1017,$B95,'Daily Log'!$BW$18:$BW$1017),0)</f>
        <v>0</v>
      </c>
      <c r="AF95" s="117">
        <f>IFERROR($E95*SUMIF('Daily Log'!$BY$18:$BY$1017,$B95,'Daily Log'!$BZ$18:$BZ$1017),0)</f>
        <v>0</v>
      </c>
      <c r="AG95" s="117">
        <f>IFERROR($E95*SUMIF('Daily Log'!$CB$18:$CB$1017,$B95,'Daily Log'!$CC$18:$CC$1017),0)</f>
        <v>0</v>
      </c>
      <c r="AH95" s="117">
        <f>IFERROR($E95*SUMIF('Daily Log'!$CE$18:$CE$1017,$B95,'Daily Log'!$CF$18:$CF$1017),0)</f>
        <v>0</v>
      </c>
      <c r="AI95" s="117">
        <f>IFERROR($E95*SUMIF('Daily Log'!$CH$18:$CH$1017,$B95,'Daily Log'!$CI$18:$CI$1017),0)</f>
        <v>0</v>
      </c>
      <c r="AJ95" s="117">
        <f>IFERROR($E95*SUMIF('Daily Log'!$CK$18:$CK$1017,$B95,'Daily Log'!$CL$18:$CL$1017),0)</f>
        <v>0</v>
      </c>
      <c r="AK95" s="117">
        <f>IFERROR($E95*SUMIF('Daily Log'!$CN$18:$CN$1017,$B95,'Daily Log'!$CO$18:$CO$1017),0)</f>
        <v>0</v>
      </c>
    </row>
    <row r="96" spans="2:37" ht="33.75" hidden="1" customHeight="1">
      <c r="B96" s="409" t="s">
        <v>233</v>
      </c>
      <c r="C96" s="410"/>
      <c r="D96" s="399" t="s">
        <v>79</v>
      </c>
      <c r="E96" s="184">
        <v>1</v>
      </c>
      <c r="F96" s="116">
        <f t="shared" si="2"/>
        <v>0</v>
      </c>
      <c r="G96" s="117">
        <f>IFERROR($E96*SUMIF('Daily Log'!$B$18:$B$1017,$B96,'Daily Log'!$C$18:$C$1017),0)</f>
        <v>0</v>
      </c>
      <c r="H96" s="117">
        <f>IFERROR($E96*SUMIF('Daily Log'!$E$18:$E$1017,$B96,'Daily Log'!$F$18:$F$1017),0)</f>
        <v>0</v>
      </c>
      <c r="I96" s="117">
        <f>IFERROR($E96*SUMIF('Daily Log'!$H$18:$H$1017,$B96,'Daily Log'!$I$18:$I$1017),0)</f>
        <v>0</v>
      </c>
      <c r="J96" s="117">
        <f>IFERROR($E96*SUMIF('Daily Log'!$K$18:$K$1017,$B96,'Daily Log'!$L$18:$L$1017),0)</f>
        <v>0</v>
      </c>
      <c r="K96" s="117">
        <f>IFERROR($E96*SUMIF('Daily Log'!$N$18:$N$1017,$B96,'Daily Log'!$O$18:$O$1017),0)</f>
        <v>0</v>
      </c>
      <c r="L96" s="117">
        <f>IFERROR($E96*SUMIF('Daily Log'!$Q$18:$Q$1017,$B96,'Daily Log'!$R$18:$R$1017),0)</f>
        <v>0</v>
      </c>
      <c r="M96" s="117">
        <f>IFERROR($E96*SUMIF('Daily Log'!$T$18:$T$1017,$B96,'Daily Log'!$U$18:$U$1017),0)</f>
        <v>0</v>
      </c>
      <c r="N96" s="117">
        <f>IFERROR($E96*SUMIF('Daily Log'!$W$18:$W$1017,$B96,'Daily Log'!$X$18:$X$1017),0)</f>
        <v>0</v>
      </c>
      <c r="O96" s="117">
        <f>IFERROR($E96*SUMIF('Daily Log'!$Z$18:$Z$1017,$B96,'Daily Log'!$AA$18:$AA$1017),0)</f>
        <v>0</v>
      </c>
      <c r="P96" s="117">
        <f>IFERROR($E96*SUMIF('Daily Log'!$AC$18:$AC$1017,$B96,'Daily Log'!$AD$18:$AD$1017),0)</f>
        <v>0</v>
      </c>
      <c r="Q96" s="117">
        <f>IFERROR($E96*SUMIF('Daily Log'!$AF$18:$AF$1017,$B96,'Daily Log'!$AG$18:$AG$1017),0)</f>
        <v>0</v>
      </c>
      <c r="R96" s="117">
        <f>IFERROR($E96*SUMIF('Daily Log'!$AI$18:$AI$1017,$B96,'Daily Log'!$AJ$18:$AJ$1017),0)</f>
        <v>0</v>
      </c>
      <c r="S96" s="117">
        <f>IFERROR($E96*SUMIF('Daily Log'!$AL$18:$AL$1017,$B96,'Daily Log'!$AM$18:$AM$1017),0)</f>
        <v>0</v>
      </c>
      <c r="T96" s="117">
        <f>IFERROR($E96*SUMIF('Daily Log'!$AO$18:$AO$1017,$B96,'Daily Log'!$AP$18:$AP$1017),0)</f>
        <v>0</v>
      </c>
      <c r="U96" s="117">
        <f>IFERROR($E96*SUMIF('Daily Log'!$AR$18:$AR$1017,$B96,'Daily Log'!$AS$18:$AS$1017),0)</f>
        <v>0</v>
      </c>
      <c r="V96" s="117">
        <f>IFERROR($E96*SUMIF('Daily Log'!$AU$18:$AU$1017,$B96,'Daily Log'!$AV$18:$AV$1017),0)</f>
        <v>0</v>
      </c>
      <c r="W96" s="117">
        <f>IFERROR($E96*SUMIF('Daily Log'!$AX$18:$AX$1017,$B96,'Daily Log'!$AY$18:$AY$1017),0)</f>
        <v>0</v>
      </c>
      <c r="X96" s="117">
        <f>IFERROR($E96*SUMIF('Daily Log'!$BA$18:$BA$1017,$B96,'Daily Log'!$BB$18:$BB$1017),0)</f>
        <v>0</v>
      </c>
      <c r="Y96" s="117">
        <f>IFERROR($E96*SUMIF('Daily Log'!$BD$18:$BD$1017,$B96,'Daily Log'!$BE$18:$BE$1017),0)</f>
        <v>0</v>
      </c>
      <c r="Z96" s="117">
        <f>IFERROR($E96*SUMIF('Daily Log'!$BG$18:$BG$1017,$B96,'Daily Log'!$BH$18:$BH$1017),0)</f>
        <v>0</v>
      </c>
      <c r="AA96" s="117">
        <f>IFERROR($E96*SUMIF('Daily Log'!$BJ$18:$BJ$1017,$B96,'Daily Log'!$BK$18:$BK$1017),0)</f>
        <v>0</v>
      </c>
      <c r="AB96" s="117">
        <f>IFERROR($E96*SUMIF('Daily Log'!$BM$18:$BM$1017,$B96,'Daily Log'!$BN$18:$BN$1017),0)</f>
        <v>0</v>
      </c>
      <c r="AC96" s="117">
        <f>IFERROR($E96*SUMIF('Daily Log'!$BP$18:$BP$1017,$B96,'Daily Log'!$BQ$18:$BQ$1017),0)</f>
        <v>0</v>
      </c>
      <c r="AD96" s="117">
        <f>IFERROR($E96*SUMIF('Daily Log'!$BS$18:$BS$1017,$B96,'Daily Log'!$BT$18:$BT$1017),0)</f>
        <v>0</v>
      </c>
      <c r="AE96" s="117">
        <f>IFERROR($E96*SUMIF('Daily Log'!$BV$18:$BV$1017,$B96,'Daily Log'!$BW$18:$BW$1017),0)</f>
        <v>0</v>
      </c>
      <c r="AF96" s="117">
        <f>IFERROR($E96*SUMIF('Daily Log'!$BY$18:$BY$1017,$B96,'Daily Log'!$BZ$18:$BZ$1017),0)</f>
        <v>0</v>
      </c>
      <c r="AG96" s="117">
        <f>IFERROR($E96*SUMIF('Daily Log'!$CB$18:$CB$1017,$B96,'Daily Log'!$CC$18:$CC$1017),0)</f>
        <v>0</v>
      </c>
      <c r="AH96" s="117">
        <f>IFERROR($E96*SUMIF('Daily Log'!$CE$18:$CE$1017,$B96,'Daily Log'!$CF$18:$CF$1017),0)</f>
        <v>0</v>
      </c>
      <c r="AI96" s="117">
        <f>IFERROR($E96*SUMIF('Daily Log'!$CH$18:$CH$1017,$B96,'Daily Log'!$CI$18:$CI$1017),0)</f>
        <v>0</v>
      </c>
      <c r="AJ96" s="117">
        <f>IFERROR($E96*SUMIF('Daily Log'!$CK$18:$CK$1017,$B96,'Daily Log'!$CL$18:$CL$1017),0)</f>
        <v>0</v>
      </c>
      <c r="AK96" s="117">
        <f>IFERROR($E96*SUMIF('Daily Log'!$CN$18:$CN$1017,$B96,'Daily Log'!$CO$18:$CO$1017),0)</f>
        <v>0</v>
      </c>
    </row>
    <row r="97" spans="2:37" ht="33.75" hidden="1" customHeight="1">
      <c r="B97" s="409" t="s">
        <v>234</v>
      </c>
      <c r="C97" s="410"/>
      <c r="D97" s="399" t="s">
        <v>79</v>
      </c>
      <c r="E97" s="184">
        <v>1</v>
      </c>
      <c r="F97" s="116">
        <f t="shared" si="2"/>
        <v>0</v>
      </c>
      <c r="G97" s="117">
        <f>IFERROR($E97*SUMIF('Daily Log'!$B$18:$B$1017,$B97,'Daily Log'!$C$18:$C$1017),0)</f>
        <v>0</v>
      </c>
      <c r="H97" s="117">
        <f>IFERROR($E97*SUMIF('Daily Log'!$E$18:$E$1017,$B97,'Daily Log'!$F$18:$F$1017),0)</f>
        <v>0</v>
      </c>
      <c r="I97" s="117">
        <f>IFERROR($E97*SUMIF('Daily Log'!$H$18:$H$1017,$B97,'Daily Log'!$I$18:$I$1017),0)</f>
        <v>0</v>
      </c>
      <c r="J97" s="117">
        <f>IFERROR($E97*SUMIF('Daily Log'!$K$18:$K$1017,$B97,'Daily Log'!$L$18:$L$1017),0)</f>
        <v>0</v>
      </c>
      <c r="K97" s="117">
        <f>IFERROR($E97*SUMIF('Daily Log'!$N$18:$N$1017,$B97,'Daily Log'!$O$18:$O$1017),0)</f>
        <v>0</v>
      </c>
      <c r="L97" s="117">
        <f>IFERROR($E97*SUMIF('Daily Log'!$Q$18:$Q$1017,$B97,'Daily Log'!$R$18:$R$1017),0)</f>
        <v>0</v>
      </c>
      <c r="M97" s="117">
        <f>IFERROR($E97*SUMIF('Daily Log'!$T$18:$T$1017,$B97,'Daily Log'!$U$18:$U$1017),0)</f>
        <v>0</v>
      </c>
      <c r="N97" s="117">
        <f>IFERROR($E97*SUMIF('Daily Log'!$W$18:$W$1017,$B97,'Daily Log'!$X$18:$X$1017),0)</f>
        <v>0</v>
      </c>
      <c r="O97" s="117">
        <f>IFERROR($E97*SUMIF('Daily Log'!$Z$18:$Z$1017,$B97,'Daily Log'!$AA$18:$AA$1017),0)</f>
        <v>0</v>
      </c>
      <c r="P97" s="117">
        <f>IFERROR($E97*SUMIF('Daily Log'!$AC$18:$AC$1017,$B97,'Daily Log'!$AD$18:$AD$1017),0)</f>
        <v>0</v>
      </c>
      <c r="Q97" s="117">
        <f>IFERROR($E97*SUMIF('Daily Log'!$AF$18:$AF$1017,$B97,'Daily Log'!$AG$18:$AG$1017),0)</f>
        <v>0</v>
      </c>
      <c r="R97" s="117">
        <f>IFERROR($E97*SUMIF('Daily Log'!$AI$18:$AI$1017,$B97,'Daily Log'!$AJ$18:$AJ$1017),0)</f>
        <v>0</v>
      </c>
      <c r="S97" s="117">
        <f>IFERROR($E97*SUMIF('Daily Log'!$AL$18:$AL$1017,$B97,'Daily Log'!$AM$18:$AM$1017),0)</f>
        <v>0</v>
      </c>
      <c r="T97" s="117">
        <f>IFERROR($E97*SUMIF('Daily Log'!$AO$18:$AO$1017,$B97,'Daily Log'!$AP$18:$AP$1017),0)</f>
        <v>0</v>
      </c>
      <c r="U97" s="117">
        <f>IFERROR($E97*SUMIF('Daily Log'!$AR$18:$AR$1017,$B97,'Daily Log'!$AS$18:$AS$1017),0)</f>
        <v>0</v>
      </c>
      <c r="V97" s="117">
        <f>IFERROR($E97*SUMIF('Daily Log'!$AU$18:$AU$1017,$B97,'Daily Log'!$AV$18:$AV$1017),0)</f>
        <v>0</v>
      </c>
      <c r="W97" s="117">
        <f>IFERROR($E97*SUMIF('Daily Log'!$AX$18:$AX$1017,$B97,'Daily Log'!$AY$18:$AY$1017),0)</f>
        <v>0</v>
      </c>
      <c r="X97" s="117">
        <f>IFERROR($E97*SUMIF('Daily Log'!$BA$18:$BA$1017,$B97,'Daily Log'!$BB$18:$BB$1017),0)</f>
        <v>0</v>
      </c>
      <c r="Y97" s="117">
        <f>IFERROR($E97*SUMIF('Daily Log'!$BD$18:$BD$1017,$B97,'Daily Log'!$BE$18:$BE$1017),0)</f>
        <v>0</v>
      </c>
      <c r="Z97" s="117">
        <f>IFERROR($E97*SUMIF('Daily Log'!$BG$18:$BG$1017,$B97,'Daily Log'!$BH$18:$BH$1017),0)</f>
        <v>0</v>
      </c>
      <c r="AA97" s="117">
        <f>IFERROR($E97*SUMIF('Daily Log'!$BJ$18:$BJ$1017,$B97,'Daily Log'!$BK$18:$BK$1017),0)</f>
        <v>0</v>
      </c>
      <c r="AB97" s="117">
        <f>IFERROR($E97*SUMIF('Daily Log'!$BM$18:$BM$1017,$B97,'Daily Log'!$BN$18:$BN$1017),0)</f>
        <v>0</v>
      </c>
      <c r="AC97" s="117">
        <f>IFERROR($E97*SUMIF('Daily Log'!$BP$18:$BP$1017,$B97,'Daily Log'!$BQ$18:$BQ$1017),0)</f>
        <v>0</v>
      </c>
      <c r="AD97" s="117">
        <f>IFERROR($E97*SUMIF('Daily Log'!$BS$18:$BS$1017,$B97,'Daily Log'!$BT$18:$BT$1017),0)</f>
        <v>0</v>
      </c>
      <c r="AE97" s="117">
        <f>IFERROR($E97*SUMIF('Daily Log'!$BV$18:$BV$1017,$B97,'Daily Log'!$BW$18:$BW$1017),0)</f>
        <v>0</v>
      </c>
      <c r="AF97" s="117">
        <f>IFERROR($E97*SUMIF('Daily Log'!$BY$18:$BY$1017,$B97,'Daily Log'!$BZ$18:$BZ$1017),0)</f>
        <v>0</v>
      </c>
      <c r="AG97" s="117">
        <f>IFERROR($E97*SUMIF('Daily Log'!$CB$18:$CB$1017,$B97,'Daily Log'!$CC$18:$CC$1017),0)</f>
        <v>0</v>
      </c>
      <c r="AH97" s="117">
        <f>IFERROR($E97*SUMIF('Daily Log'!$CE$18:$CE$1017,$B97,'Daily Log'!$CF$18:$CF$1017),0)</f>
        <v>0</v>
      </c>
      <c r="AI97" s="117">
        <f>IFERROR($E97*SUMIF('Daily Log'!$CH$18:$CH$1017,$B97,'Daily Log'!$CI$18:$CI$1017),0)</f>
        <v>0</v>
      </c>
      <c r="AJ97" s="117">
        <f>IFERROR($E97*SUMIF('Daily Log'!$CK$18:$CK$1017,$B97,'Daily Log'!$CL$18:$CL$1017),0)</f>
        <v>0</v>
      </c>
      <c r="AK97" s="117">
        <f>IFERROR($E97*SUMIF('Daily Log'!$CN$18:$CN$1017,$B97,'Daily Log'!$CO$18:$CO$1017),0)</f>
        <v>0</v>
      </c>
    </row>
    <row r="98" spans="2:37" ht="33.75" hidden="1" customHeight="1">
      <c r="B98" s="409" t="s">
        <v>235</v>
      </c>
      <c r="C98" s="410"/>
      <c r="D98" s="399" t="s">
        <v>79</v>
      </c>
      <c r="E98" s="184">
        <v>1</v>
      </c>
      <c r="F98" s="116">
        <f t="shared" si="2"/>
        <v>0</v>
      </c>
      <c r="G98" s="117">
        <f>IFERROR($E98*SUMIF('Daily Log'!$B$18:$B$1017,$B98,'Daily Log'!$C$18:$C$1017),0)</f>
        <v>0</v>
      </c>
      <c r="H98" s="117">
        <f>IFERROR($E98*SUMIF('Daily Log'!$E$18:$E$1017,$B98,'Daily Log'!$F$18:$F$1017),0)</f>
        <v>0</v>
      </c>
      <c r="I98" s="117">
        <f>IFERROR($E98*SUMIF('Daily Log'!$H$18:$H$1017,$B98,'Daily Log'!$I$18:$I$1017),0)</f>
        <v>0</v>
      </c>
      <c r="J98" s="117">
        <f>IFERROR($E98*SUMIF('Daily Log'!$K$18:$K$1017,$B98,'Daily Log'!$L$18:$L$1017),0)</f>
        <v>0</v>
      </c>
      <c r="K98" s="117">
        <f>IFERROR($E98*SUMIF('Daily Log'!$N$18:$N$1017,$B98,'Daily Log'!$O$18:$O$1017),0)</f>
        <v>0</v>
      </c>
      <c r="L98" s="117">
        <f>IFERROR($E98*SUMIF('Daily Log'!$Q$18:$Q$1017,$B98,'Daily Log'!$R$18:$R$1017),0)</f>
        <v>0</v>
      </c>
      <c r="M98" s="117">
        <f>IFERROR($E98*SUMIF('Daily Log'!$T$18:$T$1017,$B98,'Daily Log'!$U$18:$U$1017),0)</f>
        <v>0</v>
      </c>
      <c r="N98" s="117">
        <f>IFERROR($E98*SUMIF('Daily Log'!$W$18:$W$1017,$B98,'Daily Log'!$X$18:$X$1017),0)</f>
        <v>0</v>
      </c>
      <c r="O98" s="117">
        <f>IFERROR($E98*SUMIF('Daily Log'!$Z$18:$Z$1017,$B98,'Daily Log'!$AA$18:$AA$1017),0)</f>
        <v>0</v>
      </c>
      <c r="P98" s="117">
        <f>IFERROR($E98*SUMIF('Daily Log'!$AC$18:$AC$1017,$B98,'Daily Log'!$AD$18:$AD$1017),0)</f>
        <v>0</v>
      </c>
      <c r="Q98" s="117">
        <f>IFERROR($E98*SUMIF('Daily Log'!$AF$18:$AF$1017,$B98,'Daily Log'!$AG$18:$AG$1017),0)</f>
        <v>0</v>
      </c>
      <c r="R98" s="117">
        <f>IFERROR($E98*SUMIF('Daily Log'!$AI$18:$AI$1017,$B98,'Daily Log'!$AJ$18:$AJ$1017),0)</f>
        <v>0</v>
      </c>
      <c r="S98" s="117">
        <f>IFERROR($E98*SUMIF('Daily Log'!$AL$18:$AL$1017,$B98,'Daily Log'!$AM$18:$AM$1017),0)</f>
        <v>0</v>
      </c>
      <c r="T98" s="117">
        <f>IFERROR($E98*SUMIF('Daily Log'!$AO$18:$AO$1017,$B98,'Daily Log'!$AP$18:$AP$1017),0)</f>
        <v>0</v>
      </c>
      <c r="U98" s="117">
        <f>IFERROR($E98*SUMIF('Daily Log'!$AR$18:$AR$1017,$B98,'Daily Log'!$AS$18:$AS$1017),0)</f>
        <v>0</v>
      </c>
      <c r="V98" s="117">
        <f>IFERROR($E98*SUMIF('Daily Log'!$AU$18:$AU$1017,$B98,'Daily Log'!$AV$18:$AV$1017),0)</f>
        <v>0</v>
      </c>
      <c r="W98" s="117">
        <f>IFERROR($E98*SUMIF('Daily Log'!$AX$18:$AX$1017,$B98,'Daily Log'!$AY$18:$AY$1017),0)</f>
        <v>0</v>
      </c>
      <c r="X98" s="117">
        <f>IFERROR($E98*SUMIF('Daily Log'!$BA$18:$BA$1017,$B98,'Daily Log'!$BB$18:$BB$1017),0)</f>
        <v>0</v>
      </c>
      <c r="Y98" s="117">
        <f>IFERROR($E98*SUMIF('Daily Log'!$BD$18:$BD$1017,$B98,'Daily Log'!$BE$18:$BE$1017),0)</f>
        <v>0</v>
      </c>
      <c r="Z98" s="117">
        <f>IFERROR($E98*SUMIF('Daily Log'!$BG$18:$BG$1017,$B98,'Daily Log'!$BH$18:$BH$1017),0)</f>
        <v>0</v>
      </c>
      <c r="AA98" s="117">
        <f>IFERROR($E98*SUMIF('Daily Log'!$BJ$18:$BJ$1017,$B98,'Daily Log'!$BK$18:$BK$1017),0)</f>
        <v>0</v>
      </c>
      <c r="AB98" s="117">
        <f>IFERROR($E98*SUMIF('Daily Log'!$BM$18:$BM$1017,$B98,'Daily Log'!$BN$18:$BN$1017),0)</f>
        <v>0</v>
      </c>
      <c r="AC98" s="117">
        <f>IFERROR($E98*SUMIF('Daily Log'!$BP$18:$BP$1017,$B98,'Daily Log'!$BQ$18:$BQ$1017),0)</f>
        <v>0</v>
      </c>
      <c r="AD98" s="117">
        <f>IFERROR($E98*SUMIF('Daily Log'!$BS$18:$BS$1017,$B98,'Daily Log'!$BT$18:$BT$1017),0)</f>
        <v>0</v>
      </c>
      <c r="AE98" s="117">
        <f>IFERROR($E98*SUMIF('Daily Log'!$BV$18:$BV$1017,$B98,'Daily Log'!$BW$18:$BW$1017),0)</f>
        <v>0</v>
      </c>
      <c r="AF98" s="117">
        <f>IFERROR($E98*SUMIF('Daily Log'!$BY$18:$BY$1017,$B98,'Daily Log'!$BZ$18:$BZ$1017),0)</f>
        <v>0</v>
      </c>
      <c r="AG98" s="117">
        <f>IFERROR($E98*SUMIF('Daily Log'!$CB$18:$CB$1017,$B98,'Daily Log'!$CC$18:$CC$1017),0)</f>
        <v>0</v>
      </c>
      <c r="AH98" s="117">
        <f>IFERROR($E98*SUMIF('Daily Log'!$CE$18:$CE$1017,$B98,'Daily Log'!$CF$18:$CF$1017),0)</f>
        <v>0</v>
      </c>
      <c r="AI98" s="117">
        <f>IFERROR($E98*SUMIF('Daily Log'!$CH$18:$CH$1017,$B98,'Daily Log'!$CI$18:$CI$1017),0)</f>
        <v>0</v>
      </c>
      <c r="AJ98" s="117">
        <f>IFERROR($E98*SUMIF('Daily Log'!$CK$18:$CK$1017,$B98,'Daily Log'!$CL$18:$CL$1017),0)</f>
        <v>0</v>
      </c>
      <c r="AK98" s="117">
        <f>IFERROR($E98*SUMIF('Daily Log'!$CN$18:$CN$1017,$B98,'Daily Log'!$CO$18:$CO$1017),0)</f>
        <v>0</v>
      </c>
    </row>
    <row r="99" spans="2:37" ht="33.75" hidden="1" customHeight="1">
      <c r="B99" s="409" t="s">
        <v>236</v>
      </c>
      <c r="C99" s="410"/>
      <c r="D99" s="399" t="s">
        <v>79</v>
      </c>
      <c r="E99" s="184">
        <v>1</v>
      </c>
      <c r="F99" s="116">
        <f t="shared" si="2"/>
        <v>0</v>
      </c>
      <c r="G99" s="117">
        <f>IFERROR($E99*SUMIF('Daily Log'!$B$18:$B$1017,$B99,'Daily Log'!$C$18:$C$1017),0)</f>
        <v>0</v>
      </c>
      <c r="H99" s="117">
        <f>IFERROR($E99*SUMIF('Daily Log'!$E$18:$E$1017,$B99,'Daily Log'!$F$18:$F$1017),0)</f>
        <v>0</v>
      </c>
      <c r="I99" s="117">
        <f>IFERROR($E99*SUMIF('Daily Log'!$H$18:$H$1017,$B99,'Daily Log'!$I$18:$I$1017),0)</f>
        <v>0</v>
      </c>
      <c r="J99" s="117">
        <f>IFERROR($E99*SUMIF('Daily Log'!$K$18:$K$1017,$B99,'Daily Log'!$L$18:$L$1017),0)</f>
        <v>0</v>
      </c>
      <c r="K99" s="117">
        <f>IFERROR($E99*SUMIF('Daily Log'!$N$18:$N$1017,$B99,'Daily Log'!$O$18:$O$1017),0)</f>
        <v>0</v>
      </c>
      <c r="L99" s="117">
        <f>IFERROR($E99*SUMIF('Daily Log'!$Q$18:$Q$1017,$B99,'Daily Log'!$R$18:$R$1017),0)</f>
        <v>0</v>
      </c>
      <c r="M99" s="117">
        <f>IFERROR($E99*SUMIF('Daily Log'!$T$18:$T$1017,$B99,'Daily Log'!$U$18:$U$1017),0)</f>
        <v>0</v>
      </c>
      <c r="N99" s="117">
        <f>IFERROR($E99*SUMIF('Daily Log'!$W$18:$W$1017,$B99,'Daily Log'!$X$18:$X$1017),0)</f>
        <v>0</v>
      </c>
      <c r="O99" s="117">
        <f>IFERROR($E99*SUMIF('Daily Log'!$Z$18:$Z$1017,$B99,'Daily Log'!$AA$18:$AA$1017),0)</f>
        <v>0</v>
      </c>
      <c r="P99" s="117">
        <f>IFERROR($E99*SUMIF('Daily Log'!$AC$18:$AC$1017,$B99,'Daily Log'!$AD$18:$AD$1017),0)</f>
        <v>0</v>
      </c>
      <c r="Q99" s="117">
        <f>IFERROR($E99*SUMIF('Daily Log'!$AF$18:$AF$1017,$B99,'Daily Log'!$AG$18:$AG$1017),0)</f>
        <v>0</v>
      </c>
      <c r="R99" s="117">
        <f>IFERROR($E99*SUMIF('Daily Log'!$AI$18:$AI$1017,$B99,'Daily Log'!$AJ$18:$AJ$1017),0)</f>
        <v>0</v>
      </c>
      <c r="S99" s="117">
        <f>IFERROR($E99*SUMIF('Daily Log'!$AL$18:$AL$1017,$B99,'Daily Log'!$AM$18:$AM$1017),0)</f>
        <v>0</v>
      </c>
      <c r="T99" s="117">
        <f>IFERROR($E99*SUMIF('Daily Log'!$AO$18:$AO$1017,$B99,'Daily Log'!$AP$18:$AP$1017),0)</f>
        <v>0</v>
      </c>
      <c r="U99" s="117">
        <f>IFERROR($E99*SUMIF('Daily Log'!$AR$18:$AR$1017,$B99,'Daily Log'!$AS$18:$AS$1017),0)</f>
        <v>0</v>
      </c>
      <c r="V99" s="117">
        <f>IFERROR($E99*SUMIF('Daily Log'!$AU$18:$AU$1017,$B99,'Daily Log'!$AV$18:$AV$1017),0)</f>
        <v>0</v>
      </c>
      <c r="W99" s="117">
        <f>IFERROR($E99*SUMIF('Daily Log'!$AX$18:$AX$1017,$B99,'Daily Log'!$AY$18:$AY$1017),0)</f>
        <v>0</v>
      </c>
      <c r="X99" s="117">
        <f>IFERROR($E99*SUMIF('Daily Log'!$BA$18:$BA$1017,$B99,'Daily Log'!$BB$18:$BB$1017),0)</f>
        <v>0</v>
      </c>
      <c r="Y99" s="117">
        <f>IFERROR($E99*SUMIF('Daily Log'!$BD$18:$BD$1017,$B99,'Daily Log'!$BE$18:$BE$1017),0)</f>
        <v>0</v>
      </c>
      <c r="Z99" s="117">
        <f>IFERROR($E99*SUMIF('Daily Log'!$BG$18:$BG$1017,$B99,'Daily Log'!$BH$18:$BH$1017),0)</f>
        <v>0</v>
      </c>
      <c r="AA99" s="117">
        <f>IFERROR($E99*SUMIF('Daily Log'!$BJ$18:$BJ$1017,$B99,'Daily Log'!$BK$18:$BK$1017),0)</f>
        <v>0</v>
      </c>
      <c r="AB99" s="117">
        <f>IFERROR($E99*SUMIF('Daily Log'!$BM$18:$BM$1017,$B99,'Daily Log'!$BN$18:$BN$1017),0)</f>
        <v>0</v>
      </c>
      <c r="AC99" s="117">
        <f>IFERROR($E99*SUMIF('Daily Log'!$BP$18:$BP$1017,$B99,'Daily Log'!$BQ$18:$BQ$1017),0)</f>
        <v>0</v>
      </c>
      <c r="AD99" s="117">
        <f>IFERROR($E99*SUMIF('Daily Log'!$BS$18:$BS$1017,$B99,'Daily Log'!$BT$18:$BT$1017),0)</f>
        <v>0</v>
      </c>
      <c r="AE99" s="117">
        <f>IFERROR($E99*SUMIF('Daily Log'!$BV$18:$BV$1017,$B99,'Daily Log'!$BW$18:$BW$1017),0)</f>
        <v>0</v>
      </c>
      <c r="AF99" s="117">
        <f>IFERROR($E99*SUMIF('Daily Log'!$BY$18:$BY$1017,$B99,'Daily Log'!$BZ$18:$BZ$1017),0)</f>
        <v>0</v>
      </c>
      <c r="AG99" s="117">
        <f>IFERROR($E99*SUMIF('Daily Log'!$CB$18:$CB$1017,$B99,'Daily Log'!$CC$18:$CC$1017),0)</f>
        <v>0</v>
      </c>
      <c r="AH99" s="117">
        <f>IFERROR($E99*SUMIF('Daily Log'!$CE$18:$CE$1017,$B99,'Daily Log'!$CF$18:$CF$1017),0)</f>
        <v>0</v>
      </c>
      <c r="AI99" s="117">
        <f>IFERROR($E99*SUMIF('Daily Log'!$CH$18:$CH$1017,$B99,'Daily Log'!$CI$18:$CI$1017),0)</f>
        <v>0</v>
      </c>
      <c r="AJ99" s="117">
        <f>IFERROR($E99*SUMIF('Daily Log'!$CK$18:$CK$1017,$B99,'Daily Log'!$CL$18:$CL$1017),0)</f>
        <v>0</v>
      </c>
      <c r="AK99" s="117">
        <f>IFERROR($E99*SUMIF('Daily Log'!$CN$18:$CN$1017,$B99,'Daily Log'!$CO$18:$CO$1017),0)</f>
        <v>0</v>
      </c>
    </row>
    <row r="100" spans="2:37" ht="33.75" hidden="1" customHeight="1">
      <c r="B100" s="409" t="s">
        <v>103</v>
      </c>
      <c r="C100" s="410"/>
      <c r="D100" s="399" t="s">
        <v>80</v>
      </c>
      <c r="E100" s="184">
        <v>1</v>
      </c>
      <c r="F100" s="116">
        <f t="shared" si="2"/>
        <v>52</v>
      </c>
      <c r="G100" s="117">
        <f>IFERROR($E100*SUMIF('Daily Log'!$B$18:$B$1017,$B100,'Daily Log'!$C$18:$C$1017),0)</f>
        <v>0</v>
      </c>
      <c r="H100" s="117">
        <f>IFERROR($E100*SUMIF('Daily Log'!$E$18:$E$1017,$B100,'Daily Log'!$F$18:$F$1017),0)</f>
        <v>0</v>
      </c>
      <c r="I100" s="117">
        <f>IFERROR($E100*SUMIF('Daily Log'!$H$18:$H$1017,$B100,'Daily Log'!$I$18:$I$1017),0)</f>
        <v>0</v>
      </c>
      <c r="J100" s="117">
        <f>IFERROR($E100*SUMIF('Daily Log'!$K$18:$K$1017,$B100,'Daily Log'!$L$18:$L$1017),0)</f>
        <v>0</v>
      </c>
      <c r="K100" s="117">
        <f>IFERROR($E100*SUMIF('Daily Log'!$N$18:$N$1017,$B100,'Daily Log'!$O$18:$O$1017),0)</f>
        <v>0</v>
      </c>
      <c r="L100" s="117">
        <f>IFERROR($E100*SUMIF('Daily Log'!$Q$18:$Q$1017,$B100,'Daily Log'!$R$18:$R$1017),0)</f>
        <v>0</v>
      </c>
      <c r="M100" s="117">
        <f>IFERROR($E100*SUMIF('Daily Log'!$T$18:$T$1017,$B100,'Daily Log'!$U$18:$U$1017),0)</f>
        <v>0</v>
      </c>
      <c r="N100" s="117">
        <f>IFERROR($E100*SUMIF('Daily Log'!$W$18:$W$1017,$B100,'Daily Log'!$X$18:$X$1017),0)</f>
        <v>0</v>
      </c>
      <c r="O100" s="117">
        <f>IFERROR($E100*SUMIF('Daily Log'!$Z$18:$Z$1017,$B100,'Daily Log'!$AA$18:$AA$1017),0)</f>
        <v>0</v>
      </c>
      <c r="P100" s="117">
        <f>IFERROR($E100*SUMIF('Daily Log'!$AC$18:$AC$1017,$B100,'Daily Log'!$AD$18:$AD$1017),0)</f>
        <v>0</v>
      </c>
      <c r="Q100" s="117">
        <f>IFERROR($E100*SUMIF('Daily Log'!$AF$18:$AF$1017,$B100,'Daily Log'!$AG$18:$AG$1017),0)</f>
        <v>0</v>
      </c>
      <c r="R100" s="117">
        <f>IFERROR($E100*SUMIF('Daily Log'!$AI$18:$AI$1017,$B100,'Daily Log'!$AJ$18:$AJ$1017),0)</f>
        <v>0</v>
      </c>
      <c r="S100" s="117">
        <f>IFERROR($E100*SUMIF('Daily Log'!$AL$18:$AL$1017,$B100,'Daily Log'!$AM$18:$AM$1017),0)</f>
        <v>0</v>
      </c>
      <c r="T100" s="117">
        <f>IFERROR($E100*SUMIF('Daily Log'!$AO$18:$AO$1017,$B100,'Daily Log'!$AP$18:$AP$1017),0)</f>
        <v>0</v>
      </c>
      <c r="U100" s="117">
        <f>IFERROR($E100*SUMIF('Daily Log'!$AR$18:$AR$1017,$B100,'Daily Log'!$AS$18:$AS$1017),0)</f>
        <v>0</v>
      </c>
      <c r="V100" s="117">
        <f>IFERROR($E100*SUMIF('Daily Log'!$AU$18:$AU$1017,$B100,'Daily Log'!$AV$18:$AV$1017),0)</f>
        <v>0</v>
      </c>
      <c r="W100" s="117">
        <f>IFERROR($E100*SUMIF('Daily Log'!$AX$18:$AX$1017,$B100,'Daily Log'!$AY$18:$AY$1017),0)</f>
        <v>0</v>
      </c>
      <c r="X100" s="117">
        <f>IFERROR($E100*SUMIF('Daily Log'!$BA$18:$BA$1017,$B100,'Daily Log'!$BB$18:$BB$1017),0)</f>
        <v>0</v>
      </c>
      <c r="Y100" s="117">
        <f>IFERROR($E100*SUMIF('Daily Log'!$BD$18:$BD$1017,$B100,'Daily Log'!$BE$18:$BE$1017),0)</f>
        <v>0</v>
      </c>
      <c r="Z100" s="117">
        <f>IFERROR($E100*SUMIF('Daily Log'!$BG$18:$BG$1017,$B100,'Daily Log'!$BH$18:$BH$1017),0)</f>
        <v>0</v>
      </c>
      <c r="AA100" s="117">
        <f>IFERROR($E100*SUMIF('Daily Log'!$BJ$18:$BJ$1017,$B100,'Daily Log'!$BK$18:$BK$1017),0)</f>
        <v>5</v>
      </c>
      <c r="AB100" s="117">
        <f>IFERROR($E100*SUMIF('Daily Log'!$BM$18:$BM$1017,$B100,'Daily Log'!$BN$18:$BN$1017),0)</f>
        <v>7</v>
      </c>
      <c r="AC100" s="117">
        <f>IFERROR($E100*SUMIF('Daily Log'!$BP$18:$BP$1017,$B100,'Daily Log'!$BQ$18:$BQ$1017),0)</f>
        <v>5</v>
      </c>
      <c r="AD100" s="117">
        <f>IFERROR($E100*SUMIF('Daily Log'!$BS$18:$BS$1017,$B100,'Daily Log'!$BT$18:$BT$1017),0)</f>
        <v>3</v>
      </c>
      <c r="AE100" s="117">
        <f>IFERROR($E100*SUMIF('Daily Log'!$BV$18:$BV$1017,$B100,'Daily Log'!$BW$18:$BW$1017),0)</f>
        <v>13</v>
      </c>
      <c r="AF100" s="117">
        <f>IFERROR($E100*SUMIF('Daily Log'!$BY$18:$BY$1017,$B100,'Daily Log'!$BZ$18:$BZ$1017),0)</f>
        <v>13</v>
      </c>
      <c r="AG100" s="117">
        <f>IFERROR($E100*SUMIF('Daily Log'!$CB$18:$CB$1017,$B100,'Daily Log'!$CC$18:$CC$1017),0)</f>
        <v>6</v>
      </c>
      <c r="AH100" s="117">
        <f>IFERROR($E100*SUMIF('Daily Log'!$CE$18:$CE$1017,$B100,'Daily Log'!$CF$18:$CF$1017),0)</f>
        <v>0</v>
      </c>
      <c r="AI100" s="117">
        <f>IFERROR($E100*SUMIF('Daily Log'!$CH$18:$CH$1017,$B100,'Daily Log'!$CI$18:$CI$1017),0)</f>
        <v>0</v>
      </c>
      <c r="AJ100" s="117">
        <f>IFERROR($E100*SUMIF('Daily Log'!$CK$18:$CK$1017,$B100,'Daily Log'!$CL$18:$CL$1017),0)</f>
        <v>0</v>
      </c>
      <c r="AK100" s="117">
        <f>IFERROR($E100*SUMIF('Daily Log'!$CN$18:$CN$1017,$B100,'Daily Log'!$CO$18:$CO$1017),0)</f>
        <v>0</v>
      </c>
    </row>
    <row r="101" spans="2:37" ht="33.75" hidden="1" customHeight="1">
      <c r="B101" s="409" t="s">
        <v>102</v>
      </c>
      <c r="C101" s="410"/>
      <c r="D101" s="399" t="s">
        <v>80</v>
      </c>
      <c r="E101" s="184">
        <v>1</v>
      </c>
      <c r="F101" s="116">
        <f t="shared" si="2"/>
        <v>116</v>
      </c>
      <c r="G101" s="117">
        <f>IFERROR($E101*SUMIF('Daily Log'!$B$18:$B$1017,$B101,'Daily Log'!$C$18:$C$1017),0)</f>
        <v>0</v>
      </c>
      <c r="H101" s="117">
        <f>IFERROR($E101*SUMIF('Daily Log'!$E$18:$E$1017,$B101,'Daily Log'!$F$18:$F$1017),0)</f>
        <v>0</v>
      </c>
      <c r="I101" s="117">
        <f>IFERROR($E101*SUMIF('Daily Log'!$H$18:$H$1017,$B101,'Daily Log'!$I$18:$I$1017),0)</f>
        <v>0</v>
      </c>
      <c r="J101" s="117">
        <f>IFERROR($E101*SUMIF('Daily Log'!$K$18:$K$1017,$B101,'Daily Log'!$L$18:$L$1017),0)</f>
        <v>0</v>
      </c>
      <c r="K101" s="117">
        <f>IFERROR($E101*SUMIF('Daily Log'!$N$18:$N$1017,$B101,'Daily Log'!$O$18:$O$1017),0)</f>
        <v>0</v>
      </c>
      <c r="L101" s="117">
        <f>IFERROR($E101*SUMIF('Daily Log'!$Q$18:$Q$1017,$B101,'Daily Log'!$R$18:$R$1017),0)</f>
        <v>0</v>
      </c>
      <c r="M101" s="117">
        <f>IFERROR($E101*SUMIF('Daily Log'!$T$18:$T$1017,$B101,'Daily Log'!$U$18:$U$1017),0)</f>
        <v>0</v>
      </c>
      <c r="N101" s="117">
        <f>IFERROR($E101*SUMIF('Daily Log'!$W$18:$W$1017,$B101,'Daily Log'!$X$18:$X$1017),0)</f>
        <v>0</v>
      </c>
      <c r="O101" s="117">
        <f>IFERROR($E101*SUMIF('Daily Log'!$Z$18:$Z$1017,$B101,'Daily Log'!$AA$18:$AA$1017),0)</f>
        <v>0</v>
      </c>
      <c r="P101" s="117">
        <f>IFERROR($E101*SUMIF('Daily Log'!$AC$18:$AC$1017,$B101,'Daily Log'!$AD$18:$AD$1017),0)</f>
        <v>0</v>
      </c>
      <c r="Q101" s="117">
        <f>IFERROR($E101*SUMIF('Daily Log'!$AF$18:$AF$1017,$B101,'Daily Log'!$AG$18:$AG$1017),0)</f>
        <v>0</v>
      </c>
      <c r="R101" s="117">
        <f>IFERROR($E101*SUMIF('Daily Log'!$AI$18:$AI$1017,$B101,'Daily Log'!$AJ$18:$AJ$1017),0)</f>
        <v>0</v>
      </c>
      <c r="S101" s="117">
        <f>IFERROR($E101*SUMIF('Daily Log'!$AL$18:$AL$1017,$B101,'Daily Log'!$AM$18:$AM$1017),0)</f>
        <v>0</v>
      </c>
      <c r="T101" s="117">
        <f>IFERROR($E101*SUMIF('Daily Log'!$AO$18:$AO$1017,$B101,'Daily Log'!$AP$18:$AP$1017),0)</f>
        <v>0</v>
      </c>
      <c r="U101" s="117">
        <f>IFERROR($E101*SUMIF('Daily Log'!$AR$18:$AR$1017,$B101,'Daily Log'!$AS$18:$AS$1017),0)</f>
        <v>0</v>
      </c>
      <c r="V101" s="117">
        <f>IFERROR($E101*SUMIF('Daily Log'!$AU$18:$AU$1017,$B101,'Daily Log'!$AV$18:$AV$1017),0)</f>
        <v>0</v>
      </c>
      <c r="W101" s="117">
        <f>IFERROR($E101*SUMIF('Daily Log'!$AX$18:$AX$1017,$B101,'Daily Log'!$AY$18:$AY$1017),0)</f>
        <v>0</v>
      </c>
      <c r="X101" s="117">
        <f>IFERROR($E101*SUMIF('Daily Log'!$BA$18:$BA$1017,$B101,'Daily Log'!$BB$18:$BB$1017),0)</f>
        <v>0</v>
      </c>
      <c r="Y101" s="117">
        <f>IFERROR($E101*SUMIF('Daily Log'!$BD$18:$BD$1017,$B101,'Daily Log'!$BE$18:$BE$1017),0)</f>
        <v>0</v>
      </c>
      <c r="Z101" s="117">
        <f>IFERROR($E101*SUMIF('Daily Log'!$BG$18:$BG$1017,$B101,'Daily Log'!$BH$18:$BH$1017),0)</f>
        <v>0</v>
      </c>
      <c r="AA101" s="117">
        <f>IFERROR($E101*SUMIF('Daily Log'!$BJ$18:$BJ$1017,$B101,'Daily Log'!$BK$18:$BK$1017),0)</f>
        <v>14</v>
      </c>
      <c r="AB101" s="117">
        <f>IFERROR($E101*SUMIF('Daily Log'!$BM$18:$BM$1017,$B101,'Daily Log'!$BN$18:$BN$1017),0)</f>
        <v>14</v>
      </c>
      <c r="AC101" s="117">
        <f>IFERROR($E101*SUMIF('Daily Log'!$BP$18:$BP$1017,$B101,'Daily Log'!$BQ$18:$BQ$1017),0)</f>
        <v>9</v>
      </c>
      <c r="AD101" s="117">
        <f>IFERROR($E101*SUMIF('Daily Log'!$BS$18:$BS$1017,$B101,'Daily Log'!$BT$18:$BT$1017),0)</f>
        <v>13</v>
      </c>
      <c r="AE101" s="117">
        <f>IFERROR($E101*SUMIF('Daily Log'!$BV$18:$BV$1017,$B101,'Daily Log'!$BW$18:$BW$1017),0)</f>
        <v>19</v>
      </c>
      <c r="AF101" s="117">
        <f>IFERROR($E101*SUMIF('Daily Log'!$BY$18:$BY$1017,$B101,'Daily Log'!$BZ$18:$BZ$1017),0)</f>
        <v>25</v>
      </c>
      <c r="AG101" s="117">
        <f>IFERROR($E101*SUMIF('Daily Log'!$CB$18:$CB$1017,$B101,'Daily Log'!$CC$18:$CC$1017),0)</f>
        <v>22</v>
      </c>
      <c r="AH101" s="117">
        <f>IFERROR($E101*SUMIF('Daily Log'!$CE$18:$CE$1017,$B101,'Daily Log'!$CF$18:$CF$1017),0)</f>
        <v>0</v>
      </c>
      <c r="AI101" s="117">
        <f>IFERROR($E101*SUMIF('Daily Log'!$CH$18:$CH$1017,$B101,'Daily Log'!$CI$18:$CI$1017),0)</f>
        <v>0</v>
      </c>
      <c r="AJ101" s="117">
        <f>IFERROR($E101*SUMIF('Daily Log'!$CK$18:$CK$1017,$B101,'Daily Log'!$CL$18:$CL$1017),0)</f>
        <v>0</v>
      </c>
      <c r="AK101" s="117">
        <f>IFERROR($E101*SUMIF('Daily Log'!$CN$18:$CN$1017,$B101,'Daily Log'!$CO$18:$CO$1017),0)</f>
        <v>0</v>
      </c>
    </row>
    <row r="102" spans="2:37" ht="33.75" hidden="1" customHeight="1">
      <c r="B102" s="409" t="s">
        <v>104</v>
      </c>
      <c r="C102" s="410"/>
      <c r="D102" s="399" t="s">
        <v>80</v>
      </c>
      <c r="E102" s="184">
        <v>1</v>
      </c>
      <c r="F102" s="116">
        <f t="shared" si="2"/>
        <v>108</v>
      </c>
      <c r="G102" s="117">
        <f>IFERROR($E102*SUMIF('Daily Log'!$B$18:$B$1017,$B102,'Daily Log'!$C$18:$C$1017),0)</f>
        <v>0</v>
      </c>
      <c r="H102" s="117">
        <f>IFERROR($E102*SUMIF('Daily Log'!$E$18:$E$1017,$B102,'Daily Log'!$F$18:$F$1017),0)</f>
        <v>0</v>
      </c>
      <c r="I102" s="117">
        <f>IFERROR($E102*SUMIF('Daily Log'!$H$18:$H$1017,$B102,'Daily Log'!$I$18:$I$1017),0)</f>
        <v>0</v>
      </c>
      <c r="J102" s="117">
        <f>IFERROR($E102*SUMIF('Daily Log'!$K$18:$K$1017,$B102,'Daily Log'!$L$18:$L$1017),0)</f>
        <v>0</v>
      </c>
      <c r="K102" s="117">
        <f>IFERROR($E102*SUMIF('Daily Log'!$N$18:$N$1017,$B102,'Daily Log'!$O$18:$O$1017),0)</f>
        <v>0</v>
      </c>
      <c r="L102" s="117">
        <f>IFERROR($E102*SUMIF('Daily Log'!$Q$18:$Q$1017,$B102,'Daily Log'!$R$18:$R$1017),0)</f>
        <v>0</v>
      </c>
      <c r="M102" s="117">
        <f>IFERROR($E102*SUMIF('Daily Log'!$T$18:$T$1017,$B102,'Daily Log'!$U$18:$U$1017),0)</f>
        <v>0</v>
      </c>
      <c r="N102" s="117">
        <f>IFERROR($E102*SUMIF('Daily Log'!$W$18:$W$1017,$B102,'Daily Log'!$X$18:$X$1017),0)</f>
        <v>0</v>
      </c>
      <c r="O102" s="117">
        <f>IFERROR($E102*SUMIF('Daily Log'!$Z$18:$Z$1017,$B102,'Daily Log'!$AA$18:$AA$1017),0)</f>
        <v>0</v>
      </c>
      <c r="P102" s="117">
        <f>IFERROR($E102*SUMIF('Daily Log'!$AC$18:$AC$1017,$B102,'Daily Log'!$AD$18:$AD$1017),0)</f>
        <v>0</v>
      </c>
      <c r="Q102" s="117">
        <f>IFERROR($E102*SUMIF('Daily Log'!$AF$18:$AF$1017,$B102,'Daily Log'!$AG$18:$AG$1017),0)</f>
        <v>0</v>
      </c>
      <c r="R102" s="117">
        <f>IFERROR($E102*SUMIF('Daily Log'!$AI$18:$AI$1017,$B102,'Daily Log'!$AJ$18:$AJ$1017),0)</f>
        <v>0</v>
      </c>
      <c r="S102" s="117">
        <f>IFERROR($E102*SUMIF('Daily Log'!$AL$18:$AL$1017,$B102,'Daily Log'!$AM$18:$AM$1017),0)</f>
        <v>0</v>
      </c>
      <c r="T102" s="117">
        <f>IFERROR($E102*SUMIF('Daily Log'!$AO$18:$AO$1017,$B102,'Daily Log'!$AP$18:$AP$1017),0)</f>
        <v>0</v>
      </c>
      <c r="U102" s="117">
        <f>IFERROR($E102*SUMIF('Daily Log'!$AR$18:$AR$1017,$B102,'Daily Log'!$AS$18:$AS$1017),0)</f>
        <v>0</v>
      </c>
      <c r="V102" s="117">
        <f>IFERROR($E102*SUMIF('Daily Log'!$AU$18:$AU$1017,$B102,'Daily Log'!$AV$18:$AV$1017),0)</f>
        <v>0</v>
      </c>
      <c r="W102" s="117">
        <f>IFERROR($E102*SUMIF('Daily Log'!$AX$18:$AX$1017,$B102,'Daily Log'!$AY$18:$AY$1017),0)</f>
        <v>0</v>
      </c>
      <c r="X102" s="117">
        <f>IFERROR($E102*SUMIF('Daily Log'!$BA$18:$BA$1017,$B102,'Daily Log'!$BB$18:$BB$1017),0)</f>
        <v>0</v>
      </c>
      <c r="Y102" s="117">
        <f>IFERROR($E102*SUMIF('Daily Log'!$BD$18:$BD$1017,$B102,'Daily Log'!$BE$18:$BE$1017),0)</f>
        <v>0</v>
      </c>
      <c r="Z102" s="117">
        <f>IFERROR($E102*SUMIF('Daily Log'!$BG$18:$BG$1017,$B102,'Daily Log'!$BH$18:$BH$1017),0)</f>
        <v>0</v>
      </c>
      <c r="AA102" s="117">
        <f>IFERROR($E102*SUMIF('Daily Log'!$BJ$18:$BJ$1017,$B102,'Daily Log'!$BK$18:$BK$1017),0)</f>
        <v>17</v>
      </c>
      <c r="AB102" s="117">
        <f>IFERROR($E102*SUMIF('Daily Log'!$BM$18:$BM$1017,$B102,'Daily Log'!$BN$18:$BN$1017),0)</f>
        <v>7</v>
      </c>
      <c r="AC102" s="117">
        <f>IFERROR($E102*SUMIF('Daily Log'!$BP$18:$BP$1017,$B102,'Daily Log'!$BQ$18:$BQ$1017),0)</f>
        <v>16</v>
      </c>
      <c r="AD102" s="117">
        <f>IFERROR($E102*SUMIF('Daily Log'!$BS$18:$BS$1017,$B102,'Daily Log'!$BT$18:$BT$1017),0)</f>
        <v>9</v>
      </c>
      <c r="AE102" s="117">
        <f>IFERROR($E102*SUMIF('Daily Log'!$BV$18:$BV$1017,$B102,'Daily Log'!$BW$18:$BW$1017),0)</f>
        <v>24</v>
      </c>
      <c r="AF102" s="117">
        <f>IFERROR($E102*SUMIF('Daily Log'!$BY$18:$BY$1017,$B102,'Daily Log'!$BZ$18:$BZ$1017),0)</f>
        <v>13</v>
      </c>
      <c r="AG102" s="117">
        <f>IFERROR($E102*SUMIF('Daily Log'!$CB$18:$CB$1017,$B102,'Daily Log'!$CC$18:$CC$1017),0)</f>
        <v>22</v>
      </c>
      <c r="AH102" s="117">
        <f>IFERROR($E102*SUMIF('Daily Log'!$CE$18:$CE$1017,$B102,'Daily Log'!$CF$18:$CF$1017),0)</f>
        <v>0</v>
      </c>
      <c r="AI102" s="117">
        <f>IFERROR($E102*SUMIF('Daily Log'!$CH$18:$CH$1017,$B102,'Daily Log'!$CI$18:$CI$1017),0)</f>
        <v>0</v>
      </c>
      <c r="AJ102" s="117">
        <f>IFERROR($E102*SUMIF('Daily Log'!$CK$18:$CK$1017,$B102,'Daily Log'!$CL$18:$CL$1017),0)</f>
        <v>0</v>
      </c>
      <c r="AK102" s="117">
        <f>IFERROR($E102*SUMIF('Daily Log'!$CN$18:$CN$1017,$B102,'Daily Log'!$CO$18:$CO$1017),0)</f>
        <v>0</v>
      </c>
    </row>
    <row r="103" spans="2:37" ht="33.75" hidden="1" customHeight="1">
      <c r="B103" s="409" t="s">
        <v>105</v>
      </c>
      <c r="C103" s="410"/>
      <c r="D103" s="399" t="s">
        <v>80</v>
      </c>
      <c r="E103" s="184">
        <v>1</v>
      </c>
      <c r="F103" s="116">
        <f t="shared" si="2"/>
        <v>158</v>
      </c>
      <c r="G103" s="117">
        <f>IFERROR($E103*SUMIF('Daily Log'!$B$18:$B$1017,$B103,'Daily Log'!$C$18:$C$1017),0)</f>
        <v>0</v>
      </c>
      <c r="H103" s="117">
        <f>IFERROR($E103*SUMIF('Daily Log'!$E$18:$E$1017,$B103,'Daily Log'!$F$18:$F$1017),0)</f>
        <v>0</v>
      </c>
      <c r="I103" s="117">
        <f>IFERROR($E103*SUMIF('Daily Log'!$H$18:$H$1017,$B103,'Daily Log'!$I$18:$I$1017),0)</f>
        <v>0</v>
      </c>
      <c r="J103" s="117">
        <f>IFERROR($E103*SUMIF('Daily Log'!$K$18:$K$1017,$B103,'Daily Log'!$L$18:$L$1017),0)</f>
        <v>0</v>
      </c>
      <c r="K103" s="117">
        <f>IFERROR($E103*SUMIF('Daily Log'!$N$18:$N$1017,$B103,'Daily Log'!$O$18:$O$1017),0)</f>
        <v>0</v>
      </c>
      <c r="L103" s="117">
        <f>IFERROR($E103*SUMIF('Daily Log'!$Q$18:$Q$1017,$B103,'Daily Log'!$R$18:$R$1017),0)</f>
        <v>0</v>
      </c>
      <c r="M103" s="117">
        <f>IFERROR($E103*SUMIF('Daily Log'!$T$18:$T$1017,$B103,'Daily Log'!$U$18:$U$1017),0)</f>
        <v>0</v>
      </c>
      <c r="N103" s="117">
        <f>IFERROR($E103*SUMIF('Daily Log'!$W$18:$W$1017,$B103,'Daily Log'!$X$18:$X$1017),0)</f>
        <v>0</v>
      </c>
      <c r="O103" s="117">
        <f>IFERROR($E103*SUMIF('Daily Log'!$Z$18:$Z$1017,$B103,'Daily Log'!$AA$18:$AA$1017),0)</f>
        <v>0</v>
      </c>
      <c r="P103" s="117">
        <f>IFERROR($E103*SUMIF('Daily Log'!$AC$18:$AC$1017,$B103,'Daily Log'!$AD$18:$AD$1017),0)</f>
        <v>0</v>
      </c>
      <c r="Q103" s="117">
        <f>IFERROR($E103*SUMIF('Daily Log'!$AF$18:$AF$1017,$B103,'Daily Log'!$AG$18:$AG$1017),0)</f>
        <v>0</v>
      </c>
      <c r="R103" s="117">
        <f>IFERROR($E103*SUMIF('Daily Log'!$AI$18:$AI$1017,$B103,'Daily Log'!$AJ$18:$AJ$1017),0)</f>
        <v>0</v>
      </c>
      <c r="S103" s="117">
        <f>IFERROR($E103*SUMIF('Daily Log'!$AL$18:$AL$1017,$B103,'Daily Log'!$AM$18:$AM$1017),0)</f>
        <v>0</v>
      </c>
      <c r="T103" s="117">
        <f>IFERROR($E103*SUMIF('Daily Log'!$AO$18:$AO$1017,$B103,'Daily Log'!$AP$18:$AP$1017),0)</f>
        <v>0</v>
      </c>
      <c r="U103" s="117">
        <f>IFERROR($E103*SUMIF('Daily Log'!$AR$18:$AR$1017,$B103,'Daily Log'!$AS$18:$AS$1017),0)</f>
        <v>0</v>
      </c>
      <c r="V103" s="117">
        <f>IFERROR($E103*SUMIF('Daily Log'!$AU$18:$AU$1017,$B103,'Daily Log'!$AV$18:$AV$1017),0)</f>
        <v>0</v>
      </c>
      <c r="W103" s="117">
        <f>IFERROR($E103*SUMIF('Daily Log'!$AX$18:$AX$1017,$B103,'Daily Log'!$AY$18:$AY$1017),0)</f>
        <v>0</v>
      </c>
      <c r="X103" s="117">
        <f>IFERROR($E103*SUMIF('Daily Log'!$BA$18:$BA$1017,$B103,'Daily Log'!$BB$18:$BB$1017),0)</f>
        <v>0</v>
      </c>
      <c r="Y103" s="117">
        <f>IFERROR($E103*SUMIF('Daily Log'!$BD$18:$BD$1017,$B103,'Daily Log'!$BE$18:$BE$1017),0)</f>
        <v>0</v>
      </c>
      <c r="Z103" s="117">
        <f>IFERROR($E103*SUMIF('Daily Log'!$BG$18:$BG$1017,$B103,'Daily Log'!$BH$18:$BH$1017),0)</f>
        <v>0</v>
      </c>
      <c r="AA103" s="117">
        <f>IFERROR($E103*SUMIF('Daily Log'!$BJ$18:$BJ$1017,$B103,'Daily Log'!$BK$18:$BK$1017),0)</f>
        <v>19</v>
      </c>
      <c r="AB103" s="117">
        <f>IFERROR($E103*SUMIF('Daily Log'!$BM$18:$BM$1017,$B103,'Daily Log'!$BN$18:$BN$1017),0)</f>
        <v>13</v>
      </c>
      <c r="AC103" s="117">
        <f>IFERROR($E103*SUMIF('Daily Log'!$BP$18:$BP$1017,$B103,'Daily Log'!$BQ$18:$BQ$1017),0)</f>
        <v>12</v>
      </c>
      <c r="AD103" s="117">
        <f>IFERROR($E103*SUMIF('Daily Log'!$BS$18:$BS$1017,$B103,'Daily Log'!$BT$18:$BT$1017),0)</f>
        <v>8</v>
      </c>
      <c r="AE103" s="117">
        <f>IFERROR($E103*SUMIF('Daily Log'!$BV$18:$BV$1017,$B103,'Daily Log'!$BW$18:$BW$1017),0)</f>
        <v>39</v>
      </c>
      <c r="AF103" s="117">
        <f>IFERROR($E103*SUMIF('Daily Log'!$BY$18:$BY$1017,$B103,'Daily Log'!$BZ$18:$BZ$1017),0)</f>
        <v>35</v>
      </c>
      <c r="AG103" s="117">
        <f>IFERROR($E103*SUMIF('Daily Log'!$CB$18:$CB$1017,$B103,'Daily Log'!$CC$18:$CC$1017),0)</f>
        <v>32</v>
      </c>
      <c r="AH103" s="117">
        <f>IFERROR($E103*SUMIF('Daily Log'!$CE$18:$CE$1017,$B103,'Daily Log'!$CF$18:$CF$1017),0)</f>
        <v>0</v>
      </c>
      <c r="AI103" s="117">
        <f>IFERROR($E103*SUMIF('Daily Log'!$CH$18:$CH$1017,$B103,'Daily Log'!$CI$18:$CI$1017),0)</f>
        <v>0</v>
      </c>
      <c r="AJ103" s="117">
        <f>IFERROR($E103*SUMIF('Daily Log'!$CK$18:$CK$1017,$B103,'Daily Log'!$CL$18:$CL$1017),0)</f>
        <v>0</v>
      </c>
      <c r="AK103" s="117">
        <f>IFERROR($E103*SUMIF('Daily Log'!$CN$18:$CN$1017,$B103,'Daily Log'!$CO$18:$CO$1017),0)</f>
        <v>0</v>
      </c>
    </row>
    <row r="104" spans="2:37" ht="33.75" hidden="1" customHeight="1">
      <c r="B104" s="409" t="s">
        <v>106</v>
      </c>
      <c r="C104" s="410"/>
      <c r="D104" s="399" t="s">
        <v>80</v>
      </c>
      <c r="E104" s="184">
        <v>1</v>
      </c>
      <c r="F104" s="116">
        <f t="shared" si="2"/>
        <v>150</v>
      </c>
      <c r="G104" s="117">
        <f>IFERROR($E104*SUMIF('Daily Log'!$B$18:$B$1017,$B104,'Daily Log'!$C$18:$C$1017),0)</f>
        <v>0</v>
      </c>
      <c r="H104" s="117">
        <f>IFERROR($E104*SUMIF('Daily Log'!$E$18:$E$1017,$B104,'Daily Log'!$F$18:$F$1017),0)</f>
        <v>0</v>
      </c>
      <c r="I104" s="117">
        <f>IFERROR($E104*SUMIF('Daily Log'!$H$18:$H$1017,$B104,'Daily Log'!$I$18:$I$1017),0)</f>
        <v>0</v>
      </c>
      <c r="J104" s="117">
        <f>IFERROR($E104*SUMIF('Daily Log'!$K$18:$K$1017,$B104,'Daily Log'!$L$18:$L$1017),0)</f>
        <v>0</v>
      </c>
      <c r="K104" s="117">
        <f>IFERROR($E104*SUMIF('Daily Log'!$N$18:$N$1017,$B104,'Daily Log'!$O$18:$O$1017),0)</f>
        <v>0</v>
      </c>
      <c r="L104" s="117">
        <f>IFERROR($E104*SUMIF('Daily Log'!$Q$18:$Q$1017,$B104,'Daily Log'!$R$18:$R$1017),0)</f>
        <v>0</v>
      </c>
      <c r="M104" s="117">
        <f>IFERROR($E104*SUMIF('Daily Log'!$T$18:$T$1017,$B104,'Daily Log'!$U$18:$U$1017),0)</f>
        <v>0</v>
      </c>
      <c r="N104" s="117">
        <f>IFERROR($E104*SUMIF('Daily Log'!$W$18:$W$1017,$B104,'Daily Log'!$X$18:$X$1017),0)</f>
        <v>0</v>
      </c>
      <c r="O104" s="117">
        <f>IFERROR($E104*SUMIF('Daily Log'!$Z$18:$Z$1017,$B104,'Daily Log'!$AA$18:$AA$1017),0)</f>
        <v>0</v>
      </c>
      <c r="P104" s="117">
        <f>IFERROR($E104*SUMIF('Daily Log'!$AC$18:$AC$1017,$B104,'Daily Log'!$AD$18:$AD$1017),0)</f>
        <v>0</v>
      </c>
      <c r="Q104" s="117">
        <f>IFERROR($E104*SUMIF('Daily Log'!$AF$18:$AF$1017,$B104,'Daily Log'!$AG$18:$AG$1017),0)</f>
        <v>0</v>
      </c>
      <c r="R104" s="117">
        <f>IFERROR($E104*SUMIF('Daily Log'!$AI$18:$AI$1017,$B104,'Daily Log'!$AJ$18:$AJ$1017),0)</f>
        <v>0</v>
      </c>
      <c r="S104" s="117">
        <f>IFERROR($E104*SUMIF('Daily Log'!$AL$18:$AL$1017,$B104,'Daily Log'!$AM$18:$AM$1017),0)</f>
        <v>0</v>
      </c>
      <c r="T104" s="117">
        <f>IFERROR($E104*SUMIF('Daily Log'!$AO$18:$AO$1017,$B104,'Daily Log'!$AP$18:$AP$1017),0)</f>
        <v>0</v>
      </c>
      <c r="U104" s="117">
        <f>IFERROR($E104*SUMIF('Daily Log'!$AR$18:$AR$1017,$B104,'Daily Log'!$AS$18:$AS$1017),0)</f>
        <v>0</v>
      </c>
      <c r="V104" s="117">
        <f>IFERROR($E104*SUMIF('Daily Log'!$AU$18:$AU$1017,$B104,'Daily Log'!$AV$18:$AV$1017),0)</f>
        <v>0</v>
      </c>
      <c r="W104" s="117">
        <f>IFERROR($E104*SUMIF('Daily Log'!$AX$18:$AX$1017,$B104,'Daily Log'!$AY$18:$AY$1017),0)</f>
        <v>0</v>
      </c>
      <c r="X104" s="117">
        <f>IFERROR($E104*SUMIF('Daily Log'!$BA$18:$BA$1017,$B104,'Daily Log'!$BB$18:$BB$1017),0)</f>
        <v>0</v>
      </c>
      <c r="Y104" s="117">
        <f>IFERROR($E104*SUMIF('Daily Log'!$BD$18:$BD$1017,$B104,'Daily Log'!$BE$18:$BE$1017),0)</f>
        <v>0</v>
      </c>
      <c r="Z104" s="117">
        <f>IFERROR($E104*SUMIF('Daily Log'!$BG$18:$BG$1017,$B104,'Daily Log'!$BH$18:$BH$1017),0)</f>
        <v>0</v>
      </c>
      <c r="AA104" s="117">
        <f>IFERROR($E104*SUMIF('Daily Log'!$BJ$18:$BJ$1017,$B104,'Daily Log'!$BK$18:$BK$1017),0)</f>
        <v>9</v>
      </c>
      <c r="AB104" s="117">
        <f>IFERROR($E104*SUMIF('Daily Log'!$BM$18:$BM$1017,$B104,'Daily Log'!$BN$18:$BN$1017),0)</f>
        <v>17</v>
      </c>
      <c r="AC104" s="117">
        <f>IFERROR($E104*SUMIF('Daily Log'!$BP$18:$BP$1017,$B104,'Daily Log'!$BQ$18:$BQ$1017),0)</f>
        <v>21</v>
      </c>
      <c r="AD104" s="117">
        <f>IFERROR($E104*SUMIF('Daily Log'!$BS$18:$BS$1017,$B104,'Daily Log'!$BT$18:$BT$1017),0)</f>
        <v>15</v>
      </c>
      <c r="AE104" s="117">
        <f>IFERROR($E104*SUMIF('Daily Log'!$BV$18:$BV$1017,$B104,'Daily Log'!$BW$18:$BW$1017),0)</f>
        <v>35</v>
      </c>
      <c r="AF104" s="117">
        <f>IFERROR($E104*SUMIF('Daily Log'!$BY$18:$BY$1017,$B104,'Daily Log'!$BZ$18:$BZ$1017),0)</f>
        <v>24</v>
      </c>
      <c r="AG104" s="117">
        <f>IFERROR($E104*SUMIF('Daily Log'!$CB$18:$CB$1017,$B104,'Daily Log'!$CC$18:$CC$1017),0)</f>
        <v>29</v>
      </c>
      <c r="AH104" s="117">
        <f>IFERROR($E104*SUMIF('Daily Log'!$CE$18:$CE$1017,$B104,'Daily Log'!$CF$18:$CF$1017),0)</f>
        <v>0</v>
      </c>
      <c r="AI104" s="117">
        <f>IFERROR($E104*SUMIF('Daily Log'!$CH$18:$CH$1017,$B104,'Daily Log'!$CI$18:$CI$1017),0)</f>
        <v>0</v>
      </c>
      <c r="AJ104" s="117">
        <f>IFERROR($E104*SUMIF('Daily Log'!$CK$18:$CK$1017,$B104,'Daily Log'!$CL$18:$CL$1017),0)</f>
        <v>0</v>
      </c>
      <c r="AK104" s="117">
        <f>IFERROR($E104*SUMIF('Daily Log'!$CN$18:$CN$1017,$B104,'Daily Log'!$CO$18:$CO$1017),0)</f>
        <v>0</v>
      </c>
    </row>
    <row r="105" spans="2:37" ht="33.75" hidden="1" customHeight="1">
      <c r="B105" s="409" t="s">
        <v>108</v>
      </c>
      <c r="C105" s="410"/>
      <c r="D105" s="399" t="s">
        <v>81</v>
      </c>
      <c r="E105" s="184">
        <v>1</v>
      </c>
      <c r="F105" s="116">
        <f t="shared" si="2"/>
        <v>8</v>
      </c>
      <c r="G105" s="117">
        <f>IFERROR($E105*SUMIF('Daily Log'!$B$18:$B$1017,$B105,'Daily Log'!$C$18:$C$1017),0)</f>
        <v>0</v>
      </c>
      <c r="H105" s="117">
        <f>IFERROR($E105*SUMIF('Daily Log'!$E$18:$E$1017,$B105,'Daily Log'!$F$18:$F$1017),0)</f>
        <v>0</v>
      </c>
      <c r="I105" s="117">
        <f>IFERROR($E105*SUMIF('Daily Log'!$H$18:$H$1017,$B105,'Daily Log'!$I$18:$I$1017),0)</f>
        <v>0</v>
      </c>
      <c r="J105" s="117">
        <f>IFERROR($E105*SUMIF('Daily Log'!$K$18:$K$1017,$B105,'Daily Log'!$L$18:$L$1017),0)</f>
        <v>0</v>
      </c>
      <c r="K105" s="117">
        <f>IFERROR($E105*SUMIF('Daily Log'!$N$18:$N$1017,$B105,'Daily Log'!$O$18:$O$1017),0)</f>
        <v>0</v>
      </c>
      <c r="L105" s="117">
        <f>IFERROR($E105*SUMIF('Daily Log'!$Q$18:$Q$1017,$B105,'Daily Log'!$R$18:$R$1017),0)</f>
        <v>0</v>
      </c>
      <c r="M105" s="117">
        <f>IFERROR($E105*SUMIF('Daily Log'!$T$18:$T$1017,$B105,'Daily Log'!$U$18:$U$1017),0)</f>
        <v>0</v>
      </c>
      <c r="N105" s="117">
        <f>IFERROR($E105*SUMIF('Daily Log'!$W$18:$W$1017,$B105,'Daily Log'!$X$18:$X$1017),0)</f>
        <v>0</v>
      </c>
      <c r="O105" s="117">
        <f>IFERROR($E105*SUMIF('Daily Log'!$Z$18:$Z$1017,$B105,'Daily Log'!$AA$18:$AA$1017),0)</f>
        <v>0</v>
      </c>
      <c r="P105" s="117">
        <f>IFERROR($E105*SUMIF('Daily Log'!$AC$18:$AC$1017,$B105,'Daily Log'!$AD$18:$AD$1017),0)</f>
        <v>0</v>
      </c>
      <c r="Q105" s="117">
        <f>IFERROR($E105*SUMIF('Daily Log'!$AF$18:$AF$1017,$B105,'Daily Log'!$AG$18:$AG$1017),0)</f>
        <v>0</v>
      </c>
      <c r="R105" s="117">
        <f>IFERROR($E105*SUMIF('Daily Log'!$AI$18:$AI$1017,$B105,'Daily Log'!$AJ$18:$AJ$1017),0)</f>
        <v>0</v>
      </c>
      <c r="S105" s="117">
        <f>IFERROR($E105*SUMIF('Daily Log'!$AL$18:$AL$1017,$B105,'Daily Log'!$AM$18:$AM$1017),0)</f>
        <v>0</v>
      </c>
      <c r="T105" s="117">
        <f>IFERROR($E105*SUMIF('Daily Log'!$AO$18:$AO$1017,$B105,'Daily Log'!$AP$18:$AP$1017),0)</f>
        <v>0</v>
      </c>
      <c r="U105" s="117">
        <f>IFERROR($E105*SUMIF('Daily Log'!$AR$18:$AR$1017,$B105,'Daily Log'!$AS$18:$AS$1017),0)</f>
        <v>0</v>
      </c>
      <c r="V105" s="117">
        <f>IFERROR($E105*SUMIF('Daily Log'!$AU$18:$AU$1017,$B105,'Daily Log'!$AV$18:$AV$1017),0)</f>
        <v>0</v>
      </c>
      <c r="W105" s="117">
        <f>IFERROR($E105*SUMIF('Daily Log'!$AX$18:$AX$1017,$B105,'Daily Log'!$AY$18:$AY$1017),0)</f>
        <v>0</v>
      </c>
      <c r="X105" s="117">
        <f>IFERROR($E105*SUMIF('Daily Log'!$BA$18:$BA$1017,$B105,'Daily Log'!$BB$18:$BB$1017),0)</f>
        <v>0</v>
      </c>
      <c r="Y105" s="117">
        <f>IFERROR($E105*SUMIF('Daily Log'!$BD$18:$BD$1017,$B105,'Daily Log'!$BE$18:$BE$1017),0)</f>
        <v>0</v>
      </c>
      <c r="Z105" s="117">
        <f>IFERROR($E105*SUMIF('Daily Log'!$BG$18:$BG$1017,$B105,'Daily Log'!$BH$18:$BH$1017),0)</f>
        <v>0</v>
      </c>
      <c r="AA105" s="117">
        <f>IFERROR($E105*SUMIF('Daily Log'!$BJ$18:$BJ$1017,$B105,'Daily Log'!$BK$18:$BK$1017),0)</f>
        <v>1</v>
      </c>
      <c r="AB105" s="117">
        <f>IFERROR($E105*SUMIF('Daily Log'!$BM$18:$BM$1017,$B105,'Daily Log'!$BN$18:$BN$1017),0)</f>
        <v>0</v>
      </c>
      <c r="AC105" s="117">
        <f>IFERROR($E105*SUMIF('Daily Log'!$BP$18:$BP$1017,$B105,'Daily Log'!$BQ$18:$BQ$1017),0)</f>
        <v>4</v>
      </c>
      <c r="AD105" s="117">
        <f>IFERROR($E105*SUMIF('Daily Log'!$BS$18:$BS$1017,$B105,'Daily Log'!$BT$18:$BT$1017),0)</f>
        <v>0</v>
      </c>
      <c r="AE105" s="117">
        <f>IFERROR($E105*SUMIF('Daily Log'!$BV$18:$BV$1017,$B105,'Daily Log'!$BW$18:$BW$1017),0)</f>
        <v>2</v>
      </c>
      <c r="AF105" s="117">
        <f>IFERROR($E105*SUMIF('Daily Log'!$BY$18:$BY$1017,$B105,'Daily Log'!$BZ$18:$BZ$1017),0)</f>
        <v>1</v>
      </c>
      <c r="AG105" s="117">
        <f>IFERROR($E105*SUMIF('Daily Log'!$CB$18:$CB$1017,$B105,'Daily Log'!$CC$18:$CC$1017),0)</f>
        <v>0</v>
      </c>
      <c r="AH105" s="117">
        <f>IFERROR($E105*SUMIF('Daily Log'!$CE$18:$CE$1017,$B105,'Daily Log'!$CF$18:$CF$1017),0)</f>
        <v>0</v>
      </c>
      <c r="AI105" s="117">
        <f>IFERROR($E105*SUMIF('Daily Log'!$CH$18:$CH$1017,$B105,'Daily Log'!$CI$18:$CI$1017),0)</f>
        <v>0</v>
      </c>
      <c r="AJ105" s="117">
        <f>IFERROR($E105*SUMIF('Daily Log'!$CK$18:$CK$1017,$B105,'Daily Log'!$CL$18:$CL$1017),0)</f>
        <v>0</v>
      </c>
      <c r="AK105" s="117">
        <f>IFERROR($E105*SUMIF('Daily Log'!$CN$18:$CN$1017,$B105,'Daily Log'!$CO$18:$CO$1017),0)</f>
        <v>0</v>
      </c>
    </row>
    <row r="106" spans="2:37" ht="33.75" hidden="1" customHeight="1">
      <c r="B106" s="409" t="s">
        <v>107</v>
      </c>
      <c r="C106" s="410"/>
      <c r="D106" s="399" t="s">
        <v>81</v>
      </c>
      <c r="E106" s="184">
        <v>1</v>
      </c>
      <c r="F106" s="116">
        <f t="shared" si="2"/>
        <v>16</v>
      </c>
      <c r="G106" s="117">
        <f>IFERROR($E106*SUMIF('Daily Log'!$B$18:$B$1017,$B106,'Daily Log'!$C$18:$C$1017),0)</f>
        <v>0</v>
      </c>
      <c r="H106" s="117">
        <f>IFERROR($E106*SUMIF('Daily Log'!$E$18:$E$1017,$B106,'Daily Log'!$F$18:$F$1017),0)</f>
        <v>0</v>
      </c>
      <c r="I106" s="117">
        <f>IFERROR($E106*SUMIF('Daily Log'!$H$18:$H$1017,$B106,'Daily Log'!$I$18:$I$1017),0)</f>
        <v>0</v>
      </c>
      <c r="J106" s="117">
        <f>IFERROR($E106*SUMIF('Daily Log'!$K$18:$K$1017,$B106,'Daily Log'!$L$18:$L$1017),0)</f>
        <v>0</v>
      </c>
      <c r="K106" s="117">
        <f>IFERROR($E106*SUMIF('Daily Log'!$N$18:$N$1017,$B106,'Daily Log'!$O$18:$O$1017),0)</f>
        <v>0</v>
      </c>
      <c r="L106" s="117">
        <f>IFERROR($E106*SUMIF('Daily Log'!$Q$18:$Q$1017,$B106,'Daily Log'!$R$18:$R$1017),0)</f>
        <v>0</v>
      </c>
      <c r="M106" s="117">
        <f>IFERROR($E106*SUMIF('Daily Log'!$T$18:$T$1017,$B106,'Daily Log'!$U$18:$U$1017),0)</f>
        <v>0</v>
      </c>
      <c r="N106" s="117">
        <f>IFERROR($E106*SUMIF('Daily Log'!$W$18:$W$1017,$B106,'Daily Log'!$X$18:$X$1017),0)</f>
        <v>0</v>
      </c>
      <c r="O106" s="117">
        <f>IFERROR($E106*SUMIF('Daily Log'!$Z$18:$Z$1017,$B106,'Daily Log'!$AA$18:$AA$1017),0)</f>
        <v>0</v>
      </c>
      <c r="P106" s="117">
        <f>IFERROR($E106*SUMIF('Daily Log'!$AC$18:$AC$1017,$B106,'Daily Log'!$AD$18:$AD$1017),0)</f>
        <v>0</v>
      </c>
      <c r="Q106" s="117">
        <f>IFERROR($E106*SUMIF('Daily Log'!$AF$18:$AF$1017,$B106,'Daily Log'!$AG$18:$AG$1017),0)</f>
        <v>0</v>
      </c>
      <c r="R106" s="117">
        <f>IFERROR($E106*SUMIF('Daily Log'!$AI$18:$AI$1017,$B106,'Daily Log'!$AJ$18:$AJ$1017),0)</f>
        <v>0</v>
      </c>
      <c r="S106" s="117">
        <f>IFERROR($E106*SUMIF('Daily Log'!$AL$18:$AL$1017,$B106,'Daily Log'!$AM$18:$AM$1017),0)</f>
        <v>0</v>
      </c>
      <c r="T106" s="117">
        <f>IFERROR($E106*SUMIF('Daily Log'!$AO$18:$AO$1017,$B106,'Daily Log'!$AP$18:$AP$1017),0)</f>
        <v>0</v>
      </c>
      <c r="U106" s="117">
        <f>IFERROR($E106*SUMIF('Daily Log'!$AR$18:$AR$1017,$B106,'Daily Log'!$AS$18:$AS$1017),0)</f>
        <v>0</v>
      </c>
      <c r="V106" s="117">
        <f>IFERROR($E106*SUMIF('Daily Log'!$AU$18:$AU$1017,$B106,'Daily Log'!$AV$18:$AV$1017),0)</f>
        <v>0</v>
      </c>
      <c r="W106" s="117">
        <f>IFERROR($E106*SUMIF('Daily Log'!$AX$18:$AX$1017,$B106,'Daily Log'!$AY$18:$AY$1017),0)</f>
        <v>0</v>
      </c>
      <c r="X106" s="117">
        <f>IFERROR($E106*SUMIF('Daily Log'!$BA$18:$BA$1017,$B106,'Daily Log'!$BB$18:$BB$1017),0)</f>
        <v>0</v>
      </c>
      <c r="Y106" s="117">
        <f>IFERROR($E106*SUMIF('Daily Log'!$BD$18:$BD$1017,$B106,'Daily Log'!$BE$18:$BE$1017),0)</f>
        <v>0</v>
      </c>
      <c r="Z106" s="117">
        <f>IFERROR($E106*SUMIF('Daily Log'!$BG$18:$BG$1017,$B106,'Daily Log'!$BH$18:$BH$1017),0)</f>
        <v>0</v>
      </c>
      <c r="AA106" s="117">
        <f>IFERROR($E106*SUMIF('Daily Log'!$BJ$18:$BJ$1017,$B106,'Daily Log'!$BK$18:$BK$1017),0)</f>
        <v>1</v>
      </c>
      <c r="AB106" s="117">
        <f>IFERROR($E106*SUMIF('Daily Log'!$BM$18:$BM$1017,$B106,'Daily Log'!$BN$18:$BN$1017),0)</f>
        <v>1</v>
      </c>
      <c r="AC106" s="117">
        <f>IFERROR($E106*SUMIF('Daily Log'!$BP$18:$BP$1017,$B106,'Daily Log'!$BQ$18:$BQ$1017),0)</f>
        <v>6</v>
      </c>
      <c r="AD106" s="117">
        <f>IFERROR($E106*SUMIF('Daily Log'!$BS$18:$BS$1017,$B106,'Daily Log'!$BT$18:$BT$1017),0)</f>
        <v>1</v>
      </c>
      <c r="AE106" s="117">
        <f>IFERROR($E106*SUMIF('Daily Log'!$BV$18:$BV$1017,$B106,'Daily Log'!$BW$18:$BW$1017),0)</f>
        <v>0</v>
      </c>
      <c r="AF106" s="117">
        <f>IFERROR($E106*SUMIF('Daily Log'!$BY$18:$BY$1017,$B106,'Daily Log'!$BZ$18:$BZ$1017),0)</f>
        <v>7</v>
      </c>
      <c r="AG106" s="117">
        <f>IFERROR($E106*SUMIF('Daily Log'!$CB$18:$CB$1017,$B106,'Daily Log'!$CC$18:$CC$1017),0)</f>
        <v>0</v>
      </c>
      <c r="AH106" s="117">
        <f>IFERROR($E106*SUMIF('Daily Log'!$CE$18:$CE$1017,$B106,'Daily Log'!$CF$18:$CF$1017),0)</f>
        <v>0</v>
      </c>
      <c r="AI106" s="117">
        <f>IFERROR($E106*SUMIF('Daily Log'!$CH$18:$CH$1017,$B106,'Daily Log'!$CI$18:$CI$1017),0)</f>
        <v>0</v>
      </c>
      <c r="AJ106" s="117">
        <f>IFERROR($E106*SUMIF('Daily Log'!$CK$18:$CK$1017,$B106,'Daily Log'!$CL$18:$CL$1017),0)</f>
        <v>0</v>
      </c>
      <c r="AK106" s="117">
        <f>IFERROR($E106*SUMIF('Daily Log'!$CN$18:$CN$1017,$B106,'Daily Log'!$CO$18:$CO$1017),0)</f>
        <v>0</v>
      </c>
    </row>
    <row r="107" spans="2:37" ht="33.75" hidden="1" customHeight="1">
      <c r="B107" s="409" t="s">
        <v>109</v>
      </c>
      <c r="C107" s="410"/>
      <c r="D107" s="399" t="s">
        <v>81</v>
      </c>
      <c r="E107" s="184">
        <v>1</v>
      </c>
      <c r="F107" s="116">
        <f t="shared" si="2"/>
        <v>2</v>
      </c>
      <c r="G107" s="117">
        <f>IFERROR($E107*SUMIF('Daily Log'!$B$18:$B$1017,$B107,'Daily Log'!$C$18:$C$1017),0)</f>
        <v>0</v>
      </c>
      <c r="H107" s="117">
        <f>IFERROR($E107*SUMIF('Daily Log'!$E$18:$E$1017,$B107,'Daily Log'!$F$18:$F$1017),0)</f>
        <v>0</v>
      </c>
      <c r="I107" s="117">
        <f>IFERROR($E107*SUMIF('Daily Log'!$H$18:$H$1017,$B107,'Daily Log'!$I$18:$I$1017),0)</f>
        <v>0</v>
      </c>
      <c r="J107" s="117">
        <f>IFERROR($E107*SUMIF('Daily Log'!$K$18:$K$1017,$B107,'Daily Log'!$L$18:$L$1017),0)</f>
        <v>0</v>
      </c>
      <c r="K107" s="117">
        <f>IFERROR($E107*SUMIF('Daily Log'!$N$18:$N$1017,$B107,'Daily Log'!$O$18:$O$1017),0)</f>
        <v>0</v>
      </c>
      <c r="L107" s="117">
        <f>IFERROR($E107*SUMIF('Daily Log'!$Q$18:$Q$1017,$B107,'Daily Log'!$R$18:$R$1017),0)</f>
        <v>0</v>
      </c>
      <c r="M107" s="117">
        <f>IFERROR($E107*SUMIF('Daily Log'!$T$18:$T$1017,$B107,'Daily Log'!$U$18:$U$1017),0)</f>
        <v>0</v>
      </c>
      <c r="N107" s="117">
        <f>IFERROR($E107*SUMIF('Daily Log'!$W$18:$W$1017,$B107,'Daily Log'!$X$18:$X$1017),0)</f>
        <v>0</v>
      </c>
      <c r="O107" s="117">
        <f>IFERROR($E107*SUMIF('Daily Log'!$Z$18:$Z$1017,$B107,'Daily Log'!$AA$18:$AA$1017),0)</f>
        <v>0</v>
      </c>
      <c r="P107" s="117">
        <f>IFERROR($E107*SUMIF('Daily Log'!$AC$18:$AC$1017,$B107,'Daily Log'!$AD$18:$AD$1017),0)</f>
        <v>0</v>
      </c>
      <c r="Q107" s="117">
        <f>IFERROR($E107*SUMIF('Daily Log'!$AF$18:$AF$1017,$B107,'Daily Log'!$AG$18:$AG$1017),0)</f>
        <v>0</v>
      </c>
      <c r="R107" s="117">
        <f>IFERROR($E107*SUMIF('Daily Log'!$AI$18:$AI$1017,$B107,'Daily Log'!$AJ$18:$AJ$1017),0)</f>
        <v>0</v>
      </c>
      <c r="S107" s="117">
        <f>IFERROR($E107*SUMIF('Daily Log'!$AL$18:$AL$1017,$B107,'Daily Log'!$AM$18:$AM$1017),0)</f>
        <v>0</v>
      </c>
      <c r="T107" s="117">
        <f>IFERROR($E107*SUMIF('Daily Log'!$AO$18:$AO$1017,$B107,'Daily Log'!$AP$18:$AP$1017),0)</f>
        <v>0</v>
      </c>
      <c r="U107" s="117">
        <f>IFERROR($E107*SUMIF('Daily Log'!$AR$18:$AR$1017,$B107,'Daily Log'!$AS$18:$AS$1017),0)</f>
        <v>0</v>
      </c>
      <c r="V107" s="117">
        <f>IFERROR($E107*SUMIF('Daily Log'!$AU$18:$AU$1017,$B107,'Daily Log'!$AV$18:$AV$1017),0)</f>
        <v>0</v>
      </c>
      <c r="W107" s="117">
        <f>IFERROR($E107*SUMIF('Daily Log'!$AX$18:$AX$1017,$B107,'Daily Log'!$AY$18:$AY$1017),0)</f>
        <v>0</v>
      </c>
      <c r="X107" s="117">
        <f>IFERROR($E107*SUMIF('Daily Log'!$BA$18:$BA$1017,$B107,'Daily Log'!$BB$18:$BB$1017),0)</f>
        <v>0</v>
      </c>
      <c r="Y107" s="117">
        <f>IFERROR($E107*SUMIF('Daily Log'!$BD$18:$BD$1017,$B107,'Daily Log'!$BE$18:$BE$1017),0)</f>
        <v>0</v>
      </c>
      <c r="Z107" s="117">
        <f>IFERROR($E107*SUMIF('Daily Log'!$BG$18:$BG$1017,$B107,'Daily Log'!$BH$18:$BH$1017),0)</f>
        <v>0</v>
      </c>
      <c r="AA107" s="117">
        <f>IFERROR($E107*SUMIF('Daily Log'!$BJ$18:$BJ$1017,$B107,'Daily Log'!$BK$18:$BK$1017),0)</f>
        <v>0</v>
      </c>
      <c r="AB107" s="117">
        <f>IFERROR($E107*SUMIF('Daily Log'!$BM$18:$BM$1017,$B107,'Daily Log'!$BN$18:$BN$1017),0)</f>
        <v>0</v>
      </c>
      <c r="AC107" s="117">
        <f>IFERROR($E107*SUMIF('Daily Log'!$BP$18:$BP$1017,$B107,'Daily Log'!$BQ$18:$BQ$1017),0)</f>
        <v>0</v>
      </c>
      <c r="AD107" s="117">
        <f>IFERROR($E107*SUMIF('Daily Log'!$BS$18:$BS$1017,$B107,'Daily Log'!$BT$18:$BT$1017),0)</f>
        <v>0</v>
      </c>
      <c r="AE107" s="117">
        <f>IFERROR($E107*SUMIF('Daily Log'!$BV$18:$BV$1017,$B107,'Daily Log'!$BW$18:$BW$1017),0)</f>
        <v>1</v>
      </c>
      <c r="AF107" s="117">
        <f>IFERROR($E107*SUMIF('Daily Log'!$BY$18:$BY$1017,$B107,'Daily Log'!$BZ$18:$BZ$1017),0)</f>
        <v>1</v>
      </c>
      <c r="AG107" s="117">
        <f>IFERROR($E107*SUMIF('Daily Log'!$CB$18:$CB$1017,$B107,'Daily Log'!$CC$18:$CC$1017),0)</f>
        <v>0</v>
      </c>
      <c r="AH107" s="117">
        <f>IFERROR($E107*SUMIF('Daily Log'!$CE$18:$CE$1017,$B107,'Daily Log'!$CF$18:$CF$1017),0)</f>
        <v>0</v>
      </c>
      <c r="AI107" s="117">
        <f>IFERROR($E107*SUMIF('Daily Log'!$CH$18:$CH$1017,$B107,'Daily Log'!$CI$18:$CI$1017),0)</f>
        <v>0</v>
      </c>
      <c r="AJ107" s="117">
        <f>IFERROR($E107*SUMIF('Daily Log'!$CK$18:$CK$1017,$B107,'Daily Log'!$CL$18:$CL$1017),0)</f>
        <v>0</v>
      </c>
      <c r="AK107" s="117">
        <f>IFERROR($E107*SUMIF('Daily Log'!$CN$18:$CN$1017,$B107,'Daily Log'!$CO$18:$CO$1017),0)</f>
        <v>0</v>
      </c>
    </row>
    <row r="108" spans="2:37" ht="33.75" hidden="1" customHeight="1">
      <c r="B108" s="409" t="s">
        <v>237</v>
      </c>
      <c r="C108" s="410"/>
      <c r="D108" s="399" t="s">
        <v>81</v>
      </c>
      <c r="E108" s="184">
        <v>1</v>
      </c>
      <c r="F108" s="116">
        <f t="shared" si="2"/>
        <v>8</v>
      </c>
      <c r="G108" s="117">
        <f>IFERROR($E108*SUMIF('Daily Log'!$B$18:$B$1017,$B108,'Daily Log'!$C$18:$C$1017),0)</f>
        <v>0</v>
      </c>
      <c r="H108" s="117">
        <f>IFERROR($E108*SUMIF('Daily Log'!$E$18:$E$1017,$B108,'Daily Log'!$F$18:$F$1017),0)</f>
        <v>0</v>
      </c>
      <c r="I108" s="117">
        <f>IFERROR($E108*SUMIF('Daily Log'!$H$18:$H$1017,$B108,'Daily Log'!$I$18:$I$1017),0)</f>
        <v>0</v>
      </c>
      <c r="J108" s="117">
        <f>IFERROR($E108*SUMIF('Daily Log'!$K$18:$K$1017,$B108,'Daily Log'!$L$18:$L$1017),0)</f>
        <v>0</v>
      </c>
      <c r="K108" s="117">
        <f>IFERROR($E108*SUMIF('Daily Log'!$N$18:$N$1017,$B108,'Daily Log'!$O$18:$O$1017),0)</f>
        <v>0</v>
      </c>
      <c r="L108" s="117">
        <f>IFERROR($E108*SUMIF('Daily Log'!$Q$18:$Q$1017,$B108,'Daily Log'!$R$18:$R$1017),0)</f>
        <v>0</v>
      </c>
      <c r="M108" s="117">
        <f>IFERROR($E108*SUMIF('Daily Log'!$T$18:$T$1017,$B108,'Daily Log'!$U$18:$U$1017),0)</f>
        <v>0</v>
      </c>
      <c r="N108" s="117">
        <f>IFERROR($E108*SUMIF('Daily Log'!$W$18:$W$1017,$B108,'Daily Log'!$X$18:$X$1017),0)</f>
        <v>0</v>
      </c>
      <c r="O108" s="117">
        <f>IFERROR($E108*SUMIF('Daily Log'!$Z$18:$Z$1017,$B108,'Daily Log'!$AA$18:$AA$1017),0)</f>
        <v>0</v>
      </c>
      <c r="P108" s="117">
        <f>IFERROR($E108*SUMIF('Daily Log'!$AC$18:$AC$1017,$B108,'Daily Log'!$AD$18:$AD$1017),0)</f>
        <v>0</v>
      </c>
      <c r="Q108" s="117">
        <f>IFERROR($E108*SUMIF('Daily Log'!$AF$18:$AF$1017,$B108,'Daily Log'!$AG$18:$AG$1017),0)</f>
        <v>0</v>
      </c>
      <c r="R108" s="117">
        <f>IFERROR($E108*SUMIF('Daily Log'!$AI$18:$AI$1017,$B108,'Daily Log'!$AJ$18:$AJ$1017),0)</f>
        <v>0</v>
      </c>
      <c r="S108" s="117">
        <f>IFERROR($E108*SUMIF('Daily Log'!$AL$18:$AL$1017,$B108,'Daily Log'!$AM$18:$AM$1017),0)</f>
        <v>0</v>
      </c>
      <c r="T108" s="117">
        <f>IFERROR($E108*SUMIF('Daily Log'!$AO$18:$AO$1017,$B108,'Daily Log'!$AP$18:$AP$1017),0)</f>
        <v>0</v>
      </c>
      <c r="U108" s="117">
        <f>IFERROR($E108*SUMIF('Daily Log'!$AR$18:$AR$1017,$B108,'Daily Log'!$AS$18:$AS$1017),0)</f>
        <v>0</v>
      </c>
      <c r="V108" s="117">
        <f>IFERROR($E108*SUMIF('Daily Log'!$AU$18:$AU$1017,$B108,'Daily Log'!$AV$18:$AV$1017),0)</f>
        <v>0</v>
      </c>
      <c r="W108" s="117">
        <f>IFERROR($E108*SUMIF('Daily Log'!$AX$18:$AX$1017,$B108,'Daily Log'!$AY$18:$AY$1017),0)</f>
        <v>0</v>
      </c>
      <c r="X108" s="117">
        <f>IFERROR($E108*SUMIF('Daily Log'!$BA$18:$BA$1017,$B108,'Daily Log'!$BB$18:$BB$1017),0)</f>
        <v>0</v>
      </c>
      <c r="Y108" s="117">
        <f>IFERROR($E108*SUMIF('Daily Log'!$BD$18:$BD$1017,$B108,'Daily Log'!$BE$18:$BE$1017),0)</f>
        <v>0</v>
      </c>
      <c r="Z108" s="117">
        <f>IFERROR($E108*SUMIF('Daily Log'!$BG$18:$BG$1017,$B108,'Daily Log'!$BH$18:$BH$1017),0)</f>
        <v>0</v>
      </c>
      <c r="AA108" s="117">
        <f>IFERROR($E108*SUMIF('Daily Log'!$BJ$18:$BJ$1017,$B108,'Daily Log'!$BK$18:$BK$1017),0)</f>
        <v>0</v>
      </c>
      <c r="AB108" s="117">
        <f>IFERROR($E108*SUMIF('Daily Log'!$BM$18:$BM$1017,$B108,'Daily Log'!$BN$18:$BN$1017),0)</f>
        <v>2</v>
      </c>
      <c r="AC108" s="117">
        <f>IFERROR($E108*SUMIF('Daily Log'!$BP$18:$BP$1017,$B108,'Daily Log'!$BQ$18:$BQ$1017),0)</f>
        <v>1</v>
      </c>
      <c r="AD108" s="117">
        <f>IFERROR($E108*SUMIF('Daily Log'!$BS$18:$BS$1017,$B108,'Daily Log'!$BT$18:$BT$1017),0)</f>
        <v>1</v>
      </c>
      <c r="AE108" s="117">
        <f>IFERROR($E108*SUMIF('Daily Log'!$BV$18:$BV$1017,$B108,'Daily Log'!$BW$18:$BW$1017),0)</f>
        <v>0</v>
      </c>
      <c r="AF108" s="117">
        <f>IFERROR($E108*SUMIF('Daily Log'!$BY$18:$BY$1017,$B108,'Daily Log'!$BZ$18:$BZ$1017),0)</f>
        <v>2</v>
      </c>
      <c r="AG108" s="117">
        <f>IFERROR($E108*SUMIF('Daily Log'!$CB$18:$CB$1017,$B108,'Daily Log'!$CC$18:$CC$1017),0)</f>
        <v>2</v>
      </c>
      <c r="AH108" s="117">
        <f>IFERROR($E108*SUMIF('Daily Log'!$CE$18:$CE$1017,$B108,'Daily Log'!$CF$18:$CF$1017),0)</f>
        <v>0</v>
      </c>
      <c r="AI108" s="117">
        <f>IFERROR($E108*SUMIF('Daily Log'!$CH$18:$CH$1017,$B108,'Daily Log'!$CI$18:$CI$1017),0)</f>
        <v>0</v>
      </c>
      <c r="AJ108" s="117">
        <f>IFERROR($E108*SUMIF('Daily Log'!$CK$18:$CK$1017,$B108,'Daily Log'!$CL$18:$CL$1017),0)</f>
        <v>0</v>
      </c>
      <c r="AK108" s="117">
        <f>IFERROR($E108*SUMIF('Daily Log'!$CN$18:$CN$1017,$B108,'Daily Log'!$CO$18:$CO$1017),0)</f>
        <v>0</v>
      </c>
    </row>
    <row r="109" spans="2:37" ht="33.75" hidden="1" customHeight="1">
      <c r="B109" s="409" t="s">
        <v>238</v>
      </c>
      <c r="C109" s="410"/>
      <c r="D109" s="399" t="s">
        <v>81</v>
      </c>
      <c r="E109" s="184">
        <v>1</v>
      </c>
      <c r="F109" s="116">
        <f t="shared" si="2"/>
        <v>15</v>
      </c>
      <c r="G109" s="117">
        <f>IFERROR($E109*SUMIF('Daily Log'!$B$18:$B$1017,$B109,'Daily Log'!$C$18:$C$1017),0)</f>
        <v>0</v>
      </c>
      <c r="H109" s="117">
        <f>IFERROR($E109*SUMIF('Daily Log'!$E$18:$E$1017,$B109,'Daily Log'!$F$18:$F$1017),0)</f>
        <v>0</v>
      </c>
      <c r="I109" s="117">
        <f>IFERROR($E109*SUMIF('Daily Log'!$H$18:$H$1017,$B109,'Daily Log'!$I$18:$I$1017),0)</f>
        <v>0</v>
      </c>
      <c r="J109" s="117">
        <f>IFERROR($E109*SUMIF('Daily Log'!$K$18:$K$1017,$B109,'Daily Log'!$L$18:$L$1017),0)</f>
        <v>0</v>
      </c>
      <c r="K109" s="117">
        <f>IFERROR($E109*SUMIF('Daily Log'!$N$18:$N$1017,$B109,'Daily Log'!$O$18:$O$1017),0)</f>
        <v>0</v>
      </c>
      <c r="L109" s="117">
        <f>IFERROR($E109*SUMIF('Daily Log'!$Q$18:$Q$1017,$B109,'Daily Log'!$R$18:$R$1017),0)</f>
        <v>0</v>
      </c>
      <c r="M109" s="117">
        <f>IFERROR($E109*SUMIF('Daily Log'!$T$18:$T$1017,$B109,'Daily Log'!$U$18:$U$1017),0)</f>
        <v>0</v>
      </c>
      <c r="N109" s="117">
        <f>IFERROR($E109*SUMIF('Daily Log'!$W$18:$W$1017,$B109,'Daily Log'!$X$18:$X$1017),0)</f>
        <v>0</v>
      </c>
      <c r="O109" s="117">
        <f>IFERROR($E109*SUMIF('Daily Log'!$Z$18:$Z$1017,$B109,'Daily Log'!$AA$18:$AA$1017),0)</f>
        <v>0</v>
      </c>
      <c r="P109" s="117">
        <f>IFERROR($E109*SUMIF('Daily Log'!$AC$18:$AC$1017,$B109,'Daily Log'!$AD$18:$AD$1017),0)</f>
        <v>0</v>
      </c>
      <c r="Q109" s="117">
        <f>IFERROR($E109*SUMIF('Daily Log'!$AF$18:$AF$1017,$B109,'Daily Log'!$AG$18:$AG$1017),0)</f>
        <v>0</v>
      </c>
      <c r="R109" s="117">
        <f>IFERROR($E109*SUMIF('Daily Log'!$AI$18:$AI$1017,$B109,'Daily Log'!$AJ$18:$AJ$1017),0)</f>
        <v>0</v>
      </c>
      <c r="S109" s="117">
        <f>IFERROR($E109*SUMIF('Daily Log'!$AL$18:$AL$1017,$B109,'Daily Log'!$AM$18:$AM$1017),0)</f>
        <v>0</v>
      </c>
      <c r="T109" s="117">
        <f>IFERROR($E109*SUMIF('Daily Log'!$AO$18:$AO$1017,$B109,'Daily Log'!$AP$18:$AP$1017),0)</f>
        <v>0</v>
      </c>
      <c r="U109" s="117">
        <f>IFERROR($E109*SUMIF('Daily Log'!$AR$18:$AR$1017,$B109,'Daily Log'!$AS$18:$AS$1017),0)</f>
        <v>0</v>
      </c>
      <c r="V109" s="117">
        <f>IFERROR($E109*SUMIF('Daily Log'!$AU$18:$AU$1017,$B109,'Daily Log'!$AV$18:$AV$1017),0)</f>
        <v>0</v>
      </c>
      <c r="W109" s="117">
        <f>IFERROR($E109*SUMIF('Daily Log'!$AX$18:$AX$1017,$B109,'Daily Log'!$AY$18:$AY$1017),0)</f>
        <v>0</v>
      </c>
      <c r="X109" s="117">
        <f>IFERROR($E109*SUMIF('Daily Log'!$BA$18:$BA$1017,$B109,'Daily Log'!$BB$18:$BB$1017),0)</f>
        <v>0</v>
      </c>
      <c r="Y109" s="117">
        <f>IFERROR($E109*SUMIF('Daily Log'!$BD$18:$BD$1017,$B109,'Daily Log'!$BE$18:$BE$1017),0)</f>
        <v>0</v>
      </c>
      <c r="Z109" s="117">
        <f>IFERROR($E109*SUMIF('Daily Log'!$BG$18:$BG$1017,$B109,'Daily Log'!$BH$18:$BH$1017),0)</f>
        <v>0</v>
      </c>
      <c r="AA109" s="117">
        <f>IFERROR($E109*SUMIF('Daily Log'!$BJ$18:$BJ$1017,$B109,'Daily Log'!$BK$18:$BK$1017),0)</f>
        <v>3</v>
      </c>
      <c r="AB109" s="117">
        <f>IFERROR($E109*SUMIF('Daily Log'!$BM$18:$BM$1017,$B109,'Daily Log'!$BN$18:$BN$1017),0)</f>
        <v>7</v>
      </c>
      <c r="AC109" s="117">
        <f>IFERROR($E109*SUMIF('Daily Log'!$BP$18:$BP$1017,$B109,'Daily Log'!$BQ$18:$BQ$1017),0)</f>
        <v>1</v>
      </c>
      <c r="AD109" s="117">
        <f>IFERROR($E109*SUMIF('Daily Log'!$BS$18:$BS$1017,$B109,'Daily Log'!$BT$18:$BT$1017),0)</f>
        <v>0</v>
      </c>
      <c r="AE109" s="117">
        <f>IFERROR($E109*SUMIF('Daily Log'!$BV$18:$BV$1017,$B109,'Daily Log'!$BW$18:$BW$1017),0)</f>
        <v>1</v>
      </c>
      <c r="AF109" s="117">
        <f>IFERROR($E109*SUMIF('Daily Log'!$BY$18:$BY$1017,$B109,'Daily Log'!$BZ$18:$BZ$1017),0)</f>
        <v>1</v>
      </c>
      <c r="AG109" s="117">
        <f>IFERROR($E109*SUMIF('Daily Log'!$CB$18:$CB$1017,$B109,'Daily Log'!$CC$18:$CC$1017),0)</f>
        <v>2</v>
      </c>
      <c r="AH109" s="117">
        <f>IFERROR($E109*SUMIF('Daily Log'!$CE$18:$CE$1017,$B109,'Daily Log'!$CF$18:$CF$1017),0)</f>
        <v>0</v>
      </c>
      <c r="AI109" s="117">
        <f>IFERROR($E109*SUMIF('Daily Log'!$CH$18:$CH$1017,$B109,'Daily Log'!$CI$18:$CI$1017),0)</f>
        <v>0</v>
      </c>
      <c r="AJ109" s="117">
        <f>IFERROR($E109*SUMIF('Daily Log'!$CK$18:$CK$1017,$B109,'Daily Log'!$CL$18:$CL$1017),0)</f>
        <v>0</v>
      </c>
      <c r="AK109" s="117">
        <f>IFERROR($E109*SUMIF('Daily Log'!$CN$18:$CN$1017,$B109,'Daily Log'!$CO$18:$CO$1017),0)</f>
        <v>0</v>
      </c>
    </row>
    <row r="110" spans="2:37" ht="33.75" hidden="1" customHeight="1">
      <c r="B110" s="409" t="s">
        <v>110</v>
      </c>
      <c r="C110" s="410"/>
      <c r="D110" s="399" t="s">
        <v>82</v>
      </c>
      <c r="E110" s="184">
        <v>1</v>
      </c>
      <c r="F110" s="116">
        <f t="shared" si="2"/>
        <v>47</v>
      </c>
      <c r="G110" s="117">
        <f>IFERROR($E110*SUMIF('Daily Log'!$B$18:$B$1017,$B110,'Daily Log'!$C$18:$C$1017),0)</f>
        <v>0</v>
      </c>
      <c r="H110" s="117">
        <f>IFERROR($E110*SUMIF('Daily Log'!$E$18:$E$1017,$B110,'Daily Log'!$F$18:$F$1017),0)</f>
        <v>0</v>
      </c>
      <c r="I110" s="117">
        <f>IFERROR($E110*SUMIF('Daily Log'!$H$18:$H$1017,$B110,'Daily Log'!$I$18:$I$1017),0)</f>
        <v>0</v>
      </c>
      <c r="J110" s="117">
        <f>IFERROR($E110*SUMIF('Daily Log'!$K$18:$K$1017,$B110,'Daily Log'!$L$18:$L$1017),0)</f>
        <v>0</v>
      </c>
      <c r="K110" s="117">
        <f>IFERROR($E110*SUMIF('Daily Log'!$N$18:$N$1017,$B110,'Daily Log'!$O$18:$O$1017),0)</f>
        <v>0</v>
      </c>
      <c r="L110" s="117">
        <f>IFERROR($E110*SUMIF('Daily Log'!$Q$18:$Q$1017,$B110,'Daily Log'!$R$18:$R$1017),0)</f>
        <v>0</v>
      </c>
      <c r="M110" s="117">
        <f>IFERROR($E110*SUMIF('Daily Log'!$T$18:$T$1017,$B110,'Daily Log'!$U$18:$U$1017),0)</f>
        <v>0</v>
      </c>
      <c r="N110" s="117">
        <f>IFERROR($E110*SUMIF('Daily Log'!$W$18:$W$1017,$B110,'Daily Log'!$X$18:$X$1017),0)</f>
        <v>0</v>
      </c>
      <c r="O110" s="117">
        <f>IFERROR($E110*SUMIF('Daily Log'!$Z$18:$Z$1017,$B110,'Daily Log'!$AA$18:$AA$1017),0)</f>
        <v>0</v>
      </c>
      <c r="P110" s="117">
        <f>IFERROR($E110*SUMIF('Daily Log'!$AC$18:$AC$1017,$B110,'Daily Log'!$AD$18:$AD$1017),0)</f>
        <v>0</v>
      </c>
      <c r="Q110" s="117">
        <f>IFERROR($E110*SUMIF('Daily Log'!$AF$18:$AF$1017,$B110,'Daily Log'!$AG$18:$AG$1017),0)</f>
        <v>0</v>
      </c>
      <c r="R110" s="117">
        <f>IFERROR($E110*SUMIF('Daily Log'!$AI$18:$AI$1017,$B110,'Daily Log'!$AJ$18:$AJ$1017),0)</f>
        <v>0</v>
      </c>
      <c r="S110" s="117">
        <f>IFERROR($E110*SUMIF('Daily Log'!$AL$18:$AL$1017,$B110,'Daily Log'!$AM$18:$AM$1017),0)</f>
        <v>0</v>
      </c>
      <c r="T110" s="117">
        <f>IFERROR($E110*SUMIF('Daily Log'!$AO$18:$AO$1017,$B110,'Daily Log'!$AP$18:$AP$1017),0)</f>
        <v>0</v>
      </c>
      <c r="U110" s="117">
        <f>IFERROR($E110*SUMIF('Daily Log'!$AR$18:$AR$1017,$B110,'Daily Log'!$AS$18:$AS$1017),0)</f>
        <v>0</v>
      </c>
      <c r="V110" s="117">
        <f>IFERROR($E110*SUMIF('Daily Log'!$AU$18:$AU$1017,$B110,'Daily Log'!$AV$18:$AV$1017),0)</f>
        <v>0</v>
      </c>
      <c r="W110" s="117">
        <f>IFERROR($E110*SUMIF('Daily Log'!$AX$18:$AX$1017,$B110,'Daily Log'!$AY$18:$AY$1017),0)</f>
        <v>0</v>
      </c>
      <c r="X110" s="117">
        <f>IFERROR($E110*SUMIF('Daily Log'!$BA$18:$BA$1017,$B110,'Daily Log'!$BB$18:$BB$1017),0)</f>
        <v>0</v>
      </c>
      <c r="Y110" s="117">
        <f>IFERROR($E110*SUMIF('Daily Log'!$BD$18:$BD$1017,$B110,'Daily Log'!$BE$18:$BE$1017),0)</f>
        <v>0</v>
      </c>
      <c r="Z110" s="117">
        <f>IFERROR($E110*SUMIF('Daily Log'!$BG$18:$BG$1017,$B110,'Daily Log'!$BH$18:$BH$1017),0)</f>
        <v>0</v>
      </c>
      <c r="AA110" s="117">
        <f>IFERROR($E110*SUMIF('Daily Log'!$BJ$18:$BJ$1017,$B110,'Daily Log'!$BK$18:$BK$1017),0)</f>
        <v>5</v>
      </c>
      <c r="AB110" s="117">
        <f>IFERROR($E110*SUMIF('Daily Log'!$BM$18:$BM$1017,$B110,'Daily Log'!$BN$18:$BN$1017),0)</f>
        <v>4</v>
      </c>
      <c r="AC110" s="117">
        <f>IFERROR($E110*SUMIF('Daily Log'!$BP$18:$BP$1017,$B110,'Daily Log'!$BQ$18:$BQ$1017),0)</f>
        <v>7</v>
      </c>
      <c r="AD110" s="117">
        <f>IFERROR($E110*SUMIF('Daily Log'!$BS$18:$BS$1017,$B110,'Daily Log'!$BT$18:$BT$1017),0)</f>
        <v>5</v>
      </c>
      <c r="AE110" s="117">
        <f>IFERROR($E110*SUMIF('Daily Log'!$BV$18:$BV$1017,$B110,'Daily Log'!$BW$18:$BW$1017),0)</f>
        <v>8</v>
      </c>
      <c r="AF110" s="117">
        <f>IFERROR($E110*SUMIF('Daily Log'!$BY$18:$BY$1017,$B110,'Daily Log'!$BZ$18:$BZ$1017),0)</f>
        <v>12</v>
      </c>
      <c r="AG110" s="117">
        <f>IFERROR($E110*SUMIF('Daily Log'!$CB$18:$CB$1017,$B110,'Daily Log'!$CC$18:$CC$1017),0)</f>
        <v>6</v>
      </c>
      <c r="AH110" s="117">
        <f>IFERROR($E110*SUMIF('Daily Log'!$CE$18:$CE$1017,$B110,'Daily Log'!$CF$18:$CF$1017),0)</f>
        <v>0</v>
      </c>
      <c r="AI110" s="117">
        <f>IFERROR($E110*SUMIF('Daily Log'!$CH$18:$CH$1017,$B110,'Daily Log'!$CI$18:$CI$1017),0)</f>
        <v>0</v>
      </c>
      <c r="AJ110" s="117">
        <f>IFERROR($E110*SUMIF('Daily Log'!$CK$18:$CK$1017,$B110,'Daily Log'!$CL$18:$CL$1017),0)</f>
        <v>0</v>
      </c>
      <c r="AK110" s="117">
        <f>IFERROR($E110*SUMIF('Daily Log'!$CN$18:$CN$1017,$B110,'Daily Log'!$CO$18:$CO$1017),0)</f>
        <v>0</v>
      </c>
    </row>
    <row r="111" spans="2:37" ht="33.75" hidden="1" customHeight="1">
      <c r="B111" s="409" t="s">
        <v>239</v>
      </c>
      <c r="C111" s="410"/>
      <c r="D111" s="399" t="s">
        <v>82</v>
      </c>
      <c r="E111" s="184">
        <v>1</v>
      </c>
      <c r="F111" s="116">
        <f t="shared" si="2"/>
        <v>18</v>
      </c>
      <c r="G111" s="117">
        <f>IFERROR($E111*SUMIF('Daily Log'!$B$18:$B$1017,$B111,'Daily Log'!$C$18:$C$1017),0)</f>
        <v>0</v>
      </c>
      <c r="H111" s="117">
        <f>IFERROR($E111*SUMIF('Daily Log'!$E$18:$E$1017,$B111,'Daily Log'!$F$18:$F$1017),0)</f>
        <v>0</v>
      </c>
      <c r="I111" s="117">
        <f>IFERROR($E111*SUMIF('Daily Log'!$H$18:$H$1017,$B111,'Daily Log'!$I$18:$I$1017),0)</f>
        <v>0</v>
      </c>
      <c r="J111" s="117">
        <f>IFERROR($E111*SUMIF('Daily Log'!$K$18:$K$1017,$B111,'Daily Log'!$L$18:$L$1017),0)</f>
        <v>0</v>
      </c>
      <c r="K111" s="117">
        <f>IFERROR($E111*SUMIF('Daily Log'!$N$18:$N$1017,$B111,'Daily Log'!$O$18:$O$1017),0)</f>
        <v>0</v>
      </c>
      <c r="L111" s="117">
        <f>IFERROR($E111*SUMIF('Daily Log'!$Q$18:$Q$1017,$B111,'Daily Log'!$R$18:$R$1017),0)</f>
        <v>0</v>
      </c>
      <c r="M111" s="117">
        <f>IFERROR($E111*SUMIF('Daily Log'!$T$18:$T$1017,$B111,'Daily Log'!$U$18:$U$1017),0)</f>
        <v>0</v>
      </c>
      <c r="N111" s="117">
        <f>IFERROR($E111*SUMIF('Daily Log'!$W$18:$W$1017,$B111,'Daily Log'!$X$18:$X$1017),0)</f>
        <v>0</v>
      </c>
      <c r="O111" s="117">
        <f>IFERROR($E111*SUMIF('Daily Log'!$Z$18:$Z$1017,$B111,'Daily Log'!$AA$18:$AA$1017),0)</f>
        <v>0</v>
      </c>
      <c r="P111" s="117">
        <f>IFERROR($E111*SUMIF('Daily Log'!$AC$18:$AC$1017,$B111,'Daily Log'!$AD$18:$AD$1017),0)</f>
        <v>0</v>
      </c>
      <c r="Q111" s="117">
        <f>IFERROR($E111*SUMIF('Daily Log'!$AF$18:$AF$1017,$B111,'Daily Log'!$AG$18:$AG$1017),0)</f>
        <v>0</v>
      </c>
      <c r="R111" s="117">
        <f>IFERROR($E111*SUMIF('Daily Log'!$AI$18:$AI$1017,$B111,'Daily Log'!$AJ$18:$AJ$1017),0)</f>
        <v>0</v>
      </c>
      <c r="S111" s="117">
        <f>IFERROR($E111*SUMIF('Daily Log'!$AL$18:$AL$1017,$B111,'Daily Log'!$AM$18:$AM$1017),0)</f>
        <v>0</v>
      </c>
      <c r="T111" s="117">
        <f>IFERROR($E111*SUMIF('Daily Log'!$AO$18:$AO$1017,$B111,'Daily Log'!$AP$18:$AP$1017),0)</f>
        <v>0</v>
      </c>
      <c r="U111" s="117">
        <f>IFERROR($E111*SUMIF('Daily Log'!$AR$18:$AR$1017,$B111,'Daily Log'!$AS$18:$AS$1017),0)</f>
        <v>0</v>
      </c>
      <c r="V111" s="117">
        <f>IFERROR($E111*SUMIF('Daily Log'!$AU$18:$AU$1017,$B111,'Daily Log'!$AV$18:$AV$1017),0)</f>
        <v>0</v>
      </c>
      <c r="W111" s="117">
        <f>IFERROR($E111*SUMIF('Daily Log'!$AX$18:$AX$1017,$B111,'Daily Log'!$AY$18:$AY$1017),0)</f>
        <v>0</v>
      </c>
      <c r="X111" s="117">
        <f>IFERROR($E111*SUMIF('Daily Log'!$BA$18:$BA$1017,$B111,'Daily Log'!$BB$18:$BB$1017),0)</f>
        <v>0</v>
      </c>
      <c r="Y111" s="117">
        <f>IFERROR($E111*SUMIF('Daily Log'!$BD$18:$BD$1017,$B111,'Daily Log'!$BE$18:$BE$1017),0)</f>
        <v>0</v>
      </c>
      <c r="Z111" s="117">
        <f>IFERROR($E111*SUMIF('Daily Log'!$BG$18:$BG$1017,$B111,'Daily Log'!$BH$18:$BH$1017),0)</f>
        <v>0</v>
      </c>
      <c r="AA111" s="117">
        <f>IFERROR($E111*SUMIF('Daily Log'!$BJ$18:$BJ$1017,$B111,'Daily Log'!$BK$18:$BK$1017),0)</f>
        <v>3</v>
      </c>
      <c r="AB111" s="117">
        <f>IFERROR($E111*SUMIF('Daily Log'!$BM$18:$BM$1017,$B111,'Daily Log'!$BN$18:$BN$1017),0)</f>
        <v>0</v>
      </c>
      <c r="AC111" s="117">
        <f>IFERROR($E111*SUMIF('Daily Log'!$BP$18:$BP$1017,$B111,'Daily Log'!$BQ$18:$BQ$1017),0)</f>
        <v>0</v>
      </c>
      <c r="AD111" s="117">
        <f>IFERROR($E111*SUMIF('Daily Log'!$BS$18:$BS$1017,$B111,'Daily Log'!$BT$18:$BT$1017),0)</f>
        <v>3</v>
      </c>
      <c r="AE111" s="117">
        <f>IFERROR($E111*SUMIF('Daily Log'!$BV$18:$BV$1017,$B111,'Daily Log'!$BW$18:$BW$1017),0)</f>
        <v>1</v>
      </c>
      <c r="AF111" s="117">
        <f>IFERROR($E111*SUMIF('Daily Log'!$BY$18:$BY$1017,$B111,'Daily Log'!$BZ$18:$BZ$1017),0)</f>
        <v>8</v>
      </c>
      <c r="AG111" s="117">
        <f>IFERROR($E111*SUMIF('Daily Log'!$CB$18:$CB$1017,$B111,'Daily Log'!$CC$18:$CC$1017),0)</f>
        <v>3</v>
      </c>
      <c r="AH111" s="117">
        <f>IFERROR($E111*SUMIF('Daily Log'!$CE$18:$CE$1017,$B111,'Daily Log'!$CF$18:$CF$1017),0)</f>
        <v>0</v>
      </c>
      <c r="AI111" s="117">
        <f>IFERROR($E111*SUMIF('Daily Log'!$CH$18:$CH$1017,$B111,'Daily Log'!$CI$18:$CI$1017),0)</f>
        <v>0</v>
      </c>
      <c r="AJ111" s="117">
        <f>IFERROR($E111*SUMIF('Daily Log'!$CK$18:$CK$1017,$B111,'Daily Log'!$CL$18:$CL$1017),0)</f>
        <v>0</v>
      </c>
      <c r="AK111" s="117">
        <f>IFERROR($E111*SUMIF('Daily Log'!$CN$18:$CN$1017,$B111,'Daily Log'!$CO$18:$CO$1017),0)</f>
        <v>0</v>
      </c>
    </row>
    <row r="112" spans="2:37" ht="33.75" hidden="1" customHeight="1">
      <c r="B112" s="409" t="s">
        <v>111</v>
      </c>
      <c r="C112" s="410"/>
      <c r="D112" s="399" t="s">
        <v>82</v>
      </c>
      <c r="E112" s="184">
        <v>1</v>
      </c>
      <c r="F112" s="116">
        <f t="shared" si="2"/>
        <v>133</v>
      </c>
      <c r="G112" s="117">
        <f>IFERROR($E112*SUMIF('Daily Log'!$B$18:$B$1017,$B112,'Daily Log'!$C$18:$C$1017),0)</f>
        <v>0</v>
      </c>
      <c r="H112" s="117">
        <f>IFERROR($E112*SUMIF('Daily Log'!$E$18:$E$1017,$B112,'Daily Log'!$F$18:$F$1017),0)</f>
        <v>0</v>
      </c>
      <c r="I112" s="117">
        <f>IFERROR($E112*SUMIF('Daily Log'!$H$18:$H$1017,$B112,'Daily Log'!$I$18:$I$1017),0)</f>
        <v>0</v>
      </c>
      <c r="J112" s="117">
        <f>IFERROR($E112*SUMIF('Daily Log'!$K$18:$K$1017,$B112,'Daily Log'!$L$18:$L$1017),0)</f>
        <v>0</v>
      </c>
      <c r="K112" s="117">
        <f>IFERROR($E112*SUMIF('Daily Log'!$N$18:$N$1017,$B112,'Daily Log'!$O$18:$O$1017),0)</f>
        <v>0</v>
      </c>
      <c r="L112" s="117">
        <f>IFERROR($E112*SUMIF('Daily Log'!$Q$18:$Q$1017,$B112,'Daily Log'!$R$18:$R$1017),0)</f>
        <v>0</v>
      </c>
      <c r="M112" s="117">
        <f>IFERROR($E112*SUMIF('Daily Log'!$T$18:$T$1017,$B112,'Daily Log'!$U$18:$U$1017),0)</f>
        <v>0</v>
      </c>
      <c r="N112" s="117">
        <f>IFERROR($E112*SUMIF('Daily Log'!$W$18:$W$1017,$B112,'Daily Log'!$X$18:$X$1017),0)</f>
        <v>0</v>
      </c>
      <c r="O112" s="117">
        <f>IFERROR($E112*SUMIF('Daily Log'!$Z$18:$Z$1017,$B112,'Daily Log'!$AA$18:$AA$1017),0)</f>
        <v>0</v>
      </c>
      <c r="P112" s="117">
        <f>IFERROR($E112*SUMIF('Daily Log'!$AC$18:$AC$1017,$B112,'Daily Log'!$AD$18:$AD$1017),0)</f>
        <v>0</v>
      </c>
      <c r="Q112" s="117">
        <f>IFERROR($E112*SUMIF('Daily Log'!$AF$18:$AF$1017,$B112,'Daily Log'!$AG$18:$AG$1017),0)</f>
        <v>0</v>
      </c>
      <c r="R112" s="117">
        <f>IFERROR($E112*SUMIF('Daily Log'!$AI$18:$AI$1017,$B112,'Daily Log'!$AJ$18:$AJ$1017),0)</f>
        <v>0</v>
      </c>
      <c r="S112" s="117">
        <f>IFERROR($E112*SUMIF('Daily Log'!$AL$18:$AL$1017,$B112,'Daily Log'!$AM$18:$AM$1017),0)</f>
        <v>0</v>
      </c>
      <c r="T112" s="117">
        <f>IFERROR($E112*SUMIF('Daily Log'!$AO$18:$AO$1017,$B112,'Daily Log'!$AP$18:$AP$1017),0)</f>
        <v>0</v>
      </c>
      <c r="U112" s="117">
        <f>IFERROR($E112*SUMIF('Daily Log'!$AR$18:$AR$1017,$B112,'Daily Log'!$AS$18:$AS$1017),0)</f>
        <v>0</v>
      </c>
      <c r="V112" s="117">
        <f>IFERROR($E112*SUMIF('Daily Log'!$AU$18:$AU$1017,$B112,'Daily Log'!$AV$18:$AV$1017),0)</f>
        <v>0</v>
      </c>
      <c r="W112" s="117">
        <f>IFERROR($E112*SUMIF('Daily Log'!$AX$18:$AX$1017,$B112,'Daily Log'!$AY$18:$AY$1017),0)</f>
        <v>0</v>
      </c>
      <c r="X112" s="117">
        <f>IFERROR($E112*SUMIF('Daily Log'!$BA$18:$BA$1017,$B112,'Daily Log'!$BB$18:$BB$1017),0)</f>
        <v>0</v>
      </c>
      <c r="Y112" s="117">
        <f>IFERROR($E112*SUMIF('Daily Log'!$BD$18:$BD$1017,$B112,'Daily Log'!$BE$18:$BE$1017),0)</f>
        <v>0</v>
      </c>
      <c r="Z112" s="117">
        <f>IFERROR($E112*SUMIF('Daily Log'!$BG$18:$BG$1017,$B112,'Daily Log'!$BH$18:$BH$1017),0)</f>
        <v>0</v>
      </c>
      <c r="AA112" s="117">
        <f>IFERROR($E112*SUMIF('Daily Log'!$BJ$18:$BJ$1017,$B112,'Daily Log'!$BK$18:$BK$1017),0)</f>
        <v>11</v>
      </c>
      <c r="AB112" s="117">
        <f>IFERROR($E112*SUMIF('Daily Log'!$BM$18:$BM$1017,$B112,'Daily Log'!$BN$18:$BN$1017),0)</f>
        <v>5</v>
      </c>
      <c r="AC112" s="117">
        <f>IFERROR($E112*SUMIF('Daily Log'!$BP$18:$BP$1017,$B112,'Daily Log'!$BQ$18:$BQ$1017),0)</f>
        <v>13</v>
      </c>
      <c r="AD112" s="117">
        <f>IFERROR($E112*SUMIF('Daily Log'!$BS$18:$BS$1017,$B112,'Daily Log'!$BT$18:$BT$1017),0)</f>
        <v>14</v>
      </c>
      <c r="AE112" s="117">
        <f>IFERROR($E112*SUMIF('Daily Log'!$BV$18:$BV$1017,$B112,'Daily Log'!$BW$18:$BW$1017),0)</f>
        <v>19</v>
      </c>
      <c r="AF112" s="117">
        <f>IFERROR($E112*SUMIF('Daily Log'!$BY$18:$BY$1017,$B112,'Daily Log'!$BZ$18:$BZ$1017),0)</f>
        <v>37</v>
      </c>
      <c r="AG112" s="117">
        <f>IFERROR($E112*SUMIF('Daily Log'!$CB$18:$CB$1017,$B112,'Daily Log'!$CC$18:$CC$1017),0)</f>
        <v>34</v>
      </c>
      <c r="AH112" s="117">
        <f>IFERROR($E112*SUMIF('Daily Log'!$CE$18:$CE$1017,$B112,'Daily Log'!$CF$18:$CF$1017),0)</f>
        <v>0</v>
      </c>
      <c r="AI112" s="117">
        <f>IFERROR($E112*SUMIF('Daily Log'!$CH$18:$CH$1017,$B112,'Daily Log'!$CI$18:$CI$1017),0)</f>
        <v>0</v>
      </c>
      <c r="AJ112" s="117">
        <f>IFERROR($E112*SUMIF('Daily Log'!$CK$18:$CK$1017,$B112,'Daily Log'!$CL$18:$CL$1017),0)</f>
        <v>0</v>
      </c>
      <c r="AK112" s="117">
        <f>IFERROR($E112*SUMIF('Daily Log'!$CN$18:$CN$1017,$B112,'Daily Log'!$CO$18:$CO$1017),0)</f>
        <v>0</v>
      </c>
    </row>
    <row r="113" spans="2:37" ht="33.75" hidden="1" customHeight="1">
      <c r="B113" s="409" t="s">
        <v>118</v>
      </c>
      <c r="C113" s="410"/>
      <c r="D113" s="399" t="s">
        <v>83</v>
      </c>
      <c r="E113" s="184">
        <v>1</v>
      </c>
      <c r="F113" s="116">
        <f t="shared" si="2"/>
        <v>157</v>
      </c>
      <c r="G113" s="117">
        <f>IFERROR($E113*SUMIF('Daily Log'!$B$18:$B$1017,$B113,'Daily Log'!$C$18:$C$1017),0)</f>
        <v>0</v>
      </c>
      <c r="H113" s="117">
        <f>IFERROR($E113*SUMIF('Daily Log'!$E$18:$E$1017,$B113,'Daily Log'!$F$18:$F$1017),0)</f>
        <v>0</v>
      </c>
      <c r="I113" s="117">
        <f>IFERROR($E113*SUMIF('Daily Log'!$H$18:$H$1017,$B113,'Daily Log'!$I$18:$I$1017),0)</f>
        <v>0</v>
      </c>
      <c r="J113" s="117">
        <f>IFERROR($E113*SUMIF('Daily Log'!$K$18:$K$1017,$B113,'Daily Log'!$L$18:$L$1017),0)</f>
        <v>0</v>
      </c>
      <c r="K113" s="117">
        <f>IFERROR($E113*SUMIF('Daily Log'!$N$18:$N$1017,$B113,'Daily Log'!$O$18:$O$1017),0)</f>
        <v>0</v>
      </c>
      <c r="L113" s="117">
        <f>IFERROR($E113*SUMIF('Daily Log'!$Q$18:$Q$1017,$B113,'Daily Log'!$R$18:$R$1017),0)</f>
        <v>0</v>
      </c>
      <c r="M113" s="117">
        <f>IFERROR($E113*SUMIF('Daily Log'!$T$18:$T$1017,$B113,'Daily Log'!$U$18:$U$1017),0)</f>
        <v>0</v>
      </c>
      <c r="N113" s="117">
        <f>IFERROR($E113*SUMIF('Daily Log'!$W$18:$W$1017,$B113,'Daily Log'!$X$18:$X$1017),0)</f>
        <v>0</v>
      </c>
      <c r="O113" s="117">
        <f>IFERROR($E113*SUMIF('Daily Log'!$Z$18:$Z$1017,$B113,'Daily Log'!$AA$18:$AA$1017),0)</f>
        <v>0</v>
      </c>
      <c r="P113" s="117">
        <f>IFERROR($E113*SUMIF('Daily Log'!$AC$18:$AC$1017,$B113,'Daily Log'!$AD$18:$AD$1017),0)</f>
        <v>0</v>
      </c>
      <c r="Q113" s="117">
        <f>IFERROR($E113*SUMIF('Daily Log'!$AF$18:$AF$1017,$B113,'Daily Log'!$AG$18:$AG$1017),0)</f>
        <v>0</v>
      </c>
      <c r="R113" s="117">
        <f>IFERROR($E113*SUMIF('Daily Log'!$AI$18:$AI$1017,$B113,'Daily Log'!$AJ$18:$AJ$1017),0)</f>
        <v>0</v>
      </c>
      <c r="S113" s="117">
        <f>IFERROR($E113*SUMIF('Daily Log'!$AL$18:$AL$1017,$B113,'Daily Log'!$AM$18:$AM$1017),0)</f>
        <v>0</v>
      </c>
      <c r="T113" s="117">
        <f>IFERROR($E113*SUMIF('Daily Log'!$AO$18:$AO$1017,$B113,'Daily Log'!$AP$18:$AP$1017),0)</f>
        <v>0</v>
      </c>
      <c r="U113" s="117">
        <f>IFERROR($E113*SUMIF('Daily Log'!$AR$18:$AR$1017,$B113,'Daily Log'!$AS$18:$AS$1017),0)</f>
        <v>0</v>
      </c>
      <c r="V113" s="117">
        <f>IFERROR($E113*SUMIF('Daily Log'!$AU$18:$AU$1017,$B113,'Daily Log'!$AV$18:$AV$1017),0)</f>
        <v>0</v>
      </c>
      <c r="W113" s="117">
        <f>IFERROR($E113*SUMIF('Daily Log'!$AX$18:$AX$1017,$B113,'Daily Log'!$AY$18:$AY$1017),0)</f>
        <v>0</v>
      </c>
      <c r="X113" s="117">
        <f>IFERROR($E113*SUMIF('Daily Log'!$BA$18:$BA$1017,$B113,'Daily Log'!$BB$18:$BB$1017),0)</f>
        <v>0</v>
      </c>
      <c r="Y113" s="117">
        <f>IFERROR($E113*SUMIF('Daily Log'!$BD$18:$BD$1017,$B113,'Daily Log'!$BE$18:$BE$1017),0)</f>
        <v>0</v>
      </c>
      <c r="Z113" s="117">
        <f>IFERROR($E113*SUMIF('Daily Log'!$BG$18:$BG$1017,$B113,'Daily Log'!$BH$18:$BH$1017),0)</f>
        <v>0</v>
      </c>
      <c r="AA113" s="117">
        <f>IFERROR($E113*SUMIF('Daily Log'!$BJ$18:$BJ$1017,$B113,'Daily Log'!$BK$18:$BK$1017),0)</f>
        <v>13</v>
      </c>
      <c r="AB113" s="117">
        <f>IFERROR($E113*SUMIF('Daily Log'!$BM$18:$BM$1017,$B113,'Daily Log'!$BN$18:$BN$1017),0)</f>
        <v>36</v>
      </c>
      <c r="AC113" s="117">
        <f>IFERROR($E113*SUMIF('Daily Log'!$BP$18:$BP$1017,$B113,'Daily Log'!$BQ$18:$BQ$1017),0)</f>
        <v>21</v>
      </c>
      <c r="AD113" s="117">
        <f>IFERROR($E113*SUMIF('Daily Log'!$BS$18:$BS$1017,$B113,'Daily Log'!$BT$18:$BT$1017),0)</f>
        <v>9</v>
      </c>
      <c r="AE113" s="117">
        <f>IFERROR($E113*SUMIF('Daily Log'!$BV$18:$BV$1017,$B113,'Daily Log'!$BW$18:$BW$1017),0)</f>
        <v>21</v>
      </c>
      <c r="AF113" s="117">
        <f>IFERROR($E113*SUMIF('Daily Log'!$BY$18:$BY$1017,$B113,'Daily Log'!$BZ$18:$BZ$1017),0)</f>
        <v>29</v>
      </c>
      <c r="AG113" s="117">
        <f>IFERROR($E113*SUMIF('Daily Log'!$CB$18:$CB$1017,$B113,'Daily Log'!$CC$18:$CC$1017),0)</f>
        <v>28</v>
      </c>
      <c r="AH113" s="117">
        <f>IFERROR($E113*SUMIF('Daily Log'!$CE$18:$CE$1017,$B113,'Daily Log'!$CF$18:$CF$1017),0)</f>
        <v>0</v>
      </c>
      <c r="AI113" s="117">
        <f>IFERROR($E113*SUMIF('Daily Log'!$CH$18:$CH$1017,$B113,'Daily Log'!$CI$18:$CI$1017),0)</f>
        <v>0</v>
      </c>
      <c r="AJ113" s="117">
        <f>IFERROR($E113*SUMIF('Daily Log'!$CK$18:$CK$1017,$B113,'Daily Log'!$CL$18:$CL$1017),0)</f>
        <v>0</v>
      </c>
      <c r="AK113" s="117">
        <f>IFERROR($E113*SUMIF('Daily Log'!$CN$18:$CN$1017,$B113,'Daily Log'!$CO$18:$CO$1017),0)</f>
        <v>0</v>
      </c>
    </row>
    <row r="114" spans="2:37" ht="33.75" hidden="1" customHeight="1">
      <c r="B114" s="409" t="s">
        <v>119</v>
      </c>
      <c r="C114" s="410"/>
      <c r="D114" s="399" t="s">
        <v>83</v>
      </c>
      <c r="E114" s="184">
        <v>1</v>
      </c>
      <c r="F114" s="116">
        <f t="shared" si="2"/>
        <v>54</v>
      </c>
      <c r="G114" s="117">
        <f>IFERROR($E114*SUMIF('Daily Log'!$B$18:$B$1017,$B114,'Daily Log'!$C$18:$C$1017),0)</f>
        <v>0</v>
      </c>
      <c r="H114" s="117">
        <f>IFERROR($E114*SUMIF('Daily Log'!$E$18:$E$1017,$B114,'Daily Log'!$F$18:$F$1017),0)</f>
        <v>0</v>
      </c>
      <c r="I114" s="117">
        <f>IFERROR($E114*SUMIF('Daily Log'!$H$18:$H$1017,$B114,'Daily Log'!$I$18:$I$1017),0)</f>
        <v>0</v>
      </c>
      <c r="J114" s="117">
        <f>IFERROR($E114*SUMIF('Daily Log'!$K$18:$K$1017,$B114,'Daily Log'!$L$18:$L$1017),0)</f>
        <v>0</v>
      </c>
      <c r="K114" s="117">
        <f>IFERROR($E114*SUMIF('Daily Log'!$N$18:$N$1017,$B114,'Daily Log'!$O$18:$O$1017),0)</f>
        <v>0</v>
      </c>
      <c r="L114" s="117">
        <f>IFERROR($E114*SUMIF('Daily Log'!$Q$18:$Q$1017,$B114,'Daily Log'!$R$18:$R$1017),0)</f>
        <v>0</v>
      </c>
      <c r="M114" s="117">
        <f>IFERROR($E114*SUMIF('Daily Log'!$T$18:$T$1017,$B114,'Daily Log'!$U$18:$U$1017),0)</f>
        <v>0</v>
      </c>
      <c r="N114" s="117">
        <f>IFERROR($E114*SUMIF('Daily Log'!$W$18:$W$1017,$B114,'Daily Log'!$X$18:$X$1017),0)</f>
        <v>0</v>
      </c>
      <c r="O114" s="117">
        <f>IFERROR($E114*SUMIF('Daily Log'!$Z$18:$Z$1017,$B114,'Daily Log'!$AA$18:$AA$1017),0)</f>
        <v>0</v>
      </c>
      <c r="P114" s="117">
        <f>IFERROR($E114*SUMIF('Daily Log'!$AC$18:$AC$1017,$B114,'Daily Log'!$AD$18:$AD$1017),0)</f>
        <v>0</v>
      </c>
      <c r="Q114" s="117">
        <f>IFERROR($E114*SUMIF('Daily Log'!$AF$18:$AF$1017,$B114,'Daily Log'!$AG$18:$AG$1017),0)</f>
        <v>0</v>
      </c>
      <c r="R114" s="117">
        <f>IFERROR($E114*SUMIF('Daily Log'!$AI$18:$AI$1017,$B114,'Daily Log'!$AJ$18:$AJ$1017),0)</f>
        <v>0</v>
      </c>
      <c r="S114" s="117">
        <f>IFERROR($E114*SUMIF('Daily Log'!$AL$18:$AL$1017,$B114,'Daily Log'!$AM$18:$AM$1017),0)</f>
        <v>0</v>
      </c>
      <c r="T114" s="117">
        <f>IFERROR($E114*SUMIF('Daily Log'!$AO$18:$AO$1017,$B114,'Daily Log'!$AP$18:$AP$1017),0)</f>
        <v>0</v>
      </c>
      <c r="U114" s="117">
        <f>IFERROR($E114*SUMIF('Daily Log'!$AR$18:$AR$1017,$B114,'Daily Log'!$AS$18:$AS$1017),0)</f>
        <v>0</v>
      </c>
      <c r="V114" s="117">
        <f>IFERROR($E114*SUMIF('Daily Log'!$AU$18:$AU$1017,$B114,'Daily Log'!$AV$18:$AV$1017),0)</f>
        <v>0</v>
      </c>
      <c r="W114" s="117">
        <f>IFERROR($E114*SUMIF('Daily Log'!$AX$18:$AX$1017,$B114,'Daily Log'!$AY$18:$AY$1017),0)</f>
        <v>0</v>
      </c>
      <c r="X114" s="117">
        <f>IFERROR($E114*SUMIF('Daily Log'!$BA$18:$BA$1017,$B114,'Daily Log'!$BB$18:$BB$1017),0)</f>
        <v>0</v>
      </c>
      <c r="Y114" s="117">
        <f>IFERROR($E114*SUMIF('Daily Log'!$BD$18:$BD$1017,$B114,'Daily Log'!$BE$18:$BE$1017),0)</f>
        <v>0</v>
      </c>
      <c r="Z114" s="117">
        <f>IFERROR($E114*SUMIF('Daily Log'!$BG$18:$BG$1017,$B114,'Daily Log'!$BH$18:$BH$1017),0)</f>
        <v>0</v>
      </c>
      <c r="AA114" s="117">
        <f>IFERROR($E114*SUMIF('Daily Log'!$BJ$18:$BJ$1017,$B114,'Daily Log'!$BK$18:$BK$1017),0)</f>
        <v>3</v>
      </c>
      <c r="AB114" s="117">
        <f>IFERROR($E114*SUMIF('Daily Log'!$BM$18:$BM$1017,$B114,'Daily Log'!$BN$18:$BN$1017),0)</f>
        <v>3</v>
      </c>
      <c r="AC114" s="117">
        <f>IFERROR($E114*SUMIF('Daily Log'!$BP$18:$BP$1017,$B114,'Daily Log'!$BQ$18:$BQ$1017),0)</f>
        <v>4</v>
      </c>
      <c r="AD114" s="117">
        <f>IFERROR($E114*SUMIF('Daily Log'!$BS$18:$BS$1017,$B114,'Daily Log'!$BT$18:$BT$1017),0)</f>
        <v>8</v>
      </c>
      <c r="AE114" s="117">
        <f>IFERROR($E114*SUMIF('Daily Log'!$BV$18:$BV$1017,$B114,'Daily Log'!$BW$18:$BW$1017),0)</f>
        <v>9</v>
      </c>
      <c r="AF114" s="117">
        <f>IFERROR($E114*SUMIF('Daily Log'!$BY$18:$BY$1017,$B114,'Daily Log'!$BZ$18:$BZ$1017),0)</f>
        <v>15</v>
      </c>
      <c r="AG114" s="117">
        <f>IFERROR($E114*SUMIF('Daily Log'!$CB$18:$CB$1017,$B114,'Daily Log'!$CC$18:$CC$1017),0)</f>
        <v>12</v>
      </c>
      <c r="AH114" s="117">
        <f>IFERROR($E114*SUMIF('Daily Log'!$CE$18:$CE$1017,$B114,'Daily Log'!$CF$18:$CF$1017),0)</f>
        <v>0</v>
      </c>
      <c r="AI114" s="117">
        <f>IFERROR($E114*SUMIF('Daily Log'!$CH$18:$CH$1017,$B114,'Daily Log'!$CI$18:$CI$1017),0)</f>
        <v>0</v>
      </c>
      <c r="AJ114" s="117">
        <f>IFERROR($E114*SUMIF('Daily Log'!$CK$18:$CK$1017,$B114,'Daily Log'!$CL$18:$CL$1017),0)</f>
        <v>0</v>
      </c>
      <c r="AK114" s="117">
        <f>IFERROR($E114*SUMIF('Daily Log'!$CN$18:$CN$1017,$B114,'Daily Log'!$CO$18:$CO$1017),0)</f>
        <v>0</v>
      </c>
    </row>
    <row r="115" spans="2:37" ht="33.75" hidden="1" customHeight="1">
      <c r="B115" s="409" t="s">
        <v>120</v>
      </c>
      <c r="C115" s="410"/>
      <c r="D115" s="399" t="s">
        <v>83</v>
      </c>
      <c r="E115" s="184">
        <v>1</v>
      </c>
      <c r="F115" s="116">
        <f t="shared" si="2"/>
        <v>65</v>
      </c>
      <c r="G115" s="117">
        <f>IFERROR($E115*SUMIF('Daily Log'!$B$18:$B$1017,$B115,'Daily Log'!$C$18:$C$1017),0)</f>
        <v>0</v>
      </c>
      <c r="H115" s="117">
        <f>IFERROR($E115*SUMIF('Daily Log'!$E$18:$E$1017,$B115,'Daily Log'!$F$18:$F$1017),0)</f>
        <v>0</v>
      </c>
      <c r="I115" s="117">
        <f>IFERROR($E115*SUMIF('Daily Log'!$H$18:$H$1017,$B115,'Daily Log'!$I$18:$I$1017),0)</f>
        <v>0</v>
      </c>
      <c r="J115" s="117">
        <f>IFERROR($E115*SUMIF('Daily Log'!$K$18:$K$1017,$B115,'Daily Log'!$L$18:$L$1017),0)</f>
        <v>0</v>
      </c>
      <c r="K115" s="117">
        <f>IFERROR($E115*SUMIF('Daily Log'!$N$18:$N$1017,$B115,'Daily Log'!$O$18:$O$1017),0)</f>
        <v>0</v>
      </c>
      <c r="L115" s="117">
        <f>IFERROR($E115*SUMIF('Daily Log'!$Q$18:$Q$1017,$B115,'Daily Log'!$R$18:$R$1017),0)</f>
        <v>0</v>
      </c>
      <c r="M115" s="117">
        <f>IFERROR($E115*SUMIF('Daily Log'!$T$18:$T$1017,$B115,'Daily Log'!$U$18:$U$1017),0)</f>
        <v>0</v>
      </c>
      <c r="N115" s="117">
        <f>IFERROR($E115*SUMIF('Daily Log'!$W$18:$W$1017,$B115,'Daily Log'!$X$18:$X$1017),0)</f>
        <v>0</v>
      </c>
      <c r="O115" s="117">
        <f>IFERROR($E115*SUMIF('Daily Log'!$Z$18:$Z$1017,$B115,'Daily Log'!$AA$18:$AA$1017),0)</f>
        <v>0</v>
      </c>
      <c r="P115" s="117">
        <f>IFERROR($E115*SUMIF('Daily Log'!$AC$18:$AC$1017,$B115,'Daily Log'!$AD$18:$AD$1017),0)</f>
        <v>0</v>
      </c>
      <c r="Q115" s="117">
        <f>IFERROR($E115*SUMIF('Daily Log'!$AF$18:$AF$1017,$B115,'Daily Log'!$AG$18:$AG$1017),0)</f>
        <v>0</v>
      </c>
      <c r="R115" s="117">
        <f>IFERROR($E115*SUMIF('Daily Log'!$AI$18:$AI$1017,$B115,'Daily Log'!$AJ$18:$AJ$1017),0)</f>
        <v>0</v>
      </c>
      <c r="S115" s="117">
        <f>IFERROR($E115*SUMIF('Daily Log'!$AL$18:$AL$1017,$B115,'Daily Log'!$AM$18:$AM$1017),0)</f>
        <v>0</v>
      </c>
      <c r="T115" s="117">
        <f>IFERROR($E115*SUMIF('Daily Log'!$AO$18:$AO$1017,$B115,'Daily Log'!$AP$18:$AP$1017),0)</f>
        <v>0</v>
      </c>
      <c r="U115" s="117">
        <f>IFERROR($E115*SUMIF('Daily Log'!$AR$18:$AR$1017,$B115,'Daily Log'!$AS$18:$AS$1017),0)</f>
        <v>0</v>
      </c>
      <c r="V115" s="117">
        <f>IFERROR($E115*SUMIF('Daily Log'!$AU$18:$AU$1017,$B115,'Daily Log'!$AV$18:$AV$1017),0)</f>
        <v>0</v>
      </c>
      <c r="W115" s="117">
        <f>IFERROR($E115*SUMIF('Daily Log'!$AX$18:$AX$1017,$B115,'Daily Log'!$AY$18:$AY$1017),0)</f>
        <v>0</v>
      </c>
      <c r="X115" s="117">
        <f>IFERROR($E115*SUMIF('Daily Log'!$BA$18:$BA$1017,$B115,'Daily Log'!$BB$18:$BB$1017),0)</f>
        <v>0</v>
      </c>
      <c r="Y115" s="117">
        <f>IFERROR($E115*SUMIF('Daily Log'!$BD$18:$BD$1017,$B115,'Daily Log'!$BE$18:$BE$1017),0)</f>
        <v>0</v>
      </c>
      <c r="Z115" s="117">
        <f>IFERROR($E115*SUMIF('Daily Log'!$BG$18:$BG$1017,$B115,'Daily Log'!$BH$18:$BH$1017),0)</f>
        <v>0</v>
      </c>
      <c r="AA115" s="117">
        <f>IFERROR($E115*SUMIF('Daily Log'!$BJ$18:$BJ$1017,$B115,'Daily Log'!$BK$18:$BK$1017),0)</f>
        <v>9</v>
      </c>
      <c r="AB115" s="117">
        <f>IFERROR($E115*SUMIF('Daily Log'!$BM$18:$BM$1017,$B115,'Daily Log'!$BN$18:$BN$1017),0)</f>
        <v>7</v>
      </c>
      <c r="AC115" s="117">
        <f>IFERROR($E115*SUMIF('Daily Log'!$BP$18:$BP$1017,$B115,'Daily Log'!$BQ$18:$BQ$1017),0)</f>
        <v>3</v>
      </c>
      <c r="AD115" s="117">
        <f>IFERROR($E115*SUMIF('Daily Log'!$BS$18:$BS$1017,$B115,'Daily Log'!$BT$18:$BT$1017),0)</f>
        <v>16</v>
      </c>
      <c r="AE115" s="117">
        <f>IFERROR($E115*SUMIF('Daily Log'!$BV$18:$BV$1017,$B115,'Daily Log'!$BW$18:$BW$1017),0)</f>
        <v>5</v>
      </c>
      <c r="AF115" s="117">
        <f>IFERROR($E115*SUMIF('Daily Log'!$BY$18:$BY$1017,$B115,'Daily Log'!$BZ$18:$BZ$1017),0)</f>
        <v>18</v>
      </c>
      <c r="AG115" s="117">
        <f>IFERROR($E115*SUMIF('Daily Log'!$CB$18:$CB$1017,$B115,'Daily Log'!$CC$18:$CC$1017),0)</f>
        <v>7</v>
      </c>
      <c r="AH115" s="117">
        <f>IFERROR($E115*SUMIF('Daily Log'!$CE$18:$CE$1017,$B115,'Daily Log'!$CF$18:$CF$1017),0)</f>
        <v>0</v>
      </c>
      <c r="AI115" s="117">
        <f>IFERROR($E115*SUMIF('Daily Log'!$CH$18:$CH$1017,$B115,'Daily Log'!$CI$18:$CI$1017),0)</f>
        <v>0</v>
      </c>
      <c r="AJ115" s="117">
        <f>IFERROR($E115*SUMIF('Daily Log'!$CK$18:$CK$1017,$B115,'Daily Log'!$CL$18:$CL$1017),0)</f>
        <v>0</v>
      </c>
      <c r="AK115" s="117">
        <f>IFERROR($E115*SUMIF('Daily Log'!$CN$18:$CN$1017,$B115,'Daily Log'!$CO$18:$CO$1017),0)</f>
        <v>0</v>
      </c>
    </row>
    <row r="116" spans="2:37" ht="33.75" hidden="1" customHeight="1">
      <c r="B116" s="409" t="s">
        <v>117</v>
      </c>
      <c r="C116" s="410"/>
      <c r="D116" s="399" t="s">
        <v>83</v>
      </c>
      <c r="E116" s="184">
        <v>1</v>
      </c>
      <c r="F116" s="116">
        <f t="shared" si="2"/>
        <v>257</v>
      </c>
      <c r="G116" s="117">
        <f>IFERROR($E116*SUMIF('Daily Log'!$B$18:$B$1017,$B116,'Daily Log'!$C$18:$C$1017),0)</f>
        <v>0</v>
      </c>
      <c r="H116" s="117">
        <f>IFERROR($E116*SUMIF('Daily Log'!$E$18:$E$1017,$B116,'Daily Log'!$F$18:$F$1017),0)</f>
        <v>0</v>
      </c>
      <c r="I116" s="117">
        <f>IFERROR($E116*SUMIF('Daily Log'!$H$18:$H$1017,$B116,'Daily Log'!$I$18:$I$1017),0)</f>
        <v>0</v>
      </c>
      <c r="J116" s="117">
        <f>IFERROR($E116*SUMIF('Daily Log'!$K$18:$K$1017,$B116,'Daily Log'!$L$18:$L$1017),0)</f>
        <v>0</v>
      </c>
      <c r="K116" s="117">
        <f>IFERROR($E116*SUMIF('Daily Log'!$N$18:$N$1017,$B116,'Daily Log'!$O$18:$O$1017),0)</f>
        <v>0</v>
      </c>
      <c r="L116" s="117">
        <f>IFERROR($E116*SUMIF('Daily Log'!$Q$18:$Q$1017,$B116,'Daily Log'!$R$18:$R$1017),0)</f>
        <v>0</v>
      </c>
      <c r="M116" s="117">
        <f>IFERROR($E116*SUMIF('Daily Log'!$T$18:$T$1017,$B116,'Daily Log'!$U$18:$U$1017),0)</f>
        <v>0</v>
      </c>
      <c r="N116" s="117">
        <f>IFERROR($E116*SUMIF('Daily Log'!$W$18:$W$1017,$B116,'Daily Log'!$X$18:$X$1017),0)</f>
        <v>0</v>
      </c>
      <c r="O116" s="117">
        <f>IFERROR($E116*SUMIF('Daily Log'!$Z$18:$Z$1017,$B116,'Daily Log'!$AA$18:$AA$1017),0)</f>
        <v>0</v>
      </c>
      <c r="P116" s="117">
        <f>IFERROR($E116*SUMIF('Daily Log'!$AC$18:$AC$1017,$B116,'Daily Log'!$AD$18:$AD$1017),0)</f>
        <v>0</v>
      </c>
      <c r="Q116" s="117">
        <f>IFERROR($E116*SUMIF('Daily Log'!$AF$18:$AF$1017,$B116,'Daily Log'!$AG$18:$AG$1017),0)</f>
        <v>0</v>
      </c>
      <c r="R116" s="117">
        <f>IFERROR($E116*SUMIF('Daily Log'!$AI$18:$AI$1017,$B116,'Daily Log'!$AJ$18:$AJ$1017),0)</f>
        <v>0</v>
      </c>
      <c r="S116" s="117">
        <f>IFERROR($E116*SUMIF('Daily Log'!$AL$18:$AL$1017,$B116,'Daily Log'!$AM$18:$AM$1017),0)</f>
        <v>0</v>
      </c>
      <c r="T116" s="117">
        <f>IFERROR($E116*SUMIF('Daily Log'!$AO$18:$AO$1017,$B116,'Daily Log'!$AP$18:$AP$1017),0)</f>
        <v>0</v>
      </c>
      <c r="U116" s="117">
        <f>IFERROR($E116*SUMIF('Daily Log'!$AR$18:$AR$1017,$B116,'Daily Log'!$AS$18:$AS$1017),0)</f>
        <v>0</v>
      </c>
      <c r="V116" s="117">
        <f>IFERROR($E116*SUMIF('Daily Log'!$AU$18:$AU$1017,$B116,'Daily Log'!$AV$18:$AV$1017),0)</f>
        <v>0</v>
      </c>
      <c r="W116" s="117">
        <f>IFERROR($E116*SUMIF('Daily Log'!$AX$18:$AX$1017,$B116,'Daily Log'!$AY$18:$AY$1017),0)</f>
        <v>0</v>
      </c>
      <c r="X116" s="117">
        <f>IFERROR($E116*SUMIF('Daily Log'!$BA$18:$BA$1017,$B116,'Daily Log'!$BB$18:$BB$1017),0)</f>
        <v>0</v>
      </c>
      <c r="Y116" s="117">
        <f>IFERROR($E116*SUMIF('Daily Log'!$BD$18:$BD$1017,$B116,'Daily Log'!$BE$18:$BE$1017),0)</f>
        <v>0</v>
      </c>
      <c r="Z116" s="117">
        <f>IFERROR($E116*SUMIF('Daily Log'!$BG$18:$BG$1017,$B116,'Daily Log'!$BH$18:$BH$1017),0)</f>
        <v>0</v>
      </c>
      <c r="AA116" s="117">
        <f>IFERROR($E116*SUMIF('Daily Log'!$BJ$18:$BJ$1017,$B116,'Daily Log'!$BK$18:$BK$1017),0)</f>
        <v>22</v>
      </c>
      <c r="AB116" s="117">
        <f>IFERROR($E116*SUMIF('Daily Log'!$BM$18:$BM$1017,$B116,'Daily Log'!$BN$18:$BN$1017),0)</f>
        <v>41</v>
      </c>
      <c r="AC116" s="117">
        <f>IFERROR($E116*SUMIF('Daily Log'!$BP$18:$BP$1017,$B116,'Daily Log'!$BQ$18:$BQ$1017),0)</f>
        <v>23</v>
      </c>
      <c r="AD116" s="117">
        <f>IFERROR($E116*SUMIF('Daily Log'!$BS$18:$BS$1017,$B116,'Daily Log'!$BT$18:$BT$1017),0)</f>
        <v>22</v>
      </c>
      <c r="AE116" s="117">
        <f>IFERROR($E116*SUMIF('Daily Log'!$BV$18:$BV$1017,$B116,'Daily Log'!$BW$18:$BW$1017),0)</f>
        <v>45</v>
      </c>
      <c r="AF116" s="117">
        <f>IFERROR($E116*SUMIF('Daily Log'!$BY$18:$BY$1017,$B116,'Daily Log'!$BZ$18:$BZ$1017),0)</f>
        <v>53</v>
      </c>
      <c r="AG116" s="117">
        <f>IFERROR($E116*SUMIF('Daily Log'!$CB$18:$CB$1017,$B116,'Daily Log'!$CC$18:$CC$1017),0)</f>
        <v>51</v>
      </c>
      <c r="AH116" s="117">
        <f>IFERROR($E116*SUMIF('Daily Log'!$CE$18:$CE$1017,$B116,'Daily Log'!$CF$18:$CF$1017),0)</f>
        <v>0</v>
      </c>
      <c r="AI116" s="117">
        <f>IFERROR($E116*SUMIF('Daily Log'!$CH$18:$CH$1017,$B116,'Daily Log'!$CI$18:$CI$1017),0)</f>
        <v>0</v>
      </c>
      <c r="AJ116" s="117">
        <f>IFERROR($E116*SUMIF('Daily Log'!$CK$18:$CK$1017,$B116,'Daily Log'!$CL$18:$CL$1017),0)</f>
        <v>0</v>
      </c>
      <c r="AK116" s="117">
        <f>IFERROR($E116*SUMIF('Daily Log'!$CN$18:$CN$1017,$B116,'Daily Log'!$CO$18:$CO$1017),0)</f>
        <v>0</v>
      </c>
    </row>
    <row r="117" spans="2:37" ht="33.75" hidden="1" customHeight="1">
      <c r="B117" s="409" t="s">
        <v>112</v>
      </c>
      <c r="C117" s="410"/>
      <c r="D117" s="399" t="s">
        <v>83</v>
      </c>
      <c r="E117" s="184">
        <v>1</v>
      </c>
      <c r="F117" s="116">
        <f t="shared" si="2"/>
        <v>303</v>
      </c>
      <c r="G117" s="117">
        <f>IFERROR($E117*SUMIF('Daily Log'!$B$18:$B$1017,$B117,'Daily Log'!$C$18:$C$1017),0)</f>
        <v>0</v>
      </c>
      <c r="H117" s="117">
        <f>IFERROR($E117*SUMIF('Daily Log'!$E$18:$E$1017,$B117,'Daily Log'!$F$18:$F$1017),0)</f>
        <v>0</v>
      </c>
      <c r="I117" s="117">
        <f>IFERROR($E117*SUMIF('Daily Log'!$H$18:$H$1017,$B117,'Daily Log'!$I$18:$I$1017),0)</f>
        <v>0</v>
      </c>
      <c r="J117" s="117">
        <f>IFERROR($E117*SUMIF('Daily Log'!$K$18:$K$1017,$B117,'Daily Log'!$L$18:$L$1017),0)</f>
        <v>0</v>
      </c>
      <c r="K117" s="117">
        <f>IFERROR($E117*SUMIF('Daily Log'!$N$18:$N$1017,$B117,'Daily Log'!$O$18:$O$1017),0)</f>
        <v>0</v>
      </c>
      <c r="L117" s="117">
        <f>IFERROR($E117*SUMIF('Daily Log'!$Q$18:$Q$1017,$B117,'Daily Log'!$R$18:$R$1017),0)</f>
        <v>0</v>
      </c>
      <c r="M117" s="117">
        <f>IFERROR($E117*SUMIF('Daily Log'!$T$18:$T$1017,$B117,'Daily Log'!$U$18:$U$1017),0)</f>
        <v>0</v>
      </c>
      <c r="N117" s="117">
        <f>IFERROR($E117*SUMIF('Daily Log'!$W$18:$W$1017,$B117,'Daily Log'!$X$18:$X$1017),0)</f>
        <v>0</v>
      </c>
      <c r="O117" s="117">
        <f>IFERROR($E117*SUMIF('Daily Log'!$Z$18:$Z$1017,$B117,'Daily Log'!$AA$18:$AA$1017),0)</f>
        <v>0</v>
      </c>
      <c r="P117" s="117">
        <f>IFERROR($E117*SUMIF('Daily Log'!$AC$18:$AC$1017,$B117,'Daily Log'!$AD$18:$AD$1017),0)</f>
        <v>0</v>
      </c>
      <c r="Q117" s="117">
        <f>IFERROR($E117*SUMIF('Daily Log'!$AF$18:$AF$1017,$B117,'Daily Log'!$AG$18:$AG$1017),0)</f>
        <v>0</v>
      </c>
      <c r="R117" s="117">
        <f>IFERROR($E117*SUMIF('Daily Log'!$AI$18:$AI$1017,$B117,'Daily Log'!$AJ$18:$AJ$1017),0)</f>
        <v>0</v>
      </c>
      <c r="S117" s="117">
        <f>IFERROR($E117*SUMIF('Daily Log'!$AL$18:$AL$1017,$B117,'Daily Log'!$AM$18:$AM$1017),0)</f>
        <v>0</v>
      </c>
      <c r="T117" s="117">
        <f>IFERROR($E117*SUMIF('Daily Log'!$AO$18:$AO$1017,$B117,'Daily Log'!$AP$18:$AP$1017),0)</f>
        <v>0</v>
      </c>
      <c r="U117" s="117">
        <f>IFERROR($E117*SUMIF('Daily Log'!$AR$18:$AR$1017,$B117,'Daily Log'!$AS$18:$AS$1017),0)</f>
        <v>0</v>
      </c>
      <c r="V117" s="117">
        <f>IFERROR($E117*SUMIF('Daily Log'!$AU$18:$AU$1017,$B117,'Daily Log'!$AV$18:$AV$1017),0)</f>
        <v>0</v>
      </c>
      <c r="W117" s="117">
        <f>IFERROR($E117*SUMIF('Daily Log'!$AX$18:$AX$1017,$B117,'Daily Log'!$AY$18:$AY$1017),0)</f>
        <v>0</v>
      </c>
      <c r="X117" s="117">
        <f>IFERROR($E117*SUMIF('Daily Log'!$BA$18:$BA$1017,$B117,'Daily Log'!$BB$18:$BB$1017),0)</f>
        <v>0</v>
      </c>
      <c r="Y117" s="117">
        <f>IFERROR($E117*SUMIF('Daily Log'!$BD$18:$BD$1017,$B117,'Daily Log'!$BE$18:$BE$1017),0)</f>
        <v>0</v>
      </c>
      <c r="Z117" s="117">
        <f>IFERROR($E117*SUMIF('Daily Log'!$BG$18:$BG$1017,$B117,'Daily Log'!$BH$18:$BH$1017),0)</f>
        <v>0</v>
      </c>
      <c r="AA117" s="117">
        <f>IFERROR($E117*SUMIF('Daily Log'!$BJ$18:$BJ$1017,$B117,'Daily Log'!$BK$18:$BK$1017),0)</f>
        <v>39</v>
      </c>
      <c r="AB117" s="117">
        <f>IFERROR($E117*SUMIF('Daily Log'!$BM$18:$BM$1017,$B117,'Daily Log'!$BN$18:$BN$1017),0)</f>
        <v>38</v>
      </c>
      <c r="AC117" s="117">
        <f>IFERROR($E117*SUMIF('Daily Log'!$BP$18:$BP$1017,$B117,'Daily Log'!$BQ$18:$BQ$1017),0)</f>
        <v>56</v>
      </c>
      <c r="AD117" s="117">
        <f>IFERROR($E117*SUMIF('Daily Log'!$BS$18:$BS$1017,$B117,'Daily Log'!$BT$18:$BT$1017),0)</f>
        <v>26</v>
      </c>
      <c r="AE117" s="117">
        <f>IFERROR($E117*SUMIF('Daily Log'!$BV$18:$BV$1017,$B117,'Daily Log'!$BW$18:$BW$1017),0)</f>
        <v>55</v>
      </c>
      <c r="AF117" s="117">
        <f>IFERROR($E117*SUMIF('Daily Log'!$BY$18:$BY$1017,$B117,'Daily Log'!$BZ$18:$BZ$1017),0)</f>
        <v>47</v>
      </c>
      <c r="AG117" s="117">
        <f>IFERROR($E117*SUMIF('Daily Log'!$CB$18:$CB$1017,$B117,'Daily Log'!$CC$18:$CC$1017),0)</f>
        <v>42</v>
      </c>
      <c r="AH117" s="117">
        <f>IFERROR($E117*SUMIF('Daily Log'!$CE$18:$CE$1017,$B117,'Daily Log'!$CF$18:$CF$1017),0)</f>
        <v>0</v>
      </c>
      <c r="AI117" s="117">
        <f>IFERROR($E117*SUMIF('Daily Log'!$CH$18:$CH$1017,$B117,'Daily Log'!$CI$18:$CI$1017),0)</f>
        <v>0</v>
      </c>
      <c r="AJ117" s="117">
        <f>IFERROR($E117*SUMIF('Daily Log'!$CK$18:$CK$1017,$B117,'Daily Log'!$CL$18:$CL$1017),0)</f>
        <v>0</v>
      </c>
      <c r="AK117" s="117">
        <f>IFERROR($E117*SUMIF('Daily Log'!$CN$18:$CN$1017,$B117,'Daily Log'!$CO$18:$CO$1017),0)</f>
        <v>0</v>
      </c>
    </row>
    <row r="118" spans="2:37" ht="33.75" hidden="1" customHeight="1">
      <c r="B118" s="409" t="s">
        <v>113</v>
      </c>
      <c r="C118" s="410"/>
      <c r="D118" s="399" t="s">
        <v>83</v>
      </c>
      <c r="E118" s="184">
        <v>1</v>
      </c>
      <c r="F118" s="116">
        <f t="shared" si="2"/>
        <v>423</v>
      </c>
      <c r="G118" s="117">
        <f>IFERROR($E118*SUMIF('Daily Log'!$B$18:$B$1017,$B118,'Daily Log'!$C$18:$C$1017),0)</f>
        <v>0</v>
      </c>
      <c r="H118" s="117">
        <f>IFERROR($E118*SUMIF('Daily Log'!$E$18:$E$1017,$B118,'Daily Log'!$F$18:$F$1017),0)</f>
        <v>0</v>
      </c>
      <c r="I118" s="117">
        <f>IFERROR($E118*SUMIF('Daily Log'!$H$18:$H$1017,$B118,'Daily Log'!$I$18:$I$1017),0)</f>
        <v>0</v>
      </c>
      <c r="J118" s="117">
        <f>IFERROR($E118*SUMIF('Daily Log'!$K$18:$K$1017,$B118,'Daily Log'!$L$18:$L$1017),0)</f>
        <v>0</v>
      </c>
      <c r="K118" s="117">
        <f>IFERROR($E118*SUMIF('Daily Log'!$N$18:$N$1017,$B118,'Daily Log'!$O$18:$O$1017),0)</f>
        <v>0</v>
      </c>
      <c r="L118" s="117">
        <f>IFERROR($E118*SUMIF('Daily Log'!$Q$18:$Q$1017,$B118,'Daily Log'!$R$18:$R$1017),0)</f>
        <v>0</v>
      </c>
      <c r="M118" s="117">
        <f>IFERROR($E118*SUMIF('Daily Log'!$T$18:$T$1017,$B118,'Daily Log'!$U$18:$U$1017),0)</f>
        <v>0</v>
      </c>
      <c r="N118" s="117">
        <f>IFERROR($E118*SUMIF('Daily Log'!$W$18:$W$1017,$B118,'Daily Log'!$X$18:$X$1017),0)</f>
        <v>0</v>
      </c>
      <c r="O118" s="117">
        <f>IFERROR($E118*SUMIF('Daily Log'!$Z$18:$Z$1017,$B118,'Daily Log'!$AA$18:$AA$1017),0)</f>
        <v>0</v>
      </c>
      <c r="P118" s="117">
        <f>IFERROR($E118*SUMIF('Daily Log'!$AC$18:$AC$1017,$B118,'Daily Log'!$AD$18:$AD$1017),0)</f>
        <v>0</v>
      </c>
      <c r="Q118" s="117">
        <f>IFERROR($E118*SUMIF('Daily Log'!$AF$18:$AF$1017,$B118,'Daily Log'!$AG$18:$AG$1017),0)</f>
        <v>0</v>
      </c>
      <c r="R118" s="117">
        <f>IFERROR($E118*SUMIF('Daily Log'!$AI$18:$AI$1017,$B118,'Daily Log'!$AJ$18:$AJ$1017),0)</f>
        <v>0</v>
      </c>
      <c r="S118" s="117">
        <f>IFERROR($E118*SUMIF('Daily Log'!$AL$18:$AL$1017,$B118,'Daily Log'!$AM$18:$AM$1017),0)</f>
        <v>0</v>
      </c>
      <c r="T118" s="117">
        <f>IFERROR($E118*SUMIF('Daily Log'!$AO$18:$AO$1017,$B118,'Daily Log'!$AP$18:$AP$1017),0)</f>
        <v>0</v>
      </c>
      <c r="U118" s="117">
        <f>IFERROR($E118*SUMIF('Daily Log'!$AR$18:$AR$1017,$B118,'Daily Log'!$AS$18:$AS$1017),0)</f>
        <v>0</v>
      </c>
      <c r="V118" s="117">
        <f>IFERROR($E118*SUMIF('Daily Log'!$AU$18:$AU$1017,$B118,'Daily Log'!$AV$18:$AV$1017),0)</f>
        <v>0</v>
      </c>
      <c r="W118" s="117">
        <f>IFERROR($E118*SUMIF('Daily Log'!$AX$18:$AX$1017,$B118,'Daily Log'!$AY$18:$AY$1017),0)</f>
        <v>0</v>
      </c>
      <c r="X118" s="117">
        <f>IFERROR($E118*SUMIF('Daily Log'!$BA$18:$BA$1017,$B118,'Daily Log'!$BB$18:$BB$1017),0)</f>
        <v>0</v>
      </c>
      <c r="Y118" s="117">
        <f>IFERROR($E118*SUMIF('Daily Log'!$BD$18:$BD$1017,$B118,'Daily Log'!$BE$18:$BE$1017),0)</f>
        <v>0</v>
      </c>
      <c r="Z118" s="117">
        <f>IFERROR($E118*SUMIF('Daily Log'!$BG$18:$BG$1017,$B118,'Daily Log'!$BH$18:$BH$1017),0)</f>
        <v>0</v>
      </c>
      <c r="AA118" s="117">
        <f>IFERROR($E118*SUMIF('Daily Log'!$BJ$18:$BJ$1017,$B118,'Daily Log'!$BK$18:$BK$1017),0)</f>
        <v>46</v>
      </c>
      <c r="AB118" s="117">
        <f>IFERROR($E118*SUMIF('Daily Log'!$BM$18:$BM$1017,$B118,'Daily Log'!$BN$18:$BN$1017),0)</f>
        <v>47</v>
      </c>
      <c r="AC118" s="117">
        <f>IFERROR($E118*SUMIF('Daily Log'!$BP$18:$BP$1017,$B118,'Daily Log'!$BQ$18:$BQ$1017),0)</f>
        <v>71</v>
      </c>
      <c r="AD118" s="117">
        <f>IFERROR($E118*SUMIF('Daily Log'!$BS$18:$BS$1017,$B118,'Daily Log'!$BT$18:$BT$1017),0)</f>
        <v>26</v>
      </c>
      <c r="AE118" s="117">
        <f>IFERROR($E118*SUMIF('Daily Log'!$BV$18:$BV$1017,$B118,'Daily Log'!$BW$18:$BW$1017),0)</f>
        <v>88</v>
      </c>
      <c r="AF118" s="117">
        <f>IFERROR($E118*SUMIF('Daily Log'!$BY$18:$BY$1017,$B118,'Daily Log'!$BZ$18:$BZ$1017),0)</f>
        <v>79</v>
      </c>
      <c r="AG118" s="117">
        <f>IFERROR($E118*SUMIF('Daily Log'!$CB$18:$CB$1017,$B118,'Daily Log'!$CC$18:$CC$1017),0)</f>
        <v>66</v>
      </c>
      <c r="AH118" s="117">
        <f>IFERROR($E118*SUMIF('Daily Log'!$CE$18:$CE$1017,$B118,'Daily Log'!$CF$18:$CF$1017),0)</f>
        <v>0</v>
      </c>
      <c r="AI118" s="117">
        <f>IFERROR($E118*SUMIF('Daily Log'!$CH$18:$CH$1017,$B118,'Daily Log'!$CI$18:$CI$1017),0)</f>
        <v>0</v>
      </c>
      <c r="AJ118" s="117">
        <f>IFERROR($E118*SUMIF('Daily Log'!$CK$18:$CK$1017,$B118,'Daily Log'!$CL$18:$CL$1017),0)</f>
        <v>0</v>
      </c>
      <c r="AK118" s="117">
        <f>IFERROR($E118*SUMIF('Daily Log'!$CN$18:$CN$1017,$B118,'Daily Log'!$CO$18:$CO$1017),0)</f>
        <v>0</v>
      </c>
    </row>
    <row r="119" spans="2:37" ht="33.75" hidden="1" customHeight="1">
      <c r="B119" s="409" t="s">
        <v>114</v>
      </c>
      <c r="C119" s="410"/>
      <c r="D119" s="399" t="s">
        <v>83</v>
      </c>
      <c r="E119" s="184">
        <v>1</v>
      </c>
      <c r="F119" s="116">
        <f t="shared" si="2"/>
        <v>103</v>
      </c>
      <c r="G119" s="117">
        <f>IFERROR($E119*SUMIF('Daily Log'!$B$18:$B$1017,$B119,'Daily Log'!$C$18:$C$1017),0)</f>
        <v>0</v>
      </c>
      <c r="H119" s="117">
        <f>IFERROR($E119*SUMIF('Daily Log'!$E$18:$E$1017,$B119,'Daily Log'!$F$18:$F$1017),0)</f>
        <v>0</v>
      </c>
      <c r="I119" s="117">
        <f>IFERROR($E119*SUMIF('Daily Log'!$H$18:$H$1017,$B119,'Daily Log'!$I$18:$I$1017),0)</f>
        <v>0</v>
      </c>
      <c r="J119" s="117">
        <f>IFERROR($E119*SUMIF('Daily Log'!$K$18:$K$1017,$B119,'Daily Log'!$L$18:$L$1017),0)</f>
        <v>0</v>
      </c>
      <c r="K119" s="117">
        <f>IFERROR($E119*SUMIF('Daily Log'!$N$18:$N$1017,$B119,'Daily Log'!$O$18:$O$1017),0)</f>
        <v>0</v>
      </c>
      <c r="L119" s="117">
        <f>IFERROR($E119*SUMIF('Daily Log'!$Q$18:$Q$1017,$B119,'Daily Log'!$R$18:$R$1017),0)</f>
        <v>0</v>
      </c>
      <c r="M119" s="117">
        <f>IFERROR($E119*SUMIF('Daily Log'!$T$18:$T$1017,$B119,'Daily Log'!$U$18:$U$1017),0)</f>
        <v>0</v>
      </c>
      <c r="N119" s="117">
        <f>IFERROR($E119*SUMIF('Daily Log'!$W$18:$W$1017,$B119,'Daily Log'!$X$18:$X$1017),0)</f>
        <v>0</v>
      </c>
      <c r="O119" s="117">
        <f>IFERROR($E119*SUMIF('Daily Log'!$Z$18:$Z$1017,$B119,'Daily Log'!$AA$18:$AA$1017),0)</f>
        <v>0</v>
      </c>
      <c r="P119" s="117">
        <f>IFERROR($E119*SUMIF('Daily Log'!$AC$18:$AC$1017,$B119,'Daily Log'!$AD$18:$AD$1017),0)</f>
        <v>0</v>
      </c>
      <c r="Q119" s="117">
        <f>IFERROR($E119*SUMIF('Daily Log'!$AF$18:$AF$1017,$B119,'Daily Log'!$AG$18:$AG$1017),0)</f>
        <v>0</v>
      </c>
      <c r="R119" s="117">
        <f>IFERROR($E119*SUMIF('Daily Log'!$AI$18:$AI$1017,$B119,'Daily Log'!$AJ$18:$AJ$1017),0)</f>
        <v>0</v>
      </c>
      <c r="S119" s="117">
        <f>IFERROR($E119*SUMIF('Daily Log'!$AL$18:$AL$1017,$B119,'Daily Log'!$AM$18:$AM$1017),0)</f>
        <v>0</v>
      </c>
      <c r="T119" s="117">
        <f>IFERROR($E119*SUMIF('Daily Log'!$AO$18:$AO$1017,$B119,'Daily Log'!$AP$18:$AP$1017),0)</f>
        <v>0</v>
      </c>
      <c r="U119" s="117">
        <f>IFERROR($E119*SUMIF('Daily Log'!$AR$18:$AR$1017,$B119,'Daily Log'!$AS$18:$AS$1017),0)</f>
        <v>0</v>
      </c>
      <c r="V119" s="117">
        <f>IFERROR($E119*SUMIF('Daily Log'!$AU$18:$AU$1017,$B119,'Daily Log'!$AV$18:$AV$1017),0)</f>
        <v>0</v>
      </c>
      <c r="W119" s="117">
        <f>IFERROR($E119*SUMIF('Daily Log'!$AX$18:$AX$1017,$B119,'Daily Log'!$AY$18:$AY$1017),0)</f>
        <v>0</v>
      </c>
      <c r="X119" s="117">
        <f>IFERROR($E119*SUMIF('Daily Log'!$BA$18:$BA$1017,$B119,'Daily Log'!$BB$18:$BB$1017),0)</f>
        <v>0</v>
      </c>
      <c r="Y119" s="117">
        <f>IFERROR($E119*SUMIF('Daily Log'!$BD$18:$BD$1017,$B119,'Daily Log'!$BE$18:$BE$1017),0)</f>
        <v>0</v>
      </c>
      <c r="Z119" s="117">
        <f>IFERROR($E119*SUMIF('Daily Log'!$BG$18:$BG$1017,$B119,'Daily Log'!$BH$18:$BH$1017),0)</f>
        <v>0</v>
      </c>
      <c r="AA119" s="117">
        <f>IFERROR($E119*SUMIF('Daily Log'!$BJ$18:$BJ$1017,$B119,'Daily Log'!$BK$18:$BK$1017),0)</f>
        <v>13</v>
      </c>
      <c r="AB119" s="117">
        <f>IFERROR($E119*SUMIF('Daily Log'!$BM$18:$BM$1017,$B119,'Daily Log'!$BN$18:$BN$1017),0)</f>
        <v>17</v>
      </c>
      <c r="AC119" s="117">
        <f>IFERROR($E119*SUMIF('Daily Log'!$BP$18:$BP$1017,$B119,'Daily Log'!$BQ$18:$BQ$1017),0)</f>
        <v>18</v>
      </c>
      <c r="AD119" s="117">
        <f>IFERROR($E119*SUMIF('Daily Log'!$BS$18:$BS$1017,$B119,'Daily Log'!$BT$18:$BT$1017),0)</f>
        <v>13</v>
      </c>
      <c r="AE119" s="117">
        <f>IFERROR($E119*SUMIF('Daily Log'!$BV$18:$BV$1017,$B119,'Daily Log'!$BW$18:$BW$1017),0)</f>
        <v>12</v>
      </c>
      <c r="AF119" s="117">
        <f>IFERROR($E119*SUMIF('Daily Log'!$BY$18:$BY$1017,$B119,'Daily Log'!$BZ$18:$BZ$1017),0)</f>
        <v>12</v>
      </c>
      <c r="AG119" s="117">
        <f>IFERROR($E119*SUMIF('Daily Log'!$CB$18:$CB$1017,$B119,'Daily Log'!$CC$18:$CC$1017),0)</f>
        <v>18</v>
      </c>
      <c r="AH119" s="117">
        <f>IFERROR($E119*SUMIF('Daily Log'!$CE$18:$CE$1017,$B119,'Daily Log'!$CF$18:$CF$1017),0)</f>
        <v>0</v>
      </c>
      <c r="AI119" s="117">
        <f>IFERROR($E119*SUMIF('Daily Log'!$CH$18:$CH$1017,$B119,'Daily Log'!$CI$18:$CI$1017),0)</f>
        <v>0</v>
      </c>
      <c r="AJ119" s="117">
        <f>IFERROR($E119*SUMIF('Daily Log'!$CK$18:$CK$1017,$B119,'Daily Log'!$CL$18:$CL$1017),0)</f>
        <v>0</v>
      </c>
      <c r="AK119" s="117">
        <f>IFERROR($E119*SUMIF('Daily Log'!$CN$18:$CN$1017,$B119,'Daily Log'!$CO$18:$CO$1017),0)</f>
        <v>0</v>
      </c>
    </row>
    <row r="120" spans="2:37" ht="33.75" hidden="1" customHeight="1">
      <c r="B120" s="409" t="s">
        <v>115</v>
      </c>
      <c r="C120" s="410"/>
      <c r="D120" s="399" t="s">
        <v>83</v>
      </c>
      <c r="E120" s="184">
        <v>1</v>
      </c>
      <c r="F120" s="116">
        <f t="shared" si="2"/>
        <v>520</v>
      </c>
      <c r="G120" s="117">
        <f>IFERROR($E120*SUMIF('Daily Log'!$B$18:$B$1017,$B120,'Daily Log'!$C$18:$C$1017),0)</f>
        <v>0</v>
      </c>
      <c r="H120" s="117">
        <f>IFERROR($E120*SUMIF('Daily Log'!$E$18:$E$1017,$B120,'Daily Log'!$F$18:$F$1017),0)</f>
        <v>0</v>
      </c>
      <c r="I120" s="117">
        <f>IFERROR($E120*SUMIF('Daily Log'!$H$18:$H$1017,$B120,'Daily Log'!$I$18:$I$1017),0)</f>
        <v>0</v>
      </c>
      <c r="J120" s="117">
        <f>IFERROR($E120*SUMIF('Daily Log'!$K$18:$K$1017,$B120,'Daily Log'!$L$18:$L$1017),0)</f>
        <v>0</v>
      </c>
      <c r="K120" s="117">
        <f>IFERROR($E120*SUMIF('Daily Log'!$N$18:$N$1017,$B120,'Daily Log'!$O$18:$O$1017),0)</f>
        <v>0</v>
      </c>
      <c r="L120" s="117">
        <f>IFERROR($E120*SUMIF('Daily Log'!$Q$18:$Q$1017,$B120,'Daily Log'!$R$18:$R$1017),0)</f>
        <v>0</v>
      </c>
      <c r="M120" s="117">
        <f>IFERROR($E120*SUMIF('Daily Log'!$T$18:$T$1017,$B120,'Daily Log'!$U$18:$U$1017),0)</f>
        <v>0</v>
      </c>
      <c r="N120" s="117">
        <f>IFERROR($E120*SUMIF('Daily Log'!$W$18:$W$1017,$B120,'Daily Log'!$X$18:$X$1017),0)</f>
        <v>0</v>
      </c>
      <c r="O120" s="117">
        <f>IFERROR($E120*SUMIF('Daily Log'!$Z$18:$Z$1017,$B120,'Daily Log'!$AA$18:$AA$1017),0)</f>
        <v>0</v>
      </c>
      <c r="P120" s="117">
        <f>IFERROR($E120*SUMIF('Daily Log'!$AC$18:$AC$1017,$B120,'Daily Log'!$AD$18:$AD$1017),0)</f>
        <v>0</v>
      </c>
      <c r="Q120" s="117">
        <f>IFERROR($E120*SUMIF('Daily Log'!$AF$18:$AF$1017,$B120,'Daily Log'!$AG$18:$AG$1017),0)</f>
        <v>0</v>
      </c>
      <c r="R120" s="117">
        <f>IFERROR($E120*SUMIF('Daily Log'!$AI$18:$AI$1017,$B120,'Daily Log'!$AJ$18:$AJ$1017),0)</f>
        <v>0</v>
      </c>
      <c r="S120" s="117">
        <f>IFERROR($E120*SUMIF('Daily Log'!$AL$18:$AL$1017,$B120,'Daily Log'!$AM$18:$AM$1017),0)</f>
        <v>0</v>
      </c>
      <c r="T120" s="117">
        <f>IFERROR($E120*SUMIF('Daily Log'!$AO$18:$AO$1017,$B120,'Daily Log'!$AP$18:$AP$1017),0)</f>
        <v>0</v>
      </c>
      <c r="U120" s="117">
        <f>IFERROR($E120*SUMIF('Daily Log'!$AR$18:$AR$1017,$B120,'Daily Log'!$AS$18:$AS$1017),0)</f>
        <v>0</v>
      </c>
      <c r="V120" s="117">
        <f>IFERROR($E120*SUMIF('Daily Log'!$AU$18:$AU$1017,$B120,'Daily Log'!$AV$18:$AV$1017),0)</f>
        <v>0</v>
      </c>
      <c r="W120" s="117">
        <f>IFERROR($E120*SUMIF('Daily Log'!$AX$18:$AX$1017,$B120,'Daily Log'!$AY$18:$AY$1017),0)</f>
        <v>0</v>
      </c>
      <c r="X120" s="117">
        <f>IFERROR($E120*SUMIF('Daily Log'!$BA$18:$BA$1017,$B120,'Daily Log'!$BB$18:$BB$1017),0)</f>
        <v>0</v>
      </c>
      <c r="Y120" s="117">
        <f>IFERROR($E120*SUMIF('Daily Log'!$BD$18:$BD$1017,$B120,'Daily Log'!$BE$18:$BE$1017),0)</f>
        <v>0</v>
      </c>
      <c r="Z120" s="117">
        <f>IFERROR($E120*SUMIF('Daily Log'!$BG$18:$BG$1017,$B120,'Daily Log'!$BH$18:$BH$1017),0)</f>
        <v>0</v>
      </c>
      <c r="AA120" s="117">
        <f>IFERROR($E120*SUMIF('Daily Log'!$BJ$18:$BJ$1017,$B120,'Daily Log'!$BK$18:$BK$1017),0)</f>
        <v>60</v>
      </c>
      <c r="AB120" s="117">
        <f>IFERROR($E120*SUMIF('Daily Log'!$BM$18:$BM$1017,$B120,'Daily Log'!$BN$18:$BN$1017),0)</f>
        <v>59</v>
      </c>
      <c r="AC120" s="117">
        <f>IFERROR($E120*SUMIF('Daily Log'!$BP$18:$BP$1017,$B120,'Daily Log'!$BQ$18:$BQ$1017),0)</f>
        <v>52</v>
      </c>
      <c r="AD120" s="117">
        <f>IFERROR($E120*SUMIF('Daily Log'!$BS$18:$BS$1017,$B120,'Daily Log'!$BT$18:$BT$1017),0)</f>
        <v>32</v>
      </c>
      <c r="AE120" s="117">
        <f>IFERROR($E120*SUMIF('Daily Log'!$BV$18:$BV$1017,$B120,'Daily Log'!$BW$18:$BW$1017),0)</f>
        <v>114</v>
      </c>
      <c r="AF120" s="117">
        <f>IFERROR($E120*SUMIF('Daily Log'!$BY$18:$BY$1017,$B120,'Daily Log'!$BZ$18:$BZ$1017),0)</f>
        <v>103</v>
      </c>
      <c r="AG120" s="117">
        <f>IFERROR($E120*SUMIF('Daily Log'!$CB$18:$CB$1017,$B120,'Daily Log'!$CC$18:$CC$1017),0)</f>
        <v>100</v>
      </c>
      <c r="AH120" s="117">
        <f>IFERROR($E120*SUMIF('Daily Log'!$CE$18:$CE$1017,$B120,'Daily Log'!$CF$18:$CF$1017),0)</f>
        <v>0</v>
      </c>
      <c r="AI120" s="117">
        <f>IFERROR($E120*SUMIF('Daily Log'!$CH$18:$CH$1017,$B120,'Daily Log'!$CI$18:$CI$1017),0)</f>
        <v>0</v>
      </c>
      <c r="AJ120" s="117">
        <f>IFERROR($E120*SUMIF('Daily Log'!$CK$18:$CK$1017,$B120,'Daily Log'!$CL$18:$CL$1017),0)</f>
        <v>0</v>
      </c>
      <c r="AK120" s="117">
        <f>IFERROR($E120*SUMIF('Daily Log'!$CN$18:$CN$1017,$B120,'Daily Log'!$CO$18:$CO$1017),0)</f>
        <v>0</v>
      </c>
    </row>
    <row r="121" spans="2:37" ht="33.75" hidden="1" customHeight="1">
      <c r="B121" s="409" t="s">
        <v>129</v>
      </c>
      <c r="C121" s="410"/>
      <c r="D121" s="399" t="s">
        <v>84</v>
      </c>
      <c r="E121" s="184">
        <v>1</v>
      </c>
      <c r="F121" s="116">
        <f t="shared" si="2"/>
        <v>151</v>
      </c>
      <c r="G121" s="117">
        <f>IFERROR($E121*SUMIF('Daily Log'!$B$18:$B$1017,$B121,'Daily Log'!$C$18:$C$1017),0)</f>
        <v>0</v>
      </c>
      <c r="H121" s="117">
        <f>IFERROR($E121*SUMIF('Daily Log'!$E$18:$E$1017,$B121,'Daily Log'!$F$18:$F$1017),0)</f>
        <v>0</v>
      </c>
      <c r="I121" s="117">
        <f>IFERROR($E121*SUMIF('Daily Log'!$H$18:$H$1017,$B121,'Daily Log'!$I$18:$I$1017),0)</f>
        <v>0</v>
      </c>
      <c r="J121" s="117">
        <f>IFERROR($E121*SUMIF('Daily Log'!$K$18:$K$1017,$B121,'Daily Log'!$L$18:$L$1017),0)</f>
        <v>0</v>
      </c>
      <c r="K121" s="117">
        <f>IFERROR($E121*SUMIF('Daily Log'!$N$18:$N$1017,$B121,'Daily Log'!$O$18:$O$1017),0)</f>
        <v>0</v>
      </c>
      <c r="L121" s="117">
        <f>IFERROR($E121*SUMIF('Daily Log'!$Q$18:$Q$1017,$B121,'Daily Log'!$R$18:$R$1017),0)</f>
        <v>0</v>
      </c>
      <c r="M121" s="117">
        <f>IFERROR($E121*SUMIF('Daily Log'!$T$18:$T$1017,$B121,'Daily Log'!$U$18:$U$1017),0)</f>
        <v>0</v>
      </c>
      <c r="N121" s="117">
        <f>IFERROR($E121*SUMIF('Daily Log'!$W$18:$W$1017,$B121,'Daily Log'!$X$18:$X$1017),0)</f>
        <v>0</v>
      </c>
      <c r="O121" s="117">
        <f>IFERROR($E121*SUMIF('Daily Log'!$Z$18:$Z$1017,$B121,'Daily Log'!$AA$18:$AA$1017),0)</f>
        <v>0</v>
      </c>
      <c r="P121" s="117">
        <f>IFERROR($E121*SUMIF('Daily Log'!$AC$18:$AC$1017,$B121,'Daily Log'!$AD$18:$AD$1017),0)</f>
        <v>0</v>
      </c>
      <c r="Q121" s="117">
        <f>IFERROR($E121*SUMIF('Daily Log'!$AF$18:$AF$1017,$B121,'Daily Log'!$AG$18:$AG$1017),0)</f>
        <v>0</v>
      </c>
      <c r="R121" s="117">
        <f>IFERROR($E121*SUMIF('Daily Log'!$AI$18:$AI$1017,$B121,'Daily Log'!$AJ$18:$AJ$1017),0)</f>
        <v>0</v>
      </c>
      <c r="S121" s="117">
        <f>IFERROR($E121*SUMIF('Daily Log'!$AL$18:$AL$1017,$B121,'Daily Log'!$AM$18:$AM$1017),0)</f>
        <v>0</v>
      </c>
      <c r="T121" s="117">
        <f>IFERROR($E121*SUMIF('Daily Log'!$AO$18:$AO$1017,$B121,'Daily Log'!$AP$18:$AP$1017),0)</f>
        <v>0</v>
      </c>
      <c r="U121" s="117">
        <f>IFERROR($E121*SUMIF('Daily Log'!$AR$18:$AR$1017,$B121,'Daily Log'!$AS$18:$AS$1017),0)</f>
        <v>0</v>
      </c>
      <c r="V121" s="117">
        <f>IFERROR($E121*SUMIF('Daily Log'!$AU$18:$AU$1017,$B121,'Daily Log'!$AV$18:$AV$1017),0)</f>
        <v>0</v>
      </c>
      <c r="W121" s="117">
        <f>IFERROR($E121*SUMIF('Daily Log'!$AX$18:$AX$1017,$B121,'Daily Log'!$AY$18:$AY$1017),0)</f>
        <v>0</v>
      </c>
      <c r="X121" s="117">
        <f>IFERROR($E121*SUMIF('Daily Log'!$BA$18:$BA$1017,$B121,'Daily Log'!$BB$18:$BB$1017),0)</f>
        <v>0</v>
      </c>
      <c r="Y121" s="117">
        <f>IFERROR($E121*SUMIF('Daily Log'!$BD$18:$BD$1017,$B121,'Daily Log'!$BE$18:$BE$1017),0)</f>
        <v>0</v>
      </c>
      <c r="Z121" s="117">
        <f>IFERROR($E121*SUMIF('Daily Log'!$BG$18:$BG$1017,$B121,'Daily Log'!$BH$18:$BH$1017),0)</f>
        <v>0</v>
      </c>
      <c r="AA121" s="117">
        <f>IFERROR($E121*SUMIF('Daily Log'!$BJ$18:$BJ$1017,$B121,'Daily Log'!$BK$18:$BK$1017),0)</f>
        <v>10</v>
      </c>
      <c r="AB121" s="117">
        <f>IFERROR($E121*SUMIF('Daily Log'!$BM$18:$BM$1017,$B121,'Daily Log'!$BN$18:$BN$1017),0)</f>
        <v>23</v>
      </c>
      <c r="AC121" s="117">
        <f>IFERROR($E121*SUMIF('Daily Log'!$BP$18:$BP$1017,$B121,'Daily Log'!$BQ$18:$BQ$1017),0)</f>
        <v>13</v>
      </c>
      <c r="AD121" s="117">
        <f>IFERROR($E121*SUMIF('Daily Log'!$BS$18:$BS$1017,$B121,'Daily Log'!$BT$18:$BT$1017),0)</f>
        <v>10</v>
      </c>
      <c r="AE121" s="117">
        <f>IFERROR($E121*SUMIF('Daily Log'!$BV$18:$BV$1017,$B121,'Daily Log'!$BW$18:$BW$1017),0)</f>
        <v>34</v>
      </c>
      <c r="AF121" s="117">
        <f>IFERROR($E121*SUMIF('Daily Log'!$BY$18:$BY$1017,$B121,'Daily Log'!$BZ$18:$BZ$1017),0)</f>
        <v>23</v>
      </c>
      <c r="AG121" s="117">
        <f>IFERROR($E121*SUMIF('Daily Log'!$CB$18:$CB$1017,$B121,'Daily Log'!$CC$18:$CC$1017),0)</f>
        <v>38</v>
      </c>
      <c r="AH121" s="117">
        <f>IFERROR($E121*SUMIF('Daily Log'!$CE$18:$CE$1017,$B121,'Daily Log'!$CF$18:$CF$1017),0)</f>
        <v>0</v>
      </c>
      <c r="AI121" s="117">
        <f>IFERROR($E121*SUMIF('Daily Log'!$CH$18:$CH$1017,$B121,'Daily Log'!$CI$18:$CI$1017),0)</f>
        <v>0</v>
      </c>
      <c r="AJ121" s="117">
        <f>IFERROR($E121*SUMIF('Daily Log'!$CK$18:$CK$1017,$B121,'Daily Log'!$CL$18:$CL$1017),0)</f>
        <v>0</v>
      </c>
      <c r="AK121" s="117">
        <f>IFERROR($E121*SUMIF('Daily Log'!$CN$18:$CN$1017,$B121,'Daily Log'!$CO$18:$CO$1017),0)</f>
        <v>0</v>
      </c>
    </row>
    <row r="122" spans="2:37" ht="33.75" hidden="1" customHeight="1">
      <c r="B122" s="409" t="s">
        <v>130</v>
      </c>
      <c r="C122" s="410"/>
      <c r="D122" s="399" t="s">
        <v>84</v>
      </c>
      <c r="E122" s="184">
        <v>1</v>
      </c>
      <c r="F122" s="116">
        <f t="shared" si="2"/>
        <v>32</v>
      </c>
      <c r="G122" s="117">
        <f>IFERROR($E122*SUMIF('Daily Log'!$B$18:$B$1017,$B122,'Daily Log'!$C$18:$C$1017),0)</f>
        <v>0</v>
      </c>
      <c r="H122" s="117">
        <f>IFERROR($E122*SUMIF('Daily Log'!$E$18:$E$1017,$B122,'Daily Log'!$F$18:$F$1017),0)</f>
        <v>0</v>
      </c>
      <c r="I122" s="117">
        <f>IFERROR($E122*SUMIF('Daily Log'!$H$18:$H$1017,$B122,'Daily Log'!$I$18:$I$1017),0)</f>
        <v>0</v>
      </c>
      <c r="J122" s="117">
        <f>IFERROR($E122*SUMIF('Daily Log'!$K$18:$K$1017,$B122,'Daily Log'!$L$18:$L$1017),0)</f>
        <v>0</v>
      </c>
      <c r="K122" s="117">
        <f>IFERROR($E122*SUMIF('Daily Log'!$N$18:$N$1017,$B122,'Daily Log'!$O$18:$O$1017),0)</f>
        <v>0</v>
      </c>
      <c r="L122" s="117">
        <f>IFERROR($E122*SUMIF('Daily Log'!$Q$18:$Q$1017,$B122,'Daily Log'!$R$18:$R$1017),0)</f>
        <v>0</v>
      </c>
      <c r="M122" s="117">
        <f>IFERROR($E122*SUMIF('Daily Log'!$T$18:$T$1017,$B122,'Daily Log'!$U$18:$U$1017),0)</f>
        <v>0</v>
      </c>
      <c r="N122" s="117">
        <f>IFERROR($E122*SUMIF('Daily Log'!$W$18:$W$1017,$B122,'Daily Log'!$X$18:$X$1017),0)</f>
        <v>0</v>
      </c>
      <c r="O122" s="117">
        <f>IFERROR($E122*SUMIF('Daily Log'!$Z$18:$Z$1017,$B122,'Daily Log'!$AA$18:$AA$1017),0)</f>
        <v>0</v>
      </c>
      <c r="P122" s="117">
        <f>IFERROR($E122*SUMIF('Daily Log'!$AC$18:$AC$1017,$B122,'Daily Log'!$AD$18:$AD$1017),0)</f>
        <v>0</v>
      </c>
      <c r="Q122" s="117">
        <f>IFERROR($E122*SUMIF('Daily Log'!$AF$18:$AF$1017,$B122,'Daily Log'!$AG$18:$AG$1017),0)</f>
        <v>0</v>
      </c>
      <c r="R122" s="117">
        <f>IFERROR($E122*SUMIF('Daily Log'!$AI$18:$AI$1017,$B122,'Daily Log'!$AJ$18:$AJ$1017),0)</f>
        <v>0</v>
      </c>
      <c r="S122" s="117">
        <f>IFERROR($E122*SUMIF('Daily Log'!$AL$18:$AL$1017,$B122,'Daily Log'!$AM$18:$AM$1017),0)</f>
        <v>0</v>
      </c>
      <c r="T122" s="117">
        <f>IFERROR($E122*SUMIF('Daily Log'!$AO$18:$AO$1017,$B122,'Daily Log'!$AP$18:$AP$1017),0)</f>
        <v>0</v>
      </c>
      <c r="U122" s="117">
        <f>IFERROR($E122*SUMIF('Daily Log'!$AR$18:$AR$1017,$B122,'Daily Log'!$AS$18:$AS$1017),0)</f>
        <v>0</v>
      </c>
      <c r="V122" s="117">
        <f>IFERROR($E122*SUMIF('Daily Log'!$AU$18:$AU$1017,$B122,'Daily Log'!$AV$18:$AV$1017),0)</f>
        <v>0</v>
      </c>
      <c r="W122" s="117">
        <f>IFERROR($E122*SUMIF('Daily Log'!$AX$18:$AX$1017,$B122,'Daily Log'!$AY$18:$AY$1017),0)</f>
        <v>0</v>
      </c>
      <c r="X122" s="117">
        <f>IFERROR($E122*SUMIF('Daily Log'!$BA$18:$BA$1017,$B122,'Daily Log'!$BB$18:$BB$1017),0)</f>
        <v>0</v>
      </c>
      <c r="Y122" s="117">
        <f>IFERROR($E122*SUMIF('Daily Log'!$BD$18:$BD$1017,$B122,'Daily Log'!$BE$18:$BE$1017),0)</f>
        <v>0</v>
      </c>
      <c r="Z122" s="117">
        <f>IFERROR($E122*SUMIF('Daily Log'!$BG$18:$BG$1017,$B122,'Daily Log'!$BH$18:$BH$1017),0)</f>
        <v>0</v>
      </c>
      <c r="AA122" s="117">
        <f>IFERROR($E122*SUMIF('Daily Log'!$BJ$18:$BJ$1017,$B122,'Daily Log'!$BK$18:$BK$1017),0)</f>
        <v>3</v>
      </c>
      <c r="AB122" s="117">
        <f>IFERROR($E122*SUMIF('Daily Log'!$BM$18:$BM$1017,$B122,'Daily Log'!$BN$18:$BN$1017),0)</f>
        <v>1</v>
      </c>
      <c r="AC122" s="117">
        <f>IFERROR($E122*SUMIF('Daily Log'!$BP$18:$BP$1017,$B122,'Daily Log'!$BQ$18:$BQ$1017),0)</f>
        <v>1</v>
      </c>
      <c r="AD122" s="117">
        <f>IFERROR($E122*SUMIF('Daily Log'!$BS$18:$BS$1017,$B122,'Daily Log'!$BT$18:$BT$1017),0)</f>
        <v>4</v>
      </c>
      <c r="AE122" s="117">
        <f>IFERROR($E122*SUMIF('Daily Log'!$BV$18:$BV$1017,$B122,'Daily Log'!$BW$18:$BW$1017),0)</f>
        <v>4</v>
      </c>
      <c r="AF122" s="117">
        <f>IFERROR($E122*SUMIF('Daily Log'!$BY$18:$BY$1017,$B122,'Daily Log'!$BZ$18:$BZ$1017),0)</f>
        <v>8</v>
      </c>
      <c r="AG122" s="117">
        <f>IFERROR($E122*SUMIF('Daily Log'!$CB$18:$CB$1017,$B122,'Daily Log'!$CC$18:$CC$1017),0)</f>
        <v>11</v>
      </c>
      <c r="AH122" s="117">
        <f>IFERROR($E122*SUMIF('Daily Log'!$CE$18:$CE$1017,$B122,'Daily Log'!$CF$18:$CF$1017),0)</f>
        <v>0</v>
      </c>
      <c r="AI122" s="117">
        <f>IFERROR($E122*SUMIF('Daily Log'!$CH$18:$CH$1017,$B122,'Daily Log'!$CI$18:$CI$1017),0)</f>
        <v>0</v>
      </c>
      <c r="AJ122" s="117">
        <f>IFERROR($E122*SUMIF('Daily Log'!$CK$18:$CK$1017,$B122,'Daily Log'!$CL$18:$CL$1017),0)</f>
        <v>0</v>
      </c>
      <c r="AK122" s="117">
        <f>IFERROR($E122*SUMIF('Daily Log'!$CN$18:$CN$1017,$B122,'Daily Log'!$CO$18:$CO$1017),0)</f>
        <v>0</v>
      </c>
    </row>
    <row r="123" spans="2:37" ht="33.75" hidden="1" customHeight="1">
      <c r="B123" s="409" t="s">
        <v>131</v>
      </c>
      <c r="C123" s="410"/>
      <c r="D123" s="399" t="s">
        <v>84</v>
      </c>
      <c r="E123" s="184">
        <v>1</v>
      </c>
      <c r="F123" s="116">
        <f t="shared" si="2"/>
        <v>13</v>
      </c>
      <c r="G123" s="117">
        <f>IFERROR($E123*SUMIF('Daily Log'!$B$18:$B$1017,$B123,'Daily Log'!$C$18:$C$1017),0)</f>
        <v>0</v>
      </c>
      <c r="H123" s="117">
        <f>IFERROR($E123*SUMIF('Daily Log'!$E$18:$E$1017,$B123,'Daily Log'!$F$18:$F$1017),0)</f>
        <v>0</v>
      </c>
      <c r="I123" s="117">
        <f>IFERROR($E123*SUMIF('Daily Log'!$H$18:$H$1017,$B123,'Daily Log'!$I$18:$I$1017),0)</f>
        <v>0</v>
      </c>
      <c r="J123" s="117">
        <f>IFERROR($E123*SUMIF('Daily Log'!$K$18:$K$1017,$B123,'Daily Log'!$L$18:$L$1017),0)</f>
        <v>0</v>
      </c>
      <c r="K123" s="117">
        <f>IFERROR($E123*SUMIF('Daily Log'!$N$18:$N$1017,$B123,'Daily Log'!$O$18:$O$1017),0)</f>
        <v>0</v>
      </c>
      <c r="L123" s="117">
        <f>IFERROR($E123*SUMIF('Daily Log'!$Q$18:$Q$1017,$B123,'Daily Log'!$R$18:$R$1017),0)</f>
        <v>0</v>
      </c>
      <c r="M123" s="117">
        <f>IFERROR($E123*SUMIF('Daily Log'!$T$18:$T$1017,$B123,'Daily Log'!$U$18:$U$1017),0)</f>
        <v>0</v>
      </c>
      <c r="N123" s="117">
        <f>IFERROR($E123*SUMIF('Daily Log'!$W$18:$W$1017,$B123,'Daily Log'!$X$18:$X$1017),0)</f>
        <v>0</v>
      </c>
      <c r="O123" s="117">
        <f>IFERROR($E123*SUMIF('Daily Log'!$Z$18:$Z$1017,$B123,'Daily Log'!$AA$18:$AA$1017),0)</f>
        <v>0</v>
      </c>
      <c r="P123" s="117">
        <f>IFERROR($E123*SUMIF('Daily Log'!$AC$18:$AC$1017,$B123,'Daily Log'!$AD$18:$AD$1017),0)</f>
        <v>0</v>
      </c>
      <c r="Q123" s="117">
        <f>IFERROR($E123*SUMIF('Daily Log'!$AF$18:$AF$1017,$B123,'Daily Log'!$AG$18:$AG$1017),0)</f>
        <v>0</v>
      </c>
      <c r="R123" s="117">
        <f>IFERROR($E123*SUMIF('Daily Log'!$AI$18:$AI$1017,$B123,'Daily Log'!$AJ$18:$AJ$1017),0)</f>
        <v>0</v>
      </c>
      <c r="S123" s="117">
        <f>IFERROR($E123*SUMIF('Daily Log'!$AL$18:$AL$1017,$B123,'Daily Log'!$AM$18:$AM$1017),0)</f>
        <v>0</v>
      </c>
      <c r="T123" s="117">
        <f>IFERROR($E123*SUMIF('Daily Log'!$AO$18:$AO$1017,$B123,'Daily Log'!$AP$18:$AP$1017),0)</f>
        <v>0</v>
      </c>
      <c r="U123" s="117">
        <f>IFERROR($E123*SUMIF('Daily Log'!$AR$18:$AR$1017,$B123,'Daily Log'!$AS$18:$AS$1017),0)</f>
        <v>0</v>
      </c>
      <c r="V123" s="117">
        <f>IFERROR($E123*SUMIF('Daily Log'!$AU$18:$AU$1017,$B123,'Daily Log'!$AV$18:$AV$1017),0)</f>
        <v>0</v>
      </c>
      <c r="W123" s="117">
        <f>IFERROR($E123*SUMIF('Daily Log'!$AX$18:$AX$1017,$B123,'Daily Log'!$AY$18:$AY$1017),0)</f>
        <v>0</v>
      </c>
      <c r="X123" s="117">
        <f>IFERROR($E123*SUMIF('Daily Log'!$BA$18:$BA$1017,$B123,'Daily Log'!$BB$18:$BB$1017),0)</f>
        <v>0</v>
      </c>
      <c r="Y123" s="117">
        <f>IFERROR($E123*SUMIF('Daily Log'!$BD$18:$BD$1017,$B123,'Daily Log'!$BE$18:$BE$1017),0)</f>
        <v>0</v>
      </c>
      <c r="Z123" s="117">
        <f>IFERROR($E123*SUMIF('Daily Log'!$BG$18:$BG$1017,$B123,'Daily Log'!$BH$18:$BH$1017),0)</f>
        <v>0</v>
      </c>
      <c r="AA123" s="117">
        <f>IFERROR($E123*SUMIF('Daily Log'!$BJ$18:$BJ$1017,$B123,'Daily Log'!$BK$18:$BK$1017),0)</f>
        <v>0</v>
      </c>
      <c r="AB123" s="117">
        <f>IFERROR($E123*SUMIF('Daily Log'!$BM$18:$BM$1017,$B123,'Daily Log'!$BN$18:$BN$1017),0)</f>
        <v>2</v>
      </c>
      <c r="AC123" s="117">
        <f>IFERROR($E123*SUMIF('Daily Log'!$BP$18:$BP$1017,$B123,'Daily Log'!$BQ$18:$BQ$1017),0)</f>
        <v>2</v>
      </c>
      <c r="AD123" s="117">
        <f>IFERROR($E123*SUMIF('Daily Log'!$BS$18:$BS$1017,$B123,'Daily Log'!$BT$18:$BT$1017),0)</f>
        <v>0</v>
      </c>
      <c r="AE123" s="117">
        <f>IFERROR($E123*SUMIF('Daily Log'!$BV$18:$BV$1017,$B123,'Daily Log'!$BW$18:$BW$1017),0)</f>
        <v>3</v>
      </c>
      <c r="AF123" s="117">
        <f>IFERROR($E123*SUMIF('Daily Log'!$BY$18:$BY$1017,$B123,'Daily Log'!$BZ$18:$BZ$1017),0)</f>
        <v>3</v>
      </c>
      <c r="AG123" s="117">
        <f>IFERROR($E123*SUMIF('Daily Log'!$CB$18:$CB$1017,$B123,'Daily Log'!$CC$18:$CC$1017),0)</f>
        <v>3</v>
      </c>
      <c r="AH123" s="117">
        <f>IFERROR($E123*SUMIF('Daily Log'!$CE$18:$CE$1017,$B123,'Daily Log'!$CF$18:$CF$1017),0)</f>
        <v>0</v>
      </c>
      <c r="AI123" s="117">
        <f>IFERROR($E123*SUMIF('Daily Log'!$CH$18:$CH$1017,$B123,'Daily Log'!$CI$18:$CI$1017),0)</f>
        <v>0</v>
      </c>
      <c r="AJ123" s="117">
        <f>IFERROR($E123*SUMIF('Daily Log'!$CK$18:$CK$1017,$B123,'Daily Log'!$CL$18:$CL$1017),0)</f>
        <v>0</v>
      </c>
      <c r="AK123" s="117">
        <f>IFERROR($E123*SUMIF('Daily Log'!$CN$18:$CN$1017,$B123,'Daily Log'!$CO$18:$CO$1017),0)</f>
        <v>0</v>
      </c>
    </row>
    <row r="124" spans="2:37" ht="33.75" hidden="1" customHeight="1">
      <c r="B124" s="415" t="s">
        <v>128</v>
      </c>
      <c r="C124" s="410"/>
      <c r="D124" s="399" t="s">
        <v>84</v>
      </c>
      <c r="E124" s="184">
        <v>1</v>
      </c>
      <c r="F124" s="116">
        <f t="shared" si="2"/>
        <v>34</v>
      </c>
      <c r="G124" s="117">
        <f>IFERROR($E124*SUMIF('Daily Log'!$B$18:$B$1017,$B124,'Daily Log'!$C$18:$C$1017),0)</f>
        <v>0</v>
      </c>
      <c r="H124" s="117">
        <f>IFERROR($E124*SUMIF('Daily Log'!$E$18:$E$1017,$B124,'Daily Log'!$F$18:$F$1017),0)</f>
        <v>0</v>
      </c>
      <c r="I124" s="117">
        <f>IFERROR($E124*SUMIF('Daily Log'!$H$18:$H$1017,$B124,'Daily Log'!$I$18:$I$1017),0)</f>
        <v>0</v>
      </c>
      <c r="J124" s="117">
        <f>IFERROR($E124*SUMIF('Daily Log'!$K$18:$K$1017,$B124,'Daily Log'!$L$18:$L$1017),0)</f>
        <v>0</v>
      </c>
      <c r="K124" s="117">
        <f>IFERROR($E124*SUMIF('Daily Log'!$N$18:$N$1017,$B124,'Daily Log'!$O$18:$O$1017),0)</f>
        <v>0</v>
      </c>
      <c r="L124" s="117">
        <f>IFERROR($E124*SUMIF('Daily Log'!$Q$18:$Q$1017,$B124,'Daily Log'!$R$18:$R$1017),0)</f>
        <v>0</v>
      </c>
      <c r="M124" s="117">
        <f>IFERROR($E124*SUMIF('Daily Log'!$T$18:$T$1017,$B124,'Daily Log'!$U$18:$U$1017),0)</f>
        <v>0</v>
      </c>
      <c r="N124" s="117">
        <f>IFERROR($E124*SUMIF('Daily Log'!$W$18:$W$1017,$B124,'Daily Log'!$X$18:$X$1017),0)</f>
        <v>0</v>
      </c>
      <c r="O124" s="117">
        <f>IFERROR($E124*SUMIF('Daily Log'!$Z$18:$Z$1017,$B124,'Daily Log'!$AA$18:$AA$1017),0)</f>
        <v>0</v>
      </c>
      <c r="P124" s="117">
        <f>IFERROR($E124*SUMIF('Daily Log'!$AC$18:$AC$1017,$B124,'Daily Log'!$AD$18:$AD$1017),0)</f>
        <v>0</v>
      </c>
      <c r="Q124" s="117">
        <f>IFERROR($E124*SUMIF('Daily Log'!$AF$18:$AF$1017,$B124,'Daily Log'!$AG$18:$AG$1017),0)</f>
        <v>0</v>
      </c>
      <c r="R124" s="117">
        <f>IFERROR($E124*SUMIF('Daily Log'!$AI$18:$AI$1017,$B124,'Daily Log'!$AJ$18:$AJ$1017),0)</f>
        <v>0</v>
      </c>
      <c r="S124" s="117">
        <f>IFERROR($E124*SUMIF('Daily Log'!$AL$18:$AL$1017,$B124,'Daily Log'!$AM$18:$AM$1017),0)</f>
        <v>0</v>
      </c>
      <c r="T124" s="117">
        <f>IFERROR($E124*SUMIF('Daily Log'!$AO$18:$AO$1017,$B124,'Daily Log'!$AP$18:$AP$1017),0)</f>
        <v>0</v>
      </c>
      <c r="U124" s="117">
        <f>IFERROR($E124*SUMIF('Daily Log'!$AR$18:$AR$1017,$B124,'Daily Log'!$AS$18:$AS$1017),0)</f>
        <v>0</v>
      </c>
      <c r="V124" s="117">
        <f>IFERROR($E124*SUMIF('Daily Log'!$AU$18:$AU$1017,$B124,'Daily Log'!$AV$18:$AV$1017),0)</f>
        <v>0</v>
      </c>
      <c r="W124" s="117">
        <f>IFERROR($E124*SUMIF('Daily Log'!$AX$18:$AX$1017,$B124,'Daily Log'!$AY$18:$AY$1017),0)</f>
        <v>0</v>
      </c>
      <c r="X124" s="117">
        <f>IFERROR($E124*SUMIF('Daily Log'!$BA$18:$BA$1017,$B124,'Daily Log'!$BB$18:$BB$1017),0)</f>
        <v>0</v>
      </c>
      <c r="Y124" s="117">
        <f>IFERROR($E124*SUMIF('Daily Log'!$BD$18:$BD$1017,$B124,'Daily Log'!$BE$18:$BE$1017),0)</f>
        <v>0</v>
      </c>
      <c r="Z124" s="117">
        <f>IFERROR($E124*SUMIF('Daily Log'!$BG$18:$BG$1017,$B124,'Daily Log'!$BH$18:$BH$1017),0)</f>
        <v>0</v>
      </c>
      <c r="AA124" s="117">
        <f>IFERROR($E124*SUMIF('Daily Log'!$BJ$18:$BJ$1017,$B124,'Daily Log'!$BK$18:$BK$1017),0)</f>
        <v>7</v>
      </c>
      <c r="AB124" s="117">
        <f>IFERROR($E124*SUMIF('Daily Log'!$BM$18:$BM$1017,$B124,'Daily Log'!$BN$18:$BN$1017),0)</f>
        <v>4</v>
      </c>
      <c r="AC124" s="117">
        <f>IFERROR($E124*SUMIF('Daily Log'!$BP$18:$BP$1017,$B124,'Daily Log'!$BQ$18:$BQ$1017),0)</f>
        <v>1</v>
      </c>
      <c r="AD124" s="117">
        <f>IFERROR($E124*SUMIF('Daily Log'!$BS$18:$BS$1017,$B124,'Daily Log'!$BT$18:$BT$1017),0)</f>
        <v>4</v>
      </c>
      <c r="AE124" s="117">
        <f>IFERROR($E124*SUMIF('Daily Log'!$BV$18:$BV$1017,$B124,'Daily Log'!$BW$18:$BW$1017),0)</f>
        <v>6</v>
      </c>
      <c r="AF124" s="117">
        <f>IFERROR($E124*SUMIF('Daily Log'!$BY$18:$BY$1017,$B124,'Daily Log'!$BZ$18:$BZ$1017),0)</f>
        <v>4</v>
      </c>
      <c r="AG124" s="117">
        <f>IFERROR($E124*SUMIF('Daily Log'!$CB$18:$CB$1017,$B124,'Daily Log'!$CC$18:$CC$1017),0)</f>
        <v>8</v>
      </c>
      <c r="AH124" s="117">
        <f>IFERROR($E124*SUMIF('Daily Log'!$CE$18:$CE$1017,$B124,'Daily Log'!$CF$18:$CF$1017),0)</f>
        <v>0</v>
      </c>
      <c r="AI124" s="117">
        <f>IFERROR($E124*SUMIF('Daily Log'!$CH$18:$CH$1017,$B124,'Daily Log'!$CI$18:$CI$1017),0)</f>
        <v>0</v>
      </c>
      <c r="AJ124" s="117">
        <f>IFERROR($E124*SUMIF('Daily Log'!$CK$18:$CK$1017,$B124,'Daily Log'!$CL$18:$CL$1017),0)</f>
        <v>0</v>
      </c>
      <c r="AK124" s="117">
        <f>IFERROR($E124*SUMIF('Daily Log'!$CN$18:$CN$1017,$B124,'Daily Log'!$CO$18:$CO$1017),0)</f>
        <v>0</v>
      </c>
    </row>
    <row r="125" spans="2:37" ht="33.75" hidden="1" customHeight="1">
      <c r="B125" s="409" t="s">
        <v>124</v>
      </c>
      <c r="C125" s="410"/>
      <c r="D125" s="399" t="s">
        <v>84</v>
      </c>
      <c r="E125" s="184">
        <v>1</v>
      </c>
      <c r="F125" s="116">
        <f t="shared" si="2"/>
        <v>74</v>
      </c>
      <c r="G125" s="117">
        <f>IFERROR($E125*SUMIF('Daily Log'!$B$18:$B$1017,$B125,'Daily Log'!$C$18:$C$1017),0)</f>
        <v>0</v>
      </c>
      <c r="H125" s="117">
        <f>IFERROR($E125*SUMIF('Daily Log'!$E$18:$E$1017,$B125,'Daily Log'!$F$18:$F$1017),0)</f>
        <v>0</v>
      </c>
      <c r="I125" s="117">
        <f>IFERROR($E125*SUMIF('Daily Log'!$H$18:$H$1017,$B125,'Daily Log'!$I$18:$I$1017),0)</f>
        <v>0</v>
      </c>
      <c r="J125" s="117">
        <f>IFERROR($E125*SUMIF('Daily Log'!$K$18:$K$1017,$B125,'Daily Log'!$L$18:$L$1017),0)</f>
        <v>0</v>
      </c>
      <c r="K125" s="117">
        <f>IFERROR($E125*SUMIF('Daily Log'!$N$18:$N$1017,$B125,'Daily Log'!$O$18:$O$1017),0)</f>
        <v>0</v>
      </c>
      <c r="L125" s="117">
        <f>IFERROR($E125*SUMIF('Daily Log'!$Q$18:$Q$1017,$B125,'Daily Log'!$R$18:$R$1017),0)</f>
        <v>0</v>
      </c>
      <c r="M125" s="117">
        <f>IFERROR($E125*SUMIF('Daily Log'!$T$18:$T$1017,$B125,'Daily Log'!$U$18:$U$1017),0)</f>
        <v>0</v>
      </c>
      <c r="N125" s="117">
        <f>IFERROR($E125*SUMIF('Daily Log'!$W$18:$W$1017,$B125,'Daily Log'!$X$18:$X$1017),0)</f>
        <v>0</v>
      </c>
      <c r="O125" s="117">
        <f>IFERROR($E125*SUMIF('Daily Log'!$Z$18:$Z$1017,$B125,'Daily Log'!$AA$18:$AA$1017),0)</f>
        <v>0</v>
      </c>
      <c r="P125" s="117">
        <f>IFERROR($E125*SUMIF('Daily Log'!$AC$18:$AC$1017,$B125,'Daily Log'!$AD$18:$AD$1017),0)</f>
        <v>0</v>
      </c>
      <c r="Q125" s="117">
        <f>IFERROR($E125*SUMIF('Daily Log'!$AF$18:$AF$1017,$B125,'Daily Log'!$AG$18:$AG$1017),0)</f>
        <v>0</v>
      </c>
      <c r="R125" s="117">
        <f>IFERROR($E125*SUMIF('Daily Log'!$AI$18:$AI$1017,$B125,'Daily Log'!$AJ$18:$AJ$1017),0)</f>
        <v>0</v>
      </c>
      <c r="S125" s="117">
        <f>IFERROR($E125*SUMIF('Daily Log'!$AL$18:$AL$1017,$B125,'Daily Log'!$AM$18:$AM$1017),0)</f>
        <v>0</v>
      </c>
      <c r="T125" s="117">
        <f>IFERROR($E125*SUMIF('Daily Log'!$AO$18:$AO$1017,$B125,'Daily Log'!$AP$18:$AP$1017),0)</f>
        <v>0</v>
      </c>
      <c r="U125" s="117">
        <f>IFERROR($E125*SUMIF('Daily Log'!$AR$18:$AR$1017,$B125,'Daily Log'!$AS$18:$AS$1017),0)</f>
        <v>0</v>
      </c>
      <c r="V125" s="117">
        <f>IFERROR($E125*SUMIF('Daily Log'!$AU$18:$AU$1017,$B125,'Daily Log'!$AV$18:$AV$1017),0)</f>
        <v>0</v>
      </c>
      <c r="W125" s="117">
        <f>IFERROR($E125*SUMIF('Daily Log'!$AX$18:$AX$1017,$B125,'Daily Log'!$AY$18:$AY$1017),0)</f>
        <v>0</v>
      </c>
      <c r="X125" s="117">
        <f>IFERROR($E125*SUMIF('Daily Log'!$BA$18:$BA$1017,$B125,'Daily Log'!$BB$18:$BB$1017),0)</f>
        <v>0</v>
      </c>
      <c r="Y125" s="117">
        <f>IFERROR($E125*SUMIF('Daily Log'!$BD$18:$BD$1017,$B125,'Daily Log'!$BE$18:$BE$1017),0)</f>
        <v>0</v>
      </c>
      <c r="Z125" s="117">
        <f>IFERROR($E125*SUMIF('Daily Log'!$BG$18:$BG$1017,$B125,'Daily Log'!$BH$18:$BH$1017),0)</f>
        <v>0</v>
      </c>
      <c r="AA125" s="117">
        <f>IFERROR($E125*SUMIF('Daily Log'!$BJ$18:$BJ$1017,$B125,'Daily Log'!$BK$18:$BK$1017),0)</f>
        <v>5</v>
      </c>
      <c r="AB125" s="117">
        <f>IFERROR($E125*SUMIF('Daily Log'!$BM$18:$BM$1017,$B125,'Daily Log'!$BN$18:$BN$1017),0)</f>
        <v>7</v>
      </c>
      <c r="AC125" s="117">
        <f>IFERROR($E125*SUMIF('Daily Log'!$BP$18:$BP$1017,$B125,'Daily Log'!$BQ$18:$BQ$1017),0)</f>
        <v>11</v>
      </c>
      <c r="AD125" s="117">
        <f>IFERROR($E125*SUMIF('Daily Log'!$BS$18:$BS$1017,$B125,'Daily Log'!$BT$18:$BT$1017),0)</f>
        <v>9</v>
      </c>
      <c r="AE125" s="117">
        <f>IFERROR($E125*SUMIF('Daily Log'!$BV$18:$BV$1017,$B125,'Daily Log'!$BW$18:$BW$1017),0)</f>
        <v>14</v>
      </c>
      <c r="AF125" s="117">
        <f>IFERROR($E125*SUMIF('Daily Log'!$BY$18:$BY$1017,$B125,'Daily Log'!$BZ$18:$BZ$1017),0)</f>
        <v>10</v>
      </c>
      <c r="AG125" s="117">
        <f>IFERROR($E125*SUMIF('Daily Log'!$CB$18:$CB$1017,$B125,'Daily Log'!$CC$18:$CC$1017),0)</f>
        <v>18</v>
      </c>
      <c r="AH125" s="117">
        <f>IFERROR($E125*SUMIF('Daily Log'!$CE$18:$CE$1017,$B125,'Daily Log'!$CF$18:$CF$1017),0)</f>
        <v>0</v>
      </c>
      <c r="AI125" s="117">
        <f>IFERROR($E125*SUMIF('Daily Log'!$CH$18:$CH$1017,$B125,'Daily Log'!$CI$18:$CI$1017),0)</f>
        <v>0</v>
      </c>
      <c r="AJ125" s="117">
        <f>IFERROR($E125*SUMIF('Daily Log'!$CK$18:$CK$1017,$B125,'Daily Log'!$CL$18:$CL$1017),0)</f>
        <v>0</v>
      </c>
      <c r="AK125" s="117">
        <f>IFERROR($E125*SUMIF('Daily Log'!$CN$18:$CN$1017,$B125,'Daily Log'!$CO$18:$CO$1017),0)</f>
        <v>0</v>
      </c>
    </row>
    <row r="126" spans="2:37" ht="33.75" hidden="1" customHeight="1">
      <c r="B126" s="415" t="s">
        <v>125</v>
      </c>
      <c r="C126" s="410"/>
      <c r="D126" s="399" t="s">
        <v>84</v>
      </c>
      <c r="E126" s="184">
        <v>1</v>
      </c>
      <c r="F126" s="116">
        <f t="shared" si="2"/>
        <v>155</v>
      </c>
      <c r="G126" s="117">
        <f>IFERROR($E126*SUMIF('Daily Log'!$B$18:$B$1017,$B126,'Daily Log'!$C$18:$C$1017),0)</f>
        <v>0</v>
      </c>
      <c r="H126" s="117">
        <f>IFERROR($E126*SUMIF('Daily Log'!$E$18:$E$1017,$B126,'Daily Log'!$F$18:$F$1017),0)</f>
        <v>0</v>
      </c>
      <c r="I126" s="117">
        <f>IFERROR($E126*SUMIF('Daily Log'!$H$18:$H$1017,$B126,'Daily Log'!$I$18:$I$1017),0)</f>
        <v>0</v>
      </c>
      <c r="J126" s="117">
        <f>IFERROR($E126*SUMIF('Daily Log'!$K$18:$K$1017,$B126,'Daily Log'!$L$18:$L$1017),0)</f>
        <v>0</v>
      </c>
      <c r="K126" s="117">
        <f>IFERROR($E126*SUMIF('Daily Log'!$N$18:$N$1017,$B126,'Daily Log'!$O$18:$O$1017),0)</f>
        <v>0</v>
      </c>
      <c r="L126" s="117">
        <f>IFERROR($E126*SUMIF('Daily Log'!$Q$18:$Q$1017,$B126,'Daily Log'!$R$18:$R$1017),0)</f>
        <v>0</v>
      </c>
      <c r="M126" s="117">
        <f>IFERROR($E126*SUMIF('Daily Log'!$T$18:$T$1017,$B126,'Daily Log'!$U$18:$U$1017),0)</f>
        <v>0</v>
      </c>
      <c r="N126" s="117">
        <f>IFERROR($E126*SUMIF('Daily Log'!$W$18:$W$1017,$B126,'Daily Log'!$X$18:$X$1017),0)</f>
        <v>0</v>
      </c>
      <c r="O126" s="117">
        <f>IFERROR($E126*SUMIF('Daily Log'!$Z$18:$Z$1017,$B126,'Daily Log'!$AA$18:$AA$1017),0)</f>
        <v>0</v>
      </c>
      <c r="P126" s="117">
        <f>IFERROR($E126*SUMIF('Daily Log'!$AC$18:$AC$1017,$B126,'Daily Log'!$AD$18:$AD$1017),0)</f>
        <v>0</v>
      </c>
      <c r="Q126" s="117">
        <f>IFERROR($E126*SUMIF('Daily Log'!$AF$18:$AF$1017,$B126,'Daily Log'!$AG$18:$AG$1017),0)</f>
        <v>0</v>
      </c>
      <c r="R126" s="117">
        <f>IFERROR($E126*SUMIF('Daily Log'!$AI$18:$AI$1017,$B126,'Daily Log'!$AJ$18:$AJ$1017),0)</f>
        <v>0</v>
      </c>
      <c r="S126" s="117">
        <f>IFERROR($E126*SUMIF('Daily Log'!$AL$18:$AL$1017,$B126,'Daily Log'!$AM$18:$AM$1017),0)</f>
        <v>0</v>
      </c>
      <c r="T126" s="117">
        <f>IFERROR($E126*SUMIF('Daily Log'!$AO$18:$AO$1017,$B126,'Daily Log'!$AP$18:$AP$1017),0)</f>
        <v>0</v>
      </c>
      <c r="U126" s="117">
        <f>IFERROR($E126*SUMIF('Daily Log'!$AR$18:$AR$1017,$B126,'Daily Log'!$AS$18:$AS$1017),0)</f>
        <v>0</v>
      </c>
      <c r="V126" s="117">
        <f>IFERROR($E126*SUMIF('Daily Log'!$AU$18:$AU$1017,$B126,'Daily Log'!$AV$18:$AV$1017),0)</f>
        <v>0</v>
      </c>
      <c r="W126" s="117">
        <f>IFERROR($E126*SUMIF('Daily Log'!$AX$18:$AX$1017,$B126,'Daily Log'!$AY$18:$AY$1017),0)</f>
        <v>0</v>
      </c>
      <c r="X126" s="117">
        <f>IFERROR($E126*SUMIF('Daily Log'!$BA$18:$BA$1017,$B126,'Daily Log'!$BB$18:$BB$1017),0)</f>
        <v>0</v>
      </c>
      <c r="Y126" s="117">
        <f>IFERROR($E126*SUMIF('Daily Log'!$BD$18:$BD$1017,$B126,'Daily Log'!$BE$18:$BE$1017),0)</f>
        <v>0</v>
      </c>
      <c r="Z126" s="117">
        <f>IFERROR($E126*SUMIF('Daily Log'!$BG$18:$BG$1017,$B126,'Daily Log'!$BH$18:$BH$1017),0)</f>
        <v>0</v>
      </c>
      <c r="AA126" s="117">
        <f>IFERROR($E126*SUMIF('Daily Log'!$BJ$18:$BJ$1017,$B126,'Daily Log'!$BK$18:$BK$1017),0)</f>
        <v>17</v>
      </c>
      <c r="AB126" s="117">
        <f>IFERROR($E126*SUMIF('Daily Log'!$BM$18:$BM$1017,$B126,'Daily Log'!$BN$18:$BN$1017),0)</f>
        <v>23</v>
      </c>
      <c r="AC126" s="117">
        <f>IFERROR($E126*SUMIF('Daily Log'!$BP$18:$BP$1017,$B126,'Daily Log'!$BQ$18:$BQ$1017),0)</f>
        <v>9</v>
      </c>
      <c r="AD126" s="117">
        <f>IFERROR($E126*SUMIF('Daily Log'!$BS$18:$BS$1017,$B126,'Daily Log'!$BT$18:$BT$1017),0)</f>
        <v>9</v>
      </c>
      <c r="AE126" s="117">
        <f>IFERROR($E126*SUMIF('Daily Log'!$BV$18:$BV$1017,$B126,'Daily Log'!$BW$18:$BW$1017),0)</f>
        <v>23</v>
      </c>
      <c r="AF126" s="117">
        <f>IFERROR($E126*SUMIF('Daily Log'!$BY$18:$BY$1017,$B126,'Daily Log'!$BZ$18:$BZ$1017),0)</f>
        <v>35</v>
      </c>
      <c r="AG126" s="117">
        <f>IFERROR($E126*SUMIF('Daily Log'!$CB$18:$CB$1017,$B126,'Daily Log'!$CC$18:$CC$1017),0)</f>
        <v>39</v>
      </c>
      <c r="AH126" s="117">
        <f>IFERROR($E126*SUMIF('Daily Log'!$CE$18:$CE$1017,$B126,'Daily Log'!$CF$18:$CF$1017),0)</f>
        <v>0</v>
      </c>
      <c r="AI126" s="117">
        <f>IFERROR($E126*SUMIF('Daily Log'!$CH$18:$CH$1017,$B126,'Daily Log'!$CI$18:$CI$1017),0)</f>
        <v>0</v>
      </c>
      <c r="AJ126" s="117">
        <f>IFERROR($E126*SUMIF('Daily Log'!$CK$18:$CK$1017,$B126,'Daily Log'!$CL$18:$CL$1017),0)</f>
        <v>0</v>
      </c>
      <c r="AK126" s="117">
        <f>IFERROR($E126*SUMIF('Daily Log'!$CN$18:$CN$1017,$B126,'Daily Log'!$CO$18:$CO$1017),0)</f>
        <v>0</v>
      </c>
    </row>
    <row r="127" spans="2:37" ht="33.75" hidden="1" customHeight="1">
      <c r="B127" s="415" t="s">
        <v>126</v>
      </c>
      <c r="C127" s="410"/>
      <c r="D127" s="399" t="s">
        <v>84</v>
      </c>
      <c r="E127" s="184">
        <v>1</v>
      </c>
      <c r="F127" s="116">
        <f t="shared" si="2"/>
        <v>112</v>
      </c>
      <c r="G127" s="117">
        <f>IFERROR($E127*SUMIF('Daily Log'!$B$18:$B$1017,$B127,'Daily Log'!$C$18:$C$1017),0)</f>
        <v>0</v>
      </c>
      <c r="H127" s="117">
        <f>IFERROR($E127*SUMIF('Daily Log'!$E$18:$E$1017,$B127,'Daily Log'!$F$18:$F$1017),0)</f>
        <v>0</v>
      </c>
      <c r="I127" s="117">
        <f>IFERROR($E127*SUMIF('Daily Log'!$H$18:$H$1017,$B127,'Daily Log'!$I$18:$I$1017),0)</f>
        <v>0</v>
      </c>
      <c r="J127" s="117">
        <f>IFERROR($E127*SUMIF('Daily Log'!$K$18:$K$1017,$B127,'Daily Log'!$L$18:$L$1017),0)</f>
        <v>0</v>
      </c>
      <c r="K127" s="117">
        <f>IFERROR($E127*SUMIF('Daily Log'!$N$18:$N$1017,$B127,'Daily Log'!$O$18:$O$1017),0)</f>
        <v>0</v>
      </c>
      <c r="L127" s="117">
        <f>IFERROR($E127*SUMIF('Daily Log'!$Q$18:$Q$1017,$B127,'Daily Log'!$R$18:$R$1017),0)</f>
        <v>0</v>
      </c>
      <c r="M127" s="117">
        <f>IFERROR($E127*SUMIF('Daily Log'!$T$18:$T$1017,$B127,'Daily Log'!$U$18:$U$1017),0)</f>
        <v>0</v>
      </c>
      <c r="N127" s="117">
        <f>IFERROR($E127*SUMIF('Daily Log'!$W$18:$W$1017,$B127,'Daily Log'!$X$18:$X$1017),0)</f>
        <v>0</v>
      </c>
      <c r="O127" s="117">
        <f>IFERROR($E127*SUMIF('Daily Log'!$Z$18:$Z$1017,$B127,'Daily Log'!$AA$18:$AA$1017),0)</f>
        <v>0</v>
      </c>
      <c r="P127" s="117">
        <f>IFERROR($E127*SUMIF('Daily Log'!$AC$18:$AC$1017,$B127,'Daily Log'!$AD$18:$AD$1017),0)</f>
        <v>0</v>
      </c>
      <c r="Q127" s="117">
        <f>IFERROR($E127*SUMIF('Daily Log'!$AF$18:$AF$1017,$B127,'Daily Log'!$AG$18:$AG$1017),0)</f>
        <v>0</v>
      </c>
      <c r="R127" s="117">
        <f>IFERROR($E127*SUMIF('Daily Log'!$AI$18:$AI$1017,$B127,'Daily Log'!$AJ$18:$AJ$1017),0)</f>
        <v>0</v>
      </c>
      <c r="S127" s="117">
        <f>IFERROR($E127*SUMIF('Daily Log'!$AL$18:$AL$1017,$B127,'Daily Log'!$AM$18:$AM$1017),0)</f>
        <v>0</v>
      </c>
      <c r="T127" s="117">
        <f>IFERROR($E127*SUMIF('Daily Log'!$AO$18:$AO$1017,$B127,'Daily Log'!$AP$18:$AP$1017),0)</f>
        <v>0</v>
      </c>
      <c r="U127" s="117">
        <f>IFERROR($E127*SUMIF('Daily Log'!$AR$18:$AR$1017,$B127,'Daily Log'!$AS$18:$AS$1017),0)</f>
        <v>0</v>
      </c>
      <c r="V127" s="117">
        <f>IFERROR($E127*SUMIF('Daily Log'!$AU$18:$AU$1017,$B127,'Daily Log'!$AV$18:$AV$1017),0)</f>
        <v>0</v>
      </c>
      <c r="W127" s="117">
        <f>IFERROR($E127*SUMIF('Daily Log'!$AX$18:$AX$1017,$B127,'Daily Log'!$AY$18:$AY$1017),0)</f>
        <v>0</v>
      </c>
      <c r="X127" s="117">
        <f>IFERROR($E127*SUMIF('Daily Log'!$BA$18:$BA$1017,$B127,'Daily Log'!$BB$18:$BB$1017),0)</f>
        <v>0</v>
      </c>
      <c r="Y127" s="117">
        <f>IFERROR($E127*SUMIF('Daily Log'!$BD$18:$BD$1017,$B127,'Daily Log'!$BE$18:$BE$1017),0)</f>
        <v>0</v>
      </c>
      <c r="Z127" s="117">
        <f>IFERROR($E127*SUMIF('Daily Log'!$BG$18:$BG$1017,$B127,'Daily Log'!$BH$18:$BH$1017),0)</f>
        <v>0</v>
      </c>
      <c r="AA127" s="117">
        <f>IFERROR($E127*SUMIF('Daily Log'!$BJ$18:$BJ$1017,$B127,'Daily Log'!$BK$18:$BK$1017),0)</f>
        <v>10</v>
      </c>
      <c r="AB127" s="117">
        <f>IFERROR($E127*SUMIF('Daily Log'!$BM$18:$BM$1017,$B127,'Daily Log'!$BN$18:$BN$1017),0)</f>
        <v>17</v>
      </c>
      <c r="AC127" s="117">
        <f>IFERROR($E127*SUMIF('Daily Log'!$BP$18:$BP$1017,$B127,'Daily Log'!$BQ$18:$BQ$1017),0)</f>
        <v>29</v>
      </c>
      <c r="AD127" s="117">
        <f>IFERROR($E127*SUMIF('Daily Log'!$BS$18:$BS$1017,$B127,'Daily Log'!$BT$18:$BT$1017),0)</f>
        <v>6</v>
      </c>
      <c r="AE127" s="117">
        <f>IFERROR($E127*SUMIF('Daily Log'!$BV$18:$BV$1017,$B127,'Daily Log'!$BW$18:$BW$1017),0)</f>
        <v>23</v>
      </c>
      <c r="AF127" s="117">
        <f>IFERROR($E127*SUMIF('Daily Log'!$BY$18:$BY$1017,$B127,'Daily Log'!$BZ$18:$BZ$1017),0)</f>
        <v>15</v>
      </c>
      <c r="AG127" s="117">
        <f>IFERROR($E127*SUMIF('Daily Log'!$CB$18:$CB$1017,$B127,'Daily Log'!$CC$18:$CC$1017),0)</f>
        <v>12</v>
      </c>
      <c r="AH127" s="117">
        <f>IFERROR($E127*SUMIF('Daily Log'!$CE$18:$CE$1017,$B127,'Daily Log'!$CF$18:$CF$1017),0)</f>
        <v>0</v>
      </c>
      <c r="AI127" s="117">
        <f>IFERROR($E127*SUMIF('Daily Log'!$CH$18:$CH$1017,$B127,'Daily Log'!$CI$18:$CI$1017),0)</f>
        <v>0</v>
      </c>
      <c r="AJ127" s="117">
        <f>IFERROR($E127*SUMIF('Daily Log'!$CK$18:$CK$1017,$B127,'Daily Log'!$CL$18:$CL$1017),0)</f>
        <v>0</v>
      </c>
      <c r="AK127" s="117">
        <f>IFERROR($E127*SUMIF('Daily Log'!$CN$18:$CN$1017,$B127,'Daily Log'!$CO$18:$CO$1017),0)</f>
        <v>0</v>
      </c>
    </row>
    <row r="128" spans="2:37" ht="33.75" hidden="1" customHeight="1">
      <c r="B128" s="409" t="s">
        <v>127</v>
      </c>
      <c r="C128" s="410"/>
      <c r="D128" s="399" t="s">
        <v>84</v>
      </c>
      <c r="E128" s="184">
        <v>1</v>
      </c>
      <c r="F128" s="116">
        <f t="shared" si="2"/>
        <v>337</v>
      </c>
      <c r="G128" s="117">
        <f>IFERROR($E128*SUMIF('Daily Log'!$B$18:$B$1017,$B128,'Daily Log'!$C$18:$C$1017),0)</f>
        <v>0</v>
      </c>
      <c r="H128" s="117">
        <f>IFERROR($E128*SUMIF('Daily Log'!$E$18:$E$1017,$B128,'Daily Log'!$F$18:$F$1017),0)</f>
        <v>0</v>
      </c>
      <c r="I128" s="117">
        <f>IFERROR($E128*SUMIF('Daily Log'!$H$18:$H$1017,$B128,'Daily Log'!$I$18:$I$1017),0)</f>
        <v>0</v>
      </c>
      <c r="J128" s="117">
        <f>IFERROR($E128*SUMIF('Daily Log'!$K$18:$K$1017,$B128,'Daily Log'!$L$18:$L$1017),0)</f>
        <v>0</v>
      </c>
      <c r="K128" s="117">
        <f>IFERROR($E128*SUMIF('Daily Log'!$N$18:$N$1017,$B128,'Daily Log'!$O$18:$O$1017),0)</f>
        <v>0</v>
      </c>
      <c r="L128" s="117">
        <f>IFERROR($E128*SUMIF('Daily Log'!$Q$18:$Q$1017,$B128,'Daily Log'!$R$18:$R$1017),0)</f>
        <v>0</v>
      </c>
      <c r="M128" s="117">
        <f>IFERROR($E128*SUMIF('Daily Log'!$T$18:$T$1017,$B128,'Daily Log'!$U$18:$U$1017),0)</f>
        <v>0</v>
      </c>
      <c r="N128" s="117">
        <f>IFERROR($E128*SUMIF('Daily Log'!$W$18:$W$1017,$B128,'Daily Log'!$X$18:$X$1017),0)</f>
        <v>0</v>
      </c>
      <c r="O128" s="117">
        <f>IFERROR($E128*SUMIF('Daily Log'!$Z$18:$Z$1017,$B128,'Daily Log'!$AA$18:$AA$1017),0)</f>
        <v>0</v>
      </c>
      <c r="P128" s="117">
        <f>IFERROR($E128*SUMIF('Daily Log'!$AC$18:$AC$1017,$B128,'Daily Log'!$AD$18:$AD$1017),0)</f>
        <v>0</v>
      </c>
      <c r="Q128" s="117">
        <f>IFERROR($E128*SUMIF('Daily Log'!$AF$18:$AF$1017,$B128,'Daily Log'!$AG$18:$AG$1017),0)</f>
        <v>0</v>
      </c>
      <c r="R128" s="117">
        <f>IFERROR($E128*SUMIF('Daily Log'!$AI$18:$AI$1017,$B128,'Daily Log'!$AJ$18:$AJ$1017),0)</f>
        <v>0</v>
      </c>
      <c r="S128" s="117">
        <f>IFERROR($E128*SUMIF('Daily Log'!$AL$18:$AL$1017,$B128,'Daily Log'!$AM$18:$AM$1017),0)</f>
        <v>0</v>
      </c>
      <c r="T128" s="117">
        <f>IFERROR($E128*SUMIF('Daily Log'!$AO$18:$AO$1017,$B128,'Daily Log'!$AP$18:$AP$1017),0)</f>
        <v>0</v>
      </c>
      <c r="U128" s="117">
        <f>IFERROR($E128*SUMIF('Daily Log'!$AR$18:$AR$1017,$B128,'Daily Log'!$AS$18:$AS$1017),0)</f>
        <v>0</v>
      </c>
      <c r="V128" s="117">
        <f>IFERROR($E128*SUMIF('Daily Log'!$AU$18:$AU$1017,$B128,'Daily Log'!$AV$18:$AV$1017),0)</f>
        <v>0</v>
      </c>
      <c r="W128" s="117">
        <f>IFERROR($E128*SUMIF('Daily Log'!$AX$18:$AX$1017,$B128,'Daily Log'!$AY$18:$AY$1017),0)</f>
        <v>0</v>
      </c>
      <c r="X128" s="117">
        <f>IFERROR($E128*SUMIF('Daily Log'!$BA$18:$BA$1017,$B128,'Daily Log'!$BB$18:$BB$1017),0)</f>
        <v>0</v>
      </c>
      <c r="Y128" s="117">
        <f>IFERROR($E128*SUMIF('Daily Log'!$BD$18:$BD$1017,$B128,'Daily Log'!$BE$18:$BE$1017),0)</f>
        <v>0</v>
      </c>
      <c r="Z128" s="117">
        <f>IFERROR($E128*SUMIF('Daily Log'!$BG$18:$BG$1017,$B128,'Daily Log'!$BH$18:$BH$1017),0)</f>
        <v>0</v>
      </c>
      <c r="AA128" s="117">
        <f>IFERROR($E128*SUMIF('Daily Log'!$BJ$18:$BJ$1017,$B128,'Daily Log'!$BK$18:$BK$1017),0)</f>
        <v>34</v>
      </c>
      <c r="AB128" s="117">
        <f>IFERROR($E128*SUMIF('Daily Log'!$BM$18:$BM$1017,$B128,'Daily Log'!$BN$18:$BN$1017),0)</f>
        <v>38</v>
      </c>
      <c r="AC128" s="117">
        <f>IFERROR($E128*SUMIF('Daily Log'!$BP$18:$BP$1017,$B128,'Daily Log'!$BQ$18:$BQ$1017),0)</f>
        <v>48</v>
      </c>
      <c r="AD128" s="117">
        <f>IFERROR($E128*SUMIF('Daily Log'!$BS$18:$BS$1017,$B128,'Daily Log'!$BT$18:$BT$1017),0)</f>
        <v>47</v>
      </c>
      <c r="AE128" s="117">
        <f>IFERROR($E128*SUMIF('Daily Log'!$BV$18:$BV$1017,$B128,'Daily Log'!$BW$18:$BW$1017),0)</f>
        <v>59</v>
      </c>
      <c r="AF128" s="117">
        <f>IFERROR($E128*SUMIF('Daily Log'!$BY$18:$BY$1017,$B128,'Daily Log'!$BZ$18:$BZ$1017),0)</f>
        <v>53</v>
      </c>
      <c r="AG128" s="117">
        <f>IFERROR($E128*SUMIF('Daily Log'!$CB$18:$CB$1017,$B128,'Daily Log'!$CC$18:$CC$1017),0)</f>
        <v>58</v>
      </c>
      <c r="AH128" s="117">
        <f>IFERROR($E128*SUMIF('Daily Log'!$CE$18:$CE$1017,$B128,'Daily Log'!$CF$18:$CF$1017),0)</f>
        <v>0</v>
      </c>
      <c r="AI128" s="117">
        <f>IFERROR($E128*SUMIF('Daily Log'!$CH$18:$CH$1017,$B128,'Daily Log'!$CI$18:$CI$1017),0)</f>
        <v>0</v>
      </c>
      <c r="AJ128" s="117">
        <f>IFERROR($E128*SUMIF('Daily Log'!$CK$18:$CK$1017,$B128,'Daily Log'!$CL$18:$CL$1017),0)</f>
        <v>0</v>
      </c>
      <c r="AK128" s="117">
        <f>IFERROR($E128*SUMIF('Daily Log'!$CN$18:$CN$1017,$B128,'Daily Log'!$CO$18:$CO$1017),0)</f>
        <v>0</v>
      </c>
    </row>
    <row r="129" spans="2:37" ht="33.75" hidden="1" customHeight="1">
      <c r="B129" s="409" t="s">
        <v>121</v>
      </c>
      <c r="C129" s="410"/>
      <c r="D129" s="399" t="s">
        <v>84</v>
      </c>
      <c r="E129" s="184">
        <v>1</v>
      </c>
      <c r="F129" s="116">
        <f t="shared" si="2"/>
        <v>15</v>
      </c>
      <c r="G129" s="117">
        <f>IFERROR($E129*SUMIF('Daily Log'!$B$18:$B$1017,$B129,'Daily Log'!$C$18:$C$1017),0)</f>
        <v>0</v>
      </c>
      <c r="H129" s="117">
        <f>IFERROR($E129*SUMIF('Daily Log'!$E$18:$E$1017,$B129,'Daily Log'!$F$18:$F$1017),0)</f>
        <v>0</v>
      </c>
      <c r="I129" s="117">
        <f>IFERROR($E129*SUMIF('Daily Log'!$H$18:$H$1017,$B129,'Daily Log'!$I$18:$I$1017),0)</f>
        <v>0</v>
      </c>
      <c r="J129" s="117">
        <f>IFERROR($E129*SUMIF('Daily Log'!$K$18:$K$1017,$B129,'Daily Log'!$L$18:$L$1017),0)</f>
        <v>0</v>
      </c>
      <c r="K129" s="117">
        <f>IFERROR($E129*SUMIF('Daily Log'!$N$18:$N$1017,$B129,'Daily Log'!$O$18:$O$1017),0)</f>
        <v>0</v>
      </c>
      <c r="L129" s="117">
        <f>IFERROR($E129*SUMIF('Daily Log'!$Q$18:$Q$1017,$B129,'Daily Log'!$R$18:$R$1017),0)</f>
        <v>0</v>
      </c>
      <c r="M129" s="117">
        <f>IFERROR($E129*SUMIF('Daily Log'!$T$18:$T$1017,$B129,'Daily Log'!$U$18:$U$1017),0)</f>
        <v>0</v>
      </c>
      <c r="N129" s="117">
        <f>IFERROR($E129*SUMIF('Daily Log'!$W$18:$W$1017,$B129,'Daily Log'!$X$18:$X$1017),0)</f>
        <v>0</v>
      </c>
      <c r="O129" s="117">
        <f>IFERROR($E129*SUMIF('Daily Log'!$Z$18:$Z$1017,$B129,'Daily Log'!$AA$18:$AA$1017),0)</f>
        <v>0</v>
      </c>
      <c r="P129" s="117">
        <f>IFERROR($E129*SUMIF('Daily Log'!$AC$18:$AC$1017,$B129,'Daily Log'!$AD$18:$AD$1017),0)</f>
        <v>0</v>
      </c>
      <c r="Q129" s="117">
        <f>IFERROR($E129*SUMIF('Daily Log'!$AF$18:$AF$1017,$B129,'Daily Log'!$AG$18:$AG$1017),0)</f>
        <v>0</v>
      </c>
      <c r="R129" s="117">
        <f>IFERROR($E129*SUMIF('Daily Log'!$AI$18:$AI$1017,$B129,'Daily Log'!$AJ$18:$AJ$1017),0)</f>
        <v>0</v>
      </c>
      <c r="S129" s="117">
        <f>IFERROR($E129*SUMIF('Daily Log'!$AL$18:$AL$1017,$B129,'Daily Log'!$AM$18:$AM$1017),0)</f>
        <v>0</v>
      </c>
      <c r="T129" s="117">
        <f>IFERROR($E129*SUMIF('Daily Log'!$AO$18:$AO$1017,$B129,'Daily Log'!$AP$18:$AP$1017),0)</f>
        <v>0</v>
      </c>
      <c r="U129" s="117">
        <f>IFERROR($E129*SUMIF('Daily Log'!$AR$18:$AR$1017,$B129,'Daily Log'!$AS$18:$AS$1017),0)</f>
        <v>0</v>
      </c>
      <c r="V129" s="117">
        <f>IFERROR($E129*SUMIF('Daily Log'!$AU$18:$AU$1017,$B129,'Daily Log'!$AV$18:$AV$1017),0)</f>
        <v>0</v>
      </c>
      <c r="W129" s="117">
        <f>IFERROR($E129*SUMIF('Daily Log'!$AX$18:$AX$1017,$B129,'Daily Log'!$AY$18:$AY$1017),0)</f>
        <v>0</v>
      </c>
      <c r="X129" s="117">
        <f>IFERROR($E129*SUMIF('Daily Log'!$BA$18:$BA$1017,$B129,'Daily Log'!$BB$18:$BB$1017),0)</f>
        <v>0</v>
      </c>
      <c r="Y129" s="117">
        <f>IFERROR($E129*SUMIF('Daily Log'!$BD$18:$BD$1017,$B129,'Daily Log'!$BE$18:$BE$1017),0)</f>
        <v>0</v>
      </c>
      <c r="Z129" s="117">
        <f>IFERROR($E129*SUMIF('Daily Log'!$BG$18:$BG$1017,$B129,'Daily Log'!$BH$18:$BH$1017),0)</f>
        <v>0</v>
      </c>
      <c r="AA129" s="117">
        <f>IFERROR($E129*SUMIF('Daily Log'!$BJ$18:$BJ$1017,$B129,'Daily Log'!$BK$18:$BK$1017),0)</f>
        <v>1</v>
      </c>
      <c r="AB129" s="117">
        <f>IFERROR($E129*SUMIF('Daily Log'!$BM$18:$BM$1017,$B129,'Daily Log'!$BN$18:$BN$1017),0)</f>
        <v>4</v>
      </c>
      <c r="AC129" s="117">
        <f>IFERROR($E129*SUMIF('Daily Log'!$BP$18:$BP$1017,$B129,'Daily Log'!$BQ$18:$BQ$1017),0)</f>
        <v>1</v>
      </c>
      <c r="AD129" s="117">
        <f>IFERROR($E129*SUMIF('Daily Log'!$BS$18:$BS$1017,$B129,'Daily Log'!$BT$18:$BT$1017),0)</f>
        <v>0</v>
      </c>
      <c r="AE129" s="117">
        <f>IFERROR($E129*SUMIF('Daily Log'!$BV$18:$BV$1017,$B129,'Daily Log'!$BW$18:$BW$1017),0)</f>
        <v>3</v>
      </c>
      <c r="AF129" s="117">
        <f>IFERROR($E129*SUMIF('Daily Log'!$BY$18:$BY$1017,$B129,'Daily Log'!$BZ$18:$BZ$1017),0)</f>
        <v>2</v>
      </c>
      <c r="AG129" s="117">
        <f>IFERROR($E129*SUMIF('Daily Log'!$CB$18:$CB$1017,$B129,'Daily Log'!$CC$18:$CC$1017),0)</f>
        <v>4</v>
      </c>
      <c r="AH129" s="117">
        <f>IFERROR($E129*SUMIF('Daily Log'!$CE$18:$CE$1017,$B129,'Daily Log'!$CF$18:$CF$1017),0)</f>
        <v>0</v>
      </c>
      <c r="AI129" s="117">
        <f>IFERROR($E129*SUMIF('Daily Log'!$CH$18:$CH$1017,$B129,'Daily Log'!$CI$18:$CI$1017),0)</f>
        <v>0</v>
      </c>
      <c r="AJ129" s="117">
        <f>IFERROR($E129*SUMIF('Daily Log'!$CK$18:$CK$1017,$B129,'Daily Log'!$CL$18:$CL$1017),0)</f>
        <v>0</v>
      </c>
      <c r="AK129" s="117">
        <f>IFERROR($E129*SUMIF('Daily Log'!$CN$18:$CN$1017,$B129,'Daily Log'!$CO$18:$CO$1017),0)</f>
        <v>0</v>
      </c>
    </row>
    <row r="130" spans="2:37" ht="33.75" hidden="1" customHeight="1">
      <c r="B130" s="415" t="s">
        <v>122</v>
      </c>
      <c r="C130" s="410"/>
      <c r="D130" s="399" t="s">
        <v>84</v>
      </c>
      <c r="E130" s="184">
        <v>1</v>
      </c>
      <c r="F130" s="116">
        <f t="shared" si="2"/>
        <v>3</v>
      </c>
      <c r="G130" s="117">
        <f>IFERROR($E130*SUMIF('Daily Log'!$B$18:$B$1017,$B130,'Daily Log'!$C$18:$C$1017),0)</f>
        <v>0</v>
      </c>
      <c r="H130" s="117">
        <f>IFERROR($E130*SUMIF('Daily Log'!$E$18:$E$1017,$B130,'Daily Log'!$F$18:$F$1017),0)</f>
        <v>0</v>
      </c>
      <c r="I130" s="117">
        <f>IFERROR($E130*SUMIF('Daily Log'!$H$18:$H$1017,$B130,'Daily Log'!$I$18:$I$1017),0)</f>
        <v>0</v>
      </c>
      <c r="J130" s="117">
        <f>IFERROR($E130*SUMIF('Daily Log'!$K$18:$K$1017,$B130,'Daily Log'!$L$18:$L$1017),0)</f>
        <v>0</v>
      </c>
      <c r="K130" s="117">
        <f>IFERROR($E130*SUMIF('Daily Log'!$N$18:$N$1017,$B130,'Daily Log'!$O$18:$O$1017),0)</f>
        <v>0</v>
      </c>
      <c r="L130" s="117">
        <f>IFERROR($E130*SUMIF('Daily Log'!$Q$18:$Q$1017,$B130,'Daily Log'!$R$18:$R$1017),0)</f>
        <v>0</v>
      </c>
      <c r="M130" s="117">
        <f>IFERROR($E130*SUMIF('Daily Log'!$T$18:$T$1017,$B130,'Daily Log'!$U$18:$U$1017),0)</f>
        <v>0</v>
      </c>
      <c r="N130" s="117">
        <f>IFERROR($E130*SUMIF('Daily Log'!$W$18:$W$1017,$B130,'Daily Log'!$X$18:$X$1017),0)</f>
        <v>0</v>
      </c>
      <c r="O130" s="117">
        <f>IFERROR($E130*SUMIF('Daily Log'!$Z$18:$Z$1017,$B130,'Daily Log'!$AA$18:$AA$1017),0)</f>
        <v>0</v>
      </c>
      <c r="P130" s="117">
        <f>IFERROR($E130*SUMIF('Daily Log'!$AC$18:$AC$1017,$B130,'Daily Log'!$AD$18:$AD$1017),0)</f>
        <v>0</v>
      </c>
      <c r="Q130" s="117">
        <f>IFERROR($E130*SUMIF('Daily Log'!$AF$18:$AF$1017,$B130,'Daily Log'!$AG$18:$AG$1017),0)</f>
        <v>0</v>
      </c>
      <c r="R130" s="117">
        <f>IFERROR($E130*SUMIF('Daily Log'!$AI$18:$AI$1017,$B130,'Daily Log'!$AJ$18:$AJ$1017),0)</f>
        <v>0</v>
      </c>
      <c r="S130" s="117">
        <f>IFERROR($E130*SUMIF('Daily Log'!$AL$18:$AL$1017,$B130,'Daily Log'!$AM$18:$AM$1017),0)</f>
        <v>0</v>
      </c>
      <c r="T130" s="117">
        <f>IFERROR($E130*SUMIF('Daily Log'!$AO$18:$AO$1017,$B130,'Daily Log'!$AP$18:$AP$1017),0)</f>
        <v>0</v>
      </c>
      <c r="U130" s="117">
        <f>IFERROR($E130*SUMIF('Daily Log'!$AR$18:$AR$1017,$B130,'Daily Log'!$AS$18:$AS$1017),0)</f>
        <v>0</v>
      </c>
      <c r="V130" s="117">
        <f>IFERROR($E130*SUMIF('Daily Log'!$AU$18:$AU$1017,$B130,'Daily Log'!$AV$18:$AV$1017),0)</f>
        <v>0</v>
      </c>
      <c r="W130" s="117">
        <f>IFERROR($E130*SUMIF('Daily Log'!$AX$18:$AX$1017,$B130,'Daily Log'!$AY$18:$AY$1017),0)</f>
        <v>0</v>
      </c>
      <c r="X130" s="117">
        <f>IFERROR($E130*SUMIF('Daily Log'!$BA$18:$BA$1017,$B130,'Daily Log'!$BB$18:$BB$1017),0)</f>
        <v>0</v>
      </c>
      <c r="Y130" s="117">
        <f>IFERROR($E130*SUMIF('Daily Log'!$BD$18:$BD$1017,$B130,'Daily Log'!$BE$18:$BE$1017),0)</f>
        <v>0</v>
      </c>
      <c r="Z130" s="117">
        <f>IFERROR($E130*SUMIF('Daily Log'!$BG$18:$BG$1017,$B130,'Daily Log'!$BH$18:$BH$1017),0)</f>
        <v>0</v>
      </c>
      <c r="AA130" s="117">
        <f>IFERROR($E130*SUMIF('Daily Log'!$BJ$18:$BJ$1017,$B130,'Daily Log'!$BK$18:$BK$1017),0)</f>
        <v>0</v>
      </c>
      <c r="AB130" s="117">
        <f>IFERROR($E130*SUMIF('Daily Log'!$BM$18:$BM$1017,$B130,'Daily Log'!$BN$18:$BN$1017),0)</f>
        <v>1</v>
      </c>
      <c r="AC130" s="117">
        <f>IFERROR($E130*SUMIF('Daily Log'!$BP$18:$BP$1017,$B130,'Daily Log'!$BQ$18:$BQ$1017),0)</f>
        <v>1</v>
      </c>
      <c r="AD130" s="117">
        <f>IFERROR($E130*SUMIF('Daily Log'!$BS$18:$BS$1017,$B130,'Daily Log'!$BT$18:$BT$1017),0)</f>
        <v>0</v>
      </c>
      <c r="AE130" s="117">
        <f>IFERROR($E130*SUMIF('Daily Log'!$BV$18:$BV$1017,$B130,'Daily Log'!$BW$18:$BW$1017),0)</f>
        <v>1</v>
      </c>
      <c r="AF130" s="117">
        <f>IFERROR($E130*SUMIF('Daily Log'!$BY$18:$BY$1017,$B130,'Daily Log'!$BZ$18:$BZ$1017),0)</f>
        <v>0</v>
      </c>
      <c r="AG130" s="117">
        <f>IFERROR($E130*SUMIF('Daily Log'!$CB$18:$CB$1017,$B130,'Daily Log'!$CC$18:$CC$1017),0)</f>
        <v>0</v>
      </c>
      <c r="AH130" s="117">
        <f>IFERROR($E130*SUMIF('Daily Log'!$CE$18:$CE$1017,$B130,'Daily Log'!$CF$18:$CF$1017),0)</f>
        <v>0</v>
      </c>
      <c r="AI130" s="117">
        <f>IFERROR($E130*SUMIF('Daily Log'!$CH$18:$CH$1017,$B130,'Daily Log'!$CI$18:$CI$1017),0)</f>
        <v>0</v>
      </c>
      <c r="AJ130" s="117">
        <f>IFERROR($E130*SUMIF('Daily Log'!$CK$18:$CK$1017,$B130,'Daily Log'!$CL$18:$CL$1017),0)</f>
        <v>0</v>
      </c>
      <c r="AK130" s="117">
        <f>IFERROR($E130*SUMIF('Daily Log'!$CN$18:$CN$1017,$B130,'Daily Log'!$CO$18:$CO$1017),0)</f>
        <v>0</v>
      </c>
    </row>
    <row r="131" spans="2:37" ht="33.75" hidden="1" customHeight="1">
      <c r="B131" s="409" t="s">
        <v>123</v>
      </c>
      <c r="C131" s="410"/>
      <c r="D131" s="399" t="s">
        <v>84</v>
      </c>
      <c r="E131" s="184">
        <v>1</v>
      </c>
      <c r="F131" s="116">
        <f t="shared" si="2"/>
        <v>15</v>
      </c>
      <c r="G131" s="117">
        <f>IFERROR($E131*SUMIF('Daily Log'!$B$18:$B$1017,$B131,'Daily Log'!$C$18:$C$1017),0)</f>
        <v>0</v>
      </c>
      <c r="H131" s="117">
        <f>IFERROR($E131*SUMIF('Daily Log'!$E$18:$E$1017,$B131,'Daily Log'!$F$18:$F$1017),0)</f>
        <v>0</v>
      </c>
      <c r="I131" s="117">
        <f>IFERROR($E131*SUMIF('Daily Log'!$H$18:$H$1017,$B131,'Daily Log'!$I$18:$I$1017),0)</f>
        <v>0</v>
      </c>
      <c r="J131" s="117">
        <f>IFERROR($E131*SUMIF('Daily Log'!$K$18:$K$1017,$B131,'Daily Log'!$L$18:$L$1017),0)</f>
        <v>0</v>
      </c>
      <c r="K131" s="117">
        <f>IFERROR($E131*SUMIF('Daily Log'!$N$18:$N$1017,$B131,'Daily Log'!$O$18:$O$1017),0)</f>
        <v>0</v>
      </c>
      <c r="L131" s="117">
        <f>IFERROR($E131*SUMIF('Daily Log'!$Q$18:$Q$1017,$B131,'Daily Log'!$R$18:$R$1017),0)</f>
        <v>0</v>
      </c>
      <c r="M131" s="117">
        <f>IFERROR($E131*SUMIF('Daily Log'!$T$18:$T$1017,$B131,'Daily Log'!$U$18:$U$1017),0)</f>
        <v>0</v>
      </c>
      <c r="N131" s="117">
        <f>IFERROR($E131*SUMIF('Daily Log'!$W$18:$W$1017,$B131,'Daily Log'!$X$18:$X$1017),0)</f>
        <v>0</v>
      </c>
      <c r="O131" s="117">
        <f>IFERROR($E131*SUMIF('Daily Log'!$Z$18:$Z$1017,$B131,'Daily Log'!$AA$18:$AA$1017),0)</f>
        <v>0</v>
      </c>
      <c r="P131" s="117">
        <f>IFERROR($E131*SUMIF('Daily Log'!$AC$18:$AC$1017,$B131,'Daily Log'!$AD$18:$AD$1017),0)</f>
        <v>0</v>
      </c>
      <c r="Q131" s="117">
        <f>IFERROR($E131*SUMIF('Daily Log'!$AF$18:$AF$1017,$B131,'Daily Log'!$AG$18:$AG$1017),0)</f>
        <v>0</v>
      </c>
      <c r="R131" s="117">
        <f>IFERROR($E131*SUMIF('Daily Log'!$AI$18:$AI$1017,$B131,'Daily Log'!$AJ$18:$AJ$1017),0)</f>
        <v>0</v>
      </c>
      <c r="S131" s="117">
        <f>IFERROR($E131*SUMIF('Daily Log'!$AL$18:$AL$1017,$B131,'Daily Log'!$AM$18:$AM$1017),0)</f>
        <v>0</v>
      </c>
      <c r="T131" s="117">
        <f>IFERROR($E131*SUMIF('Daily Log'!$AO$18:$AO$1017,$B131,'Daily Log'!$AP$18:$AP$1017),0)</f>
        <v>0</v>
      </c>
      <c r="U131" s="117">
        <f>IFERROR($E131*SUMIF('Daily Log'!$AR$18:$AR$1017,$B131,'Daily Log'!$AS$18:$AS$1017),0)</f>
        <v>0</v>
      </c>
      <c r="V131" s="117">
        <f>IFERROR($E131*SUMIF('Daily Log'!$AU$18:$AU$1017,$B131,'Daily Log'!$AV$18:$AV$1017),0)</f>
        <v>0</v>
      </c>
      <c r="W131" s="117">
        <f>IFERROR($E131*SUMIF('Daily Log'!$AX$18:$AX$1017,$B131,'Daily Log'!$AY$18:$AY$1017),0)</f>
        <v>0</v>
      </c>
      <c r="X131" s="117">
        <f>IFERROR($E131*SUMIF('Daily Log'!$BA$18:$BA$1017,$B131,'Daily Log'!$BB$18:$BB$1017),0)</f>
        <v>0</v>
      </c>
      <c r="Y131" s="117">
        <f>IFERROR($E131*SUMIF('Daily Log'!$BD$18:$BD$1017,$B131,'Daily Log'!$BE$18:$BE$1017),0)</f>
        <v>0</v>
      </c>
      <c r="Z131" s="117">
        <f>IFERROR($E131*SUMIF('Daily Log'!$BG$18:$BG$1017,$B131,'Daily Log'!$BH$18:$BH$1017),0)</f>
        <v>0</v>
      </c>
      <c r="AA131" s="117">
        <f>IFERROR($E131*SUMIF('Daily Log'!$BJ$18:$BJ$1017,$B131,'Daily Log'!$BK$18:$BK$1017),0)</f>
        <v>1</v>
      </c>
      <c r="AB131" s="117">
        <f>IFERROR($E131*SUMIF('Daily Log'!$BM$18:$BM$1017,$B131,'Daily Log'!$BN$18:$BN$1017),0)</f>
        <v>3</v>
      </c>
      <c r="AC131" s="117">
        <f>IFERROR($E131*SUMIF('Daily Log'!$BP$18:$BP$1017,$B131,'Daily Log'!$BQ$18:$BQ$1017),0)</f>
        <v>1</v>
      </c>
      <c r="AD131" s="117">
        <f>IFERROR($E131*SUMIF('Daily Log'!$BS$18:$BS$1017,$B131,'Daily Log'!$BT$18:$BT$1017),0)</f>
        <v>4</v>
      </c>
      <c r="AE131" s="117">
        <f>IFERROR($E131*SUMIF('Daily Log'!$BV$18:$BV$1017,$B131,'Daily Log'!$BW$18:$BW$1017),0)</f>
        <v>2</v>
      </c>
      <c r="AF131" s="117">
        <f>IFERROR($E131*SUMIF('Daily Log'!$BY$18:$BY$1017,$B131,'Daily Log'!$BZ$18:$BZ$1017),0)</f>
        <v>0</v>
      </c>
      <c r="AG131" s="117">
        <f>IFERROR($E131*SUMIF('Daily Log'!$CB$18:$CB$1017,$B131,'Daily Log'!$CC$18:$CC$1017),0)</f>
        <v>4</v>
      </c>
      <c r="AH131" s="117">
        <f>IFERROR($E131*SUMIF('Daily Log'!$CE$18:$CE$1017,$B131,'Daily Log'!$CF$18:$CF$1017),0)</f>
        <v>0</v>
      </c>
      <c r="AI131" s="117">
        <f>IFERROR($E131*SUMIF('Daily Log'!$CH$18:$CH$1017,$B131,'Daily Log'!$CI$18:$CI$1017),0)</f>
        <v>0</v>
      </c>
      <c r="AJ131" s="117">
        <f>IFERROR($E131*SUMIF('Daily Log'!$CK$18:$CK$1017,$B131,'Daily Log'!$CL$18:$CL$1017),0)</f>
        <v>0</v>
      </c>
      <c r="AK131" s="117">
        <f>IFERROR($E131*SUMIF('Daily Log'!$CN$18:$CN$1017,$B131,'Daily Log'!$CO$18:$CO$1017),0)</f>
        <v>0</v>
      </c>
    </row>
    <row r="132" spans="2:37" ht="33.75" hidden="1" customHeight="1">
      <c r="B132" s="409" t="s">
        <v>132</v>
      </c>
      <c r="C132" s="410"/>
      <c r="D132" s="399" t="s">
        <v>85</v>
      </c>
      <c r="E132" s="184">
        <v>1</v>
      </c>
      <c r="F132" s="116">
        <f t="shared" si="2"/>
        <v>18</v>
      </c>
      <c r="G132" s="117">
        <f>IFERROR($E132*SUMIF('Daily Log'!$B$18:$B$1017,$B132,'Daily Log'!$C$18:$C$1017),0)</f>
        <v>0</v>
      </c>
      <c r="H132" s="117">
        <f>IFERROR($E132*SUMIF('Daily Log'!$E$18:$E$1017,$B132,'Daily Log'!$F$18:$F$1017),0)</f>
        <v>0</v>
      </c>
      <c r="I132" s="117">
        <f>IFERROR($E132*SUMIF('Daily Log'!$H$18:$H$1017,$B132,'Daily Log'!$I$18:$I$1017),0)</f>
        <v>0</v>
      </c>
      <c r="J132" s="117">
        <f>IFERROR($E132*SUMIF('Daily Log'!$K$18:$K$1017,$B132,'Daily Log'!$L$18:$L$1017),0)</f>
        <v>0</v>
      </c>
      <c r="K132" s="117">
        <f>IFERROR($E132*SUMIF('Daily Log'!$N$18:$N$1017,$B132,'Daily Log'!$O$18:$O$1017),0)</f>
        <v>0</v>
      </c>
      <c r="L132" s="117">
        <f>IFERROR($E132*SUMIF('Daily Log'!$Q$18:$Q$1017,$B132,'Daily Log'!$R$18:$R$1017),0)</f>
        <v>0</v>
      </c>
      <c r="M132" s="117">
        <f>IFERROR($E132*SUMIF('Daily Log'!$T$18:$T$1017,$B132,'Daily Log'!$U$18:$U$1017),0)</f>
        <v>0</v>
      </c>
      <c r="N132" s="117">
        <f>IFERROR($E132*SUMIF('Daily Log'!$W$18:$W$1017,$B132,'Daily Log'!$X$18:$X$1017),0)</f>
        <v>0</v>
      </c>
      <c r="O132" s="117">
        <f>IFERROR($E132*SUMIF('Daily Log'!$Z$18:$Z$1017,$B132,'Daily Log'!$AA$18:$AA$1017),0)</f>
        <v>0</v>
      </c>
      <c r="P132" s="117">
        <f>IFERROR($E132*SUMIF('Daily Log'!$AC$18:$AC$1017,$B132,'Daily Log'!$AD$18:$AD$1017),0)</f>
        <v>0</v>
      </c>
      <c r="Q132" s="117">
        <f>IFERROR($E132*SUMIF('Daily Log'!$AF$18:$AF$1017,$B132,'Daily Log'!$AG$18:$AG$1017),0)</f>
        <v>0</v>
      </c>
      <c r="R132" s="117">
        <f>IFERROR($E132*SUMIF('Daily Log'!$AI$18:$AI$1017,$B132,'Daily Log'!$AJ$18:$AJ$1017),0)</f>
        <v>0</v>
      </c>
      <c r="S132" s="117">
        <f>IFERROR($E132*SUMIF('Daily Log'!$AL$18:$AL$1017,$B132,'Daily Log'!$AM$18:$AM$1017),0)</f>
        <v>0</v>
      </c>
      <c r="T132" s="117">
        <f>IFERROR($E132*SUMIF('Daily Log'!$AO$18:$AO$1017,$B132,'Daily Log'!$AP$18:$AP$1017),0)</f>
        <v>0</v>
      </c>
      <c r="U132" s="117">
        <f>IFERROR($E132*SUMIF('Daily Log'!$AR$18:$AR$1017,$B132,'Daily Log'!$AS$18:$AS$1017),0)</f>
        <v>0</v>
      </c>
      <c r="V132" s="117">
        <f>IFERROR($E132*SUMIF('Daily Log'!$AU$18:$AU$1017,$B132,'Daily Log'!$AV$18:$AV$1017),0)</f>
        <v>0</v>
      </c>
      <c r="W132" s="117">
        <f>IFERROR($E132*SUMIF('Daily Log'!$AX$18:$AX$1017,$B132,'Daily Log'!$AY$18:$AY$1017),0)</f>
        <v>0</v>
      </c>
      <c r="X132" s="117">
        <f>IFERROR($E132*SUMIF('Daily Log'!$BA$18:$BA$1017,$B132,'Daily Log'!$BB$18:$BB$1017),0)</f>
        <v>0</v>
      </c>
      <c r="Y132" s="117">
        <f>IFERROR($E132*SUMIF('Daily Log'!$BD$18:$BD$1017,$B132,'Daily Log'!$BE$18:$BE$1017),0)</f>
        <v>0</v>
      </c>
      <c r="Z132" s="117">
        <f>IFERROR($E132*SUMIF('Daily Log'!$BG$18:$BG$1017,$B132,'Daily Log'!$BH$18:$BH$1017),0)</f>
        <v>0</v>
      </c>
      <c r="AA132" s="117">
        <f>IFERROR($E132*SUMIF('Daily Log'!$BJ$18:$BJ$1017,$B132,'Daily Log'!$BK$18:$BK$1017),0)</f>
        <v>0</v>
      </c>
      <c r="AB132" s="117">
        <f>IFERROR($E132*SUMIF('Daily Log'!$BM$18:$BM$1017,$B132,'Daily Log'!$BN$18:$BN$1017),0)</f>
        <v>5</v>
      </c>
      <c r="AC132" s="117">
        <f>IFERROR($E132*SUMIF('Daily Log'!$BP$18:$BP$1017,$B132,'Daily Log'!$BQ$18:$BQ$1017),0)</f>
        <v>3</v>
      </c>
      <c r="AD132" s="117">
        <f>IFERROR($E132*SUMIF('Daily Log'!$BS$18:$BS$1017,$B132,'Daily Log'!$BT$18:$BT$1017),0)</f>
        <v>2</v>
      </c>
      <c r="AE132" s="117">
        <f>IFERROR($E132*SUMIF('Daily Log'!$BV$18:$BV$1017,$B132,'Daily Log'!$BW$18:$BW$1017),0)</f>
        <v>3</v>
      </c>
      <c r="AF132" s="117">
        <f>IFERROR($E132*SUMIF('Daily Log'!$BY$18:$BY$1017,$B132,'Daily Log'!$BZ$18:$BZ$1017),0)</f>
        <v>3</v>
      </c>
      <c r="AG132" s="117">
        <f>IFERROR($E132*SUMIF('Daily Log'!$CB$18:$CB$1017,$B132,'Daily Log'!$CC$18:$CC$1017),0)</f>
        <v>2</v>
      </c>
      <c r="AH132" s="117">
        <f>IFERROR($E132*SUMIF('Daily Log'!$CE$18:$CE$1017,$B132,'Daily Log'!$CF$18:$CF$1017),0)</f>
        <v>0</v>
      </c>
      <c r="AI132" s="117">
        <f>IFERROR($E132*SUMIF('Daily Log'!$CH$18:$CH$1017,$B132,'Daily Log'!$CI$18:$CI$1017),0)</f>
        <v>0</v>
      </c>
      <c r="AJ132" s="117">
        <f>IFERROR($E132*SUMIF('Daily Log'!$CK$18:$CK$1017,$B132,'Daily Log'!$CL$18:$CL$1017),0)</f>
        <v>0</v>
      </c>
      <c r="AK132" s="117">
        <f>IFERROR($E132*SUMIF('Daily Log'!$CN$18:$CN$1017,$B132,'Daily Log'!$CO$18:$CO$1017),0)</f>
        <v>0</v>
      </c>
    </row>
    <row r="133" spans="2:37" ht="33.75" hidden="1" customHeight="1">
      <c r="B133" s="409" t="s">
        <v>348</v>
      </c>
      <c r="C133" s="410"/>
      <c r="D133" s="399" t="s">
        <v>85</v>
      </c>
      <c r="E133" s="184">
        <v>1</v>
      </c>
      <c r="F133" s="116">
        <f t="shared" si="2"/>
        <v>7</v>
      </c>
      <c r="G133" s="117">
        <f>IFERROR($E133*SUMIF('Daily Log'!$B$18:$B$1017,$B133,'Daily Log'!$C$18:$C$1017),0)</f>
        <v>0</v>
      </c>
      <c r="H133" s="117">
        <f>IFERROR($E133*SUMIF('Daily Log'!$E$18:$E$1017,$B133,'Daily Log'!$F$18:$F$1017),0)</f>
        <v>0</v>
      </c>
      <c r="I133" s="117">
        <f>IFERROR($E133*SUMIF('Daily Log'!$H$18:$H$1017,$B133,'Daily Log'!$I$18:$I$1017),0)</f>
        <v>0</v>
      </c>
      <c r="J133" s="117">
        <f>IFERROR($E133*SUMIF('Daily Log'!$K$18:$K$1017,$B133,'Daily Log'!$L$18:$L$1017),0)</f>
        <v>0</v>
      </c>
      <c r="K133" s="117">
        <f>IFERROR($E133*SUMIF('Daily Log'!$N$18:$N$1017,$B133,'Daily Log'!$O$18:$O$1017),0)</f>
        <v>0</v>
      </c>
      <c r="L133" s="117">
        <f>IFERROR($E133*SUMIF('Daily Log'!$Q$18:$Q$1017,$B133,'Daily Log'!$R$18:$R$1017),0)</f>
        <v>0</v>
      </c>
      <c r="M133" s="117">
        <f>IFERROR($E133*SUMIF('Daily Log'!$T$18:$T$1017,$B133,'Daily Log'!$U$18:$U$1017),0)</f>
        <v>0</v>
      </c>
      <c r="N133" s="117">
        <f>IFERROR($E133*SUMIF('Daily Log'!$W$18:$W$1017,$B133,'Daily Log'!$X$18:$X$1017),0)</f>
        <v>0</v>
      </c>
      <c r="O133" s="117">
        <f>IFERROR($E133*SUMIF('Daily Log'!$Z$18:$Z$1017,$B133,'Daily Log'!$AA$18:$AA$1017),0)</f>
        <v>0</v>
      </c>
      <c r="P133" s="117">
        <f>IFERROR($E133*SUMIF('Daily Log'!$AC$18:$AC$1017,$B133,'Daily Log'!$AD$18:$AD$1017),0)</f>
        <v>0</v>
      </c>
      <c r="Q133" s="117">
        <f>IFERROR($E133*SUMIF('Daily Log'!$AF$18:$AF$1017,$B133,'Daily Log'!$AG$18:$AG$1017),0)</f>
        <v>0</v>
      </c>
      <c r="R133" s="117">
        <f>IFERROR($E133*SUMIF('Daily Log'!$AI$18:$AI$1017,$B133,'Daily Log'!$AJ$18:$AJ$1017),0)</f>
        <v>0</v>
      </c>
      <c r="S133" s="117">
        <f>IFERROR($E133*SUMIF('Daily Log'!$AL$18:$AL$1017,$B133,'Daily Log'!$AM$18:$AM$1017),0)</f>
        <v>0</v>
      </c>
      <c r="T133" s="117">
        <f>IFERROR($E133*SUMIF('Daily Log'!$AO$18:$AO$1017,$B133,'Daily Log'!$AP$18:$AP$1017),0)</f>
        <v>0</v>
      </c>
      <c r="U133" s="117">
        <f>IFERROR($E133*SUMIF('Daily Log'!$AR$18:$AR$1017,$B133,'Daily Log'!$AS$18:$AS$1017),0)</f>
        <v>0</v>
      </c>
      <c r="V133" s="117">
        <f>IFERROR($E133*SUMIF('Daily Log'!$AU$18:$AU$1017,$B133,'Daily Log'!$AV$18:$AV$1017),0)</f>
        <v>0</v>
      </c>
      <c r="W133" s="117">
        <f>IFERROR($E133*SUMIF('Daily Log'!$AX$18:$AX$1017,$B133,'Daily Log'!$AY$18:$AY$1017),0)</f>
        <v>0</v>
      </c>
      <c r="X133" s="117">
        <f>IFERROR($E133*SUMIF('Daily Log'!$BA$18:$BA$1017,$B133,'Daily Log'!$BB$18:$BB$1017),0)</f>
        <v>0</v>
      </c>
      <c r="Y133" s="117">
        <f>IFERROR($E133*SUMIF('Daily Log'!$BD$18:$BD$1017,$B133,'Daily Log'!$BE$18:$BE$1017),0)</f>
        <v>0</v>
      </c>
      <c r="Z133" s="117">
        <f>IFERROR($E133*SUMIF('Daily Log'!$BG$18:$BG$1017,$B133,'Daily Log'!$BH$18:$BH$1017),0)</f>
        <v>0</v>
      </c>
      <c r="AA133" s="117">
        <f>IFERROR($E133*SUMIF('Daily Log'!$BJ$18:$BJ$1017,$B133,'Daily Log'!$BK$18:$BK$1017),0)</f>
        <v>1</v>
      </c>
      <c r="AB133" s="117">
        <f>IFERROR($E133*SUMIF('Daily Log'!$BM$18:$BM$1017,$B133,'Daily Log'!$BN$18:$BN$1017),0)</f>
        <v>3</v>
      </c>
      <c r="AC133" s="117">
        <f>IFERROR($E133*SUMIF('Daily Log'!$BP$18:$BP$1017,$B133,'Daily Log'!$BQ$18:$BQ$1017),0)</f>
        <v>3</v>
      </c>
      <c r="AD133" s="117">
        <f>IFERROR($E133*SUMIF('Daily Log'!$BS$18:$BS$1017,$B133,'Daily Log'!$BT$18:$BT$1017),0)</f>
        <v>0</v>
      </c>
      <c r="AE133" s="117">
        <f>IFERROR($E133*SUMIF('Daily Log'!$BV$18:$BV$1017,$B133,'Daily Log'!$BW$18:$BW$1017),0)</f>
        <v>0</v>
      </c>
      <c r="AF133" s="117">
        <f>IFERROR($E133*SUMIF('Daily Log'!$BY$18:$BY$1017,$B133,'Daily Log'!$BZ$18:$BZ$1017),0)</f>
        <v>0</v>
      </c>
      <c r="AG133" s="117">
        <f>IFERROR($E133*SUMIF('Daily Log'!$CB$18:$CB$1017,$B133,'Daily Log'!$CC$18:$CC$1017),0)</f>
        <v>0</v>
      </c>
      <c r="AH133" s="117">
        <f>IFERROR($E133*SUMIF('Daily Log'!$CE$18:$CE$1017,$B133,'Daily Log'!$CF$18:$CF$1017),0)</f>
        <v>0</v>
      </c>
      <c r="AI133" s="117">
        <f>IFERROR($E133*SUMIF('Daily Log'!$CH$18:$CH$1017,$B133,'Daily Log'!$CI$18:$CI$1017),0)</f>
        <v>0</v>
      </c>
      <c r="AJ133" s="117">
        <f>IFERROR($E133*SUMIF('Daily Log'!$CK$18:$CK$1017,$B133,'Daily Log'!$CL$18:$CL$1017),0)</f>
        <v>0</v>
      </c>
      <c r="AK133" s="117">
        <f>IFERROR($E133*SUMIF('Daily Log'!$CN$18:$CN$1017,$B133,'Daily Log'!$CO$18:$CO$1017),0)</f>
        <v>0</v>
      </c>
    </row>
    <row r="134" spans="2:37" ht="33.75" hidden="1" customHeight="1">
      <c r="B134" s="416" t="s">
        <v>133</v>
      </c>
      <c r="C134" s="410"/>
      <c r="D134" s="399" t="s">
        <v>85</v>
      </c>
      <c r="E134" s="184">
        <v>1</v>
      </c>
      <c r="F134" s="116">
        <f t="shared" si="2"/>
        <v>24</v>
      </c>
      <c r="G134" s="117">
        <f>IFERROR($E134*SUMIF('Daily Log'!$B$18:$B$1017,$B134,'Daily Log'!$C$18:$C$1017),0)</f>
        <v>0</v>
      </c>
      <c r="H134" s="117">
        <f>IFERROR($E134*SUMIF('Daily Log'!$E$18:$E$1017,$B134,'Daily Log'!$F$18:$F$1017),0)</f>
        <v>0</v>
      </c>
      <c r="I134" s="117">
        <f>IFERROR($E134*SUMIF('Daily Log'!$H$18:$H$1017,$B134,'Daily Log'!$I$18:$I$1017),0)</f>
        <v>0</v>
      </c>
      <c r="J134" s="117">
        <f>IFERROR($E134*SUMIF('Daily Log'!$K$18:$K$1017,$B134,'Daily Log'!$L$18:$L$1017),0)</f>
        <v>0</v>
      </c>
      <c r="K134" s="117">
        <f>IFERROR($E134*SUMIF('Daily Log'!$N$18:$N$1017,$B134,'Daily Log'!$O$18:$O$1017),0)</f>
        <v>0</v>
      </c>
      <c r="L134" s="117">
        <f>IFERROR($E134*SUMIF('Daily Log'!$Q$18:$Q$1017,$B134,'Daily Log'!$R$18:$R$1017),0)</f>
        <v>0</v>
      </c>
      <c r="M134" s="117">
        <f>IFERROR($E134*SUMIF('Daily Log'!$T$18:$T$1017,$B134,'Daily Log'!$U$18:$U$1017),0)</f>
        <v>0</v>
      </c>
      <c r="N134" s="117">
        <f>IFERROR($E134*SUMIF('Daily Log'!$W$18:$W$1017,$B134,'Daily Log'!$X$18:$X$1017),0)</f>
        <v>0</v>
      </c>
      <c r="O134" s="117">
        <f>IFERROR($E134*SUMIF('Daily Log'!$Z$18:$Z$1017,$B134,'Daily Log'!$AA$18:$AA$1017),0)</f>
        <v>0</v>
      </c>
      <c r="P134" s="117">
        <f>IFERROR($E134*SUMIF('Daily Log'!$AC$18:$AC$1017,$B134,'Daily Log'!$AD$18:$AD$1017),0)</f>
        <v>0</v>
      </c>
      <c r="Q134" s="117">
        <f>IFERROR($E134*SUMIF('Daily Log'!$AF$18:$AF$1017,$B134,'Daily Log'!$AG$18:$AG$1017),0)</f>
        <v>0</v>
      </c>
      <c r="R134" s="117">
        <f>IFERROR($E134*SUMIF('Daily Log'!$AI$18:$AI$1017,$B134,'Daily Log'!$AJ$18:$AJ$1017),0)</f>
        <v>0</v>
      </c>
      <c r="S134" s="117">
        <f>IFERROR($E134*SUMIF('Daily Log'!$AL$18:$AL$1017,$B134,'Daily Log'!$AM$18:$AM$1017),0)</f>
        <v>0</v>
      </c>
      <c r="T134" s="117">
        <f>IFERROR($E134*SUMIF('Daily Log'!$AO$18:$AO$1017,$B134,'Daily Log'!$AP$18:$AP$1017),0)</f>
        <v>0</v>
      </c>
      <c r="U134" s="117">
        <f>IFERROR($E134*SUMIF('Daily Log'!$AR$18:$AR$1017,$B134,'Daily Log'!$AS$18:$AS$1017),0)</f>
        <v>0</v>
      </c>
      <c r="V134" s="117">
        <f>IFERROR($E134*SUMIF('Daily Log'!$AU$18:$AU$1017,$B134,'Daily Log'!$AV$18:$AV$1017),0)</f>
        <v>0</v>
      </c>
      <c r="W134" s="117">
        <f>IFERROR($E134*SUMIF('Daily Log'!$AX$18:$AX$1017,$B134,'Daily Log'!$AY$18:$AY$1017),0)</f>
        <v>0</v>
      </c>
      <c r="X134" s="117">
        <f>IFERROR($E134*SUMIF('Daily Log'!$BA$18:$BA$1017,$B134,'Daily Log'!$BB$18:$BB$1017),0)</f>
        <v>0</v>
      </c>
      <c r="Y134" s="117">
        <f>IFERROR($E134*SUMIF('Daily Log'!$BD$18:$BD$1017,$B134,'Daily Log'!$BE$18:$BE$1017),0)</f>
        <v>0</v>
      </c>
      <c r="Z134" s="117">
        <f>IFERROR($E134*SUMIF('Daily Log'!$BG$18:$BG$1017,$B134,'Daily Log'!$BH$18:$BH$1017),0)</f>
        <v>0</v>
      </c>
      <c r="AA134" s="117">
        <f>IFERROR($E134*SUMIF('Daily Log'!$BJ$18:$BJ$1017,$B134,'Daily Log'!$BK$18:$BK$1017),0)</f>
        <v>7</v>
      </c>
      <c r="AB134" s="117">
        <f>IFERROR($E134*SUMIF('Daily Log'!$BM$18:$BM$1017,$B134,'Daily Log'!$BN$18:$BN$1017),0)</f>
        <v>0</v>
      </c>
      <c r="AC134" s="117">
        <f>IFERROR($E134*SUMIF('Daily Log'!$BP$18:$BP$1017,$B134,'Daily Log'!$BQ$18:$BQ$1017),0)</f>
        <v>5</v>
      </c>
      <c r="AD134" s="117">
        <f>IFERROR($E134*SUMIF('Daily Log'!$BS$18:$BS$1017,$B134,'Daily Log'!$BT$18:$BT$1017),0)</f>
        <v>2</v>
      </c>
      <c r="AE134" s="117">
        <f>IFERROR($E134*SUMIF('Daily Log'!$BV$18:$BV$1017,$B134,'Daily Log'!$BW$18:$BW$1017),0)</f>
        <v>3</v>
      </c>
      <c r="AF134" s="117">
        <f>IFERROR($E134*SUMIF('Daily Log'!$BY$18:$BY$1017,$B134,'Daily Log'!$BZ$18:$BZ$1017),0)</f>
        <v>4</v>
      </c>
      <c r="AG134" s="117">
        <f>IFERROR($E134*SUMIF('Daily Log'!$CB$18:$CB$1017,$B134,'Daily Log'!$CC$18:$CC$1017),0)</f>
        <v>3</v>
      </c>
      <c r="AH134" s="117">
        <f>IFERROR($E134*SUMIF('Daily Log'!$CE$18:$CE$1017,$B134,'Daily Log'!$CF$18:$CF$1017),0)</f>
        <v>0</v>
      </c>
      <c r="AI134" s="117">
        <f>IFERROR($E134*SUMIF('Daily Log'!$CH$18:$CH$1017,$B134,'Daily Log'!$CI$18:$CI$1017),0)</f>
        <v>0</v>
      </c>
      <c r="AJ134" s="117">
        <f>IFERROR($E134*SUMIF('Daily Log'!$CK$18:$CK$1017,$B134,'Daily Log'!$CL$18:$CL$1017),0)</f>
        <v>0</v>
      </c>
      <c r="AK134" s="117">
        <f>IFERROR($E134*SUMIF('Daily Log'!$CN$18:$CN$1017,$B134,'Daily Log'!$CO$18:$CO$1017),0)</f>
        <v>0</v>
      </c>
    </row>
    <row r="135" spans="2:37" ht="33.75" hidden="1" customHeight="1">
      <c r="B135" s="416" t="s">
        <v>240</v>
      </c>
      <c r="C135" s="410"/>
      <c r="D135" s="399" t="s">
        <v>85</v>
      </c>
      <c r="E135" s="184">
        <v>1</v>
      </c>
      <c r="F135" s="116">
        <f t="shared" si="2"/>
        <v>8</v>
      </c>
      <c r="G135" s="117">
        <f>IFERROR($E135*SUMIF('Daily Log'!$B$18:$B$1017,$B135,'Daily Log'!$C$18:$C$1017),0)</f>
        <v>0</v>
      </c>
      <c r="H135" s="117">
        <f>IFERROR($E135*SUMIF('Daily Log'!$E$18:$E$1017,$B135,'Daily Log'!$F$18:$F$1017),0)</f>
        <v>0</v>
      </c>
      <c r="I135" s="117">
        <f>IFERROR($E135*SUMIF('Daily Log'!$H$18:$H$1017,$B135,'Daily Log'!$I$18:$I$1017),0)</f>
        <v>0</v>
      </c>
      <c r="J135" s="117">
        <f>IFERROR($E135*SUMIF('Daily Log'!$K$18:$K$1017,$B135,'Daily Log'!$L$18:$L$1017),0)</f>
        <v>0</v>
      </c>
      <c r="K135" s="117">
        <f>IFERROR($E135*SUMIF('Daily Log'!$N$18:$N$1017,$B135,'Daily Log'!$O$18:$O$1017),0)</f>
        <v>0</v>
      </c>
      <c r="L135" s="117">
        <f>IFERROR($E135*SUMIF('Daily Log'!$Q$18:$Q$1017,$B135,'Daily Log'!$R$18:$R$1017),0)</f>
        <v>0</v>
      </c>
      <c r="M135" s="117">
        <f>IFERROR($E135*SUMIF('Daily Log'!$T$18:$T$1017,$B135,'Daily Log'!$U$18:$U$1017),0)</f>
        <v>0</v>
      </c>
      <c r="N135" s="117">
        <f>IFERROR($E135*SUMIF('Daily Log'!$W$18:$W$1017,$B135,'Daily Log'!$X$18:$X$1017),0)</f>
        <v>0</v>
      </c>
      <c r="O135" s="117">
        <f>IFERROR($E135*SUMIF('Daily Log'!$Z$18:$Z$1017,$B135,'Daily Log'!$AA$18:$AA$1017),0)</f>
        <v>0</v>
      </c>
      <c r="P135" s="117">
        <f>IFERROR($E135*SUMIF('Daily Log'!$AC$18:$AC$1017,$B135,'Daily Log'!$AD$18:$AD$1017),0)</f>
        <v>0</v>
      </c>
      <c r="Q135" s="117">
        <f>IFERROR($E135*SUMIF('Daily Log'!$AF$18:$AF$1017,$B135,'Daily Log'!$AG$18:$AG$1017),0)</f>
        <v>0</v>
      </c>
      <c r="R135" s="117">
        <f>IFERROR($E135*SUMIF('Daily Log'!$AI$18:$AI$1017,$B135,'Daily Log'!$AJ$18:$AJ$1017),0)</f>
        <v>0</v>
      </c>
      <c r="S135" s="117">
        <f>IFERROR($E135*SUMIF('Daily Log'!$AL$18:$AL$1017,$B135,'Daily Log'!$AM$18:$AM$1017),0)</f>
        <v>0</v>
      </c>
      <c r="T135" s="117">
        <f>IFERROR($E135*SUMIF('Daily Log'!$AO$18:$AO$1017,$B135,'Daily Log'!$AP$18:$AP$1017),0)</f>
        <v>0</v>
      </c>
      <c r="U135" s="117">
        <f>IFERROR($E135*SUMIF('Daily Log'!$AR$18:$AR$1017,$B135,'Daily Log'!$AS$18:$AS$1017),0)</f>
        <v>0</v>
      </c>
      <c r="V135" s="117">
        <f>IFERROR($E135*SUMIF('Daily Log'!$AU$18:$AU$1017,$B135,'Daily Log'!$AV$18:$AV$1017),0)</f>
        <v>0</v>
      </c>
      <c r="W135" s="117">
        <f>IFERROR($E135*SUMIF('Daily Log'!$AX$18:$AX$1017,$B135,'Daily Log'!$AY$18:$AY$1017),0)</f>
        <v>0</v>
      </c>
      <c r="X135" s="117">
        <f>IFERROR($E135*SUMIF('Daily Log'!$BA$18:$BA$1017,$B135,'Daily Log'!$BB$18:$BB$1017),0)</f>
        <v>0</v>
      </c>
      <c r="Y135" s="117">
        <f>IFERROR($E135*SUMIF('Daily Log'!$BD$18:$BD$1017,$B135,'Daily Log'!$BE$18:$BE$1017),0)</f>
        <v>0</v>
      </c>
      <c r="Z135" s="117">
        <f>IFERROR($E135*SUMIF('Daily Log'!$BG$18:$BG$1017,$B135,'Daily Log'!$BH$18:$BH$1017),0)</f>
        <v>0</v>
      </c>
      <c r="AA135" s="117">
        <f>IFERROR($E135*SUMIF('Daily Log'!$BJ$18:$BJ$1017,$B135,'Daily Log'!$BK$18:$BK$1017),0)</f>
        <v>3</v>
      </c>
      <c r="AB135" s="117">
        <f>IFERROR($E135*SUMIF('Daily Log'!$BM$18:$BM$1017,$B135,'Daily Log'!$BN$18:$BN$1017),0)</f>
        <v>0</v>
      </c>
      <c r="AC135" s="117">
        <f>IFERROR($E135*SUMIF('Daily Log'!$BP$18:$BP$1017,$B135,'Daily Log'!$BQ$18:$BQ$1017),0)</f>
        <v>5</v>
      </c>
      <c r="AD135" s="117">
        <f>IFERROR($E135*SUMIF('Daily Log'!$BS$18:$BS$1017,$B135,'Daily Log'!$BT$18:$BT$1017),0)</f>
        <v>0</v>
      </c>
      <c r="AE135" s="117">
        <f>IFERROR($E135*SUMIF('Daily Log'!$BV$18:$BV$1017,$B135,'Daily Log'!$BW$18:$BW$1017),0)</f>
        <v>0</v>
      </c>
      <c r="AF135" s="117">
        <f>IFERROR($E135*SUMIF('Daily Log'!$BY$18:$BY$1017,$B135,'Daily Log'!$BZ$18:$BZ$1017),0)</f>
        <v>0</v>
      </c>
      <c r="AG135" s="117">
        <f>IFERROR($E135*SUMIF('Daily Log'!$CB$18:$CB$1017,$B135,'Daily Log'!$CC$18:$CC$1017),0)</f>
        <v>0</v>
      </c>
      <c r="AH135" s="117">
        <f>IFERROR($E135*SUMIF('Daily Log'!$CE$18:$CE$1017,$B135,'Daily Log'!$CF$18:$CF$1017),0)</f>
        <v>0</v>
      </c>
      <c r="AI135" s="117">
        <f>IFERROR($E135*SUMIF('Daily Log'!$CH$18:$CH$1017,$B135,'Daily Log'!$CI$18:$CI$1017),0)</f>
        <v>0</v>
      </c>
      <c r="AJ135" s="117">
        <f>IFERROR($E135*SUMIF('Daily Log'!$CK$18:$CK$1017,$B135,'Daily Log'!$CL$18:$CL$1017),0)</f>
        <v>0</v>
      </c>
      <c r="AK135" s="117">
        <f>IFERROR($E135*SUMIF('Daily Log'!$CN$18:$CN$1017,$B135,'Daily Log'!$CO$18:$CO$1017),0)</f>
        <v>0</v>
      </c>
    </row>
    <row r="136" spans="2:37" ht="33.75" hidden="1" customHeight="1">
      <c r="B136" s="416" t="s">
        <v>134</v>
      </c>
      <c r="C136" s="410"/>
      <c r="D136" s="399" t="s">
        <v>85</v>
      </c>
      <c r="E136" s="184">
        <v>1</v>
      </c>
      <c r="F136" s="116">
        <f t="shared" si="2"/>
        <v>11</v>
      </c>
      <c r="G136" s="117">
        <f>IFERROR($E136*SUMIF('Daily Log'!$B$18:$B$1017,$B136,'Daily Log'!$C$18:$C$1017),0)</f>
        <v>0</v>
      </c>
      <c r="H136" s="117">
        <f>IFERROR($E136*SUMIF('Daily Log'!$E$18:$E$1017,$B136,'Daily Log'!$F$18:$F$1017),0)</f>
        <v>0</v>
      </c>
      <c r="I136" s="117">
        <f>IFERROR($E136*SUMIF('Daily Log'!$H$18:$H$1017,$B136,'Daily Log'!$I$18:$I$1017),0)</f>
        <v>0</v>
      </c>
      <c r="J136" s="117">
        <f>IFERROR($E136*SUMIF('Daily Log'!$K$18:$K$1017,$B136,'Daily Log'!$L$18:$L$1017),0)</f>
        <v>0</v>
      </c>
      <c r="K136" s="117">
        <f>IFERROR($E136*SUMIF('Daily Log'!$N$18:$N$1017,$B136,'Daily Log'!$O$18:$O$1017),0)</f>
        <v>0</v>
      </c>
      <c r="L136" s="117">
        <f>IFERROR($E136*SUMIF('Daily Log'!$Q$18:$Q$1017,$B136,'Daily Log'!$R$18:$R$1017),0)</f>
        <v>0</v>
      </c>
      <c r="M136" s="117">
        <f>IFERROR($E136*SUMIF('Daily Log'!$T$18:$T$1017,$B136,'Daily Log'!$U$18:$U$1017),0)</f>
        <v>0</v>
      </c>
      <c r="N136" s="117">
        <f>IFERROR($E136*SUMIF('Daily Log'!$W$18:$W$1017,$B136,'Daily Log'!$X$18:$X$1017),0)</f>
        <v>0</v>
      </c>
      <c r="O136" s="117">
        <f>IFERROR($E136*SUMIF('Daily Log'!$Z$18:$Z$1017,$B136,'Daily Log'!$AA$18:$AA$1017),0)</f>
        <v>0</v>
      </c>
      <c r="P136" s="117">
        <f>IFERROR($E136*SUMIF('Daily Log'!$AC$18:$AC$1017,$B136,'Daily Log'!$AD$18:$AD$1017),0)</f>
        <v>0</v>
      </c>
      <c r="Q136" s="117">
        <f>IFERROR($E136*SUMIF('Daily Log'!$AF$18:$AF$1017,$B136,'Daily Log'!$AG$18:$AG$1017),0)</f>
        <v>0</v>
      </c>
      <c r="R136" s="117">
        <f>IFERROR($E136*SUMIF('Daily Log'!$AI$18:$AI$1017,$B136,'Daily Log'!$AJ$18:$AJ$1017),0)</f>
        <v>0</v>
      </c>
      <c r="S136" s="117">
        <f>IFERROR($E136*SUMIF('Daily Log'!$AL$18:$AL$1017,$B136,'Daily Log'!$AM$18:$AM$1017),0)</f>
        <v>0</v>
      </c>
      <c r="T136" s="117">
        <f>IFERROR($E136*SUMIF('Daily Log'!$AO$18:$AO$1017,$B136,'Daily Log'!$AP$18:$AP$1017),0)</f>
        <v>0</v>
      </c>
      <c r="U136" s="117">
        <f>IFERROR($E136*SUMIF('Daily Log'!$AR$18:$AR$1017,$B136,'Daily Log'!$AS$18:$AS$1017),0)</f>
        <v>0</v>
      </c>
      <c r="V136" s="117">
        <f>IFERROR($E136*SUMIF('Daily Log'!$AU$18:$AU$1017,$B136,'Daily Log'!$AV$18:$AV$1017),0)</f>
        <v>0</v>
      </c>
      <c r="W136" s="117">
        <f>IFERROR($E136*SUMIF('Daily Log'!$AX$18:$AX$1017,$B136,'Daily Log'!$AY$18:$AY$1017),0)</f>
        <v>0</v>
      </c>
      <c r="X136" s="117">
        <f>IFERROR($E136*SUMIF('Daily Log'!$BA$18:$BA$1017,$B136,'Daily Log'!$BB$18:$BB$1017),0)</f>
        <v>0</v>
      </c>
      <c r="Y136" s="117">
        <f>IFERROR($E136*SUMIF('Daily Log'!$BD$18:$BD$1017,$B136,'Daily Log'!$BE$18:$BE$1017),0)</f>
        <v>0</v>
      </c>
      <c r="Z136" s="117">
        <f>IFERROR($E136*SUMIF('Daily Log'!$BG$18:$BG$1017,$B136,'Daily Log'!$BH$18:$BH$1017),0)</f>
        <v>0</v>
      </c>
      <c r="AA136" s="117">
        <f>IFERROR($E136*SUMIF('Daily Log'!$BJ$18:$BJ$1017,$B136,'Daily Log'!$BK$18:$BK$1017),0)</f>
        <v>0</v>
      </c>
      <c r="AB136" s="117">
        <f>IFERROR($E136*SUMIF('Daily Log'!$BM$18:$BM$1017,$B136,'Daily Log'!$BN$18:$BN$1017),0)</f>
        <v>5</v>
      </c>
      <c r="AC136" s="117">
        <f>IFERROR($E136*SUMIF('Daily Log'!$BP$18:$BP$1017,$B136,'Daily Log'!$BQ$18:$BQ$1017),0)</f>
        <v>1</v>
      </c>
      <c r="AD136" s="117">
        <f>IFERROR($E136*SUMIF('Daily Log'!$BS$18:$BS$1017,$B136,'Daily Log'!$BT$18:$BT$1017),0)</f>
        <v>1</v>
      </c>
      <c r="AE136" s="117">
        <f>IFERROR($E136*SUMIF('Daily Log'!$BV$18:$BV$1017,$B136,'Daily Log'!$BW$18:$BW$1017),0)</f>
        <v>2</v>
      </c>
      <c r="AF136" s="117">
        <f>IFERROR($E136*SUMIF('Daily Log'!$BY$18:$BY$1017,$B136,'Daily Log'!$BZ$18:$BZ$1017),0)</f>
        <v>1</v>
      </c>
      <c r="AG136" s="117">
        <f>IFERROR($E136*SUMIF('Daily Log'!$CB$18:$CB$1017,$B136,'Daily Log'!$CC$18:$CC$1017),0)</f>
        <v>1</v>
      </c>
      <c r="AH136" s="117">
        <f>IFERROR($E136*SUMIF('Daily Log'!$CE$18:$CE$1017,$B136,'Daily Log'!$CF$18:$CF$1017),0)</f>
        <v>0</v>
      </c>
      <c r="AI136" s="117">
        <f>IFERROR($E136*SUMIF('Daily Log'!$CH$18:$CH$1017,$B136,'Daily Log'!$CI$18:$CI$1017),0)</f>
        <v>0</v>
      </c>
      <c r="AJ136" s="117">
        <f>IFERROR($E136*SUMIF('Daily Log'!$CK$18:$CK$1017,$B136,'Daily Log'!$CL$18:$CL$1017),0)</f>
        <v>0</v>
      </c>
      <c r="AK136" s="117">
        <f>IFERROR($E136*SUMIF('Daily Log'!$CN$18:$CN$1017,$B136,'Daily Log'!$CO$18:$CO$1017),0)</f>
        <v>0</v>
      </c>
    </row>
    <row r="137" spans="2:37" ht="33.75" hidden="1" customHeight="1">
      <c r="B137" s="409" t="s">
        <v>135</v>
      </c>
      <c r="C137" s="410"/>
      <c r="D137" s="399" t="s">
        <v>85</v>
      </c>
      <c r="E137" s="184">
        <v>1</v>
      </c>
      <c r="F137" s="116">
        <f t="shared" si="2"/>
        <v>11</v>
      </c>
      <c r="G137" s="117">
        <f>IFERROR($E137*SUMIF('Daily Log'!$B$18:$B$1017,$B137,'Daily Log'!$C$18:$C$1017),0)</f>
        <v>0</v>
      </c>
      <c r="H137" s="117">
        <f>IFERROR($E137*SUMIF('Daily Log'!$E$18:$E$1017,$B137,'Daily Log'!$F$18:$F$1017),0)</f>
        <v>0</v>
      </c>
      <c r="I137" s="117">
        <f>IFERROR($E137*SUMIF('Daily Log'!$H$18:$H$1017,$B137,'Daily Log'!$I$18:$I$1017),0)</f>
        <v>0</v>
      </c>
      <c r="J137" s="117">
        <f>IFERROR($E137*SUMIF('Daily Log'!$K$18:$K$1017,$B137,'Daily Log'!$L$18:$L$1017),0)</f>
        <v>0</v>
      </c>
      <c r="K137" s="117">
        <f>IFERROR($E137*SUMIF('Daily Log'!$N$18:$N$1017,$B137,'Daily Log'!$O$18:$O$1017),0)</f>
        <v>0</v>
      </c>
      <c r="L137" s="117">
        <f>IFERROR($E137*SUMIF('Daily Log'!$Q$18:$Q$1017,$B137,'Daily Log'!$R$18:$R$1017),0)</f>
        <v>0</v>
      </c>
      <c r="M137" s="117">
        <f>IFERROR($E137*SUMIF('Daily Log'!$T$18:$T$1017,$B137,'Daily Log'!$U$18:$U$1017),0)</f>
        <v>0</v>
      </c>
      <c r="N137" s="117">
        <f>IFERROR($E137*SUMIF('Daily Log'!$W$18:$W$1017,$B137,'Daily Log'!$X$18:$X$1017),0)</f>
        <v>0</v>
      </c>
      <c r="O137" s="117">
        <f>IFERROR($E137*SUMIF('Daily Log'!$Z$18:$Z$1017,$B137,'Daily Log'!$AA$18:$AA$1017),0)</f>
        <v>0</v>
      </c>
      <c r="P137" s="117">
        <f>IFERROR($E137*SUMIF('Daily Log'!$AC$18:$AC$1017,$B137,'Daily Log'!$AD$18:$AD$1017),0)</f>
        <v>0</v>
      </c>
      <c r="Q137" s="117">
        <f>IFERROR($E137*SUMIF('Daily Log'!$AF$18:$AF$1017,$B137,'Daily Log'!$AG$18:$AG$1017),0)</f>
        <v>0</v>
      </c>
      <c r="R137" s="117">
        <f>IFERROR($E137*SUMIF('Daily Log'!$AI$18:$AI$1017,$B137,'Daily Log'!$AJ$18:$AJ$1017),0)</f>
        <v>0</v>
      </c>
      <c r="S137" s="117">
        <f>IFERROR($E137*SUMIF('Daily Log'!$AL$18:$AL$1017,$B137,'Daily Log'!$AM$18:$AM$1017),0)</f>
        <v>0</v>
      </c>
      <c r="T137" s="117">
        <f>IFERROR($E137*SUMIF('Daily Log'!$AO$18:$AO$1017,$B137,'Daily Log'!$AP$18:$AP$1017),0)</f>
        <v>0</v>
      </c>
      <c r="U137" s="117">
        <f>IFERROR($E137*SUMIF('Daily Log'!$AR$18:$AR$1017,$B137,'Daily Log'!$AS$18:$AS$1017),0)</f>
        <v>0</v>
      </c>
      <c r="V137" s="117">
        <f>IFERROR($E137*SUMIF('Daily Log'!$AU$18:$AU$1017,$B137,'Daily Log'!$AV$18:$AV$1017),0)</f>
        <v>0</v>
      </c>
      <c r="W137" s="117">
        <f>IFERROR($E137*SUMIF('Daily Log'!$AX$18:$AX$1017,$B137,'Daily Log'!$AY$18:$AY$1017),0)</f>
        <v>0</v>
      </c>
      <c r="X137" s="117">
        <f>IFERROR($E137*SUMIF('Daily Log'!$BA$18:$BA$1017,$B137,'Daily Log'!$BB$18:$BB$1017),0)</f>
        <v>0</v>
      </c>
      <c r="Y137" s="117">
        <f>IFERROR($E137*SUMIF('Daily Log'!$BD$18:$BD$1017,$B137,'Daily Log'!$BE$18:$BE$1017),0)</f>
        <v>0</v>
      </c>
      <c r="Z137" s="117">
        <f>IFERROR($E137*SUMIF('Daily Log'!$BG$18:$BG$1017,$B137,'Daily Log'!$BH$18:$BH$1017),0)</f>
        <v>0</v>
      </c>
      <c r="AA137" s="117">
        <f>IFERROR($E137*SUMIF('Daily Log'!$BJ$18:$BJ$1017,$B137,'Daily Log'!$BK$18:$BK$1017),0)</f>
        <v>1</v>
      </c>
      <c r="AB137" s="117">
        <f>IFERROR($E137*SUMIF('Daily Log'!$BM$18:$BM$1017,$B137,'Daily Log'!$BN$18:$BN$1017),0)</f>
        <v>3</v>
      </c>
      <c r="AC137" s="117">
        <f>IFERROR($E137*SUMIF('Daily Log'!$BP$18:$BP$1017,$B137,'Daily Log'!$BQ$18:$BQ$1017),0)</f>
        <v>2</v>
      </c>
      <c r="AD137" s="117">
        <f>IFERROR($E137*SUMIF('Daily Log'!$BS$18:$BS$1017,$B137,'Daily Log'!$BT$18:$BT$1017),0)</f>
        <v>2</v>
      </c>
      <c r="AE137" s="117">
        <f>IFERROR($E137*SUMIF('Daily Log'!$BV$18:$BV$1017,$B137,'Daily Log'!$BW$18:$BW$1017),0)</f>
        <v>1</v>
      </c>
      <c r="AF137" s="117">
        <f>IFERROR($E137*SUMIF('Daily Log'!$BY$18:$BY$1017,$B137,'Daily Log'!$BZ$18:$BZ$1017),0)</f>
        <v>2</v>
      </c>
      <c r="AG137" s="117">
        <f>IFERROR($E137*SUMIF('Daily Log'!$CB$18:$CB$1017,$B137,'Daily Log'!$CC$18:$CC$1017),0)</f>
        <v>0</v>
      </c>
      <c r="AH137" s="117">
        <f>IFERROR($E137*SUMIF('Daily Log'!$CE$18:$CE$1017,$B137,'Daily Log'!$CF$18:$CF$1017),0)</f>
        <v>0</v>
      </c>
      <c r="AI137" s="117">
        <f>IFERROR($E137*SUMIF('Daily Log'!$CH$18:$CH$1017,$B137,'Daily Log'!$CI$18:$CI$1017),0)</f>
        <v>0</v>
      </c>
      <c r="AJ137" s="117">
        <f>IFERROR($E137*SUMIF('Daily Log'!$CK$18:$CK$1017,$B137,'Daily Log'!$CL$18:$CL$1017),0)</f>
        <v>0</v>
      </c>
      <c r="AK137" s="117">
        <f>IFERROR($E137*SUMIF('Daily Log'!$CN$18:$CN$1017,$B137,'Daily Log'!$CO$18:$CO$1017),0)</f>
        <v>0</v>
      </c>
    </row>
    <row r="138" spans="2:37" ht="33.75" hidden="1" customHeight="1">
      <c r="B138" s="409" t="s">
        <v>136</v>
      </c>
      <c r="C138" s="410"/>
      <c r="D138" s="399" t="s">
        <v>85</v>
      </c>
      <c r="E138" s="184">
        <v>1</v>
      </c>
      <c r="F138" s="116">
        <f t="shared" si="2"/>
        <v>6</v>
      </c>
      <c r="G138" s="117">
        <f>IFERROR($E138*SUMIF('Daily Log'!$B$18:$B$1017,$B138,'Daily Log'!$C$18:$C$1017),0)</f>
        <v>0</v>
      </c>
      <c r="H138" s="117">
        <f>IFERROR($E138*SUMIF('Daily Log'!$E$18:$E$1017,$B138,'Daily Log'!$F$18:$F$1017),0)</f>
        <v>0</v>
      </c>
      <c r="I138" s="117">
        <f>IFERROR($E138*SUMIF('Daily Log'!$H$18:$H$1017,$B138,'Daily Log'!$I$18:$I$1017),0)</f>
        <v>0</v>
      </c>
      <c r="J138" s="117">
        <f>IFERROR($E138*SUMIF('Daily Log'!$K$18:$K$1017,$B138,'Daily Log'!$L$18:$L$1017),0)</f>
        <v>0</v>
      </c>
      <c r="K138" s="117">
        <f>IFERROR($E138*SUMIF('Daily Log'!$N$18:$N$1017,$B138,'Daily Log'!$O$18:$O$1017),0)</f>
        <v>0</v>
      </c>
      <c r="L138" s="117">
        <f>IFERROR($E138*SUMIF('Daily Log'!$Q$18:$Q$1017,$B138,'Daily Log'!$R$18:$R$1017),0)</f>
        <v>0</v>
      </c>
      <c r="M138" s="117">
        <f>IFERROR($E138*SUMIF('Daily Log'!$T$18:$T$1017,$B138,'Daily Log'!$U$18:$U$1017),0)</f>
        <v>0</v>
      </c>
      <c r="N138" s="117">
        <f>IFERROR($E138*SUMIF('Daily Log'!$W$18:$W$1017,$B138,'Daily Log'!$X$18:$X$1017),0)</f>
        <v>0</v>
      </c>
      <c r="O138" s="117">
        <f>IFERROR($E138*SUMIF('Daily Log'!$Z$18:$Z$1017,$B138,'Daily Log'!$AA$18:$AA$1017),0)</f>
        <v>0</v>
      </c>
      <c r="P138" s="117">
        <f>IFERROR($E138*SUMIF('Daily Log'!$AC$18:$AC$1017,$B138,'Daily Log'!$AD$18:$AD$1017),0)</f>
        <v>0</v>
      </c>
      <c r="Q138" s="117">
        <f>IFERROR($E138*SUMIF('Daily Log'!$AF$18:$AF$1017,$B138,'Daily Log'!$AG$18:$AG$1017),0)</f>
        <v>0</v>
      </c>
      <c r="R138" s="117">
        <f>IFERROR($E138*SUMIF('Daily Log'!$AI$18:$AI$1017,$B138,'Daily Log'!$AJ$18:$AJ$1017),0)</f>
        <v>0</v>
      </c>
      <c r="S138" s="117">
        <f>IFERROR($E138*SUMIF('Daily Log'!$AL$18:$AL$1017,$B138,'Daily Log'!$AM$18:$AM$1017),0)</f>
        <v>0</v>
      </c>
      <c r="T138" s="117">
        <f>IFERROR($E138*SUMIF('Daily Log'!$AO$18:$AO$1017,$B138,'Daily Log'!$AP$18:$AP$1017),0)</f>
        <v>0</v>
      </c>
      <c r="U138" s="117">
        <f>IFERROR($E138*SUMIF('Daily Log'!$AR$18:$AR$1017,$B138,'Daily Log'!$AS$18:$AS$1017),0)</f>
        <v>0</v>
      </c>
      <c r="V138" s="117">
        <f>IFERROR($E138*SUMIF('Daily Log'!$AU$18:$AU$1017,$B138,'Daily Log'!$AV$18:$AV$1017),0)</f>
        <v>0</v>
      </c>
      <c r="W138" s="117">
        <f>IFERROR($E138*SUMIF('Daily Log'!$AX$18:$AX$1017,$B138,'Daily Log'!$AY$18:$AY$1017),0)</f>
        <v>0</v>
      </c>
      <c r="X138" s="117">
        <f>IFERROR($E138*SUMIF('Daily Log'!$BA$18:$BA$1017,$B138,'Daily Log'!$BB$18:$BB$1017),0)</f>
        <v>0</v>
      </c>
      <c r="Y138" s="117">
        <f>IFERROR($E138*SUMIF('Daily Log'!$BD$18:$BD$1017,$B138,'Daily Log'!$BE$18:$BE$1017),0)</f>
        <v>0</v>
      </c>
      <c r="Z138" s="117">
        <f>IFERROR($E138*SUMIF('Daily Log'!$BG$18:$BG$1017,$B138,'Daily Log'!$BH$18:$BH$1017),0)</f>
        <v>0</v>
      </c>
      <c r="AA138" s="117">
        <f>IFERROR($E138*SUMIF('Daily Log'!$BJ$18:$BJ$1017,$B138,'Daily Log'!$BK$18:$BK$1017),0)</f>
        <v>1</v>
      </c>
      <c r="AB138" s="117">
        <f>IFERROR($E138*SUMIF('Daily Log'!$BM$18:$BM$1017,$B138,'Daily Log'!$BN$18:$BN$1017),0)</f>
        <v>0</v>
      </c>
      <c r="AC138" s="117">
        <f>IFERROR($E138*SUMIF('Daily Log'!$BP$18:$BP$1017,$B138,'Daily Log'!$BQ$18:$BQ$1017),0)</f>
        <v>3</v>
      </c>
      <c r="AD138" s="117">
        <f>IFERROR($E138*SUMIF('Daily Log'!$BS$18:$BS$1017,$B138,'Daily Log'!$BT$18:$BT$1017),0)</f>
        <v>0</v>
      </c>
      <c r="AE138" s="117">
        <f>IFERROR($E138*SUMIF('Daily Log'!$BV$18:$BV$1017,$B138,'Daily Log'!$BW$18:$BW$1017),0)</f>
        <v>1</v>
      </c>
      <c r="AF138" s="117">
        <f>IFERROR($E138*SUMIF('Daily Log'!$BY$18:$BY$1017,$B138,'Daily Log'!$BZ$18:$BZ$1017),0)</f>
        <v>1</v>
      </c>
      <c r="AG138" s="117">
        <f>IFERROR($E138*SUMIF('Daily Log'!$CB$18:$CB$1017,$B138,'Daily Log'!$CC$18:$CC$1017),0)</f>
        <v>0</v>
      </c>
      <c r="AH138" s="117">
        <f>IFERROR($E138*SUMIF('Daily Log'!$CE$18:$CE$1017,$B138,'Daily Log'!$CF$18:$CF$1017),0)</f>
        <v>0</v>
      </c>
      <c r="AI138" s="117">
        <f>IFERROR($E138*SUMIF('Daily Log'!$CH$18:$CH$1017,$B138,'Daily Log'!$CI$18:$CI$1017),0)</f>
        <v>0</v>
      </c>
      <c r="AJ138" s="117">
        <f>IFERROR($E138*SUMIF('Daily Log'!$CK$18:$CK$1017,$B138,'Daily Log'!$CL$18:$CL$1017),0)</f>
        <v>0</v>
      </c>
      <c r="AK138" s="117">
        <f>IFERROR($E138*SUMIF('Daily Log'!$CN$18:$CN$1017,$B138,'Daily Log'!$CO$18:$CO$1017),0)</f>
        <v>0</v>
      </c>
    </row>
    <row r="139" spans="2:37" ht="33.75" hidden="1" customHeight="1">
      <c r="B139" s="409" t="s">
        <v>241</v>
      </c>
      <c r="C139" s="410"/>
      <c r="D139" s="399" t="s">
        <v>435</v>
      </c>
      <c r="E139" s="184">
        <v>1</v>
      </c>
      <c r="F139" s="116">
        <f t="shared" si="2"/>
        <v>9</v>
      </c>
      <c r="G139" s="117">
        <f>IFERROR($E139*SUMIF('Daily Log'!$B$18:$B$1017,$B139,'Daily Log'!$C$18:$C$1017),0)</f>
        <v>0</v>
      </c>
      <c r="H139" s="117">
        <f>IFERROR($E139*SUMIF('Daily Log'!$E$18:$E$1017,$B139,'Daily Log'!$F$18:$F$1017),0)</f>
        <v>0</v>
      </c>
      <c r="I139" s="117">
        <f>IFERROR($E139*SUMIF('Daily Log'!$H$18:$H$1017,$B139,'Daily Log'!$I$18:$I$1017),0)</f>
        <v>0</v>
      </c>
      <c r="J139" s="117">
        <f>IFERROR($E139*SUMIF('Daily Log'!$K$18:$K$1017,$B139,'Daily Log'!$L$18:$L$1017),0)</f>
        <v>0</v>
      </c>
      <c r="K139" s="117">
        <f>IFERROR($E139*SUMIF('Daily Log'!$N$18:$N$1017,$B139,'Daily Log'!$O$18:$O$1017),0)</f>
        <v>0</v>
      </c>
      <c r="L139" s="117">
        <f>IFERROR($E139*SUMIF('Daily Log'!$Q$18:$Q$1017,$B139,'Daily Log'!$R$18:$R$1017),0)</f>
        <v>0</v>
      </c>
      <c r="M139" s="117">
        <f>IFERROR($E139*SUMIF('Daily Log'!$T$18:$T$1017,$B139,'Daily Log'!$U$18:$U$1017),0)</f>
        <v>0</v>
      </c>
      <c r="N139" s="117">
        <f>IFERROR($E139*SUMIF('Daily Log'!$W$18:$W$1017,$B139,'Daily Log'!$X$18:$X$1017),0)</f>
        <v>0</v>
      </c>
      <c r="O139" s="117">
        <f>IFERROR($E139*SUMIF('Daily Log'!$Z$18:$Z$1017,$B139,'Daily Log'!$AA$18:$AA$1017),0)</f>
        <v>0</v>
      </c>
      <c r="P139" s="117">
        <f>IFERROR($E139*SUMIF('Daily Log'!$AC$18:$AC$1017,$B139,'Daily Log'!$AD$18:$AD$1017),0)</f>
        <v>0</v>
      </c>
      <c r="Q139" s="117">
        <f>IFERROR($E139*SUMIF('Daily Log'!$AF$18:$AF$1017,$B139,'Daily Log'!$AG$18:$AG$1017),0)</f>
        <v>0</v>
      </c>
      <c r="R139" s="117">
        <f>IFERROR($E139*SUMIF('Daily Log'!$AI$18:$AI$1017,$B139,'Daily Log'!$AJ$18:$AJ$1017),0)</f>
        <v>0</v>
      </c>
      <c r="S139" s="117">
        <f>IFERROR($E139*SUMIF('Daily Log'!$AL$18:$AL$1017,$B139,'Daily Log'!$AM$18:$AM$1017),0)</f>
        <v>0</v>
      </c>
      <c r="T139" s="117">
        <f>IFERROR($E139*SUMIF('Daily Log'!$AO$18:$AO$1017,$B139,'Daily Log'!$AP$18:$AP$1017),0)</f>
        <v>0</v>
      </c>
      <c r="U139" s="117">
        <f>IFERROR($E139*SUMIF('Daily Log'!$AR$18:$AR$1017,$B139,'Daily Log'!$AS$18:$AS$1017),0)</f>
        <v>0</v>
      </c>
      <c r="V139" s="117">
        <f>IFERROR($E139*SUMIF('Daily Log'!$AU$18:$AU$1017,$B139,'Daily Log'!$AV$18:$AV$1017),0)</f>
        <v>0</v>
      </c>
      <c r="W139" s="117">
        <f>IFERROR($E139*SUMIF('Daily Log'!$AX$18:$AX$1017,$B139,'Daily Log'!$AY$18:$AY$1017),0)</f>
        <v>0</v>
      </c>
      <c r="X139" s="117">
        <f>IFERROR($E139*SUMIF('Daily Log'!$BA$18:$BA$1017,$B139,'Daily Log'!$BB$18:$BB$1017),0)</f>
        <v>0</v>
      </c>
      <c r="Y139" s="117">
        <f>IFERROR($E139*SUMIF('Daily Log'!$BD$18:$BD$1017,$B139,'Daily Log'!$BE$18:$BE$1017),0)</f>
        <v>0</v>
      </c>
      <c r="Z139" s="117">
        <f>IFERROR($E139*SUMIF('Daily Log'!$BG$18:$BG$1017,$B139,'Daily Log'!$BH$18:$BH$1017),0)</f>
        <v>0</v>
      </c>
      <c r="AA139" s="117">
        <f>IFERROR($E139*SUMIF('Daily Log'!$BJ$18:$BJ$1017,$B139,'Daily Log'!$BK$18:$BK$1017),0)</f>
        <v>3</v>
      </c>
      <c r="AB139" s="117">
        <f>IFERROR($E139*SUMIF('Daily Log'!$BM$18:$BM$1017,$B139,'Daily Log'!$BN$18:$BN$1017),0)</f>
        <v>1</v>
      </c>
      <c r="AC139" s="117">
        <f>IFERROR($E139*SUMIF('Daily Log'!$BP$18:$BP$1017,$B139,'Daily Log'!$BQ$18:$BQ$1017),0)</f>
        <v>0</v>
      </c>
      <c r="AD139" s="117">
        <f>IFERROR($E139*SUMIF('Daily Log'!$BS$18:$BS$1017,$B139,'Daily Log'!$BT$18:$BT$1017),0)</f>
        <v>0</v>
      </c>
      <c r="AE139" s="117">
        <f>IFERROR($E139*SUMIF('Daily Log'!$BV$18:$BV$1017,$B139,'Daily Log'!$BW$18:$BW$1017),0)</f>
        <v>2</v>
      </c>
      <c r="AF139" s="117">
        <f>IFERROR($E139*SUMIF('Daily Log'!$BY$18:$BY$1017,$B139,'Daily Log'!$BZ$18:$BZ$1017),0)</f>
        <v>2</v>
      </c>
      <c r="AG139" s="117">
        <f>IFERROR($E139*SUMIF('Daily Log'!$CB$18:$CB$1017,$B139,'Daily Log'!$CC$18:$CC$1017),0)</f>
        <v>1</v>
      </c>
      <c r="AH139" s="117">
        <f>IFERROR($E139*SUMIF('Daily Log'!$CE$18:$CE$1017,$B139,'Daily Log'!$CF$18:$CF$1017),0)</f>
        <v>0</v>
      </c>
      <c r="AI139" s="117">
        <f>IFERROR($E139*SUMIF('Daily Log'!$CH$18:$CH$1017,$B139,'Daily Log'!$CI$18:$CI$1017),0)</f>
        <v>0</v>
      </c>
      <c r="AJ139" s="117">
        <f>IFERROR($E139*SUMIF('Daily Log'!$CK$18:$CK$1017,$B139,'Daily Log'!$CL$18:$CL$1017),0)</f>
        <v>0</v>
      </c>
      <c r="AK139" s="117">
        <f>IFERROR($E139*SUMIF('Daily Log'!$CN$18:$CN$1017,$B139,'Daily Log'!$CO$18:$CO$1017),0)</f>
        <v>0</v>
      </c>
    </row>
    <row r="140" spans="2:37" ht="33.75" hidden="1" customHeight="1">
      <c r="B140" s="409" t="s">
        <v>143</v>
      </c>
      <c r="C140" s="410"/>
      <c r="D140" s="399" t="s">
        <v>435</v>
      </c>
      <c r="E140" s="184">
        <v>1</v>
      </c>
      <c r="F140" s="116">
        <f t="shared" si="2"/>
        <v>7</v>
      </c>
      <c r="G140" s="117">
        <f>IFERROR($E140*SUMIF('Daily Log'!$B$18:$B$1017,$B140,'Daily Log'!$C$18:$C$1017),0)</f>
        <v>0</v>
      </c>
      <c r="H140" s="117">
        <f>IFERROR($E140*SUMIF('Daily Log'!$E$18:$E$1017,$B140,'Daily Log'!$F$18:$F$1017),0)</f>
        <v>0</v>
      </c>
      <c r="I140" s="117">
        <f>IFERROR($E140*SUMIF('Daily Log'!$H$18:$H$1017,$B140,'Daily Log'!$I$18:$I$1017),0)</f>
        <v>0</v>
      </c>
      <c r="J140" s="117">
        <f>IFERROR($E140*SUMIF('Daily Log'!$K$18:$K$1017,$B140,'Daily Log'!$L$18:$L$1017),0)</f>
        <v>0</v>
      </c>
      <c r="K140" s="117">
        <f>IFERROR($E140*SUMIF('Daily Log'!$N$18:$N$1017,$B140,'Daily Log'!$O$18:$O$1017),0)</f>
        <v>0</v>
      </c>
      <c r="L140" s="117">
        <f>IFERROR($E140*SUMIF('Daily Log'!$Q$18:$Q$1017,$B140,'Daily Log'!$R$18:$R$1017),0)</f>
        <v>0</v>
      </c>
      <c r="M140" s="117">
        <f>IFERROR($E140*SUMIF('Daily Log'!$T$18:$T$1017,$B140,'Daily Log'!$U$18:$U$1017),0)</f>
        <v>0</v>
      </c>
      <c r="N140" s="117">
        <f>IFERROR($E140*SUMIF('Daily Log'!$W$18:$W$1017,$B140,'Daily Log'!$X$18:$X$1017),0)</f>
        <v>0</v>
      </c>
      <c r="O140" s="117">
        <f>IFERROR($E140*SUMIF('Daily Log'!$Z$18:$Z$1017,$B140,'Daily Log'!$AA$18:$AA$1017),0)</f>
        <v>0</v>
      </c>
      <c r="P140" s="117">
        <f>IFERROR($E140*SUMIF('Daily Log'!$AC$18:$AC$1017,$B140,'Daily Log'!$AD$18:$AD$1017),0)</f>
        <v>0</v>
      </c>
      <c r="Q140" s="117">
        <f>IFERROR($E140*SUMIF('Daily Log'!$AF$18:$AF$1017,$B140,'Daily Log'!$AG$18:$AG$1017),0)</f>
        <v>0</v>
      </c>
      <c r="R140" s="117">
        <f>IFERROR($E140*SUMIF('Daily Log'!$AI$18:$AI$1017,$B140,'Daily Log'!$AJ$18:$AJ$1017),0)</f>
        <v>0</v>
      </c>
      <c r="S140" s="117">
        <f>IFERROR($E140*SUMIF('Daily Log'!$AL$18:$AL$1017,$B140,'Daily Log'!$AM$18:$AM$1017),0)</f>
        <v>0</v>
      </c>
      <c r="T140" s="117">
        <f>IFERROR($E140*SUMIF('Daily Log'!$AO$18:$AO$1017,$B140,'Daily Log'!$AP$18:$AP$1017),0)</f>
        <v>0</v>
      </c>
      <c r="U140" s="117">
        <f>IFERROR($E140*SUMIF('Daily Log'!$AR$18:$AR$1017,$B140,'Daily Log'!$AS$18:$AS$1017),0)</f>
        <v>0</v>
      </c>
      <c r="V140" s="117">
        <f>IFERROR($E140*SUMIF('Daily Log'!$AU$18:$AU$1017,$B140,'Daily Log'!$AV$18:$AV$1017),0)</f>
        <v>0</v>
      </c>
      <c r="W140" s="117">
        <f>IFERROR($E140*SUMIF('Daily Log'!$AX$18:$AX$1017,$B140,'Daily Log'!$AY$18:$AY$1017),0)</f>
        <v>0</v>
      </c>
      <c r="X140" s="117">
        <f>IFERROR($E140*SUMIF('Daily Log'!$BA$18:$BA$1017,$B140,'Daily Log'!$BB$18:$BB$1017),0)</f>
        <v>0</v>
      </c>
      <c r="Y140" s="117">
        <f>IFERROR($E140*SUMIF('Daily Log'!$BD$18:$BD$1017,$B140,'Daily Log'!$BE$18:$BE$1017),0)</f>
        <v>0</v>
      </c>
      <c r="Z140" s="117">
        <f>IFERROR($E140*SUMIF('Daily Log'!$BG$18:$BG$1017,$B140,'Daily Log'!$BH$18:$BH$1017),0)</f>
        <v>0</v>
      </c>
      <c r="AA140" s="117">
        <f>IFERROR($E140*SUMIF('Daily Log'!$BJ$18:$BJ$1017,$B140,'Daily Log'!$BK$18:$BK$1017),0)</f>
        <v>1</v>
      </c>
      <c r="AB140" s="117">
        <f>IFERROR($E140*SUMIF('Daily Log'!$BM$18:$BM$1017,$B140,'Daily Log'!$BN$18:$BN$1017),0)</f>
        <v>0</v>
      </c>
      <c r="AC140" s="117">
        <f>IFERROR($E140*SUMIF('Daily Log'!$BP$18:$BP$1017,$B140,'Daily Log'!$BQ$18:$BQ$1017),0)</f>
        <v>3</v>
      </c>
      <c r="AD140" s="117">
        <f>IFERROR($E140*SUMIF('Daily Log'!$BS$18:$BS$1017,$B140,'Daily Log'!$BT$18:$BT$1017),0)</f>
        <v>0</v>
      </c>
      <c r="AE140" s="117">
        <f>IFERROR($E140*SUMIF('Daily Log'!$BV$18:$BV$1017,$B140,'Daily Log'!$BW$18:$BW$1017),0)</f>
        <v>0</v>
      </c>
      <c r="AF140" s="117">
        <f>IFERROR($E140*SUMIF('Daily Log'!$BY$18:$BY$1017,$B140,'Daily Log'!$BZ$18:$BZ$1017),0)</f>
        <v>1</v>
      </c>
      <c r="AG140" s="117">
        <f>IFERROR($E140*SUMIF('Daily Log'!$CB$18:$CB$1017,$B140,'Daily Log'!$CC$18:$CC$1017),0)</f>
        <v>2</v>
      </c>
      <c r="AH140" s="117">
        <f>IFERROR($E140*SUMIF('Daily Log'!$CE$18:$CE$1017,$B140,'Daily Log'!$CF$18:$CF$1017),0)</f>
        <v>0</v>
      </c>
      <c r="AI140" s="117">
        <f>IFERROR($E140*SUMIF('Daily Log'!$CH$18:$CH$1017,$B140,'Daily Log'!$CI$18:$CI$1017),0)</f>
        <v>0</v>
      </c>
      <c r="AJ140" s="117">
        <f>IFERROR($E140*SUMIF('Daily Log'!$CK$18:$CK$1017,$B140,'Daily Log'!$CL$18:$CL$1017),0)</f>
        <v>0</v>
      </c>
      <c r="AK140" s="117">
        <f>IFERROR($E140*SUMIF('Daily Log'!$CN$18:$CN$1017,$B140,'Daily Log'!$CO$18:$CO$1017),0)</f>
        <v>0</v>
      </c>
    </row>
    <row r="141" spans="2:37" ht="33.75" hidden="1" customHeight="1">
      <c r="B141" s="409" t="s">
        <v>242</v>
      </c>
      <c r="C141" s="410"/>
      <c r="D141" s="399" t="s">
        <v>435</v>
      </c>
      <c r="E141" s="184">
        <v>1</v>
      </c>
      <c r="F141" s="116">
        <f t="shared" si="2"/>
        <v>0</v>
      </c>
      <c r="G141" s="117">
        <f>IFERROR($E141*SUMIF('Daily Log'!$B$18:$B$1017,$B141,'Daily Log'!$C$18:$C$1017),0)</f>
        <v>0</v>
      </c>
      <c r="H141" s="117">
        <f>IFERROR($E141*SUMIF('Daily Log'!$E$18:$E$1017,$B141,'Daily Log'!$F$18:$F$1017),0)</f>
        <v>0</v>
      </c>
      <c r="I141" s="117">
        <f>IFERROR($E141*SUMIF('Daily Log'!$H$18:$H$1017,$B141,'Daily Log'!$I$18:$I$1017),0)</f>
        <v>0</v>
      </c>
      <c r="J141" s="117">
        <f>IFERROR($E141*SUMIF('Daily Log'!$K$18:$K$1017,$B141,'Daily Log'!$L$18:$L$1017),0)</f>
        <v>0</v>
      </c>
      <c r="K141" s="117">
        <f>IFERROR($E141*SUMIF('Daily Log'!$N$18:$N$1017,$B141,'Daily Log'!$O$18:$O$1017),0)</f>
        <v>0</v>
      </c>
      <c r="L141" s="117">
        <f>IFERROR($E141*SUMIF('Daily Log'!$Q$18:$Q$1017,$B141,'Daily Log'!$R$18:$R$1017),0)</f>
        <v>0</v>
      </c>
      <c r="M141" s="117">
        <f>IFERROR($E141*SUMIF('Daily Log'!$T$18:$T$1017,$B141,'Daily Log'!$U$18:$U$1017),0)</f>
        <v>0</v>
      </c>
      <c r="N141" s="117">
        <f>IFERROR($E141*SUMIF('Daily Log'!$W$18:$W$1017,$B141,'Daily Log'!$X$18:$X$1017),0)</f>
        <v>0</v>
      </c>
      <c r="O141" s="117">
        <f>IFERROR($E141*SUMIF('Daily Log'!$Z$18:$Z$1017,$B141,'Daily Log'!$AA$18:$AA$1017),0)</f>
        <v>0</v>
      </c>
      <c r="P141" s="117">
        <f>IFERROR($E141*SUMIF('Daily Log'!$AC$18:$AC$1017,$B141,'Daily Log'!$AD$18:$AD$1017),0)</f>
        <v>0</v>
      </c>
      <c r="Q141" s="117">
        <f>IFERROR($E141*SUMIF('Daily Log'!$AF$18:$AF$1017,$B141,'Daily Log'!$AG$18:$AG$1017),0)</f>
        <v>0</v>
      </c>
      <c r="R141" s="117">
        <f>IFERROR($E141*SUMIF('Daily Log'!$AI$18:$AI$1017,$B141,'Daily Log'!$AJ$18:$AJ$1017),0)</f>
        <v>0</v>
      </c>
      <c r="S141" s="117">
        <f>IFERROR($E141*SUMIF('Daily Log'!$AL$18:$AL$1017,$B141,'Daily Log'!$AM$18:$AM$1017),0)</f>
        <v>0</v>
      </c>
      <c r="T141" s="117">
        <f>IFERROR($E141*SUMIF('Daily Log'!$AO$18:$AO$1017,$B141,'Daily Log'!$AP$18:$AP$1017),0)</f>
        <v>0</v>
      </c>
      <c r="U141" s="117">
        <f>IFERROR($E141*SUMIF('Daily Log'!$AR$18:$AR$1017,$B141,'Daily Log'!$AS$18:$AS$1017),0)</f>
        <v>0</v>
      </c>
      <c r="V141" s="117">
        <f>IFERROR($E141*SUMIF('Daily Log'!$AU$18:$AU$1017,$B141,'Daily Log'!$AV$18:$AV$1017),0)</f>
        <v>0</v>
      </c>
      <c r="W141" s="117">
        <f>IFERROR($E141*SUMIF('Daily Log'!$AX$18:$AX$1017,$B141,'Daily Log'!$AY$18:$AY$1017),0)</f>
        <v>0</v>
      </c>
      <c r="X141" s="117">
        <f>IFERROR($E141*SUMIF('Daily Log'!$BA$18:$BA$1017,$B141,'Daily Log'!$BB$18:$BB$1017),0)</f>
        <v>0</v>
      </c>
      <c r="Y141" s="117">
        <f>IFERROR($E141*SUMIF('Daily Log'!$BD$18:$BD$1017,$B141,'Daily Log'!$BE$18:$BE$1017),0)</f>
        <v>0</v>
      </c>
      <c r="Z141" s="117">
        <f>IFERROR($E141*SUMIF('Daily Log'!$BG$18:$BG$1017,$B141,'Daily Log'!$BH$18:$BH$1017),0)</f>
        <v>0</v>
      </c>
      <c r="AA141" s="117">
        <f>IFERROR($E141*SUMIF('Daily Log'!$BJ$18:$BJ$1017,$B141,'Daily Log'!$BK$18:$BK$1017),0)</f>
        <v>0</v>
      </c>
      <c r="AB141" s="117">
        <f>IFERROR($E141*SUMIF('Daily Log'!$BM$18:$BM$1017,$B141,'Daily Log'!$BN$18:$BN$1017),0)</f>
        <v>0</v>
      </c>
      <c r="AC141" s="117">
        <f>IFERROR($E141*SUMIF('Daily Log'!$BP$18:$BP$1017,$B141,'Daily Log'!$BQ$18:$BQ$1017),0)</f>
        <v>0</v>
      </c>
      <c r="AD141" s="117">
        <f>IFERROR($E141*SUMIF('Daily Log'!$BS$18:$BS$1017,$B141,'Daily Log'!$BT$18:$BT$1017),0)</f>
        <v>0</v>
      </c>
      <c r="AE141" s="117">
        <f>IFERROR($E141*SUMIF('Daily Log'!$BV$18:$BV$1017,$B141,'Daily Log'!$BW$18:$BW$1017),0)</f>
        <v>0</v>
      </c>
      <c r="AF141" s="117">
        <f>IFERROR($E141*SUMIF('Daily Log'!$BY$18:$BY$1017,$B141,'Daily Log'!$BZ$18:$BZ$1017),0)</f>
        <v>0</v>
      </c>
      <c r="AG141" s="117">
        <f>IFERROR($E141*SUMIF('Daily Log'!$CB$18:$CB$1017,$B141,'Daily Log'!$CC$18:$CC$1017),0)</f>
        <v>0</v>
      </c>
      <c r="AH141" s="117">
        <f>IFERROR($E141*SUMIF('Daily Log'!$CE$18:$CE$1017,$B141,'Daily Log'!$CF$18:$CF$1017),0)</f>
        <v>0</v>
      </c>
      <c r="AI141" s="117">
        <f>IFERROR($E141*SUMIF('Daily Log'!$CH$18:$CH$1017,$B141,'Daily Log'!$CI$18:$CI$1017),0)</f>
        <v>0</v>
      </c>
      <c r="AJ141" s="117">
        <f>IFERROR($E141*SUMIF('Daily Log'!$CK$18:$CK$1017,$B141,'Daily Log'!$CL$18:$CL$1017),0)</f>
        <v>0</v>
      </c>
      <c r="AK141" s="117">
        <f>IFERROR($E141*SUMIF('Daily Log'!$CN$18:$CN$1017,$B141,'Daily Log'!$CO$18:$CO$1017),0)</f>
        <v>0</v>
      </c>
    </row>
    <row r="142" spans="2:37" ht="33.75" hidden="1" customHeight="1">
      <c r="B142" s="409" t="s">
        <v>144</v>
      </c>
      <c r="C142" s="410"/>
      <c r="D142" s="399" t="s">
        <v>435</v>
      </c>
      <c r="E142" s="184">
        <v>1</v>
      </c>
      <c r="F142" s="116">
        <f t="shared" si="2"/>
        <v>8</v>
      </c>
      <c r="G142" s="117">
        <f>IFERROR($E142*SUMIF('Daily Log'!$B$18:$B$1017,$B142,'Daily Log'!$C$18:$C$1017),0)</f>
        <v>0</v>
      </c>
      <c r="H142" s="117">
        <f>IFERROR($E142*SUMIF('Daily Log'!$E$18:$E$1017,$B142,'Daily Log'!$F$18:$F$1017),0)</f>
        <v>0</v>
      </c>
      <c r="I142" s="117">
        <f>IFERROR($E142*SUMIF('Daily Log'!$H$18:$H$1017,$B142,'Daily Log'!$I$18:$I$1017),0)</f>
        <v>0</v>
      </c>
      <c r="J142" s="117">
        <f>IFERROR($E142*SUMIF('Daily Log'!$K$18:$K$1017,$B142,'Daily Log'!$L$18:$L$1017),0)</f>
        <v>0</v>
      </c>
      <c r="K142" s="117">
        <f>IFERROR($E142*SUMIF('Daily Log'!$N$18:$N$1017,$B142,'Daily Log'!$O$18:$O$1017),0)</f>
        <v>0</v>
      </c>
      <c r="L142" s="117">
        <f>IFERROR($E142*SUMIF('Daily Log'!$Q$18:$Q$1017,$B142,'Daily Log'!$R$18:$R$1017),0)</f>
        <v>0</v>
      </c>
      <c r="M142" s="117">
        <f>IFERROR($E142*SUMIF('Daily Log'!$T$18:$T$1017,$B142,'Daily Log'!$U$18:$U$1017),0)</f>
        <v>0</v>
      </c>
      <c r="N142" s="117">
        <f>IFERROR($E142*SUMIF('Daily Log'!$W$18:$W$1017,$B142,'Daily Log'!$X$18:$X$1017),0)</f>
        <v>0</v>
      </c>
      <c r="O142" s="117">
        <f>IFERROR($E142*SUMIF('Daily Log'!$Z$18:$Z$1017,$B142,'Daily Log'!$AA$18:$AA$1017),0)</f>
        <v>0</v>
      </c>
      <c r="P142" s="117">
        <f>IFERROR($E142*SUMIF('Daily Log'!$AC$18:$AC$1017,$B142,'Daily Log'!$AD$18:$AD$1017),0)</f>
        <v>0</v>
      </c>
      <c r="Q142" s="117">
        <f>IFERROR($E142*SUMIF('Daily Log'!$AF$18:$AF$1017,$B142,'Daily Log'!$AG$18:$AG$1017),0)</f>
        <v>0</v>
      </c>
      <c r="R142" s="117">
        <f>IFERROR($E142*SUMIF('Daily Log'!$AI$18:$AI$1017,$B142,'Daily Log'!$AJ$18:$AJ$1017),0)</f>
        <v>0</v>
      </c>
      <c r="S142" s="117">
        <f>IFERROR($E142*SUMIF('Daily Log'!$AL$18:$AL$1017,$B142,'Daily Log'!$AM$18:$AM$1017),0)</f>
        <v>0</v>
      </c>
      <c r="T142" s="117">
        <f>IFERROR($E142*SUMIF('Daily Log'!$AO$18:$AO$1017,$B142,'Daily Log'!$AP$18:$AP$1017),0)</f>
        <v>0</v>
      </c>
      <c r="U142" s="117">
        <f>IFERROR($E142*SUMIF('Daily Log'!$AR$18:$AR$1017,$B142,'Daily Log'!$AS$18:$AS$1017),0)</f>
        <v>0</v>
      </c>
      <c r="V142" s="117">
        <f>IFERROR($E142*SUMIF('Daily Log'!$AU$18:$AU$1017,$B142,'Daily Log'!$AV$18:$AV$1017),0)</f>
        <v>0</v>
      </c>
      <c r="W142" s="117">
        <f>IFERROR($E142*SUMIF('Daily Log'!$AX$18:$AX$1017,$B142,'Daily Log'!$AY$18:$AY$1017),0)</f>
        <v>0</v>
      </c>
      <c r="X142" s="117">
        <f>IFERROR($E142*SUMIF('Daily Log'!$BA$18:$BA$1017,$B142,'Daily Log'!$BB$18:$BB$1017),0)</f>
        <v>0</v>
      </c>
      <c r="Y142" s="117">
        <f>IFERROR($E142*SUMIF('Daily Log'!$BD$18:$BD$1017,$B142,'Daily Log'!$BE$18:$BE$1017),0)</f>
        <v>0</v>
      </c>
      <c r="Z142" s="117">
        <f>IFERROR($E142*SUMIF('Daily Log'!$BG$18:$BG$1017,$B142,'Daily Log'!$BH$18:$BH$1017),0)</f>
        <v>0</v>
      </c>
      <c r="AA142" s="117">
        <f>IFERROR($E142*SUMIF('Daily Log'!$BJ$18:$BJ$1017,$B142,'Daily Log'!$BK$18:$BK$1017),0)</f>
        <v>1</v>
      </c>
      <c r="AB142" s="117">
        <f>IFERROR($E142*SUMIF('Daily Log'!$BM$18:$BM$1017,$B142,'Daily Log'!$BN$18:$BN$1017),0)</f>
        <v>2</v>
      </c>
      <c r="AC142" s="117">
        <f>IFERROR($E142*SUMIF('Daily Log'!$BP$18:$BP$1017,$B142,'Daily Log'!$BQ$18:$BQ$1017),0)</f>
        <v>3</v>
      </c>
      <c r="AD142" s="117">
        <f>IFERROR($E142*SUMIF('Daily Log'!$BS$18:$BS$1017,$B142,'Daily Log'!$BT$18:$BT$1017),0)</f>
        <v>0</v>
      </c>
      <c r="AE142" s="117">
        <f>IFERROR($E142*SUMIF('Daily Log'!$BV$18:$BV$1017,$B142,'Daily Log'!$BW$18:$BW$1017),0)</f>
        <v>0</v>
      </c>
      <c r="AF142" s="117">
        <f>IFERROR($E142*SUMIF('Daily Log'!$BY$18:$BY$1017,$B142,'Daily Log'!$BZ$18:$BZ$1017),0)</f>
        <v>2</v>
      </c>
      <c r="AG142" s="117">
        <f>IFERROR($E142*SUMIF('Daily Log'!$CB$18:$CB$1017,$B142,'Daily Log'!$CC$18:$CC$1017),0)</f>
        <v>0</v>
      </c>
      <c r="AH142" s="117">
        <f>IFERROR($E142*SUMIF('Daily Log'!$CE$18:$CE$1017,$B142,'Daily Log'!$CF$18:$CF$1017),0)</f>
        <v>0</v>
      </c>
      <c r="AI142" s="117">
        <f>IFERROR($E142*SUMIF('Daily Log'!$CH$18:$CH$1017,$B142,'Daily Log'!$CI$18:$CI$1017),0)</f>
        <v>0</v>
      </c>
      <c r="AJ142" s="117">
        <f>IFERROR($E142*SUMIF('Daily Log'!$CK$18:$CK$1017,$B142,'Daily Log'!$CL$18:$CL$1017),0)</f>
        <v>0</v>
      </c>
      <c r="AK142" s="117">
        <f>IFERROR($E142*SUMIF('Daily Log'!$CN$18:$CN$1017,$B142,'Daily Log'!$CO$18:$CO$1017),0)</f>
        <v>0</v>
      </c>
    </row>
    <row r="143" spans="2:37" ht="33.75" hidden="1" customHeight="1">
      <c r="B143" s="409" t="s">
        <v>145</v>
      </c>
      <c r="C143" s="410"/>
      <c r="D143" s="399" t="s">
        <v>435</v>
      </c>
      <c r="E143" s="184">
        <v>1</v>
      </c>
      <c r="F143" s="116">
        <f t="shared" si="2"/>
        <v>31</v>
      </c>
      <c r="G143" s="117">
        <f>IFERROR($E143*SUMIF('Daily Log'!$B$18:$B$1017,$B143,'Daily Log'!$C$18:$C$1017),0)</f>
        <v>0</v>
      </c>
      <c r="H143" s="117">
        <f>IFERROR($E143*SUMIF('Daily Log'!$E$18:$E$1017,$B143,'Daily Log'!$F$18:$F$1017),0)</f>
        <v>0</v>
      </c>
      <c r="I143" s="117">
        <f>IFERROR($E143*SUMIF('Daily Log'!$H$18:$H$1017,$B143,'Daily Log'!$I$18:$I$1017),0)</f>
        <v>0</v>
      </c>
      <c r="J143" s="117">
        <f>IFERROR($E143*SUMIF('Daily Log'!$K$18:$K$1017,$B143,'Daily Log'!$L$18:$L$1017),0)</f>
        <v>0</v>
      </c>
      <c r="K143" s="117">
        <f>IFERROR($E143*SUMIF('Daily Log'!$N$18:$N$1017,$B143,'Daily Log'!$O$18:$O$1017),0)</f>
        <v>0</v>
      </c>
      <c r="L143" s="117">
        <f>IFERROR($E143*SUMIF('Daily Log'!$Q$18:$Q$1017,$B143,'Daily Log'!$R$18:$R$1017),0)</f>
        <v>0</v>
      </c>
      <c r="M143" s="117">
        <f>IFERROR($E143*SUMIF('Daily Log'!$T$18:$T$1017,$B143,'Daily Log'!$U$18:$U$1017),0)</f>
        <v>0</v>
      </c>
      <c r="N143" s="117">
        <f>IFERROR($E143*SUMIF('Daily Log'!$W$18:$W$1017,$B143,'Daily Log'!$X$18:$X$1017),0)</f>
        <v>0</v>
      </c>
      <c r="O143" s="117">
        <f>IFERROR($E143*SUMIF('Daily Log'!$Z$18:$Z$1017,$B143,'Daily Log'!$AA$18:$AA$1017),0)</f>
        <v>0</v>
      </c>
      <c r="P143" s="117">
        <f>IFERROR($E143*SUMIF('Daily Log'!$AC$18:$AC$1017,$B143,'Daily Log'!$AD$18:$AD$1017),0)</f>
        <v>0</v>
      </c>
      <c r="Q143" s="117">
        <f>IFERROR($E143*SUMIF('Daily Log'!$AF$18:$AF$1017,$B143,'Daily Log'!$AG$18:$AG$1017),0)</f>
        <v>0</v>
      </c>
      <c r="R143" s="117">
        <f>IFERROR($E143*SUMIF('Daily Log'!$AI$18:$AI$1017,$B143,'Daily Log'!$AJ$18:$AJ$1017),0)</f>
        <v>0</v>
      </c>
      <c r="S143" s="117">
        <f>IFERROR($E143*SUMIF('Daily Log'!$AL$18:$AL$1017,$B143,'Daily Log'!$AM$18:$AM$1017),0)</f>
        <v>0</v>
      </c>
      <c r="T143" s="117">
        <f>IFERROR($E143*SUMIF('Daily Log'!$AO$18:$AO$1017,$B143,'Daily Log'!$AP$18:$AP$1017),0)</f>
        <v>0</v>
      </c>
      <c r="U143" s="117">
        <f>IFERROR($E143*SUMIF('Daily Log'!$AR$18:$AR$1017,$B143,'Daily Log'!$AS$18:$AS$1017),0)</f>
        <v>0</v>
      </c>
      <c r="V143" s="117">
        <f>IFERROR($E143*SUMIF('Daily Log'!$AU$18:$AU$1017,$B143,'Daily Log'!$AV$18:$AV$1017),0)</f>
        <v>0</v>
      </c>
      <c r="W143" s="117">
        <f>IFERROR($E143*SUMIF('Daily Log'!$AX$18:$AX$1017,$B143,'Daily Log'!$AY$18:$AY$1017),0)</f>
        <v>0</v>
      </c>
      <c r="X143" s="117">
        <f>IFERROR($E143*SUMIF('Daily Log'!$BA$18:$BA$1017,$B143,'Daily Log'!$BB$18:$BB$1017),0)</f>
        <v>0</v>
      </c>
      <c r="Y143" s="117">
        <f>IFERROR($E143*SUMIF('Daily Log'!$BD$18:$BD$1017,$B143,'Daily Log'!$BE$18:$BE$1017),0)</f>
        <v>0</v>
      </c>
      <c r="Z143" s="117">
        <f>IFERROR($E143*SUMIF('Daily Log'!$BG$18:$BG$1017,$B143,'Daily Log'!$BH$18:$BH$1017),0)</f>
        <v>0</v>
      </c>
      <c r="AA143" s="117">
        <f>IFERROR($E143*SUMIF('Daily Log'!$BJ$18:$BJ$1017,$B143,'Daily Log'!$BK$18:$BK$1017),0)</f>
        <v>8</v>
      </c>
      <c r="AB143" s="117">
        <f>IFERROR($E143*SUMIF('Daily Log'!$BM$18:$BM$1017,$B143,'Daily Log'!$BN$18:$BN$1017),0)</f>
        <v>7</v>
      </c>
      <c r="AC143" s="117">
        <f>IFERROR($E143*SUMIF('Daily Log'!$BP$18:$BP$1017,$B143,'Daily Log'!$BQ$18:$BQ$1017),0)</f>
        <v>5</v>
      </c>
      <c r="AD143" s="117">
        <f>IFERROR($E143*SUMIF('Daily Log'!$BS$18:$BS$1017,$B143,'Daily Log'!$BT$18:$BT$1017),0)</f>
        <v>0</v>
      </c>
      <c r="AE143" s="117">
        <f>IFERROR($E143*SUMIF('Daily Log'!$BV$18:$BV$1017,$B143,'Daily Log'!$BW$18:$BW$1017),0)</f>
        <v>4</v>
      </c>
      <c r="AF143" s="117">
        <f>IFERROR($E143*SUMIF('Daily Log'!$BY$18:$BY$1017,$B143,'Daily Log'!$BZ$18:$BZ$1017),0)</f>
        <v>4</v>
      </c>
      <c r="AG143" s="117">
        <f>IFERROR($E143*SUMIF('Daily Log'!$CB$18:$CB$1017,$B143,'Daily Log'!$CC$18:$CC$1017),0)</f>
        <v>3</v>
      </c>
      <c r="AH143" s="117">
        <f>IFERROR($E143*SUMIF('Daily Log'!$CE$18:$CE$1017,$B143,'Daily Log'!$CF$18:$CF$1017),0)</f>
        <v>0</v>
      </c>
      <c r="AI143" s="117">
        <f>IFERROR($E143*SUMIF('Daily Log'!$CH$18:$CH$1017,$B143,'Daily Log'!$CI$18:$CI$1017),0)</f>
        <v>0</v>
      </c>
      <c r="AJ143" s="117">
        <f>IFERROR($E143*SUMIF('Daily Log'!$CK$18:$CK$1017,$B143,'Daily Log'!$CL$18:$CL$1017),0)</f>
        <v>0</v>
      </c>
      <c r="AK143" s="117">
        <f>IFERROR($E143*SUMIF('Daily Log'!$CN$18:$CN$1017,$B143,'Daily Log'!$CO$18:$CO$1017),0)</f>
        <v>0</v>
      </c>
    </row>
    <row r="144" spans="2:37" ht="33.75" hidden="1" customHeight="1">
      <c r="B144" s="409" t="s">
        <v>146</v>
      </c>
      <c r="C144" s="410"/>
      <c r="D144" s="399" t="s">
        <v>435</v>
      </c>
      <c r="E144" s="184">
        <v>1</v>
      </c>
      <c r="F144" s="116">
        <f t="shared" si="2"/>
        <v>5</v>
      </c>
      <c r="G144" s="117">
        <f>IFERROR($E144*SUMIF('Daily Log'!$B$18:$B$1017,$B144,'Daily Log'!$C$18:$C$1017),0)</f>
        <v>0</v>
      </c>
      <c r="H144" s="117">
        <f>IFERROR($E144*SUMIF('Daily Log'!$E$18:$E$1017,$B144,'Daily Log'!$F$18:$F$1017),0)</f>
        <v>0</v>
      </c>
      <c r="I144" s="117">
        <f>IFERROR($E144*SUMIF('Daily Log'!$H$18:$H$1017,$B144,'Daily Log'!$I$18:$I$1017),0)</f>
        <v>0</v>
      </c>
      <c r="J144" s="117">
        <f>IFERROR($E144*SUMIF('Daily Log'!$K$18:$K$1017,$B144,'Daily Log'!$L$18:$L$1017),0)</f>
        <v>0</v>
      </c>
      <c r="K144" s="117">
        <f>IFERROR($E144*SUMIF('Daily Log'!$N$18:$N$1017,$B144,'Daily Log'!$O$18:$O$1017),0)</f>
        <v>0</v>
      </c>
      <c r="L144" s="117">
        <f>IFERROR($E144*SUMIF('Daily Log'!$Q$18:$Q$1017,$B144,'Daily Log'!$R$18:$R$1017),0)</f>
        <v>0</v>
      </c>
      <c r="M144" s="117">
        <f>IFERROR($E144*SUMIF('Daily Log'!$T$18:$T$1017,$B144,'Daily Log'!$U$18:$U$1017),0)</f>
        <v>0</v>
      </c>
      <c r="N144" s="117">
        <f>IFERROR($E144*SUMIF('Daily Log'!$W$18:$W$1017,$B144,'Daily Log'!$X$18:$X$1017),0)</f>
        <v>0</v>
      </c>
      <c r="O144" s="117">
        <f>IFERROR($E144*SUMIF('Daily Log'!$Z$18:$Z$1017,$B144,'Daily Log'!$AA$18:$AA$1017),0)</f>
        <v>0</v>
      </c>
      <c r="P144" s="117">
        <f>IFERROR($E144*SUMIF('Daily Log'!$AC$18:$AC$1017,$B144,'Daily Log'!$AD$18:$AD$1017),0)</f>
        <v>0</v>
      </c>
      <c r="Q144" s="117">
        <f>IFERROR($E144*SUMIF('Daily Log'!$AF$18:$AF$1017,$B144,'Daily Log'!$AG$18:$AG$1017),0)</f>
        <v>0</v>
      </c>
      <c r="R144" s="117">
        <f>IFERROR($E144*SUMIF('Daily Log'!$AI$18:$AI$1017,$B144,'Daily Log'!$AJ$18:$AJ$1017),0)</f>
        <v>0</v>
      </c>
      <c r="S144" s="117">
        <f>IFERROR($E144*SUMIF('Daily Log'!$AL$18:$AL$1017,$B144,'Daily Log'!$AM$18:$AM$1017),0)</f>
        <v>0</v>
      </c>
      <c r="T144" s="117">
        <f>IFERROR($E144*SUMIF('Daily Log'!$AO$18:$AO$1017,$B144,'Daily Log'!$AP$18:$AP$1017),0)</f>
        <v>0</v>
      </c>
      <c r="U144" s="117">
        <f>IFERROR($E144*SUMIF('Daily Log'!$AR$18:$AR$1017,$B144,'Daily Log'!$AS$18:$AS$1017),0)</f>
        <v>0</v>
      </c>
      <c r="V144" s="117">
        <f>IFERROR($E144*SUMIF('Daily Log'!$AU$18:$AU$1017,$B144,'Daily Log'!$AV$18:$AV$1017),0)</f>
        <v>0</v>
      </c>
      <c r="W144" s="117">
        <f>IFERROR($E144*SUMIF('Daily Log'!$AX$18:$AX$1017,$B144,'Daily Log'!$AY$18:$AY$1017),0)</f>
        <v>0</v>
      </c>
      <c r="X144" s="117">
        <f>IFERROR($E144*SUMIF('Daily Log'!$BA$18:$BA$1017,$B144,'Daily Log'!$BB$18:$BB$1017),0)</f>
        <v>0</v>
      </c>
      <c r="Y144" s="117">
        <f>IFERROR($E144*SUMIF('Daily Log'!$BD$18:$BD$1017,$B144,'Daily Log'!$BE$18:$BE$1017),0)</f>
        <v>0</v>
      </c>
      <c r="Z144" s="117">
        <f>IFERROR($E144*SUMIF('Daily Log'!$BG$18:$BG$1017,$B144,'Daily Log'!$BH$18:$BH$1017),0)</f>
        <v>0</v>
      </c>
      <c r="AA144" s="117">
        <f>IFERROR($E144*SUMIF('Daily Log'!$BJ$18:$BJ$1017,$B144,'Daily Log'!$BK$18:$BK$1017),0)</f>
        <v>0</v>
      </c>
      <c r="AB144" s="117">
        <f>IFERROR($E144*SUMIF('Daily Log'!$BM$18:$BM$1017,$B144,'Daily Log'!$BN$18:$BN$1017),0)</f>
        <v>1</v>
      </c>
      <c r="AC144" s="117">
        <f>IFERROR($E144*SUMIF('Daily Log'!$BP$18:$BP$1017,$B144,'Daily Log'!$BQ$18:$BQ$1017),0)</f>
        <v>1</v>
      </c>
      <c r="AD144" s="117">
        <f>IFERROR($E144*SUMIF('Daily Log'!$BS$18:$BS$1017,$B144,'Daily Log'!$BT$18:$BT$1017),0)</f>
        <v>0</v>
      </c>
      <c r="AE144" s="117">
        <f>IFERROR($E144*SUMIF('Daily Log'!$BV$18:$BV$1017,$B144,'Daily Log'!$BW$18:$BW$1017),0)</f>
        <v>0</v>
      </c>
      <c r="AF144" s="117">
        <f>IFERROR($E144*SUMIF('Daily Log'!$BY$18:$BY$1017,$B144,'Daily Log'!$BZ$18:$BZ$1017),0)</f>
        <v>1</v>
      </c>
      <c r="AG144" s="117">
        <f>IFERROR($E144*SUMIF('Daily Log'!$CB$18:$CB$1017,$B144,'Daily Log'!$CC$18:$CC$1017),0)</f>
        <v>2</v>
      </c>
      <c r="AH144" s="117">
        <f>IFERROR($E144*SUMIF('Daily Log'!$CE$18:$CE$1017,$B144,'Daily Log'!$CF$18:$CF$1017),0)</f>
        <v>0</v>
      </c>
      <c r="AI144" s="117">
        <f>IFERROR($E144*SUMIF('Daily Log'!$CH$18:$CH$1017,$B144,'Daily Log'!$CI$18:$CI$1017),0)</f>
        <v>0</v>
      </c>
      <c r="AJ144" s="117">
        <f>IFERROR($E144*SUMIF('Daily Log'!$CK$18:$CK$1017,$B144,'Daily Log'!$CL$18:$CL$1017),0)</f>
        <v>0</v>
      </c>
      <c r="AK144" s="117">
        <f>IFERROR($E144*SUMIF('Daily Log'!$CN$18:$CN$1017,$B144,'Daily Log'!$CO$18:$CO$1017),0)</f>
        <v>0</v>
      </c>
    </row>
    <row r="145" spans="1:37" ht="33.75" hidden="1" customHeight="1">
      <c r="B145" s="409" t="s">
        <v>147</v>
      </c>
      <c r="C145" s="410"/>
      <c r="D145" s="399" t="s">
        <v>435</v>
      </c>
      <c r="E145" s="184">
        <v>1</v>
      </c>
      <c r="F145" s="116">
        <f t="shared" si="2"/>
        <v>8</v>
      </c>
      <c r="G145" s="117">
        <f>IFERROR($E145*SUMIF('Daily Log'!$B$18:$B$1017,$B145,'Daily Log'!$C$18:$C$1017),0)</f>
        <v>0</v>
      </c>
      <c r="H145" s="117">
        <f>IFERROR($E145*SUMIF('Daily Log'!$E$18:$E$1017,$B145,'Daily Log'!$F$18:$F$1017),0)</f>
        <v>0</v>
      </c>
      <c r="I145" s="117">
        <f>IFERROR($E145*SUMIF('Daily Log'!$H$18:$H$1017,$B145,'Daily Log'!$I$18:$I$1017),0)</f>
        <v>0</v>
      </c>
      <c r="J145" s="117">
        <f>IFERROR($E145*SUMIF('Daily Log'!$K$18:$K$1017,$B145,'Daily Log'!$L$18:$L$1017),0)</f>
        <v>0</v>
      </c>
      <c r="K145" s="117">
        <f>IFERROR($E145*SUMIF('Daily Log'!$N$18:$N$1017,$B145,'Daily Log'!$O$18:$O$1017),0)</f>
        <v>0</v>
      </c>
      <c r="L145" s="117">
        <f>IFERROR($E145*SUMIF('Daily Log'!$Q$18:$Q$1017,$B145,'Daily Log'!$R$18:$R$1017),0)</f>
        <v>0</v>
      </c>
      <c r="M145" s="117">
        <f>IFERROR($E145*SUMIF('Daily Log'!$T$18:$T$1017,$B145,'Daily Log'!$U$18:$U$1017),0)</f>
        <v>0</v>
      </c>
      <c r="N145" s="117">
        <f>IFERROR($E145*SUMIF('Daily Log'!$W$18:$W$1017,$B145,'Daily Log'!$X$18:$X$1017),0)</f>
        <v>0</v>
      </c>
      <c r="O145" s="117">
        <f>IFERROR($E145*SUMIF('Daily Log'!$Z$18:$Z$1017,$B145,'Daily Log'!$AA$18:$AA$1017),0)</f>
        <v>0</v>
      </c>
      <c r="P145" s="117">
        <f>IFERROR($E145*SUMIF('Daily Log'!$AC$18:$AC$1017,$B145,'Daily Log'!$AD$18:$AD$1017),0)</f>
        <v>0</v>
      </c>
      <c r="Q145" s="117">
        <f>IFERROR($E145*SUMIF('Daily Log'!$AF$18:$AF$1017,$B145,'Daily Log'!$AG$18:$AG$1017),0)</f>
        <v>0</v>
      </c>
      <c r="R145" s="117">
        <f>IFERROR($E145*SUMIF('Daily Log'!$AI$18:$AI$1017,$B145,'Daily Log'!$AJ$18:$AJ$1017),0)</f>
        <v>0</v>
      </c>
      <c r="S145" s="117">
        <f>IFERROR($E145*SUMIF('Daily Log'!$AL$18:$AL$1017,$B145,'Daily Log'!$AM$18:$AM$1017),0)</f>
        <v>0</v>
      </c>
      <c r="T145" s="117">
        <f>IFERROR($E145*SUMIF('Daily Log'!$AO$18:$AO$1017,$B145,'Daily Log'!$AP$18:$AP$1017),0)</f>
        <v>0</v>
      </c>
      <c r="U145" s="117">
        <f>IFERROR($E145*SUMIF('Daily Log'!$AR$18:$AR$1017,$B145,'Daily Log'!$AS$18:$AS$1017),0)</f>
        <v>0</v>
      </c>
      <c r="V145" s="117">
        <f>IFERROR($E145*SUMIF('Daily Log'!$AU$18:$AU$1017,$B145,'Daily Log'!$AV$18:$AV$1017),0)</f>
        <v>0</v>
      </c>
      <c r="W145" s="117">
        <f>IFERROR($E145*SUMIF('Daily Log'!$AX$18:$AX$1017,$B145,'Daily Log'!$AY$18:$AY$1017),0)</f>
        <v>0</v>
      </c>
      <c r="X145" s="117">
        <f>IFERROR($E145*SUMIF('Daily Log'!$BA$18:$BA$1017,$B145,'Daily Log'!$BB$18:$BB$1017),0)</f>
        <v>0</v>
      </c>
      <c r="Y145" s="117">
        <f>IFERROR($E145*SUMIF('Daily Log'!$BD$18:$BD$1017,$B145,'Daily Log'!$BE$18:$BE$1017),0)</f>
        <v>0</v>
      </c>
      <c r="Z145" s="117">
        <f>IFERROR($E145*SUMIF('Daily Log'!$BG$18:$BG$1017,$B145,'Daily Log'!$BH$18:$BH$1017),0)</f>
        <v>0</v>
      </c>
      <c r="AA145" s="117">
        <f>IFERROR($E145*SUMIF('Daily Log'!$BJ$18:$BJ$1017,$B145,'Daily Log'!$BK$18:$BK$1017),0)</f>
        <v>3</v>
      </c>
      <c r="AB145" s="117">
        <f>IFERROR($E145*SUMIF('Daily Log'!$BM$18:$BM$1017,$B145,'Daily Log'!$BN$18:$BN$1017),0)</f>
        <v>3</v>
      </c>
      <c r="AC145" s="117">
        <f>IFERROR($E145*SUMIF('Daily Log'!$BP$18:$BP$1017,$B145,'Daily Log'!$BQ$18:$BQ$1017),0)</f>
        <v>0</v>
      </c>
      <c r="AD145" s="117">
        <f>IFERROR($E145*SUMIF('Daily Log'!$BS$18:$BS$1017,$B145,'Daily Log'!$BT$18:$BT$1017),0)</f>
        <v>0</v>
      </c>
      <c r="AE145" s="117">
        <f>IFERROR($E145*SUMIF('Daily Log'!$BV$18:$BV$1017,$B145,'Daily Log'!$BW$18:$BW$1017),0)</f>
        <v>1</v>
      </c>
      <c r="AF145" s="117">
        <f>IFERROR($E145*SUMIF('Daily Log'!$BY$18:$BY$1017,$B145,'Daily Log'!$BZ$18:$BZ$1017),0)</f>
        <v>1</v>
      </c>
      <c r="AG145" s="117">
        <f>IFERROR($E145*SUMIF('Daily Log'!$CB$18:$CB$1017,$B145,'Daily Log'!$CC$18:$CC$1017),0)</f>
        <v>0</v>
      </c>
      <c r="AH145" s="117">
        <f>IFERROR($E145*SUMIF('Daily Log'!$CE$18:$CE$1017,$B145,'Daily Log'!$CF$18:$CF$1017),0)</f>
        <v>0</v>
      </c>
      <c r="AI145" s="117">
        <f>IFERROR($E145*SUMIF('Daily Log'!$CH$18:$CH$1017,$B145,'Daily Log'!$CI$18:$CI$1017),0)</f>
        <v>0</v>
      </c>
      <c r="AJ145" s="117">
        <f>IFERROR($E145*SUMIF('Daily Log'!$CK$18:$CK$1017,$B145,'Daily Log'!$CL$18:$CL$1017),0)</f>
        <v>0</v>
      </c>
      <c r="AK145" s="117">
        <f>IFERROR($E145*SUMIF('Daily Log'!$CN$18:$CN$1017,$B145,'Daily Log'!$CO$18:$CO$1017),0)</f>
        <v>0</v>
      </c>
    </row>
    <row r="146" spans="1:37" ht="33.75" hidden="1" customHeight="1">
      <c r="B146" s="409" t="s">
        <v>243</v>
      </c>
      <c r="C146" s="410"/>
      <c r="D146" s="399" t="s">
        <v>435</v>
      </c>
      <c r="E146" s="184">
        <v>1</v>
      </c>
      <c r="F146" s="116">
        <f t="shared" si="2"/>
        <v>1</v>
      </c>
      <c r="G146" s="117">
        <f>IFERROR($E146*SUMIF('Daily Log'!$B$18:$B$1017,$B146,'Daily Log'!$C$18:$C$1017),0)</f>
        <v>0</v>
      </c>
      <c r="H146" s="117">
        <f>IFERROR($E146*SUMIF('Daily Log'!$E$18:$E$1017,$B146,'Daily Log'!$F$18:$F$1017),0)</f>
        <v>0</v>
      </c>
      <c r="I146" s="117">
        <f>IFERROR($E146*SUMIF('Daily Log'!$H$18:$H$1017,$B146,'Daily Log'!$I$18:$I$1017),0)</f>
        <v>0</v>
      </c>
      <c r="J146" s="117" t="s">
        <v>39</v>
      </c>
      <c r="K146" s="117">
        <f>IFERROR($E146*SUMIF('Daily Log'!$N$18:$N$1017,$B146,'Daily Log'!$O$18:$O$1017),0)</f>
        <v>0</v>
      </c>
      <c r="L146" s="117">
        <f>IFERROR($E146*SUMIF('Daily Log'!$Q$18:$Q$1017,$B146,'Daily Log'!$R$18:$R$1017),0)</f>
        <v>0</v>
      </c>
      <c r="M146" s="117">
        <f>IFERROR($E146*SUMIF('Daily Log'!$T$18:$T$1017,$B146,'Daily Log'!$U$18:$U$1017),0)</f>
        <v>0</v>
      </c>
      <c r="N146" s="117">
        <f>IFERROR($E146*SUMIF('Daily Log'!$W$18:$W$1017,$B146,'Daily Log'!$X$18:$X$1017),0)</f>
        <v>0</v>
      </c>
      <c r="O146" s="117">
        <f>IFERROR($E146*SUMIF('Daily Log'!$Z$18:$Z$1017,$B146,'Daily Log'!$AA$18:$AA$1017),0)</f>
        <v>0</v>
      </c>
      <c r="P146" s="117">
        <f>IFERROR($E146*SUMIF('Daily Log'!$AC$18:$AC$1017,$B146,'Daily Log'!$AD$18:$AD$1017),0)</f>
        <v>0</v>
      </c>
      <c r="Q146" s="117">
        <f>IFERROR($E146*SUMIF('Daily Log'!$AF$18:$AF$1017,$B146,'Daily Log'!$AG$18:$AG$1017),0)</f>
        <v>0</v>
      </c>
      <c r="R146" s="117">
        <f>IFERROR($E146*SUMIF('Daily Log'!$AI$18:$AI$1017,$B146,'Daily Log'!$AJ$18:$AJ$1017),0)</f>
        <v>0</v>
      </c>
      <c r="S146" s="117">
        <f>IFERROR($E146*SUMIF('Daily Log'!$AL$18:$AL$1017,$B146,'Daily Log'!$AM$18:$AM$1017),0)</f>
        <v>0</v>
      </c>
      <c r="T146" s="117">
        <f>IFERROR($E146*SUMIF('Daily Log'!$AO$18:$AO$1017,$B146,'Daily Log'!$AP$18:$AP$1017),0)</f>
        <v>0</v>
      </c>
      <c r="U146" s="117">
        <f>IFERROR($E146*SUMIF('Daily Log'!$AR$18:$AR$1017,$B146,'Daily Log'!$AS$18:$AS$1017),0)</f>
        <v>0</v>
      </c>
      <c r="V146" s="117">
        <f>IFERROR($E146*SUMIF('Daily Log'!$AU$18:$AU$1017,$B146,'Daily Log'!$AV$18:$AV$1017),0)</f>
        <v>0</v>
      </c>
      <c r="W146" s="117">
        <f>IFERROR($E146*SUMIF('Daily Log'!$AX$18:$AX$1017,$B146,'Daily Log'!$AY$18:$AY$1017),0)</f>
        <v>0</v>
      </c>
      <c r="X146" s="117">
        <f>IFERROR($E146*SUMIF('Daily Log'!$BA$18:$BA$1017,$B146,'Daily Log'!$BB$18:$BB$1017),0)</f>
        <v>0</v>
      </c>
      <c r="Y146" s="117">
        <f>IFERROR($E146*SUMIF('Daily Log'!$BD$18:$BD$1017,$B146,'Daily Log'!$BE$18:$BE$1017),0)</f>
        <v>0</v>
      </c>
      <c r="Z146" s="117">
        <f>IFERROR($E146*SUMIF('Daily Log'!$BG$18:$BG$1017,$B146,'Daily Log'!$BH$18:$BH$1017),0)</f>
        <v>0</v>
      </c>
      <c r="AA146" s="117">
        <f>IFERROR($E146*SUMIF('Daily Log'!$BJ$18:$BJ$1017,$B146,'Daily Log'!$BK$18:$BK$1017),0)</f>
        <v>0</v>
      </c>
      <c r="AB146" s="117">
        <f>IFERROR($E146*SUMIF('Daily Log'!$BM$18:$BM$1017,$B146,'Daily Log'!$BN$18:$BN$1017),0)</f>
        <v>0</v>
      </c>
      <c r="AC146" s="117">
        <f>IFERROR($E146*SUMIF('Daily Log'!$BP$18:$BP$1017,$B146,'Daily Log'!$BQ$18:$BQ$1017),0)</f>
        <v>0</v>
      </c>
      <c r="AD146" s="117">
        <f>IFERROR($E146*SUMIF('Daily Log'!$BS$18:$BS$1017,$B146,'Daily Log'!$BT$18:$BT$1017),0)</f>
        <v>0</v>
      </c>
      <c r="AE146" s="117">
        <f>IFERROR($E146*SUMIF('Daily Log'!$BV$18:$BV$1017,$B146,'Daily Log'!$BW$18:$BW$1017),0)</f>
        <v>0</v>
      </c>
      <c r="AF146" s="117">
        <f>IFERROR($E146*SUMIF('Daily Log'!$BY$18:$BY$1017,$B146,'Daily Log'!$BZ$18:$BZ$1017),0)</f>
        <v>0</v>
      </c>
      <c r="AG146" s="117">
        <f>IFERROR($E146*SUMIF('Daily Log'!$CB$18:$CB$1017,$B146,'Daily Log'!$CC$18:$CC$1017),0)</f>
        <v>1</v>
      </c>
      <c r="AH146" s="117">
        <f>IFERROR($E146*SUMIF('Daily Log'!$CE$18:$CE$1017,$B146,'Daily Log'!$CF$18:$CF$1017),0)</f>
        <v>0</v>
      </c>
      <c r="AI146" s="117">
        <f>IFERROR($E146*SUMIF('Daily Log'!$CH$18:$CH$1017,$B146,'Daily Log'!$CI$18:$CI$1017),0)</f>
        <v>0</v>
      </c>
      <c r="AJ146" s="117">
        <f>IFERROR($E146*SUMIF('Daily Log'!$CK$18:$CK$1017,$B146,'Daily Log'!$CL$18:$CL$1017),0)</f>
        <v>0</v>
      </c>
      <c r="AK146" s="117">
        <f>IFERROR($E146*SUMIF('Daily Log'!$CN$18:$CN$1017,$B146,'Daily Log'!$CO$18:$CO$1017),0)</f>
        <v>0</v>
      </c>
    </row>
    <row r="147" spans="1:37" ht="33.75" hidden="1" customHeight="1">
      <c r="B147" s="409" t="s">
        <v>148</v>
      </c>
      <c r="C147" s="410"/>
      <c r="D147" s="399" t="s">
        <v>435</v>
      </c>
      <c r="E147" s="184">
        <v>1</v>
      </c>
      <c r="F147" s="116">
        <f t="shared" si="2"/>
        <v>7</v>
      </c>
      <c r="G147" s="117">
        <f>IFERROR($E147*SUMIF('Daily Log'!$B$18:$B$1017,$B147,'Daily Log'!$C$18:$C$1017),0)</f>
        <v>0</v>
      </c>
      <c r="H147" s="117">
        <f>IFERROR($E147*SUMIF('Daily Log'!$E$18:$E$1017,$B147,'Daily Log'!$F$18:$F$1017),0)</f>
        <v>0</v>
      </c>
      <c r="I147" s="117">
        <f>IFERROR($E147*SUMIF('Daily Log'!$H$18:$H$1017,$B147,'Daily Log'!$I$18:$I$1017),0)</f>
        <v>0</v>
      </c>
      <c r="J147" s="117" t="s">
        <v>39</v>
      </c>
      <c r="K147" s="117">
        <f>IFERROR($E147*SUMIF('Daily Log'!$N$18:$N$1017,$B147,'Daily Log'!$O$18:$O$1017),0)</f>
        <v>0</v>
      </c>
      <c r="L147" s="117">
        <f>IFERROR($E147*SUMIF('Daily Log'!$Q$18:$Q$1017,$B147,'Daily Log'!$R$18:$R$1017),0)</f>
        <v>0</v>
      </c>
      <c r="M147" s="117">
        <f>IFERROR($E147*SUMIF('Daily Log'!$T$18:$T$1017,$B147,'Daily Log'!$U$18:$U$1017),0)</f>
        <v>0</v>
      </c>
      <c r="N147" s="117">
        <f>IFERROR($E147*SUMIF('Daily Log'!$W$18:$W$1017,$B147,'Daily Log'!$X$18:$X$1017),0)</f>
        <v>0</v>
      </c>
      <c r="O147" s="117">
        <f>IFERROR($E147*SUMIF('Daily Log'!$Z$18:$Z$1017,$B147,'Daily Log'!$AA$18:$AA$1017),0)</f>
        <v>0</v>
      </c>
      <c r="P147" s="117">
        <f>IFERROR($E147*SUMIF('Daily Log'!$AC$18:$AC$1017,$B147,'Daily Log'!$AD$18:$AD$1017),0)</f>
        <v>0</v>
      </c>
      <c r="Q147" s="117">
        <f>IFERROR($E147*SUMIF('Daily Log'!$AF$18:$AF$1017,$B147,'Daily Log'!$AG$18:$AG$1017),0)</f>
        <v>0</v>
      </c>
      <c r="R147" s="117">
        <f>IFERROR($E147*SUMIF('Daily Log'!$AI$18:$AI$1017,$B147,'Daily Log'!$AJ$18:$AJ$1017),0)</f>
        <v>0</v>
      </c>
      <c r="S147" s="117">
        <f>IFERROR($E147*SUMIF('Daily Log'!$AL$18:$AL$1017,$B147,'Daily Log'!$AM$18:$AM$1017),0)</f>
        <v>0</v>
      </c>
      <c r="T147" s="117">
        <f>IFERROR($E147*SUMIF('Daily Log'!$AO$18:$AO$1017,$B147,'Daily Log'!$AP$18:$AP$1017),0)</f>
        <v>0</v>
      </c>
      <c r="U147" s="117">
        <f>IFERROR($E147*SUMIF('Daily Log'!$AR$18:$AR$1017,$B147,'Daily Log'!$AS$18:$AS$1017),0)</f>
        <v>0</v>
      </c>
      <c r="V147" s="117">
        <f>IFERROR($E147*SUMIF('Daily Log'!$AU$18:$AU$1017,$B147,'Daily Log'!$AV$18:$AV$1017),0)</f>
        <v>0</v>
      </c>
      <c r="W147" s="117">
        <f>IFERROR($E147*SUMIF('Daily Log'!$AX$18:$AX$1017,$B147,'Daily Log'!$AY$18:$AY$1017),0)</f>
        <v>0</v>
      </c>
      <c r="X147" s="117">
        <f>IFERROR($E147*SUMIF('Daily Log'!$BA$18:$BA$1017,$B147,'Daily Log'!$BB$18:$BB$1017),0)</f>
        <v>0</v>
      </c>
      <c r="Y147" s="117">
        <f>IFERROR($E147*SUMIF('Daily Log'!$BD$18:$BD$1017,$B147,'Daily Log'!$BE$18:$BE$1017),0)</f>
        <v>0</v>
      </c>
      <c r="Z147" s="117">
        <f>IFERROR($E147*SUMIF('Daily Log'!$BG$18:$BG$1017,$B147,'Daily Log'!$BH$18:$BH$1017),0)</f>
        <v>0</v>
      </c>
      <c r="AA147" s="117">
        <f>IFERROR($E147*SUMIF('Daily Log'!$BJ$18:$BJ$1017,$B147,'Daily Log'!$BK$18:$BK$1017),0)</f>
        <v>2</v>
      </c>
      <c r="AB147" s="117">
        <f>IFERROR($E147*SUMIF('Daily Log'!$BM$18:$BM$1017,$B147,'Daily Log'!$BN$18:$BN$1017),0)</f>
        <v>1</v>
      </c>
      <c r="AC147" s="117">
        <f>IFERROR($E147*SUMIF('Daily Log'!$BP$18:$BP$1017,$B147,'Daily Log'!$BQ$18:$BQ$1017),0)</f>
        <v>3</v>
      </c>
      <c r="AD147" s="117">
        <f>IFERROR($E147*SUMIF('Daily Log'!$BS$18:$BS$1017,$B147,'Daily Log'!$BT$18:$BT$1017),0)</f>
        <v>0</v>
      </c>
      <c r="AE147" s="117">
        <f>IFERROR($E147*SUMIF('Daily Log'!$BV$18:$BV$1017,$B147,'Daily Log'!$BW$18:$BW$1017),0)</f>
        <v>1</v>
      </c>
      <c r="AF147" s="117">
        <f>IFERROR($E147*SUMIF('Daily Log'!$BY$18:$BY$1017,$B147,'Daily Log'!$BZ$18:$BZ$1017),0)</f>
        <v>0</v>
      </c>
      <c r="AG147" s="117">
        <f>IFERROR($E147*SUMIF('Daily Log'!$CB$18:$CB$1017,$B147,'Daily Log'!$CC$18:$CC$1017),0)</f>
        <v>0</v>
      </c>
      <c r="AH147" s="117">
        <f>IFERROR($E147*SUMIF('Daily Log'!$CE$18:$CE$1017,$B147,'Daily Log'!$CF$18:$CF$1017),0)</f>
        <v>0</v>
      </c>
      <c r="AI147" s="117">
        <f>IFERROR($E147*SUMIF('Daily Log'!$CH$18:$CH$1017,$B147,'Daily Log'!$CI$18:$CI$1017),0)</f>
        <v>0</v>
      </c>
      <c r="AJ147" s="117">
        <f>IFERROR($E147*SUMIF('Daily Log'!$CK$18:$CK$1017,$B147,'Daily Log'!$CL$18:$CL$1017),0)</f>
        <v>0</v>
      </c>
      <c r="AK147" s="117">
        <f>IFERROR($E147*SUMIF('Daily Log'!$CN$18:$CN$1017,$B147,'Daily Log'!$CO$18:$CO$1017),0)</f>
        <v>0</v>
      </c>
    </row>
    <row r="148" spans="1:37" ht="33.75" hidden="1" customHeight="1">
      <c r="A148" s="118" t="s">
        <v>38</v>
      </c>
      <c r="B148" s="409" t="s">
        <v>149</v>
      </c>
      <c r="C148" s="410"/>
      <c r="D148" s="399" t="s">
        <v>435</v>
      </c>
      <c r="E148" s="184">
        <v>1</v>
      </c>
      <c r="F148" s="116">
        <f t="shared" si="2"/>
        <v>8</v>
      </c>
      <c r="G148" s="117">
        <f>IFERROR($E148*SUMIF('Daily Log'!$B$18:$B$1017,$B148,'Daily Log'!$C$18:$C$1017),0)</f>
        <v>0</v>
      </c>
      <c r="H148" s="117">
        <f>IFERROR($E148*SUMIF('Daily Log'!$E$18:$E$1017,$B148,'Daily Log'!$F$18:$F$1017),0)</f>
        <v>0</v>
      </c>
      <c r="I148" s="117">
        <f>IFERROR($E148*SUMIF('Daily Log'!$H$18:$H$1017,$B148,'Daily Log'!$I$18:$I$1017),0)</f>
        <v>0</v>
      </c>
      <c r="J148" s="117" t="s">
        <v>39</v>
      </c>
      <c r="K148" s="117">
        <f>IFERROR($E148*SUMIF('Daily Log'!$N$18:$N$1017,$B148,'Daily Log'!$O$18:$O$1017),0)</f>
        <v>0</v>
      </c>
      <c r="L148" s="117">
        <f>IFERROR($E148*SUMIF('Daily Log'!$Q$18:$Q$1017,$B148,'Daily Log'!$R$18:$R$1017),0)</f>
        <v>0</v>
      </c>
      <c r="M148" s="117">
        <f>IFERROR($E148*SUMIF('Daily Log'!$T$18:$T$1017,$B148,'Daily Log'!$U$18:$U$1017),0)</f>
        <v>0</v>
      </c>
      <c r="N148" s="117">
        <f>IFERROR($E148*SUMIF('Daily Log'!$W$18:$W$1017,$B148,'Daily Log'!$X$18:$X$1017),0)</f>
        <v>0</v>
      </c>
      <c r="O148" s="117">
        <f>IFERROR($E148*SUMIF('Daily Log'!$Z$18:$Z$1017,$B148,'Daily Log'!$AA$18:$AA$1017),0)</f>
        <v>0</v>
      </c>
      <c r="P148" s="117">
        <f>IFERROR($E148*SUMIF('Daily Log'!$AC$18:$AC$1017,$B148,'Daily Log'!$AD$18:$AD$1017),0)</f>
        <v>0</v>
      </c>
      <c r="Q148" s="117">
        <f>IFERROR($E148*SUMIF('Daily Log'!$AF$18:$AF$1017,$B148,'Daily Log'!$AG$18:$AG$1017),0)</f>
        <v>0</v>
      </c>
      <c r="R148" s="117">
        <f>IFERROR($E148*SUMIF('Daily Log'!$AI$18:$AI$1017,$B148,'Daily Log'!$AJ$18:$AJ$1017),0)</f>
        <v>0</v>
      </c>
      <c r="S148" s="117">
        <f>IFERROR($E148*SUMIF('Daily Log'!$AL$18:$AL$1017,$B148,'Daily Log'!$AM$18:$AM$1017),0)</f>
        <v>0</v>
      </c>
      <c r="T148" s="117">
        <f>IFERROR($E148*SUMIF('Daily Log'!$AO$18:$AO$1017,$B148,'Daily Log'!$AP$18:$AP$1017),0)</f>
        <v>0</v>
      </c>
      <c r="U148" s="117">
        <f>IFERROR($E148*SUMIF('Daily Log'!$AR$18:$AR$1017,$B148,'Daily Log'!$AS$18:$AS$1017),0)</f>
        <v>0</v>
      </c>
      <c r="V148" s="117">
        <f>IFERROR($E148*SUMIF('Daily Log'!$AU$18:$AU$1017,$B148,'Daily Log'!$AV$18:$AV$1017),0)</f>
        <v>0</v>
      </c>
      <c r="W148" s="117">
        <f>IFERROR($E148*SUMIF('Daily Log'!$AX$18:$AX$1017,$B148,'Daily Log'!$AY$18:$AY$1017),0)</f>
        <v>0</v>
      </c>
      <c r="X148" s="117">
        <f>IFERROR($E148*SUMIF('Daily Log'!$BA$18:$BA$1017,$B148,'Daily Log'!$BB$18:$BB$1017),0)</f>
        <v>0</v>
      </c>
      <c r="Y148" s="117">
        <f>IFERROR($E148*SUMIF('Daily Log'!$BD$18:$BD$1017,$B148,'Daily Log'!$BE$18:$BE$1017),0)</f>
        <v>0</v>
      </c>
      <c r="Z148" s="117">
        <f>IFERROR($E148*SUMIF('Daily Log'!$BG$18:$BG$1017,$B148,'Daily Log'!$BH$18:$BH$1017),0)</f>
        <v>0</v>
      </c>
      <c r="AA148" s="117">
        <f>IFERROR($E148*SUMIF('Daily Log'!$BJ$18:$BJ$1017,$B148,'Daily Log'!$BK$18:$BK$1017),0)</f>
        <v>1</v>
      </c>
      <c r="AB148" s="117">
        <f>IFERROR($E148*SUMIF('Daily Log'!$BM$18:$BM$1017,$B148,'Daily Log'!$BN$18:$BN$1017),0)</f>
        <v>1</v>
      </c>
      <c r="AC148" s="117">
        <f>IFERROR($E148*SUMIF('Daily Log'!$BP$18:$BP$1017,$B148,'Daily Log'!$BQ$18:$BQ$1017),0)</f>
        <v>0</v>
      </c>
      <c r="AD148" s="117">
        <f>IFERROR($E148*SUMIF('Daily Log'!$BS$18:$BS$1017,$B148,'Daily Log'!$BT$18:$BT$1017),0)</f>
        <v>3</v>
      </c>
      <c r="AE148" s="117">
        <f>IFERROR($E148*SUMIF('Daily Log'!$BV$18:$BV$1017,$B148,'Daily Log'!$BW$18:$BW$1017),0)</f>
        <v>2</v>
      </c>
      <c r="AF148" s="117">
        <f>IFERROR($E148*SUMIF('Daily Log'!$BY$18:$BY$1017,$B148,'Daily Log'!$BZ$18:$BZ$1017),0)</f>
        <v>1</v>
      </c>
      <c r="AG148" s="117">
        <f>IFERROR($E148*SUMIF('Daily Log'!$CB$18:$CB$1017,$B148,'Daily Log'!$CC$18:$CC$1017),0)</f>
        <v>0</v>
      </c>
      <c r="AH148" s="117">
        <f>IFERROR($E148*SUMIF('Daily Log'!$CE$18:$CE$1017,$B148,'Daily Log'!$CF$18:$CF$1017),0)</f>
        <v>0</v>
      </c>
      <c r="AI148" s="117">
        <f>IFERROR($E148*SUMIF('Daily Log'!$CH$18:$CH$1017,$B148,'Daily Log'!$CI$18:$CI$1017),0)</f>
        <v>0</v>
      </c>
      <c r="AJ148" s="117">
        <f>IFERROR($E148*SUMIF('Daily Log'!$CK$18:$CK$1017,$B148,'Daily Log'!$CL$18:$CL$1017),0)</f>
        <v>0</v>
      </c>
      <c r="AK148" s="117">
        <f>IFERROR($E148*SUMIF('Daily Log'!$CN$18:$CN$1017,$B148,'Daily Log'!$CO$18:$CO$1017),0)</f>
        <v>0</v>
      </c>
    </row>
    <row r="149" spans="1:37" ht="33.75" hidden="1" customHeight="1">
      <c r="B149" s="409" t="s">
        <v>150</v>
      </c>
      <c r="C149" s="410"/>
      <c r="D149" s="399" t="s">
        <v>435</v>
      </c>
      <c r="E149" s="184">
        <v>1</v>
      </c>
      <c r="F149" s="116">
        <f t="shared" si="2"/>
        <v>1</v>
      </c>
      <c r="G149" s="117">
        <f>IFERROR($E149*SUMIF('Daily Log'!$B$18:$B$1017,$B149,'Daily Log'!$C$18:$C$1017),0)</f>
        <v>0</v>
      </c>
      <c r="H149" s="117">
        <f>IFERROR($E149*SUMIF('Daily Log'!$E$18:$E$1017,$B149,'Daily Log'!$F$18:$F$1017),0)</f>
        <v>0</v>
      </c>
      <c r="I149" s="117">
        <f>IFERROR($E149*SUMIF('Daily Log'!$H$18:$H$1017,$B149,'Daily Log'!$I$18:$I$1017),0)</f>
        <v>0</v>
      </c>
      <c r="J149" s="117" t="s">
        <v>39</v>
      </c>
      <c r="K149" s="117">
        <f>IFERROR($E149*SUMIF('Daily Log'!$N$18:$N$1017,$B149,'Daily Log'!$O$18:$O$1017),0)</f>
        <v>0</v>
      </c>
      <c r="L149" s="117">
        <f>IFERROR($E149*SUMIF('Daily Log'!$Q$18:$Q$1017,$B149,'Daily Log'!$R$18:$R$1017),0)</f>
        <v>0</v>
      </c>
      <c r="M149" s="117">
        <f>IFERROR($E149*SUMIF('Daily Log'!$T$18:$T$1017,$B149,'Daily Log'!$U$18:$U$1017),0)</f>
        <v>0</v>
      </c>
      <c r="N149" s="117">
        <f>IFERROR($E149*SUMIF('Daily Log'!$W$18:$W$1017,$B149,'Daily Log'!$X$18:$X$1017),0)</f>
        <v>0</v>
      </c>
      <c r="O149" s="117">
        <f>IFERROR($E149*SUMIF('Daily Log'!$Z$18:$Z$1017,$B149,'Daily Log'!$AA$18:$AA$1017),0)</f>
        <v>0</v>
      </c>
      <c r="P149" s="117">
        <f>IFERROR($E149*SUMIF('Daily Log'!$AC$18:$AC$1017,$B149,'Daily Log'!$AD$18:$AD$1017),0)</f>
        <v>0</v>
      </c>
      <c r="Q149" s="117">
        <f>IFERROR($E149*SUMIF('Daily Log'!$AF$18:$AF$1017,$B149,'Daily Log'!$AG$18:$AG$1017),0)</f>
        <v>0</v>
      </c>
      <c r="R149" s="117">
        <f>IFERROR($E149*SUMIF('Daily Log'!$AI$18:$AI$1017,$B149,'Daily Log'!$AJ$18:$AJ$1017),0)</f>
        <v>0</v>
      </c>
      <c r="S149" s="117">
        <f>IFERROR($E149*SUMIF('Daily Log'!$AL$18:$AL$1017,$B149,'Daily Log'!$AM$18:$AM$1017),0)</f>
        <v>0</v>
      </c>
      <c r="T149" s="117">
        <f>IFERROR($E149*SUMIF('Daily Log'!$AO$18:$AO$1017,$B149,'Daily Log'!$AP$18:$AP$1017),0)</f>
        <v>0</v>
      </c>
      <c r="U149" s="117">
        <f>IFERROR($E149*SUMIF('Daily Log'!$AR$18:$AR$1017,$B149,'Daily Log'!$AS$18:$AS$1017),0)</f>
        <v>0</v>
      </c>
      <c r="V149" s="117">
        <f>IFERROR($E149*SUMIF('Daily Log'!$AU$18:$AU$1017,$B149,'Daily Log'!$AV$18:$AV$1017),0)</f>
        <v>0</v>
      </c>
      <c r="W149" s="117">
        <f>IFERROR($E149*SUMIF('Daily Log'!$AX$18:$AX$1017,$B149,'Daily Log'!$AY$18:$AY$1017),0)</f>
        <v>0</v>
      </c>
      <c r="X149" s="117">
        <f>IFERROR($E149*SUMIF('Daily Log'!$BA$18:$BA$1017,$B149,'Daily Log'!$BB$18:$BB$1017),0)</f>
        <v>0</v>
      </c>
      <c r="Y149" s="117">
        <f>IFERROR($E149*SUMIF('Daily Log'!$BD$18:$BD$1017,$B149,'Daily Log'!$BE$18:$BE$1017),0)</f>
        <v>0</v>
      </c>
      <c r="Z149" s="117">
        <f>IFERROR($E149*SUMIF('Daily Log'!$BG$18:$BG$1017,$B149,'Daily Log'!$BH$18:$BH$1017),0)</f>
        <v>0</v>
      </c>
      <c r="AA149" s="117">
        <f>IFERROR($E149*SUMIF('Daily Log'!$BJ$18:$BJ$1017,$B149,'Daily Log'!$BK$18:$BK$1017),0)</f>
        <v>1</v>
      </c>
      <c r="AB149" s="117">
        <f>IFERROR($E149*SUMIF('Daily Log'!$BM$18:$BM$1017,$B149,'Daily Log'!$BN$18:$BN$1017),0)</f>
        <v>0</v>
      </c>
      <c r="AC149" s="117">
        <f>IFERROR($E149*SUMIF('Daily Log'!$BP$18:$BP$1017,$B149,'Daily Log'!$BQ$18:$BQ$1017),0)</f>
        <v>0</v>
      </c>
      <c r="AD149" s="117">
        <f>IFERROR($E149*SUMIF('Daily Log'!$BS$18:$BS$1017,$B149,'Daily Log'!$BT$18:$BT$1017),0)</f>
        <v>0</v>
      </c>
      <c r="AE149" s="117">
        <f>IFERROR($E149*SUMIF('Daily Log'!$BV$18:$BV$1017,$B149,'Daily Log'!$BW$18:$BW$1017),0)</f>
        <v>0</v>
      </c>
      <c r="AF149" s="117">
        <f>IFERROR($E149*SUMIF('Daily Log'!$BY$18:$BY$1017,$B149,'Daily Log'!$BZ$18:$BZ$1017),0)</f>
        <v>0</v>
      </c>
      <c r="AG149" s="117">
        <f>IFERROR($E149*SUMIF('Daily Log'!$CB$18:$CB$1017,$B149,'Daily Log'!$CC$18:$CC$1017),0)</f>
        <v>0</v>
      </c>
      <c r="AH149" s="117">
        <f>IFERROR($E149*SUMIF('Daily Log'!$CE$18:$CE$1017,$B149,'Daily Log'!$CF$18:$CF$1017),0)</f>
        <v>0</v>
      </c>
      <c r="AI149" s="117">
        <f>IFERROR($E149*SUMIF('Daily Log'!$CH$18:$CH$1017,$B149,'Daily Log'!$CI$18:$CI$1017),0)</f>
        <v>0</v>
      </c>
      <c r="AJ149" s="117">
        <f>IFERROR($E149*SUMIF('Daily Log'!$CK$18:$CK$1017,$B149,'Daily Log'!$CL$18:$CL$1017),0)</f>
        <v>0</v>
      </c>
      <c r="AK149" s="117">
        <f>IFERROR($E149*SUMIF('Daily Log'!$CN$18:$CN$1017,$B149,'Daily Log'!$CO$18:$CO$1017),0)</f>
        <v>0</v>
      </c>
    </row>
    <row r="150" spans="1:37" ht="33.75" hidden="1" customHeight="1">
      <c r="B150" s="409" t="s">
        <v>244</v>
      </c>
      <c r="C150" s="410"/>
      <c r="D150" s="399" t="s">
        <v>435</v>
      </c>
      <c r="E150" s="184">
        <v>1</v>
      </c>
      <c r="F150" s="116">
        <f t="shared" si="2"/>
        <v>0</v>
      </c>
      <c r="G150" s="117">
        <f>IFERROR($E150*SUMIF('Daily Log'!$B$18:$B$1017,$B150,'Daily Log'!$C$18:$C$1017),0)</f>
        <v>0</v>
      </c>
      <c r="H150" s="117">
        <f>IFERROR($E150*SUMIF('Daily Log'!$E$18:$E$1017,$B150,'Daily Log'!$F$18:$F$1017),0)</f>
        <v>0</v>
      </c>
      <c r="I150" s="117">
        <f>IFERROR($E150*SUMIF('Daily Log'!$H$18:$H$1017,$B150,'Daily Log'!$I$18:$I$1017),0)</f>
        <v>0</v>
      </c>
      <c r="J150" s="117" t="s">
        <v>39</v>
      </c>
      <c r="K150" s="117">
        <f>IFERROR($E150*SUMIF('Daily Log'!$N$18:$N$1017,$B150,'Daily Log'!$O$18:$O$1017),0)</f>
        <v>0</v>
      </c>
      <c r="L150" s="117">
        <f>IFERROR($E150*SUMIF('Daily Log'!$Q$18:$Q$1017,$B150,'Daily Log'!$R$18:$R$1017),0)</f>
        <v>0</v>
      </c>
      <c r="M150" s="117">
        <f>IFERROR($E150*SUMIF('Daily Log'!$T$18:$T$1017,$B150,'Daily Log'!$U$18:$U$1017),0)</f>
        <v>0</v>
      </c>
      <c r="N150" s="117">
        <f>IFERROR($E150*SUMIF('Daily Log'!$W$18:$W$1017,$B150,'Daily Log'!$X$18:$X$1017),0)</f>
        <v>0</v>
      </c>
      <c r="O150" s="117">
        <f>IFERROR($E150*SUMIF('Daily Log'!$Z$18:$Z$1017,$B150,'Daily Log'!$AA$18:$AA$1017),0)</f>
        <v>0</v>
      </c>
      <c r="P150" s="117">
        <f>IFERROR($E150*SUMIF('Daily Log'!$AC$18:$AC$1017,$B150,'Daily Log'!$AD$18:$AD$1017),0)</f>
        <v>0</v>
      </c>
      <c r="Q150" s="117">
        <f>IFERROR($E150*SUMIF('Daily Log'!$AF$18:$AF$1017,$B150,'Daily Log'!$AG$18:$AG$1017),0)</f>
        <v>0</v>
      </c>
      <c r="R150" s="117">
        <f>IFERROR($E150*SUMIF('Daily Log'!$AI$18:$AI$1017,$B150,'Daily Log'!$AJ$18:$AJ$1017),0)</f>
        <v>0</v>
      </c>
      <c r="S150" s="117">
        <f>IFERROR($E150*SUMIF('Daily Log'!$AL$18:$AL$1017,$B150,'Daily Log'!$AM$18:$AM$1017),0)</f>
        <v>0</v>
      </c>
      <c r="T150" s="117">
        <f>IFERROR($E150*SUMIF('Daily Log'!$AO$18:$AO$1017,$B150,'Daily Log'!$AP$18:$AP$1017),0)</f>
        <v>0</v>
      </c>
      <c r="U150" s="117">
        <f>IFERROR($E150*SUMIF('Daily Log'!$AR$18:$AR$1017,$B150,'Daily Log'!$AS$18:$AS$1017),0)</f>
        <v>0</v>
      </c>
      <c r="V150" s="117">
        <f>IFERROR($E150*SUMIF('Daily Log'!$AU$18:$AU$1017,$B150,'Daily Log'!$AV$18:$AV$1017),0)</f>
        <v>0</v>
      </c>
      <c r="W150" s="117">
        <f>IFERROR($E150*SUMIF('Daily Log'!$AX$18:$AX$1017,$B150,'Daily Log'!$AY$18:$AY$1017),0)</f>
        <v>0</v>
      </c>
      <c r="X150" s="117">
        <f>IFERROR($E150*SUMIF('Daily Log'!$BA$18:$BA$1017,$B150,'Daily Log'!$BB$18:$BB$1017),0)</f>
        <v>0</v>
      </c>
      <c r="Y150" s="117">
        <f>IFERROR($E150*SUMIF('Daily Log'!$BD$18:$BD$1017,$B150,'Daily Log'!$BE$18:$BE$1017),0)</f>
        <v>0</v>
      </c>
      <c r="Z150" s="117">
        <f>IFERROR($E150*SUMIF('Daily Log'!$BG$18:$BG$1017,$B150,'Daily Log'!$BH$18:$BH$1017),0)</f>
        <v>0</v>
      </c>
      <c r="AA150" s="117">
        <f>IFERROR($E150*SUMIF('Daily Log'!$BJ$18:$BJ$1017,$B150,'Daily Log'!$BK$18:$BK$1017),0)</f>
        <v>0</v>
      </c>
      <c r="AB150" s="117">
        <f>IFERROR($E150*SUMIF('Daily Log'!$BM$18:$BM$1017,$B150,'Daily Log'!$BN$18:$BN$1017),0)</f>
        <v>0</v>
      </c>
      <c r="AC150" s="117">
        <f>IFERROR($E150*SUMIF('Daily Log'!$BP$18:$BP$1017,$B150,'Daily Log'!$BQ$18:$BQ$1017),0)</f>
        <v>0</v>
      </c>
      <c r="AD150" s="117">
        <f>IFERROR($E150*SUMIF('Daily Log'!$BS$18:$BS$1017,$B150,'Daily Log'!$BT$18:$BT$1017),0)</f>
        <v>0</v>
      </c>
      <c r="AE150" s="117">
        <f>IFERROR($E150*SUMIF('Daily Log'!$BV$18:$BV$1017,$B150,'Daily Log'!$BW$18:$BW$1017),0)</f>
        <v>0</v>
      </c>
      <c r="AF150" s="117">
        <f>IFERROR($E150*SUMIF('Daily Log'!$BY$18:$BY$1017,$B150,'Daily Log'!$BZ$18:$BZ$1017),0)</f>
        <v>0</v>
      </c>
      <c r="AG150" s="117">
        <f>IFERROR($E150*SUMIF('Daily Log'!$CB$18:$CB$1017,$B150,'Daily Log'!$CC$18:$CC$1017),0)</f>
        <v>0</v>
      </c>
      <c r="AH150" s="117">
        <f>IFERROR($E150*SUMIF('Daily Log'!$CE$18:$CE$1017,$B150,'Daily Log'!$CF$18:$CF$1017),0)</f>
        <v>0</v>
      </c>
      <c r="AI150" s="117">
        <f>IFERROR($E150*SUMIF('Daily Log'!$CH$18:$CH$1017,$B150,'Daily Log'!$CI$18:$CI$1017),0)</f>
        <v>0</v>
      </c>
      <c r="AJ150" s="117">
        <f>IFERROR($E150*SUMIF('Daily Log'!$CK$18:$CK$1017,$B150,'Daily Log'!$CL$18:$CL$1017),0)</f>
        <v>0</v>
      </c>
      <c r="AK150" s="117">
        <f>IFERROR($E150*SUMIF('Daily Log'!$CN$18:$CN$1017,$B150,'Daily Log'!$CO$18:$CO$1017),0)</f>
        <v>0</v>
      </c>
    </row>
    <row r="151" spans="1:37" ht="33.75" hidden="1" customHeight="1">
      <c r="B151" s="411" t="s">
        <v>245</v>
      </c>
      <c r="C151" s="412"/>
      <c r="D151" s="399" t="s">
        <v>435</v>
      </c>
      <c r="E151" s="184">
        <v>1</v>
      </c>
      <c r="F151" s="116">
        <f t="shared" si="2"/>
        <v>0</v>
      </c>
      <c r="G151" s="117">
        <f>IFERROR($E151*SUMIF('Daily Log'!$B$18:$B$1017,$B151,'Daily Log'!$C$18:$C$1017),0)</f>
        <v>0</v>
      </c>
      <c r="H151" s="117">
        <f>IFERROR($E151*SUMIF('Daily Log'!$E$18:$E$1017,$B151,'Daily Log'!$F$18:$F$1017),0)</f>
        <v>0</v>
      </c>
      <c r="I151" s="117">
        <f>IFERROR($E151*SUMIF('Daily Log'!$H$18:$H$1017,$B151,'Daily Log'!$I$18:$I$1017),0)</f>
        <v>0</v>
      </c>
      <c r="J151" s="117" t="s">
        <v>39</v>
      </c>
      <c r="K151" s="117">
        <f>IFERROR($E151*SUMIF('Daily Log'!$N$18:$N$1017,$B151,'Daily Log'!$O$18:$O$1017),0)</f>
        <v>0</v>
      </c>
      <c r="L151" s="117">
        <f>IFERROR($E151*SUMIF('Daily Log'!$Q$18:$Q$1017,$B151,'Daily Log'!$R$18:$R$1017),0)</f>
        <v>0</v>
      </c>
      <c r="M151" s="117">
        <f>IFERROR($E151*SUMIF('Daily Log'!$T$18:$T$1017,$B151,'Daily Log'!$U$18:$U$1017),0)</f>
        <v>0</v>
      </c>
      <c r="N151" s="117">
        <f>IFERROR($E151*SUMIF('Daily Log'!$W$18:$W$1017,$B151,'Daily Log'!$X$18:$X$1017),0)</f>
        <v>0</v>
      </c>
      <c r="O151" s="117">
        <f>IFERROR($E151*SUMIF('Daily Log'!$Z$18:$Z$1017,$B151,'Daily Log'!$AA$18:$AA$1017),0)</f>
        <v>0</v>
      </c>
      <c r="P151" s="117">
        <f>IFERROR($E151*SUMIF('Daily Log'!$AC$18:$AC$1017,$B151,'Daily Log'!$AD$18:$AD$1017),0)</f>
        <v>0</v>
      </c>
      <c r="Q151" s="117">
        <f>IFERROR($E151*SUMIF('Daily Log'!$AF$18:$AF$1017,$B151,'Daily Log'!$AG$18:$AG$1017),0)</f>
        <v>0</v>
      </c>
      <c r="R151" s="117">
        <f>IFERROR($E151*SUMIF('Daily Log'!$AI$18:$AI$1017,$B151,'Daily Log'!$AJ$18:$AJ$1017),0)</f>
        <v>0</v>
      </c>
      <c r="S151" s="117">
        <f>IFERROR($E151*SUMIF('Daily Log'!$AL$18:$AL$1017,$B151,'Daily Log'!$AM$18:$AM$1017),0)</f>
        <v>0</v>
      </c>
      <c r="T151" s="117">
        <f>IFERROR($E151*SUMIF('Daily Log'!$AO$18:$AO$1017,$B151,'Daily Log'!$AP$18:$AP$1017),0)</f>
        <v>0</v>
      </c>
      <c r="U151" s="117">
        <f>IFERROR($E151*SUMIF('Daily Log'!$AR$18:$AR$1017,$B151,'Daily Log'!$AS$18:$AS$1017),0)</f>
        <v>0</v>
      </c>
      <c r="V151" s="117">
        <f>IFERROR($E151*SUMIF('Daily Log'!$AU$18:$AU$1017,$B151,'Daily Log'!$AV$18:$AV$1017),0)</f>
        <v>0</v>
      </c>
      <c r="W151" s="117">
        <f>IFERROR($E151*SUMIF('Daily Log'!$AX$18:$AX$1017,$B151,'Daily Log'!$AY$18:$AY$1017),0)</f>
        <v>0</v>
      </c>
      <c r="X151" s="117">
        <f>IFERROR($E151*SUMIF('Daily Log'!$BA$18:$BA$1017,$B151,'Daily Log'!$BB$18:$BB$1017),0)</f>
        <v>0</v>
      </c>
      <c r="Y151" s="117">
        <f>IFERROR($E151*SUMIF('Daily Log'!$BD$18:$BD$1017,$B151,'Daily Log'!$BE$18:$BE$1017),0)</f>
        <v>0</v>
      </c>
      <c r="Z151" s="117">
        <f>IFERROR($E151*SUMIF('Daily Log'!$BG$18:$BG$1017,$B151,'Daily Log'!$BH$18:$BH$1017),0)</f>
        <v>0</v>
      </c>
      <c r="AA151" s="117">
        <f>IFERROR($E151*SUMIF('Daily Log'!$BJ$18:$BJ$1017,$B151,'Daily Log'!$BK$18:$BK$1017),0)</f>
        <v>0</v>
      </c>
      <c r="AB151" s="117">
        <f>IFERROR($E151*SUMIF('Daily Log'!$BM$18:$BM$1017,$B151,'Daily Log'!$BN$18:$BN$1017),0)</f>
        <v>0</v>
      </c>
      <c r="AC151" s="117">
        <f>IFERROR($E151*SUMIF('Daily Log'!$BP$18:$BP$1017,$B151,'Daily Log'!$BQ$18:$BQ$1017),0)</f>
        <v>0</v>
      </c>
      <c r="AD151" s="117">
        <f>IFERROR($E151*SUMIF('Daily Log'!$BS$18:$BS$1017,$B151,'Daily Log'!$BT$18:$BT$1017),0)</f>
        <v>0</v>
      </c>
      <c r="AE151" s="117">
        <f>IFERROR($E151*SUMIF('Daily Log'!$BV$18:$BV$1017,$B151,'Daily Log'!$BW$18:$BW$1017),0)</f>
        <v>0</v>
      </c>
      <c r="AF151" s="117">
        <f>IFERROR($E151*SUMIF('Daily Log'!$BY$18:$BY$1017,$B151,'Daily Log'!$BZ$18:$BZ$1017),0)</f>
        <v>0</v>
      </c>
      <c r="AG151" s="117">
        <f>IFERROR($E151*SUMIF('Daily Log'!$CB$18:$CB$1017,$B151,'Daily Log'!$CC$18:$CC$1017),0)</f>
        <v>0</v>
      </c>
      <c r="AH151" s="117">
        <f>IFERROR($E151*SUMIF('Daily Log'!$CE$18:$CE$1017,$B151,'Daily Log'!$CF$18:$CF$1017),0)</f>
        <v>0</v>
      </c>
      <c r="AI151" s="117">
        <f>IFERROR($E151*SUMIF('Daily Log'!$CH$18:$CH$1017,$B151,'Daily Log'!$CI$18:$CI$1017),0)</f>
        <v>0</v>
      </c>
      <c r="AJ151" s="117">
        <f>IFERROR($E151*SUMIF('Daily Log'!$CK$18:$CK$1017,$B151,'Daily Log'!$CL$18:$CL$1017),0)</f>
        <v>0</v>
      </c>
      <c r="AK151" s="117">
        <f>IFERROR($E151*SUMIF('Daily Log'!$CN$18:$CN$1017,$B151,'Daily Log'!$CO$18:$CO$1017),0)</f>
        <v>0</v>
      </c>
    </row>
    <row r="152" spans="1:37" ht="33.75" hidden="1" customHeight="1">
      <c r="B152" s="409" t="s">
        <v>246</v>
      </c>
      <c r="C152" s="417"/>
      <c r="D152" s="399" t="s">
        <v>435</v>
      </c>
      <c r="E152" s="184">
        <v>1</v>
      </c>
      <c r="F152" s="116">
        <f t="shared" si="2"/>
        <v>0</v>
      </c>
      <c r="G152" s="117">
        <f>IFERROR($E152*SUMIF('Daily Log'!$B$18:$B$1017,$B152,'Daily Log'!$C$18:$C$1017),0)</f>
        <v>0</v>
      </c>
      <c r="H152" s="117">
        <f>IFERROR($E152*SUMIF('Daily Log'!$E$18:$E$1017,$B152,'Daily Log'!$F$18:$F$1017),0)</f>
        <v>0</v>
      </c>
      <c r="I152" s="117">
        <f>IFERROR($E152*SUMIF('Daily Log'!$H$18:$H$1017,$B152,'Daily Log'!$I$18:$I$1017),0)</f>
        <v>0</v>
      </c>
      <c r="J152" s="117" t="s">
        <v>39</v>
      </c>
      <c r="K152" s="117">
        <f>IFERROR($E152*SUMIF('Daily Log'!$N$18:$N$1017,$B152,'Daily Log'!$O$18:$O$1017),0)</f>
        <v>0</v>
      </c>
      <c r="L152" s="117">
        <f>IFERROR($E152*SUMIF('Daily Log'!$Q$18:$Q$1017,$B152,'Daily Log'!$R$18:$R$1017),0)</f>
        <v>0</v>
      </c>
      <c r="M152" s="117">
        <f>IFERROR($E152*SUMIF('Daily Log'!$T$18:$T$1017,$B152,'Daily Log'!$U$18:$U$1017),0)</f>
        <v>0</v>
      </c>
      <c r="N152" s="117">
        <f>IFERROR($E152*SUMIF('Daily Log'!$W$18:$W$1017,$B152,'Daily Log'!$X$18:$X$1017),0)</f>
        <v>0</v>
      </c>
      <c r="O152" s="117">
        <f>IFERROR($E152*SUMIF('Daily Log'!$Z$18:$Z$1017,$B152,'Daily Log'!$AA$18:$AA$1017),0)</f>
        <v>0</v>
      </c>
      <c r="P152" s="117">
        <f>IFERROR($E152*SUMIF('Daily Log'!$AC$18:$AC$1017,$B152,'Daily Log'!$AD$18:$AD$1017),0)</f>
        <v>0</v>
      </c>
      <c r="Q152" s="117">
        <f>IFERROR($E152*SUMIF('Daily Log'!$AF$18:$AF$1017,$B152,'Daily Log'!$AG$18:$AG$1017),0)</f>
        <v>0</v>
      </c>
      <c r="R152" s="117">
        <f>IFERROR($E152*SUMIF('Daily Log'!$AI$18:$AI$1017,$B152,'Daily Log'!$AJ$18:$AJ$1017),0)</f>
        <v>0</v>
      </c>
      <c r="S152" s="117">
        <f>IFERROR($E152*SUMIF('Daily Log'!$AL$18:$AL$1017,$B152,'Daily Log'!$AM$18:$AM$1017),0)</f>
        <v>0</v>
      </c>
      <c r="T152" s="117">
        <f>IFERROR($E152*SUMIF('Daily Log'!$AO$18:$AO$1017,$B152,'Daily Log'!$AP$18:$AP$1017),0)</f>
        <v>0</v>
      </c>
      <c r="U152" s="117">
        <f>IFERROR($E152*SUMIF('Daily Log'!$AR$18:$AR$1017,$B152,'Daily Log'!$AS$18:$AS$1017),0)</f>
        <v>0</v>
      </c>
      <c r="V152" s="117">
        <f>IFERROR($E152*SUMIF('Daily Log'!$AU$18:$AU$1017,$B152,'Daily Log'!$AV$18:$AV$1017),0)</f>
        <v>0</v>
      </c>
      <c r="W152" s="117">
        <f>IFERROR($E152*SUMIF('Daily Log'!$AX$18:$AX$1017,$B152,'Daily Log'!$AY$18:$AY$1017),0)</f>
        <v>0</v>
      </c>
      <c r="X152" s="117">
        <f>IFERROR($E152*SUMIF('Daily Log'!$BA$18:$BA$1017,$B152,'Daily Log'!$BB$18:$BB$1017),0)</f>
        <v>0</v>
      </c>
      <c r="Y152" s="117">
        <f>IFERROR($E152*SUMIF('Daily Log'!$BD$18:$BD$1017,$B152,'Daily Log'!$BE$18:$BE$1017),0)</f>
        <v>0</v>
      </c>
      <c r="Z152" s="117">
        <f>IFERROR($E152*SUMIF('Daily Log'!$BG$18:$BG$1017,$B152,'Daily Log'!$BH$18:$BH$1017),0)</f>
        <v>0</v>
      </c>
      <c r="AA152" s="117">
        <f>IFERROR($E152*SUMIF('Daily Log'!$BJ$18:$BJ$1017,$B152,'Daily Log'!$BK$18:$BK$1017),0)</f>
        <v>0</v>
      </c>
      <c r="AB152" s="117">
        <f>IFERROR($E152*SUMIF('Daily Log'!$BM$18:$BM$1017,$B152,'Daily Log'!$BN$18:$BN$1017),0)</f>
        <v>0</v>
      </c>
      <c r="AC152" s="117">
        <f>IFERROR($E152*SUMIF('Daily Log'!$BP$18:$BP$1017,$B152,'Daily Log'!$BQ$18:$BQ$1017),0)</f>
        <v>0</v>
      </c>
      <c r="AD152" s="117">
        <f>IFERROR($E152*SUMIF('Daily Log'!$BS$18:$BS$1017,$B152,'Daily Log'!$BT$18:$BT$1017),0)</f>
        <v>0</v>
      </c>
      <c r="AE152" s="117">
        <f>IFERROR($E152*SUMIF('Daily Log'!$BV$18:$BV$1017,$B152,'Daily Log'!$BW$18:$BW$1017),0)</f>
        <v>0</v>
      </c>
      <c r="AF152" s="117">
        <f>IFERROR($E152*SUMIF('Daily Log'!$BY$18:$BY$1017,$B152,'Daily Log'!$BZ$18:$BZ$1017),0)</f>
        <v>0</v>
      </c>
      <c r="AG152" s="117">
        <f>IFERROR($E152*SUMIF('Daily Log'!$CB$18:$CB$1017,$B152,'Daily Log'!$CC$18:$CC$1017),0)</f>
        <v>0</v>
      </c>
      <c r="AH152" s="117">
        <f>IFERROR($E152*SUMIF('Daily Log'!$CE$18:$CE$1017,$B152,'Daily Log'!$CF$18:$CF$1017),0)</f>
        <v>0</v>
      </c>
      <c r="AI152" s="117">
        <f>IFERROR($E152*SUMIF('Daily Log'!$CH$18:$CH$1017,$B152,'Daily Log'!$CI$18:$CI$1017),0)</f>
        <v>0</v>
      </c>
      <c r="AJ152" s="117">
        <f>IFERROR($E152*SUMIF('Daily Log'!$CK$18:$CK$1017,$B152,'Daily Log'!$CL$18:$CL$1017),0)</f>
        <v>0</v>
      </c>
      <c r="AK152" s="117">
        <f>IFERROR($E152*SUMIF('Daily Log'!$CN$18:$CN$1017,$B152,'Daily Log'!$CO$18:$CO$1017),0)</f>
        <v>0</v>
      </c>
    </row>
    <row r="153" spans="1:37" ht="33.75" hidden="1" customHeight="1">
      <c r="B153" s="409" t="s">
        <v>151</v>
      </c>
      <c r="C153" s="417"/>
      <c r="D153" s="399" t="s">
        <v>435</v>
      </c>
      <c r="E153" s="184">
        <v>1</v>
      </c>
      <c r="F153" s="116">
        <f t="shared" si="2"/>
        <v>6</v>
      </c>
      <c r="G153" s="117">
        <f>IFERROR($E153*SUMIF('Daily Log'!$B$18:$B$1017,$B153,'Daily Log'!$C$18:$C$1017),0)</f>
        <v>0</v>
      </c>
      <c r="H153" s="117">
        <f>IFERROR($E153*SUMIF('Daily Log'!$E$18:$E$1017,$B153,'Daily Log'!$F$18:$F$1017),0)</f>
        <v>0</v>
      </c>
      <c r="I153" s="117">
        <f>IFERROR($E153*SUMIF('Daily Log'!$H$18:$H$1017,$B153,'Daily Log'!$I$18:$I$1017),0)</f>
        <v>0</v>
      </c>
      <c r="J153" s="117" t="s">
        <v>39</v>
      </c>
      <c r="K153" s="117">
        <f>IFERROR($E153*SUMIF('Daily Log'!$N$18:$N$1017,$B153,'Daily Log'!$O$18:$O$1017),0)</f>
        <v>0</v>
      </c>
      <c r="L153" s="117">
        <f>IFERROR($E153*SUMIF('Daily Log'!$Q$18:$Q$1017,$B153,'Daily Log'!$R$18:$R$1017),0)</f>
        <v>0</v>
      </c>
      <c r="M153" s="117">
        <f>IFERROR($E153*SUMIF('Daily Log'!$T$18:$T$1017,$B153,'Daily Log'!$U$18:$U$1017),0)</f>
        <v>0</v>
      </c>
      <c r="N153" s="117">
        <f>IFERROR($E153*SUMIF('Daily Log'!$W$18:$W$1017,$B153,'Daily Log'!$X$18:$X$1017),0)</f>
        <v>0</v>
      </c>
      <c r="O153" s="117">
        <f>IFERROR($E153*SUMIF('Daily Log'!$Z$18:$Z$1017,$B153,'Daily Log'!$AA$18:$AA$1017),0)</f>
        <v>0</v>
      </c>
      <c r="P153" s="117">
        <f>IFERROR($E153*SUMIF('Daily Log'!$AC$18:$AC$1017,$B153,'Daily Log'!$AD$18:$AD$1017),0)</f>
        <v>0</v>
      </c>
      <c r="Q153" s="117">
        <f>IFERROR($E153*SUMIF('Daily Log'!$AF$18:$AF$1017,$B153,'Daily Log'!$AG$18:$AG$1017),0)</f>
        <v>0</v>
      </c>
      <c r="R153" s="117">
        <f>IFERROR($E153*SUMIF('Daily Log'!$AI$18:$AI$1017,$B153,'Daily Log'!$AJ$18:$AJ$1017),0)</f>
        <v>0</v>
      </c>
      <c r="S153" s="117">
        <f>IFERROR($E153*SUMIF('Daily Log'!$AL$18:$AL$1017,$B153,'Daily Log'!$AM$18:$AM$1017),0)</f>
        <v>0</v>
      </c>
      <c r="T153" s="117">
        <f>IFERROR($E153*SUMIF('Daily Log'!$AO$18:$AO$1017,$B153,'Daily Log'!$AP$18:$AP$1017),0)</f>
        <v>0</v>
      </c>
      <c r="U153" s="117">
        <f>IFERROR($E153*SUMIF('Daily Log'!$AR$18:$AR$1017,$B153,'Daily Log'!$AS$18:$AS$1017),0)</f>
        <v>0</v>
      </c>
      <c r="V153" s="117">
        <f>IFERROR($E153*SUMIF('Daily Log'!$AU$18:$AU$1017,$B153,'Daily Log'!$AV$18:$AV$1017),0)</f>
        <v>0</v>
      </c>
      <c r="W153" s="117">
        <f>IFERROR($E153*SUMIF('Daily Log'!$AX$18:$AX$1017,$B153,'Daily Log'!$AY$18:$AY$1017),0)</f>
        <v>0</v>
      </c>
      <c r="X153" s="117">
        <f>IFERROR($E153*SUMIF('Daily Log'!$BA$18:$BA$1017,$B153,'Daily Log'!$BB$18:$BB$1017),0)</f>
        <v>0</v>
      </c>
      <c r="Y153" s="117">
        <f>IFERROR($E153*SUMIF('Daily Log'!$BD$18:$BD$1017,$B153,'Daily Log'!$BE$18:$BE$1017),0)</f>
        <v>0</v>
      </c>
      <c r="Z153" s="117">
        <f>IFERROR($E153*SUMIF('Daily Log'!$BG$18:$BG$1017,$B153,'Daily Log'!$BH$18:$BH$1017),0)</f>
        <v>0</v>
      </c>
      <c r="AA153" s="117">
        <f>IFERROR($E153*SUMIF('Daily Log'!$BJ$18:$BJ$1017,$B153,'Daily Log'!$BK$18:$BK$1017),0)</f>
        <v>3</v>
      </c>
      <c r="AB153" s="117">
        <f>IFERROR($E153*SUMIF('Daily Log'!$BM$18:$BM$1017,$B153,'Daily Log'!$BN$18:$BN$1017),0)</f>
        <v>1</v>
      </c>
      <c r="AC153" s="117">
        <f>IFERROR($E153*SUMIF('Daily Log'!$BP$18:$BP$1017,$B153,'Daily Log'!$BQ$18:$BQ$1017),0)</f>
        <v>2</v>
      </c>
      <c r="AD153" s="117">
        <f>IFERROR($E153*SUMIF('Daily Log'!$BS$18:$BS$1017,$B153,'Daily Log'!$BT$18:$BT$1017),0)</f>
        <v>0</v>
      </c>
      <c r="AE153" s="117">
        <f>IFERROR($E153*SUMIF('Daily Log'!$BV$18:$BV$1017,$B153,'Daily Log'!$BW$18:$BW$1017),0)</f>
        <v>0</v>
      </c>
      <c r="AF153" s="117">
        <f>IFERROR($E153*SUMIF('Daily Log'!$BY$18:$BY$1017,$B153,'Daily Log'!$BZ$18:$BZ$1017),0)</f>
        <v>0</v>
      </c>
      <c r="AG153" s="117">
        <f>IFERROR($E153*SUMIF('Daily Log'!$CB$18:$CB$1017,$B153,'Daily Log'!$CC$18:$CC$1017),0)</f>
        <v>0</v>
      </c>
      <c r="AH153" s="117">
        <f>IFERROR($E153*SUMIF('Daily Log'!$CE$18:$CE$1017,$B153,'Daily Log'!$CF$18:$CF$1017),0)</f>
        <v>0</v>
      </c>
      <c r="AI153" s="117">
        <f>IFERROR($E153*SUMIF('Daily Log'!$CH$18:$CH$1017,$B153,'Daily Log'!$CI$18:$CI$1017),0)</f>
        <v>0</v>
      </c>
      <c r="AJ153" s="117">
        <f>IFERROR($E153*SUMIF('Daily Log'!$CK$18:$CK$1017,$B153,'Daily Log'!$CL$18:$CL$1017),0)</f>
        <v>0</v>
      </c>
      <c r="AK153" s="117">
        <f>IFERROR($E153*SUMIF('Daily Log'!$CN$18:$CN$1017,$B153,'Daily Log'!$CO$18:$CO$1017),0)</f>
        <v>0</v>
      </c>
    </row>
    <row r="154" spans="1:37" ht="33.75" hidden="1" customHeight="1">
      <c r="B154" s="409" t="s">
        <v>247</v>
      </c>
      <c r="C154" s="417"/>
      <c r="D154" s="399" t="s">
        <v>435</v>
      </c>
      <c r="E154" s="184">
        <v>1</v>
      </c>
      <c r="F154" s="116">
        <f t="shared" si="2"/>
        <v>6</v>
      </c>
      <c r="G154" s="117">
        <f>IFERROR($E154*SUMIF('Daily Log'!$B$18:$B$1017,$B154,'Daily Log'!$C$18:$C$1017),0)</f>
        <v>0</v>
      </c>
      <c r="H154" s="117">
        <f>IFERROR($E154*SUMIF('Daily Log'!$E$18:$E$1017,$B154,'Daily Log'!$F$18:$F$1017),0)</f>
        <v>0</v>
      </c>
      <c r="I154" s="117">
        <f>IFERROR($E154*SUMIF('Daily Log'!$H$18:$H$1017,$B154,'Daily Log'!$I$18:$I$1017),0)</f>
        <v>0</v>
      </c>
      <c r="J154" s="117" t="s">
        <v>39</v>
      </c>
      <c r="K154" s="117">
        <f>IFERROR($E154*SUMIF('Daily Log'!$N$18:$N$1017,$B154,'Daily Log'!$O$18:$O$1017),0)</f>
        <v>0</v>
      </c>
      <c r="L154" s="117">
        <f>IFERROR($E154*SUMIF('Daily Log'!$Q$18:$Q$1017,$B154,'Daily Log'!$R$18:$R$1017),0)</f>
        <v>0</v>
      </c>
      <c r="M154" s="117">
        <f>IFERROR($E154*SUMIF('Daily Log'!$T$18:$T$1017,$B154,'Daily Log'!$U$18:$U$1017),0)</f>
        <v>0</v>
      </c>
      <c r="N154" s="117">
        <f>IFERROR($E154*SUMIF('Daily Log'!$W$18:$W$1017,$B154,'Daily Log'!$X$18:$X$1017),0)</f>
        <v>0</v>
      </c>
      <c r="O154" s="117">
        <f>IFERROR($E154*SUMIF('Daily Log'!$Z$18:$Z$1017,$B154,'Daily Log'!$AA$18:$AA$1017),0)</f>
        <v>0</v>
      </c>
      <c r="P154" s="117">
        <f>IFERROR($E154*SUMIF('Daily Log'!$AC$18:$AC$1017,$B154,'Daily Log'!$AD$18:$AD$1017),0)</f>
        <v>0</v>
      </c>
      <c r="Q154" s="117">
        <f>IFERROR($E154*SUMIF('Daily Log'!$AF$18:$AF$1017,$B154,'Daily Log'!$AG$18:$AG$1017),0)</f>
        <v>0</v>
      </c>
      <c r="R154" s="117">
        <f>IFERROR($E154*SUMIF('Daily Log'!$AI$18:$AI$1017,$B154,'Daily Log'!$AJ$18:$AJ$1017),0)</f>
        <v>0</v>
      </c>
      <c r="S154" s="117">
        <f>IFERROR($E154*SUMIF('Daily Log'!$AL$18:$AL$1017,$B154,'Daily Log'!$AM$18:$AM$1017),0)</f>
        <v>0</v>
      </c>
      <c r="T154" s="117">
        <f>IFERROR($E154*SUMIF('Daily Log'!$AO$18:$AO$1017,$B154,'Daily Log'!$AP$18:$AP$1017),0)</f>
        <v>0</v>
      </c>
      <c r="U154" s="117">
        <f>IFERROR($E154*SUMIF('Daily Log'!$AR$18:$AR$1017,$B154,'Daily Log'!$AS$18:$AS$1017),0)</f>
        <v>0</v>
      </c>
      <c r="V154" s="117">
        <f>IFERROR($E154*SUMIF('Daily Log'!$AU$18:$AU$1017,$B154,'Daily Log'!$AV$18:$AV$1017),0)</f>
        <v>0</v>
      </c>
      <c r="W154" s="117">
        <f>IFERROR($E154*SUMIF('Daily Log'!$AX$18:$AX$1017,$B154,'Daily Log'!$AY$18:$AY$1017),0)</f>
        <v>0</v>
      </c>
      <c r="X154" s="117">
        <f>IFERROR($E154*SUMIF('Daily Log'!$BA$18:$BA$1017,$B154,'Daily Log'!$BB$18:$BB$1017),0)</f>
        <v>0</v>
      </c>
      <c r="Y154" s="117">
        <f>IFERROR($E154*SUMIF('Daily Log'!$BD$18:$BD$1017,$B154,'Daily Log'!$BE$18:$BE$1017),0)</f>
        <v>0</v>
      </c>
      <c r="Z154" s="117">
        <f>IFERROR($E154*SUMIF('Daily Log'!$BG$18:$BG$1017,$B154,'Daily Log'!$BH$18:$BH$1017),0)</f>
        <v>0</v>
      </c>
      <c r="AA154" s="117">
        <f>IFERROR($E154*SUMIF('Daily Log'!$BJ$18:$BJ$1017,$B154,'Daily Log'!$BK$18:$BK$1017),0)</f>
        <v>3</v>
      </c>
      <c r="AB154" s="117">
        <f>IFERROR($E154*SUMIF('Daily Log'!$BM$18:$BM$1017,$B154,'Daily Log'!$BN$18:$BN$1017),0)</f>
        <v>1</v>
      </c>
      <c r="AC154" s="117">
        <f>IFERROR($E154*SUMIF('Daily Log'!$BP$18:$BP$1017,$B154,'Daily Log'!$BQ$18:$BQ$1017),0)</f>
        <v>1</v>
      </c>
      <c r="AD154" s="117">
        <f>IFERROR($E154*SUMIF('Daily Log'!$BS$18:$BS$1017,$B154,'Daily Log'!$BT$18:$BT$1017),0)</f>
        <v>0</v>
      </c>
      <c r="AE154" s="117">
        <f>IFERROR($E154*SUMIF('Daily Log'!$BV$18:$BV$1017,$B154,'Daily Log'!$BW$18:$BW$1017),0)</f>
        <v>1</v>
      </c>
      <c r="AF154" s="117">
        <f>IFERROR($E154*SUMIF('Daily Log'!$BY$18:$BY$1017,$B154,'Daily Log'!$BZ$18:$BZ$1017),0)</f>
        <v>0</v>
      </c>
      <c r="AG154" s="117">
        <f>IFERROR($E154*SUMIF('Daily Log'!$CB$18:$CB$1017,$B154,'Daily Log'!$CC$18:$CC$1017),0)</f>
        <v>0</v>
      </c>
      <c r="AH154" s="117">
        <f>IFERROR($E154*SUMIF('Daily Log'!$CE$18:$CE$1017,$B154,'Daily Log'!$CF$18:$CF$1017),0)</f>
        <v>0</v>
      </c>
      <c r="AI154" s="117">
        <f>IFERROR($E154*SUMIF('Daily Log'!$CH$18:$CH$1017,$B154,'Daily Log'!$CI$18:$CI$1017),0)</f>
        <v>0</v>
      </c>
      <c r="AJ154" s="117">
        <f>IFERROR($E154*SUMIF('Daily Log'!$CK$18:$CK$1017,$B154,'Daily Log'!$CL$18:$CL$1017),0)</f>
        <v>0</v>
      </c>
      <c r="AK154" s="117">
        <f>IFERROR($E154*SUMIF('Daily Log'!$CN$18:$CN$1017,$B154,'Daily Log'!$CO$18:$CO$1017),0)</f>
        <v>0</v>
      </c>
    </row>
    <row r="155" spans="1:37" ht="33.75" hidden="1" customHeight="1">
      <c r="B155" s="409" t="s">
        <v>248</v>
      </c>
      <c r="C155" s="417"/>
      <c r="D155" s="399" t="s">
        <v>86</v>
      </c>
      <c r="E155" s="184">
        <v>1</v>
      </c>
      <c r="F155" s="116">
        <f t="shared" si="2"/>
        <v>2</v>
      </c>
      <c r="G155" s="117">
        <f>IFERROR($E155*SUMIF('Daily Log'!$B$18:$B$1017,$B155,'Daily Log'!$C$18:$C$1017),0)</f>
        <v>0</v>
      </c>
      <c r="H155" s="117">
        <f>IFERROR($E155*SUMIF('Daily Log'!$E$18:$E$1017,$B155,'Daily Log'!$F$18:$F$1017),0)</f>
        <v>0</v>
      </c>
      <c r="I155" s="117">
        <f>IFERROR($E155*SUMIF('Daily Log'!$H$18:$H$1017,$B155,'Daily Log'!$I$18:$I$1017),0)</f>
        <v>0</v>
      </c>
      <c r="J155" s="117" t="s">
        <v>39</v>
      </c>
      <c r="K155" s="117">
        <f>IFERROR($E155*SUMIF('Daily Log'!$N$18:$N$1017,$B155,'Daily Log'!$O$18:$O$1017),0)</f>
        <v>0</v>
      </c>
      <c r="L155" s="117">
        <f>IFERROR($E155*SUMIF('Daily Log'!$Q$18:$Q$1017,$B155,'Daily Log'!$R$18:$R$1017),0)</f>
        <v>0</v>
      </c>
      <c r="M155" s="117">
        <f>IFERROR($E155*SUMIF('Daily Log'!$T$18:$T$1017,$B155,'Daily Log'!$U$18:$U$1017),0)</f>
        <v>0</v>
      </c>
      <c r="N155" s="117">
        <f>IFERROR($E155*SUMIF('Daily Log'!$W$18:$W$1017,$B155,'Daily Log'!$X$18:$X$1017),0)</f>
        <v>0</v>
      </c>
      <c r="O155" s="117">
        <f>IFERROR($E155*SUMIF('Daily Log'!$Z$18:$Z$1017,$B155,'Daily Log'!$AA$18:$AA$1017),0)</f>
        <v>0</v>
      </c>
      <c r="P155" s="117">
        <f>IFERROR($E155*SUMIF('Daily Log'!$AC$18:$AC$1017,$B155,'Daily Log'!$AD$18:$AD$1017),0)</f>
        <v>0</v>
      </c>
      <c r="Q155" s="117">
        <f>IFERROR($E155*SUMIF('Daily Log'!$AF$18:$AF$1017,$B155,'Daily Log'!$AG$18:$AG$1017),0)</f>
        <v>0</v>
      </c>
      <c r="R155" s="117">
        <f>IFERROR($E155*SUMIF('Daily Log'!$AI$18:$AI$1017,$B155,'Daily Log'!$AJ$18:$AJ$1017),0)</f>
        <v>0</v>
      </c>
      <c r="S155" s="117">
        <f>IFERROR($E155*SUMIF('Daily Log'!$AL$18:$AL$1017,$B155,'Daily Log'!$AM$18:$AM$1017),0)</f>
        <v>0</v>
      </c>
      <c r="T155" s="117">
        <f>IFERROR($E155*SUMIF('Daily Log'!$AO$18:$AO$1017,$B155,'Daily Log'!$AP$18:$AP$1017),0)</f>
        <v>0</v>
      </c>
      <c r="U155" s="117">
        <f>IFERROR($E155*SUMIF('Daily Log'!$AR$18:$AR$1017,$B155,'Daily Log'!$AS$18:$AS$1017),0)</f>
        <v>0</v>
      </c>
      <c r="V155" s="117">
        <f>IFERROR($E155*SUMIF('Daily Log'!$AU$18:$AU$1017,$B155,'Daily Log'!$AV$18:$AV$1017),0)</f>
        <v>0</v>
      </c>
      <c r="W155" s="117">
        <f>IFERROR($E155*SUMIF('Daily Log'!$AX$18:$AX$1017,$B155,'Daily Log'!$AY$18:$AY$1017),0)</f>
        <v>0</v>
      </c>
      <c r="X155" s="117">
        <f>IFERROR($E155*SUMIF('Daily Log'!$BA$18:$BA$1017,$B155,'Daily Log'!$BB$18:$BB$1017),0)</f>
        <v>0</v>
      </c>
      <c r="Y155" s="117">
        <f>IFERROR($E155*SUMIF('Daily Log'!$BD$18:$BD$1017,$B155,'Daily Log'!$BE$18:$BE$1017),0)</f>
        <v>0</v>
      </c>
      <c r="Z155" s="117">
        <f>IFERROR($E155*SUMIF('Daily Log'!$BG$18:$BG$1017,$B155,'Daily Log'!$BH$18:$BH$1017),0)</f>
        <v>0</v>
      </c>
      <c r="AA155" s="117">
        <f>IFERROR($E155*SUMIF('Daily Log'!$BJ$18:$BJ$1017,$B155,'Daily Log'!$BK$18:$BK$1017),0)</f>
        <v>0</v>
      </c>
      <c r="AB155" s="117">
        <f>IFERROR($E155*SUMIF('Daily Log'!$BM$18:$BM$1017,$B155,'Daily Log'!$BN$18:$BN$1017),0)</f>
        <v>1</v>
      </c>
      <c r="AC155" s="117">
        <f>IFERROR($E155*SUMIF('Daily Log'!$BP$18:$BP$1017,$B155,'Daily Log'!$BQ$18:$BQ$1017),0)</f>
        <v>0</v>
      </c>
      <c r="AD155" s="117">
        <f>IFERROR($E155*SUMIF('Daily Log'!$BS$18:$BS$1017,$B155,'Daily Log'!$BT$18:$BT$1017),0)</f>
        <v>0</v>
      </c>
      <c r="AE155" s="117">
        <f>IFERROR($E155*SUMIF('Daily Log'!$BV$18:$BV$1017,$B155,'Daily Log'!$BW$18:$BW$1017),0)</f>
        <v>0</v>
      </c>
      <c r="AF155" s="117">
        <f>IFERROR($E155*SUMIF('Daily Log'!$BY$18:$BY$1017,$B155,'Daily Log'!$BZ$18:$BZ$1017),0)</f>
        <v>0</v>
      </c>
      <c r="AG155" s="117">
        <f>IFERROR($E155*SUMIF('Daily Log'!$CB$18:$CB$1017,$B155,'Daily Log'!$CC$18:$CC$1017),0)</f>
        <v>1</v>
      </c>
      <c r="AH155" s="117">
        <f>IFERROR($E155*SUMIF('Daily Log'!$CE$18:$CE$1017,$B155,'Daily Log'!$CF$18:$CF$1017),0)</f>
        <v>0</v>
      </c>
      <c r="AI155" s="117">
        <f>IFERROR($E155*SUMIF('Daily Log'!$CH$18:$CH$1017,$B155,'Daily Log'!$CI$18:$CI$1017),0)</f>
        <v>0</v>
      </c>
      <c r="AJ155" s="117">
        <f>IFERROR($E155*SUMIF('Daily Log'!$CK$18:$CK$1017,$B155,'Daily Log'!$CL$18:$CL$1017),0)</f>
        <v>0</v>
      </c>
      <c r="AK155" s="117">
        <f>IFERROR($E155*SUMIF('Daily Log'!$CN$18:$CN$1017,$B155,'Daily Log'!$CO$18:$CO$1017),0)</f>
        <v>0</v>
      </c>
    </row>
    <row r="156" spans="1:37" ht="33.75" hidden="1" customHeight="1">
      <c r="B156" s="409" t="s">
        <v>158</v>
      </c>
      <c r="C156" s="417"/>
      <c r="D156" s="399" t="s">
        <v>86</v>
      </c>
      <c r="E156" s="184">
        <v>1</v>
      </c>
      <c r="F156" s="116">
        <f t="shared" si="2"/>
        <v>15</v>
      </c>
      <c r="G156" s="117">
        <f>IFERROR($E156*SUMIF('Daily Log'!$B$18:$B$1017,$B156,'Daily Log'!$C$18:$C$1017),0)</f>
        <v>0</v>
      </c>
      <c r="H156" s="117">
        <f>IFERROR($E156*SUMIF('Daily Log'!$E$18:$E$1017,$B156,'Daily Log'!$F$18:$F$1017),0)</f>
        <v>0</v>
      </c>
      <c r="I156" s="117">
        <f>IFERROR($E156*SUMIF('Daily Log'!$H$18:$H$1017,$B156,'Daily Log'!$I$18:$I$1017),0)</f>
        <v>0</v>
      </c>
      <c r="J156" s="117" t="s">
        <v>39</v>
      </c>
      <c r="K156" s="117">
        <f>IFERROR($E156*SUMIF('Daily Log'!$N$18:$N$1017,$B156,'Daily Log'!$O$18:$O$1017),0)</f>
        <v>0</v>
      </c>
      <c r="L156" s="117">
        <f>IFERROR($E156*SUMIF('Daily Log'!$Q$18:$Q$1017,$B156,'Daily Log'!$R$18:$R$1017),0)</f>
        <v>0</v>
      </c>
      <c r="M156" s="117">
        <f>IFERROR($E156*SUMIF('Daily Log'!$T$18:$T$1017,$B156,'Daily Log'!$U$18:$U$1017),0)</f>
        <v>0</v>
      </c>
      <c r="N156" s="117">
        <f>IFERROR($E156*SUMIF('Daily Log'!$W$18:$W$1017,$B156,'Daily Log'!$X$18:$X$1017),0)</f>
        <v>0</v>
      </c>
      <c r="O156" s="117">
        <f>IFERROR($E156*SUMIF('Daily Log'!$Z$18:$Z$1017,$B156,'Daily Log'!$AA$18:$AA$1017),0)</f>
        <v>0</v>
      </c>
      <c r="P156" s="117">
        <f>IFERROR($E156*SUMIF('Daily Log'!$AC$18:$AC$1017,$B156,'Daily Log'!$AD$18:$AD$1017),0)</f>
        <v>0</v>
      </c>
      <c r="Q156" s="117">
        <f>IFERROR($E156*SUMIF('Daily Log'!$AF$18:$AF$1017,$B156,'Daily Log'!$AG$18:$AG$1017),0)</f>
        <v>0</v>
      </c>
      <c r="R156" s="117">
        <f>IFERROR($E156*SUMIF('Daily Log'!$AI$18:$AI$1017,$B156,'Daily Log'!$AJ$18:$AJ$1017),0)</f>
        <v>0</v>
      </c>
      <c r="S156" s="117">
        <f>IFERROR($E156*SUMIF('Daily Log'!$AL$18:$AL$1017,$B156,'Daily Log'!$AM$18:$AM$1017),0)</f>
        <v>0</v>
      </c>
      <c r="T156" s="117">
        <f>IFERROR($E156*SUMIF('Daily Log'!$AO$18:$AO$1017,$B156,'Daily Log'!$AP$18:$AP$1017),0)</f>
        <v>0</v>
      </c>
      <c r="U156" s="117">
        <f>IFERROR($E156*SUMIF('Daily Log'!$AR$18:$AR$1017,$B156,'Daily Log'!$AS$18:$AS$1017),0)</f>
        <v>0</v>
      </c>
      <c r="V156" s="117">
        <f>IFERROR($E156*SUMIF('Daily Log'!$AU$18:$AU$1017,$B156,'Daily Log'!$AV$18:$AV$1017),0)</f>
        <v>0</v>
      </c>
      <c r="W156" s="117">
        <f>IFERROR($E156*SUMIF('Daily Log'!$AX$18:$AX$1017,$B156,'Daily Log'!$AY$18:$AY$1017),0)</f>
        <v>0</v>
      </c>
      <c r="X156" s="117">
        <f>IFERROR($E156*SUMIF('Daily Log'!$BA$18:$BA$1017,$B156,'Daily Log'!$BB$18:$BB$1017),0)</f>
        <v>0</v>
      </c>
      <c r="Y156" s="117">
        <f>IFERROR($E156*SUMIF('Daily Log'!$BD$18:$BD$1017,$B156,'Daily Log'!$BE$18:$BE$1017),0)</f>
        <v>0</v>
      </c>
      <c r="Z156" s="117">
        <f>IFERROR($E156*SUMIF('Daily Log'!$BG$18:$BG$1017,$B156,'Daily Log'!$BH$18:$BH$1017),0)</f>
        <v>0</v>
      </c>
      <c r="AA156" s="117">
        <f>IFERROR($E156*SUMIF('Daily Log'!$BJ$18:$BJ$1017,$B156,'Daily Log'!$BK$18:$BK$1017),0)</f>
        <v>3</v>
      </c>
      <c r="AB156" s="117">
        <f>IFERROR($E156*SUMIF('Daily Log'!$BM$18:$BM$1017,$B156,'Daily Log'!$BN$18:$BN$1017),0)</f>
        <v>2</v>
      </c>
      <c r="AC156" s="117">
        <f>IFERROR($E156*SUMIF('Daily Log'!$BP$18:$BP$1017,$B156,'Daily Log'!$BQ$18:$BQ$1017),0)</f>
        <v>1</v>
      </c>
      <c r="AD156" s="117">
        <f>IFERROR($E156*SUMIF('Daily Log'!$BS$18:$BS$1017,$B156,'Daily Log'!$BT$18:$BT$1017),0)</f>
        <v>3</v>
      </c>
      <c r="AE156" s="117">
        <f>IFERROR($E156*SUMIF('Daily Log'!$BV$18:$BV$1017,$B156,'Daily Log'!$BW$18:$BW$1017),0)</f>
        <v>0</v>
      </c>
      <c r="AF156" s="117">
        <f>IFERROR($E156*SUMIF('Daily Log'!$BY$18:$BY$1017,$B156,'Daily Log'!$BZ$18:$BZ$1017),0)</f>
        <v>3</v>
      </c>
      <c r="AG156" s="117">
        <f>IFERROR($E156*SUMIF('Daily Log'!$CB$18:$CB$1017,$B156,'Daily Log'!$CC$18:$CC$1017),0)</f>
        <v>3</v>
      </c>
      <c r="AH156" s="117">
        <f>IFERROR($E156*SUMIF('Daily Log'!$CE$18:$CE$1017,$B156,'Daily Log'!$CF$18:$CF$1017),0)</f>
        <v>0</v>
      </c>
      <c r="AI156" s="117">
        <f>IFERROR($E156*SUMIF('Daily Log'!$CH$18:$CH$1017,$B156,'Daily Log'!$CI$18:$CI$1017),0)</f>
        <v>0</v>
      </c>
      <c r="AJ156" s="117">
        <f>IFERROR($E156*SUMIF('Daily Log'!$CK$18:$CK$1017,$B156,'Daily Log'!$CL$18:$CL$1017),0)</f>
        <v>0</v>
      </c>
      <c r="AK156" s="117">
        <f>IFERROR($E156*SUMIF('Daily Log'!$CN$18:$CN$1017,$B156,'Daily Log'!$CO$18:$CO$1017),0)</f>
        <v>0</v>
      </c>
    </row>
    <row r="157" spans="1:37" ht="33.75" hidden="1" customHeight="1">
      <c r="B157" s="409" t="s">
        <v>249</v>
      </c>
      <c r="C157" s="417"/>
      <c r="D157" s="399" t="s">
        <v>86</v>
      </c>
      <c r="E157" s="184">
        <v>1</v>
      </c>
      <c r="F157" s="116">
        <f t="shared" si="2"/>
        <v>3</v>
      </c>
      <c r="G157" s="117">
        <f>IFERROR($E157*SUMIF('Daily Log'!$B$18:$B$1017,$B157,'Daily Log'!$C$18:$C$1017),0)</f>
        <v>0</v>
      </c>
      <c r="H157" s="117">
        <f>IFERROR($E157*SUMIF('Daily Log'!$E$18:$E$1017,$B157,'Daily Log'!$F$18:$F$1017),0)</f>
        <v>0</v>
      </c>
      <c r="I157" s="117">
        <f>IFERROR($E157*SUMIF('Daily Log'!$H$18:$H$1017,$B157,'Daily Log'!$I$18:$I$1017),0)</f>
        <v>0</v>
      </c>
      <c r="J157" s="117" t="s">
        <v>39</v>
      </c>
      <c r="K157" s="117">
        <f>IFERROR($E157*SUMIF('Daily Log'!$N$18:$N$1017,$B157,'Daily Log'!$O$18:$O$1017),0)</f>
        <v>0</v>
      </c>
      <c r="L157" s="117">
        <f>IFERROR($E157*SUMIF('Daily Log'!$Q$18:$Q$1017,$B157,'Daily Log'!$R$18:$R$1017),0)</f>
        <v>0</v>
      </c>
      <c r="M157" s="117">
        <f>IFERROR($E157*SUMIF('Daily Log'!$T$18:$T$1017,$B157,'Daily Log'!$U$18:$U$1017),0)</f>
        <v>0</v>
      </c>
      <c r="N157" s="117">
        <f>IFERROR($E157*SUMIF('Daily Log'!$W$18:$W$1017,$B157,'Daily Log'!$X$18:$X$1017),0)</f>
        <v>0</v>
      </c>
      <c r="O157" s="117">
        <f>IFERROR($E157*SUMIF('Daily Log'!$Z$18:$Z$1017,$B157,'Daily Log'!$AA$18:$AA$1017),0)</f>
        <v>0</v>
      </c>
      <c r="P157" s="117">
        <f>IFERROR($E157*SUMIF('Daily Log'!$AC$18:$AC$1017,$B157,'Daily Log'!$AD$18:$AD$1017),0)</f>
        <v>0</v>
      </c>
      <c r="Q157" s="117">
        <f>IFERROR($E157*SUMIF('Daily Log'!$AF$18:$AF$1017,$B157,'Daily Log'!$AG$18:$AG$1017),0)</f>
        <v>0</v>
      </c>
      <c r="R157" s="117">
        <f>IFERROR($E157*SUMIF('Daily Log'!$AI$18:$AI$1017,$B157,'Daily Log'!$AJ$18:$AJ$1017),0)</f>
        <v>0</v>
      </c>
      <c r="S157" s="117">
        <f>IFERROR($E157*SUMIF('Daily Log'!$AL$18:$AL$1017,$B157,'Daily Log'!$AM$18:$AM$1017),0)</f>
        <v>0</v>
      </c>
      <c r="T157" s="117">
        <f>IFERROR($E157*SUMIF('Daily Log'!$AO$18:$AO$1017,$B157,'Daily Log'!$AP$18:$AP$1017),0)</f>
        <v>0</v>
      </c>
      <c r="U157" s="117">
        <f>IFERROR($E157*SUMIF('Daily Log'!$AR$18:$AR$1017,$B157,'Daily Log'!$AS$18:$AS$1017),0)</f>
        <v>0</v>
      </c>
      <c r="V157" s="117">
        <f>IFERROR($E157*SUMIF('Daily Log'!$AU$18:$AU$1017,$B157,'Daily Log'!$AV$18:$AV$1017),0)</f>
        <v>0</v>
      </c>
      <c r="W157" s="117">
        <f>IFERROR($E157*SUMIF('Daily Log'!$AX$18:$AX$1017,$B157,'Daily Log'!$AY$18:$AY$1017),0)</f>
        <v>0</v>
      </c>
      <c r="X157" s="117">
        <f>IFERROR($E157*SUMIF('Daily Log'!$BA$18:$BA$1017,$B157,'Daily Log'!$BB$18:$BB$1017),0)</f>
        <v>0</v>
      </c>
      <c r="Y157" s="117">
        <f>IFERROR($E157*SUMIF('Daily Log'!$BD$18:$BD$1017,$B157,'Daily Log'!$BE$18:$BE$1017),0)</f>
        <v>0</v>
      </c>
      <c r="Z157" s="117">
        <f>IFERROR($E157*SUMIF('Daily Log'!$BG$18:$BG$1017,$B157,'Daily Log'!$BH$18:$BH$1017),0)</f>
        <v>0</v>
      </c>
      <c r="AA157" s="117">
        <f>IFERROR($E157*SUMIF('Daily Log'!$BJ$18:$BJ$1017,$B157,'Daily Log'!$BK$18:$BK$1017),0)</f>
        <v>1</v>
      </c>
      <c r="AB157" s="117">
        <f>IFERROR($E157*SUMIF('Daily Log'!$BM$18:$BM$1017,$B157,'Daily Log'!$BN$18:$BN$1017),0)</f>
        <v>1</v>
      </c>
      <c r="AC157" s="117">
        <f>IFERROR($E157*SUMIF('Daily Log'!$BP$18:$BP$1017,$B157,'Daily Log'!$BQ$18:$BQ$1017),0)</f>
        <v>1</v>
      </c>
      <c r="AD157" s="117">
        <f>IFERROR($E157*SUMIF('Daily Log'!$BS$18:$BS$1017,$B157,'Daily Log'!$BT$18:$BT$1017),0)</f>
        <v>0</v>
      </c>
      <c r="AE157" s="117">
        <f>IFERROR($E157*SUMIF('Daily Log'!$BV$18:$BV$1017,$B157,'Daily Log'!$BW$18:$BW$1017),0)</f>
        <v>0</v>
      </c>
      <c r="AF157" s="117">
        <f>IFERROR($E157*SUMIF('Daily Log'!$BY$18:$BY$1017,$B157,'Daily Log'!$BZ$18:$BZ$1017),0)</f>
        <v>0</v>
      </c>
      <c r="AG157" s="117">
        <f>IFERROR($E157*SUMIF('Daily Log'!$CB$18:$CB$1017,$B157,'Daily Log'!$CC$18:$CC$1017),0)</f>
        <v>0</v>
      </c>
      <c r="AH157" s="117">
        <f>IFERROR($E157*SUMIF('Daily Log'!$CE$18:$CE$1017,$B157,'Daily Log'!$CF$18:$CF$1017),0)</f>
        <v>0</v>
      </c>
      <c r="AI157" s="117">
        <f>IFERROR($E157*SUMIF('Daily Log'!$CH$18:$CH$1017,$B157,'Daily Log'!$CI$18:$CI$1017),0)</f>
        <v>0</v>
      </c>
      <c r="AJ157" s="117">
        <f>IFERROR($E157*SUMIF('Daily Log'!$CK$18:$CK$1017,$B157,'Daily Log'!$CL$18:$CL$1017),0)</f>
        <v>0</v>
      </c>
      <c r="AK157" s="117">
        <f>IFERROR($E157*SUMIF('Daily Log'!$CN$18:$CN$1017,$B157,'Daily Log'!$CO$18:$CO$1017),0)</f>
        <v>0</v>
      </c>
    </row>
    <row r="158" spans="1:37" ht="33.75" hidden="1" customHeight="1">
      <c r="B158" s="409" t="s">
        <v>250</v>
      </c>
      <c r="C158" s="417"/>
      <c r="D158" s="399" t="s">
        <v>86</v>
      </c>
      <c r="E158" s="184">
        <v>1</v>
      </c>
      <c r="F158" s="116">
        <f t="shared" si="2"/>
        <v>0</v>
      </c>
      <c r="G158" s="117">
        <f>IFERROR($E158*SUMIF('Daily Log'!$B$18:$B$1017,$B158,'Daily Log'!$C$18:$C$1017),0)</f>
        <v>0</v>
      </c>
      <c r="H158" s="117">
        <f>IFERROR($E158*SUMIF('Daily Log'!$E$18:$E$1017,$B158,'Daily Log'!$F$18:$F$1017),0)</f>
        <v>0</v>
      </c>
      <c r="I158" s="117">
        <f>IFERROR($E158*SUMIF('Daily Log'!$H$18:$H$1017,$B158,'Daily Log'!$I$18:$I$1017),0)</f>
        <v>0</v>
      </c>
      <c r="J158" s="117" t="s">
        <v>39</v>
      </c>
      <c r="K158" s="117">
        <f>IFERROR($E158*SUMIF('Daily Log'!$N$18:$N$1017,$B158,'Daily Log'!$O$18:$O$1017),0)</f>
        <v>0</v>
      </c>
      <c r="L158" s="117">
        <f>IFERROR($E158*SUMIF('Daily Log'!$Q$18:$Q$1017,$B158,'Daily Log'!$R$18:$R$1017),0)</f>
        <v>0</v>
      </c>
      <c r="M158" s="117">
        <f>IFERROR($E158*SUMIF('Daily Log'!$T$18:$T$1017,$B158,'Daily Log'!$U$18:$U$1017),0)</f>
        <v>0</v>
      </c>
      <c r="N158" s="117">
        <f>IFERROR($E158*SUMIF('Daily Log'!$W$18:$W$1017,$B158,'Daily Log'!$X$18:$X$1017),0)</f>
        <v>0</v>
      </c>
      <c r="O158" s="117">
        <f>IFERROR($E158*SUMIF('Daily Log'!$Z$18:$Z$1017,$B158,'Daily Log'!$AA$18:$AA$1017),0)</f>
        <v>0</v>
      </c>
      <c r="P158" s="117">
        <f>IFERROR($E158*SUMIF('Daily Log'!$AC$18:$AC$1017,$B158,'Daily Log'!$AD$18:$AD$1017),0)</f>
        <v>0</v>
      </c>
      <c r="Q158" s="117">
        <f>IFERROR($E158*SUMIF('Daily Log'!$AF$18:$AF$1017,$B158,'Daily Log'!$AG$18:$AG$1017),0)</f>
        <v>0</v>
      </c>
      <c r="R158" s="117">
        <f>IFERROR($E158*SUMIF('Daily Log'!$AI$18:$AI$1017,$B158,'Daily Log'!$AJ$18:$AJ$1017),0)</f>
        <v>0</v>
      </c>
      <c r="S158" s="117">
        <f>IFERROR($E158*SUMIF('Daily Log'!$AL$18:$AL$1017,$B158,'Daily Log'!$AM$18:$AM$1017),0)</f>
        <v>0</v>
      </c>
      <c r="T158" s="117">
        <f>IFERROR($E158*SUMIF('Daily Log'!$AO$18:$AO$1017,$B158,'Daily Log'!$AP$18:$AP$1017),0)</f>
        <v>0</v>
      </c>
      <c r="U158" s="117">
        <f>IFERROR($E158*SUMIF('Daily Log'!$AR$18:$AR$1017,$B158,'Daily Log'!$AS$18:$AS$1017),0)</f>
        <v>0</v>
      </c>
      <c r="V158" s="117">
        <f>IFERROR($E158*SUMIF('Daily Log'!$AU$18:$AU$1017,$B158,'Daily Log'!$AV$18:$AV$1017),0)</f>
        <v>0</v>
      </c>
      <c r="W158" s="117">
        <f>IFERROR($E158*SUMIF('Daily Log'!$AX$18:$AX$1017,$B158,'Daily Log'!$AY$18:$AY$1017),0)</f>
        <v>0</v>
      </c>
      <c r="X158" s="117">
        <f>IFERROR($E158*SUMIF('Daily Log'!$BA$18:$BA$1017,$B158,'Daily Log'!$BB$18:$BB$1017),0)</f>
        <v>0</v>
      </c>
      <c r="Y158" s="117">
        <f>IFERROR($E158*SUMIF('Daily Log'!$BD$18:$BD$1017,$B158,'Daily Log'!$BE$18:$BE$1017),0)</f>
        <v>0</v>
      </c>
      <c r="Z158" s="117">
        <f>IFERROR($E158*SUMIF('Daily Log'!$BG$18:$BG$1017,$B158,'Daily Log'!$BH$18:$BH$1017),0)</f>
        <v>0</v>
      </c>
      <c r="AA158" s="117">
        <f>IFERROR($E158*SUMIF('Daily Log'!$BJ$18:$BJ$1017,$B158,'Daily Log'!$BK$18:$BK$1017),0)</f>
        <v>0</v>
      </c>
      <c r="AB158" s="117">
        <f>IFERROR($E158*SUMIF('Daily Log'!$BM$18:$BM$1017,$B158,'Daily Log'!$BN$18:$BN$1017),0)</f>
        <v>0</v>
      </c>
      <c r="AC158" s="117">
        <f>IFERROR($E158*SUMIF('Daily Log'!$BP$18:$BP$1017,$B158,'Daily Log'!$BQ$18:$BQ$1017),0)</f>
        <v>0</v>
      </c>
      <c r="AD158" s="117">
        <f>IFERROR($E158*SUMIF('Daily Log'!$BS$18:$BS$1017,$B158,'Daily Log'!$BT$18:$BT$1017),0)</f>
        <v>0</v>
      </c>
      <c r="AE158" s="117">
        <f>IFERROR($E158*SUMIF('Daily Log'!$BV$18:$BV$1017,$B158,'Daily Log'!$BW$18:$BW$1017),0)</f>
        <v>0</v>
      </c>
      <c r="AF158" s="117">
        <f>IFERROR($E158*SUMIF('Daily Log'!$BY$18:$BY$1017,$B158,'Daily Log'!$BZ$18:$BZ$1017),0)</f>
        <v>0</v>
      </c>
      <c r="AG158" s="117">
        <f>IFERROR($E158*SUMIF('Daily Log'!$CB$18:$CB$1017,$B158,'Daily Log'!$CC$18:$CC$1017),0)</f>
        <v>0</v>
      </c>
      <c r="AH158" s="117">
        <f>IFERROR($E158*SUMIF('Daily Log'!$CE$18:$CE$1017,$B158,'Daily Log'!$CF$18:$CF$1017),0)</f>
        <v>0</v>
      </c>
      <c r="AI158" s="117">
        <f>IFERROR($E158*SUMIF('Daily Log'!$CH$18:$CH$1017,$B158,'Daily Log'!$CI$18:$CI$1017),0)</f>
        <v>0</v>
      </c>
      <c r="AJ158" s="117">
        <f>IFERROR($E158*SUMIF('Daily Log'!$CK$18:$CK$1017,$B158,'Daily Log'!$CL$18:$CL$1017),0)</f>
        <v>0</v>
      </c>
      <c r="AK158" s="117">
        <f>IFERROR($E158*SUMIF('Daily Log'!$CN$18:$CN$1017,$B158,'Daily Log'!$CO$18:$CO$1017),0)</f>
        <v>0</v>
      </c>
    </row>
    <row r="159" spans="1:37" ht="33.75" hidden="1" customHeight="1">
      <c r="B159" s="409" t="s">
        <v>251</v>
      </c>
      <c r="C159" s="417"/>
      <c r="D159" s="399" t="s">
        <v>86</v>
      </c>
      <c r="E159" s="184">
        <v>1</v>
      </c>
      <c r="F159" s="116">
        <f t="shared" si="2"/>
        <v>0</v>
      </c>
      <c r="G159" s="117">
        <f>IFERROR($E159*SUMIF('Daily Log'!$B$18:$B$1017,$B159,'Daily Log'!$C$18:$C$1017),0)</f>
        <v>0</v>
      </c>
      <c r="H159" s="117">
        <f>IFERROR($E159*SUMIF('Daily Log'!$E$18:$E$1017,$B159,'Daily Log'!$F$18:$F$1017),0)</f>
        <v>0</v>
      </c>
      <c r="I159" s="117">
        <f>IFERROR($E159*SUMIF('Daily Log'!$H$18:$H$1017,$B159,'Daily Log'!$I$18:$I$1017),0)</f>
        <v>0</v>
      </c>
      <c r="J159" s="117" t="s">
        <v>39</v>
      </c>
      <c r="K159" s="117">
        <f>IFERROR($E159*SUMIF('Daily Log'!$N$18:$N$1017,$B159,'Daily Log'!$O$18:$O$1017),0)</f>
        <v>0</v>
      </c>
      <c r="L159" s="117">
        <f>IFERROR($E159*SUMIF('Daily Log'!$Q$18:$Q$1017,$B159,'Daily Log'!$R$18:$R$1017),0)</f>
        <v>0</v>
      </c>
      <c r="M159" s="117">
        <f>IFERROR($E159*SUMIF('Daily Log'!$T$18:$T$1017,$B159,'Daily Log'!$U$18:$U$1017),0)</f>
        <v>0</v>
      </c>
      <c r="N159" s="117">
        <f>IFERROR($E159*SUMIF('Daily Log'!$W$18:$W$1017,$B159,'Daily Log'!$X$18:$X$1017),0)</f>
        <v>0</v>
      </c>
      <c r="O159" s="117">
        <f>IFERROR($E159*SUMIF('Daily Log'!$Z$18:$Z$1017,$B159,'Daily Log'!$AA$18:$AA$1017),0)</f>
        <v>0</v>
      </c>
      <c r="P159" s="117">
        <f>IFERROR($E159*SUMIF('Daily Log'!$AC$18:$AC$1017,$B159,'Daily Log'!$AD$18:$AD$1017),0)</f>
        <v>0</v>
      </c>
      <c r="Q159" s="117">
        <f>IFERROR($E159*SUMIF('Daily Log'!$AF$18:$AF$1017,$B159,'Daily Log'!$AG$18:$AG$1017),0)</f>
        <v>0</v>
      </c>
      <c r="R159" s="117">
        <f>IFERROR($E159*SUMIF('Daily Log'!$AI$18:$AI$1017,$B159,'Daily Log'!$AJ$18:$AJ$1017),0)</f>
        <v>0</v>
      </c>
      <c r="S159" s="117">
        <f>IFERROR($E159*SUMIF('Daily Log'!$AL$18:$AL$1017,$B159,'Daily Log'!$AM$18:$AM$1017),0)</f>
        <v>0</v>
      </c>
      <c r="T159" s="117">
        <f>IFERROR($E159*SUMIF('Daily Log'!$AO$18:$AO$1017,$B159,'Daily Log'!$AP$18:$AP$1017),0)</f>
        <v>0</v>
      </c>
      <c r="U159" s="117">
        <f>IFERROR($E159*SUMIF('Daily Log'!$AR$18:$AR$1017,$B159,'Daily Log'!$AS$18:$AS$1017),0)</f>
        <v>0</v>
      </c>
      <c r="V159" s="117">
        <f>IFERROR($E159*SUMIF('Daily Log'!$AU$18:$AU$1017,$B159,'Daily Log'!$AV$18:$AV$1017),0)</f>
        <v>0</v>
      </c>
      <c r="W159" s="117">
        <f>IFERROR($E159*SUMIF('Daily Log'!$AX$18:$AX$1017,$B159,'Daily Log'!$AY$18:$AY$1017),0)</f>
        <v>0</v>
      </c>
      <c r="X159" s="117">
        <f>IFERROR($E159*SUMIF('Daily Log'!$BA$18:$BA$1017,$B159,'Daily Log'!$BB$18:$BB$1017),0)</f>
        <v>0</v>
      </c>
      <c r="Y159" s="117">
        <f>IFERROR($E159*SUMIF('Daily Log'!$BD$18:$BD$1017,$B159,'Daily Log'!$BE$18:$BE$1017),0)</f>
        <v>0</v>
      </c>
      <c r="Z159" s="117">
        <f>IFERROR($E159*SUMIF('Daily Log'!$BG$18:$BG$1017,$B159,'Daily Log'!$BH$18:$BH$1017),0)</f>
        <v>0</v>
      </c>
      <c r="AA159" s="117">
        <f>IFERROR($E159*SUMIF('Daily Log'!$BJ$18:$BJ$1017,$B159,'Daily Log'!$BK$18:$BK$1017),0)</f>
        <v>0</v>
      </c>
      <c r="AB159" s="117">
        <f>IFERROR($E159*SUMIF('Daily Log'!$BM$18:$BM$1017,$B159,'Daily Log'!$BN$18:$BN$1017),0)</f>
        <v>0</v>
      </c>
      <c r="AC159" s="117">
        <f>IFERROR($E159*SUMIF('Daily Log'!$BP$18:$BP$1017,$B159,'Daily Log'!$BQ$18:$BQ$1017),0)</f>
        <v>0</v>
      </c>
      <c r="AD159" s="117">
        <f>IFERROR($E159*SUMIF('Daily Log'!$BS$18:$BS$1017,$B159,'Daily Log'!$BT$18:$BT$1017),0)</f>
        <v>0</v>
      </c>
      <c r="AE159" s="117">
        <f>IFERROR($E159*SUMIF('Daily Log'!$BV$18:$BV$1017,$B159,'Daily Log'!$BW$18:$BW$1017),0)</f>
        <v>0</v>
      </c>
      <c r="AF159" s="117">
        <f>IFERROR($E159*SUMIF('Daily Log'!$BY$18:$BY$1017,$B159,'Daily Log'!$BZ$18:$BZ$1017),0)</f>
        <v>0</v>
      </c>
      <c r="AG159" s="117">
        <f>IFERROR($E159*SUMIF('Daily Log'!$CB$18:$CB$1017,$B159,'Daily Log'!$CC$18:$CC$1017),0)</f>
        <v>0</v>
      </c>
      <c r="AH159" s="117">
        <f>IFERROR($E159*SUMIF('Daily Log'!$CE$18:$CE$1017,$B159,'Daily Log'!$CF$18:$CF$1017),0)</f>
        <v>0</v>
      </c>
      <c r="AI159" s="117">
        <f>IFERROR($E159*SUMIF('Daily Log'!$CH$18:$CH$1017,$B159,'Daily Log'!$CI$18:$CI$1017),0)</f>
        <v>0</v>
      </c>
      <c r="AJ159" s="117">
        <f>IFERROR($E159*SUMIF('Daily Log'!$CK$18:$CK$1017,$B159,'Daily Log'!$CL$18:$CL$1017),0)</f>
        <v>0</v>
      </c>
      <c r="AK159" s="117">
        <f>IFERROR($E159*SUMIF('Daily Log'!$CN$18:$CN$1017,$B159,'Daily Log'!$CO$18:$CO$1017),0)</f>
        <v>0</v>
      </c>
    </row>
    <row r="160" spans="1:37" ht="33.75" hidden="1" customHeight="1">
      <c r="B160" s="409" t="s">
        <v>252</v>
      </c>
      <c r="C160" s="417"/>
      <c r="D160" s="399" t="s">
        <v>86</v>
      </c>
      <c r="E160" s="184">
        <v>1</v>
      </c>
      <c r="F160" s="116">
        <f t="shared" si="2"/>
        <v>3</v>
      </c>
      <c r="G160" s="117">
        <f>IFERROR($E160*SUMIF('Daily Log'!$B$18:$B$1017,$B160,'Daily Log'!$C$18:$C$1017),0)</f>
        <v>0</v>
      </c>
      <c r="H160" s="117">
        <f>IFERROR($E160*SUMIF('Daily Log'!$E$18:$E$1017,$B160,'Daily Log'!$F$18:$F$1017),0)</f>
        <v>0</v>
      </c>
      <c r="I160" s="117">
        <f>IFERROR($E160*SUMIF('Daily Log'!$H$18:$H$1017,$B160,'Daily Log'!$I$18:$I$1017),0)</f>
        <v>0</v>
      </c>
      <c r="J160" s="117" t="s">
        <v>39</v>
      </c>
      <c r="K160" s="117">
        <f>IFERROR($E160*SUMIF('Daily Log'!$N$18:$N$1017,$B160,'Daily Log'!$O$18:$O$1017),0)</f>
        <v>0</v>
      </c>
      <c r="L160" s="117">
        <f>IFERROR($E160*SUMIF('Daily Log'!$Q$18:$Q$1017,$B160,'Daily Log'!$R$18:$R$1017),0)</f>
        <v>0</v>
      </c>
      <c r="M160" s="117">
        <f>IFERROR($E160*SUMIF('Daily Log'!$T$18:$T$1017,$B160,'Daily Log'!$U$18:$U$1017),0)</f>
        <v>0</v>
      </c>
      <c r="N160" s="117">
        <f>IFERROR($E160*SUMIF('Daily Log'!$W$18:$W$1017,$B160,'Daily Log'!$X$18:$X$1017),0)</f>
        <v>0</v>
      </c>
      <c r="O160" s="117">
        <f>IFERROR($E160*SUMIF('Daily Log'!$Z$18:$Z$1017,$B160,'Daily Log'!$AA$18:$AA$1017),0)</f>
        <v>0</v>
      </c>
      <c r="P160" s="117">
        <f>IFERROR($E160*SUMIF('Daily Log'!$AC$18:$AC$1017,$B160,'Daily Log'!$AD$18:$AD$1017),0)</f>
        <v>0</v>
      </c>
      <c r="Q160" s="117">
        <f>IFERROR($E160*SUMIF('Daily Log'!$AF$18:$AF$1017,$B160,'Daily Log'!$AG$18:$AG$1017),0)</f>
        <v>0</v>
      </c>
      <c r="R160" s="117">
        <f>IFERROR($E160*SUMIF('Daily Log'!$AI$18:$AI$1017,$B160,'Daily Log'!$AJ$18:$AJ$1017),0)</f>
        <v>0</v>
      </c>
      <c r="S160" s="117">
        <f>IFERROR($E160*SUMIF('Daily Log'!$AL$18:$AL$1017,$B160,'Daily Log'!$AM$18:$AM$1017),0)</f>
        <v>0</v>
      </c>
      <c r="T160" s="117">
        <f>IFERROR($E160*SUMIF('Daily Log'!$AO$18:$AO$1017,$B160,'Daily Log'!$AP$18:$AP$1017),0)</f>
        <v>0</v>
      </c>
      <c r="U160" s="117">
        <f>IFERROR($E160*SUMIF('Daily Log'!$AR$18:$AR$1017,$B160,'Daily Log'!$AS$18:$AS$1017),0)</f>
        <v>0</v>
      </c>
      <c r="V160" s="117">
        <f>IFERROR($E160*SUMIF('Daily Log'!$AU$18:$AU$1017,$B160,'Daily Log'!$AV$18:$AV$1017),0)</f>
        <v>0</v>
      </c>
      <c r="W160" s="117">
        <f>IFERROR($E160*SUMIF('Daily Log'!$AX$18:$AX$1017,$B160,'Daily Log'!$AY$18:$AY$1017),0)</f>
        <v>0</v>
      </c>
      <c r="X160" s="117">
        <f>IFERROR($E160*SUMIF('Daily Log'!$BA$18:$BA$1017,$B160,'Daily Log'!$BB$18:$BB$1017),0)</f>
        <v>0</v>
      </c>
      <c r="Y160" s="117">
        <f>IFERROR($E160*SUMIF('Daily Log'!$BD$18:$BD$1017,$B160,'Daily Log'!$BE$18:$BE$1017),0)</f>
        <v>0</v>
      </c>
      <c r="Z160" s="117">
        <f>IFERROR($E160*SUMIF('Daily Log'!$BG$18:$BG$1017,$B160,'Daily Log'!$BH$18:$BH$1017),0)</f>
        <v>0</v>
      </c>
      <c r="AA160" s="117">
        <f>IFERROR($E160*SUMIF('Daily Log'!$BJ$18:$BJ$1017,$B160,'Daily Log'!$BK$18:$BK$1017),0)</f>
        <v>2</v>
      </c>
      <c r="AB160" s="117">
        <f>IFERROR($E160*SUMIF('Daily Log'!$BM$18:$BM$1017,$B160,'Daily Log'!$BN$18:$BN$1017),0)</f>
        <v>0</v>
      </c>
      <c r="AC160" s="117">
        <f>IFERROR($E160*SUMIF('Daily Log'!$BP$18:$BP$1017,$B160,'Daily Log'!$BQ$18:$BQ$1017),0)</f>
        <v>0</v>
      </c>
      <c r="AD160" s="117">
        <f>IFERROR($E160*SUMIF('Daily Log'!$BS$18:$BS$1017,$B160,'Daily Log'!$BT$18:$BT$1017),0)</f>
        <v>0</v>
      </c>
      <c r="AE160" s="117">
        <f>IFERROR($E160*SUMIF('Daily Log'!$BV$18:$BV$1017,$B160,'Daily Log'!$BW$18:$BW$1017),0)</f>
        <v>1</v>
      </c>
      <c r="AF160" s="117">
        <f>IFERROR($E160*SUMIF('Daily Log'!$BY$18:$BY$1017,$B160,'Daily Log'!$BZ$18:$BZ$1017),0)</f>
        <v>0</v>
      </c>
      <c r="AG160" s="117">
        <f>IFERROR($E160*SUMIF('Daily Log'!$CB$18:$CB$1017,$B160,'Daily Log'!$CC$18:$CC$1017),0)</f>
        <v>0</v>
      </c>
      <c r="AH160" s="117">
        <f>IFERROR($E160*SUMIF('Daily Log'!$CE$18:$CE$1017,$B160,'Daily Log'!$CF$18:$CF$1017),0)</f>
        <v>0</v>
      </c>
      <c r="AI160" s="117">
        <f>IFERROR($E160*SUMIF('Daily Log'!$CH$18:$CH$1017,$B160,'Daily Log'!$CI$18:$CI$1017),0)</f>
        <v>0</v>
      </c>
      <c r="AJ160" s="117">
        <f>IFERROR($E160*SUMIF('Daily Log'!$CK$18:$CK$1017,$B160,'Daily Log'!$CL$18:$CL$1017),0)</f>
        <v>0</v>
      </c>
      <c r="AK160" s="117">
        <f>IFERROR($E160*SUMIF('Daily Log'!$CN$18:$CN$1017,$B160,'Daily Log'!$CO$18:$CO$1017),0)</f>
        <v>0</v>
      </c>
    </row>
    <row r="161" spans="2:37" ht="33.75" hidden="1" customHeight="1">
      <c r="B161" s="409" t="s">
        <v>253</v>
      </c>
      <c r="C161" s="417"/>
      <c r="D161" s="399" t="s">
        <v>86</v>
      </c>
      <c r="E161" s="184">
        <v>1</v>
      </c>
      <c r="F161" s="116">
        <f t="shared" ref="F161:F224" si="3">SUM($G161:$AK161)</f>
        <v>5</v>
      </c>
      <c r="G161" s="117">
        <f>IFERROR($E161*SUMIF('Daily Log'!$B$18:$B$1017,$B161,'Daily Log'!$C$18:$C$1017),0)</f>
        <v>0</v>
      </c>
      <c r="H161" s="117">
        <f>IFERROR($E161*SUMIF('Daily Log'!$E$18:$E$1017,$B161,'Daily Log'!$F$18:$F$1017),0)</f>
        <v>0</v>
      </c>
      <c r="I161" s="117">
        <f>IFERROR($E161*SUMIF('Daily Log'!$H$18:$H$1017,$B161,'Daily Log'!$I$18:$I$1017),0)</f>
        <v>0</v>
      </c>
      <c r="J161" s="117" t="s">
        <v>39</v>
      </c>
      <c r="K161" s="117">
        <f>IFERROR($E161*SUMIF('Daily Log'!$N$18:$N$1017,$B161,'Daily Log'!$O$18:$O$1017),0)</f>
        <v>0</v>
      </c>
      <c r="L161" s="117">
        <f>IFERROR($E161*SUMIF('Daily Log'!$Q$18:$Q$1017,$B161,'Daily Log'!$R$18:$R$1017),0)</f>
        <v>0</v>
      </c>
      <c r="M161" s="117">
        <f>IFERROR($E161*SUMIF('Daily Log'!$T$18:$T$1017,$B161,'Daily Log'!$U$18:$U$1017),0)</f>
        <v>0</v>
      </c>
      <c r="N161" s="117">
        <f>IFERROR($E161*SUMIF('Daily Log'!$W$18:$W$1017,$B161,'Daily Log'!$X$18:$X$1017),0)</f>
        <v>0</v>
      </c>
      <c r="O161" s="117">
        <f>IFERROR($E161*SUMIF('Daily Log'!$Z$18:$Z$1017,$B161,'Daily Log'!$AA$18:$AA$1017),0)</f>
        <v>0</v>
      </c>
      <c r="P161" s="117">
        <f>IFERROR($E161*SUMIF('Daily Log'!$AC$18:$AC$1017,$B161,'Daily Log'!$AD$18:$AD$1017),0)</f>
        <v>0</v>
      </c>
      <c r="Q161" s="117">
        <f>IFERROR($E161*SUMIF('Daily Log'!$AF$18:$AF$1017,$B161,'Daily Log'!$AG$18:$AG$1017),0)</f>
        <v>0</v>
      </c>
      <c r="R161" s="117">
        <f>IFERROR($E161*SUMIF('Daily Log'!$AI$18:$AI$1017,$B161,'Daily Log'!$AJ$18:$AJ$1017),0)</f>
        <v>0</v>
      </c>
      <c r="S161" s="117">
        <f>IFERROR($E161*SUMIF('Daily Log'!$AL$18:$AL$1017,$B161,'Daily Log'!$AM$18:$AM$1017),0)</f>
        <v>0</v>
      </c>
      <c r="T161" s="117">
        <f>IFERROR($E161*SUMIF('Daily Log'!$AO$18:$AO$1017,$B161,'Daily Log'!$AP$18:$AP$1017),0)</f>
        <v>0</v>
      </c>
      <c r="U161" s="117">
        <f>IFERROR($E161*SUMIF('Daily Log'!$AR$18:$AR$1017,$B161,'Daily Log'!$AS$18:$AS$1017),0)</f>
        <v>0</v>
      </c>
      <c r="V161" s="117">
        <f>IFERROR($E161*SUMIF('Daily Log'!$AU$18:$AU$1017,$B161,'Daily Log'!$AV$18:$AV$1017),0)</f>
        <v>0</v>
      </c>
      <c r="W161" s="117">
        <f>IFERROR($E161*SUMIF('Daily Log'!$AX$18:$AX$1017,$B161,'Daily Log'!$AY$18:$AY$1017),0)</f>
        <v>0</v>
      </c>
      <c r="X161" s="117">
        <f>IFERROR($E161*SUMIF('Daily Log'!$BA$18:$BA$1017,$B161,'Daily Log'!$BB$18:$BB$1017),0)</f>
        <v>0</v>
      </c>
      <c r="Y161" s="117">
        <f>IFERROR($E161*SUMIF('Daily Log'!$BD$18:$BD$1017,$B161,'Daily Log'!$BE$18:$BE$1017),0)</f>
        <v>0</v>
      </c>
      <c r="Z161" s="117">
        <f>IFERROR($E161*SUMIF('Daily Log'!$BG$18:$BG$1017,$B161,'Daily Log'!$BH$18:$BH$1017),0)</f>
        <v>0</v>
      </c>
      <c r="AA161" s="117">
        <f>IFERROR($E161*SUMIF('Daily Log'!$BJ$18:$BJ$1017,$B161,'Daily Log'!$BK$18:$BK$1017),0)</f>
        <v>1</v>
      </c>
      <c r="AB161" s="117">
        <f>IFERROR($E161*SUMIF('Daily Log'!$BM$18:$BM$1017,$B161,'Daily Log'!$BN$18:$BN$1017),0)</f>
        <v>0</v>
      </c>
      <c r="AC161" s="117">
        <f>IFERROR($E161*SUMIF('Daily Log'!$BP$18:$BP$1017,$B161,'Daily Log'!$BQ$18:$BQ$1017),0)</f>
        <v>2</v>
      </c>
      <c r="AD161" s="117">
        <f>IFERROR($E161*SUMIF('Daily Log'!$BS$18:$BS$1017,$B161,'Daily Log'!$BT$18:$BT$1017),0)</f>
        <v>1</v>
      </c>
      <c r="AE161" s="117">
        <f>IFERROR($E161*SUMIF('Daily Log'!$BV$18:$BV$1017,$B161,'Daily Log'!$BW$18:$BW$1017),0)</f>
        <v>0</v>
      </c>
      <c r="AF161" s="117">
        <f>IFERROR($E161*SUMIF('Daily Log'!$BY$18:$BY$1017,$B161,'Daily Log'!$BZ$18:$BZ$1017),0)</f>
        <v>1</v>
      </c>
      <c r="AG161" s="117">
        <f>IFERROR($E161*SUMIF('Daily Log'!$CB$18:$CB$1017,$B161,'Daily Log'!$CC$18:$CC$1017),0)</f>
        <v>0</v>
      </c>
      <c r="AH161" s="117">
        <f>IFERROR($E161*SUMIF('Daily Log'!$CE$18:$CE$1017,$B161,'Daily Log'!$CF$18:$CF$1017),0)</f>
        <v>0</v>
      </c>
      <c r="AI161" s="117">
        <f>IFERROR($E161*SUMIF('Daily Log'!$CH$18:$CH$1017,$B161,'Daily Log'!$CI$18:$CI$1017),0)</f>
        <v>0</v>
      </c>
      <c r="AJ161" s="117">
        <f>IFERROR($E161*SUMIF('Daily Log'!$CK$18:$CK$1017,$B161,'Daily Log'!$CL$18:$CL$1017),0)</f>
        <v>0</v>
      </c>
      <c r="AK161" s="117">
        <f>IFERROR($E161*SUMIF('Daily Log'!$CN$18:$CN$1017,$B161,'Daily Log'!$CO$18:$CO$1017),0)</f>
        <v>0</v>
      </c>
    </row>
    <row r="162" spans="2:37" ht="33.75" hidden="1" customHeight="1">
      <c r="B162" s="409" t="s">
        <v>254</v>
      </c>
      <c r="C162" s="417"/>
      <c r="D162" s="399" t="s">
        <v>86</v>
      </c>
      <c r="E162" s="184">
        <v>1</v>
      </c>
      <c r="F162" s="116">
        <f t="shared" si="3"/>
        <v>0</v>
      </c>
      <c r="G162" s="117">
        <f>IFERROR($E162*SUMIF('Daily Log'!$B$18:$B$1017,$B162,'Daily Log'!$C$18:$C$1017),0)</f>
        <v>0</v>
      </c>
      <c r="H162" s="117">
        <f>IFERROR($E162*SUMIF('Daily Log'!$E$18:$E$1017,$B162,'Daily Log'!$F$18:$F$1017),0)</f>
        <v>0</v>
      </c>
      <c r="I162" s="117">
        <f>IFERROR($E162*SUMIF('Daily Log'!$H$18:$H$1017,$B162,'Daily Log'!$I$18:$I$1017),0)</f>
        <v>0</v>
      </c>
      <c r="J162" s="117" t="s">
        <v>39</v>
      </c>
      <c r="K162" s="117">
        <f>IFERROR($E162*SUMIF('Daily Log'!$N$18:$N$1017,$B162,'Daily Log'!$O$18:$O$1017),0)</f>
        <v>0</v>
      </c>
      <c r="L162" s="117">
        <f>IFERROR($E162*SUMIF('Daily Log'!$Q$18:$Q$1017,$B162,'Daily Log'!$R$18:$R$1017),0)</f>
        <v>0</v>
      </c>
      <c r="M162" s="117">
        <f>IFERROR($E162*SUMIF('Daily Log'!$T$18:$T$1017,$B162,'Daily Log'!$U$18:$U$1017),0)</f>
        <v>0</v>
      </c>
      <c r="N162" s="117">
        <f>IFERROR($E162*SUMIF('Daily Log'!$W$18:$W$1017,$B162,'Daily Log'!$X$18:$X$1017),0)</f>
        <v>0</v>
      </c>
      <c r="O162" s="117">
        <f>IFERROR($E162*SUMIF('Daily Log'!$Z$18:$Z$1017,$B162,'Daily Log'!$AA$18:$AA$1017),0)</f>
        <v>0</v>
      </c>
      <c r="P162" s="117">
        <f>IFERROR($E162*SUMIF('Daily Log'!$AC$18:$AC$1017,$B162,'Daily Log'!$AD$18:$AD$1017),0)</f>
        <v>0</v>
      </c>
      <c r="Q162" s="117">
        <f>IFERROR($E162*SUMIF('Daily Log'!$AF$18:$AF$1017,$B162,'Daily Log'!$AG$18:$AG$1017),0)</f>
        <v>0</v>
      </c>
      <c r="R162" s="117">
        <f>IFERROR($E162*SUMIF('Daily Log'!$AI$18:$AI$1017,$B162,'Daily Log'!$AJ$18:$AJ$1017),0)</f>
        <v>0</v>
      </c>
      <c r="S162" s="117">
        <f>IFERROR($E162*SUMIF('Daily Log'!$AL$18:$AL$1017,$B162,'Daily Log'!$AM$18:$AM$1017),0)</f>
        <v>0</v>
      </c>
      <c r="T162" s="117">
        <f>IFERROR($E162*SUMIF('Daily Log'!$AO$18:$AO$1017,$B162,'Daily Log'!$AP$18:$AP$1017),0)</f>
        <v>0</v>
      </c>
      <c r="U162" s="117">
        <f>IFERROR($E162*SUMIF('Daily Log'!$AR$18:$AR$1017,$B162,'Daily Log'!$AS$18:$AS$1017),0)</f>
        <v>0</v>
      </c>
      <c r="V162" s="117">
        <f>IFERROR($E162*SUMIF('Daily Log'!$AU$18:$AU$1017,$B162,'Daily Log'!$AV$18:$AV$1017),0)</f>
        <v>0</v>
      </c>
      <c r="W162" s="117">
        <f>IFERROR($E162*SUMIF('Daily Log'!$AX$18:$AX$1017,$B162,'Daily Log'!$AY$18:$AY$1017),0)</f>
        <v>0</v>
      </c>
      <c r="X162" s="117">
        <f>IFERROR($E162*SUMIF('Daily Log'!$BA$18:$BA$1017,$B162,'Daily Log'!$BB$18:$BB$1017),0)</f>
        <v>0</v>
      </c>
      <c r="Y162" s="117">
        <f>IFERROR($E162*SUMIF('Daily Log'!$BD$18:$BD$1017,$B162,'Daily Log'!$BE$18:$BE$1017),0)</f>
        <v>0</v>
      </c>
      <c r="Z162" s="117">
        <f>IFERROR($E162*SUMIF('Daily Log'!$BG$18:$BG$1017,$B162,'Daily Log'!$BH$18:$BH$1017),0)</f>
        <v>0</v>
      </c>
      <c r="AA162" s="117">
        <f>IFERROR($E162*SUMIF('Daily Log'!$BJ$18:$BJ$1017,$B162,'Daily Log'!$BK$18:$BK$1017),0)</f>
        <v>0</v>
      </c>
      <c r="AB162" s="117">
        <f>IFERROR($E162*SUMIF('Daily Log'!$BM$18:$BM$1017,$B162,'Daily Log'!$BN$18:$BN$1017),0)</f>
        <v>0</v>
      </c>
      <c r="AC162" s="117">
        <f>IFERROR($E162*SUMIF('Daily Log'!$BP$18:$BP$1017,$B162,'Daily Log'!$BQ$18:$BQ$1017),0)</f>
        <v>0</v>
      </c>
      <c r="AD162" s="117">
        <f>IFERROR($E162*SUMIF('Daily Log'!$BS$18:$BS$1017,$B162,'Daily Log'!$BT$18:$BT$1017),0)</f>
        <v>0</v>
      </c>
      <c r="AE162" s="117">
        <f>IFERROR($E162*SUMIF('Daily Log'!$BV$18:$BV$1017,$B162,'Daily Log'!$BW$18:$BW$1017),0)</f>
        <v>0</v>
      </c>
      <c r="AF162" s="117">
        <f>IFERROR($E162*SUMIF('Daily Log'!$BY$18:$BY$1017,$B162,'Daily Log'!$BZ$18:$BZ$1017),0)</f>
        <v>0</v>
      </c>
      <c r="AG162" s="117">
        <f>IFERROR($E162*SUMIF('Daily Log'!$CB$18:$CB$1017,$B162,'Daily Log'!$CC$18:$CC$1017),0)</f>
        <v>0</v>
      </c>
      <c r="AH162" s="117">
        <f>IFERROR($E162*SUMIF('Daily Log'!$CE$18:$CE$1017,$B162,'Daily Log'!$CF$18:$CF$1017),0)</f>
        <v>0</v>
      </c>
      <c r="AI162" s="117">
        <f>IFERROR($E162*SUMIF('Daily Log'!$CH$18:$CH$1017,$B162,'Daily Log'!$CI$18:$CI$1017),0)</f>
        <v>0</v>
      </c>
      <c r="AJ162" s="117">
        <f>IFERROR($E162*SUMIF('Daily Log'!$CK$18:$CK$1017,$B162,'Daily Log'!$CL$18:$CL$1017),0)</f>
        <v>0</v>
      </c>
      <c r="AK162" s="117">
        <f>IFERROR($E162*SUMIF('Daily Log'!$CN$18:$CN$1017,$B162,'Daily Log'!$CO$18:$CO$1017),0)</f>
        <v>0</v>
      </c>
    </row>
    <row r="163" spans="2:37" ht="33.75" hidden="1" customHeight="1">
      <c r="B163" s="409" t="s">
        <v>255</v>
      </c>
      <c r="C163" s="410"/>
      <c r="D163" s="399" t="s">
        <v>86</v>
      </c>
      <c r="E163" s="184">
        <v>1</v>
      </c>
      <c r="F163" s="116">
        <f t="shared" si="3"/>
        <v>0</v>
      </c>
      <c r="G163" s="117">
        <f>IFERROR($E163*SUMIF('Daily Log'!$B$18:$B$1017,$B163,'Daily Log'!$C$18:$C$1017),0)</f>
        <v>0</v>
      </c>
      <c r="H163" s="117">
        <f>IFERROR($E163*SUMIF('Daily Log'!$E$18:$E$1017,$B163,'Daily Log'!$F$18:$F$1017),0)</f>
        <v>0</v>
      </c>
      <c r="I163" s="117">
        <f>IFERROR($E163*SUMIF('Daily Log'!$H$18:$H$1017,$B163,'Daily Log'!$I$18:$I$1017),0)</f>
        <v>0</v>
      </c>
      <c r="J163" s="117" t="s">
        <v>39</v>
      </c>
      <c r="K163" s="117">
        <f>IFERROR($E163*SUMIF('Daily Log'!$N$18:$N$1017,$B163,'Daily Log'!$O$18:$O$1017),0)</f>
        <v>0</v>
      </c>
      <c r="L163" s="117">
        <f>IFERROR($E163*SUMIF('Daily Log'!$Q$18:$Q$1017,$B163,'Daily Log'!$R$18:$R$1017),0)</f>
        <v>0</v>
      </c>
      <c r="M163" s="117">
        <f>IFERROR($E163*SUMIF('Daily Log'!$T$18:$T$1017,$B163,'Daily Log'!$U$18:$U$1017),0)</f>
        <v>0</v>
      </c>
      <c r="N163" s="117">
        <f>IFERROR($E163*SUMIF('Daily Log'!$W$18:$W$1017,$B163,'Daily Log'!$X$18:$X$1017),0)</f>
        <v>0</v>
      </c>
      <c r="O163" s="117">
        <f>IFERROR($E163*SUMIF('Daily Log'!$Z$18:$Z$1017,$B163,'Daily Log'!$AA$18:$AA$1017),0)</f>
        <v>0</v>
      </c>
      <c r="P163" s="117">
        <f>IFERROR($E163*SUMIF('Daily Log'!$AC$18:$AC$1017,$B163,'Daily Log'!$AD$18:$AD$1017),0)</f>
        <v>0</v>
      </c>
      <c r="Q163" s="117">
        <f>IFERROR($E163*SUMIF('Daily Log'!$AF$18:$AF$1017,$B163,'Daily Log'!$AG$18:$AG$1017),0)</f>
        <v>0</v>
      </c>
      <c r="R163" s="117">
        <f>IFERROR($E163*SUMIF('Daily Log'!$AI$18:$AI$1017,$B163,'Daily Log'!$AJ$18:$AJ$1017),0)</f>
        <v>0</v>
      </c>
      <c r="S163" s="117">
        <f>IFERROR($E163*SUMIF('Daily Log'!$AL$18:$AL$1017,$B163,'Daily Log'!$AM$18:$AM$1017),0)</f>
        <v>0</v>
      </c>
      <c r="T163" s="117">
        <f>IFERROR($E163*SUMIF('Daily Log'!$AO$18:$AO$1017,$B163,'Daily Log'!$AP$18:$AP$1017),0)</f>
        <v>0</v>
      </c>
      <c r="U163" s="117">
        <f>IFERROR($E163*SUMIF('Daily Log'!$AR$18:$AR$1017,$B163,'Daily Log'!$AS$18:$AS$1017),0)</f>
        <v>0</v>
      </c>
      <c r="V163" s="117">
        <f>IFERROR($E163*SUMIF('Daily Log'!$AU$18:$AU$1017,$B163,'Daily Log'!$AV$18:$AV$1017),0)</f>
        <v>0</v>
      </c>
      <c r="W163" s="117">
        <f>IFERROR($E163*SUMIF('Daily Log'!$AX$18:$AX$1017,$B163,'Daily Log'!$AY$18:$AY$1017),0)</f>
        <v>0</v>
      </c>
      <c r="X163" s="117">
        <f>IFERROR($E163*SUMIF('Daily Log'!$BA$18:$BA$1017,$B163,'Daily Log'!$BB$18:$BB$1017),0)</f>
        <v>0</v>
      </c>
      <c r="Y163" s="117">
        <f>IFERROR($E163*SUMIF('Daily Log'!$BD$18:$BD$1017,$B163,'Daily Log'!$BE$18:$BE$1017),0)</f>
        <v>0</v>
      </c>
      <c r="Z163" s="117">
        <f>IFERROR($E163*SUMIF('Daily Log'!$BG$18:$BG$1017,$B163,'Daily Log'!$BH$18:$BH$1017),0)</f>
        <v>0</v>
      </c>
      <c r="AA163" s="117">
        <f>IFERROR($E163*SUMIF('Daily Log'!$BJ$18:$BJ$1017,$B163,'Daily Log'!$BK$18:$BK$1017),0)</f>
        <v>0</v>
      </c>
      <c r="AB163" s="117">
        <f>IFERROR($E163*SUMIF('Daily Log'!$BM$18:$BM$1017,$B163,'Daily Log'!$BN$18:$BN$1017),0)</f>
        <v>0</v>
      </c>
      <c r="AC163" s="117">
        <f>IFERROR($E163*SUMIF('Daily Log'!$BP$18:$BP$1017,$B163,'Daily Log'!$BQ$18:$BQ$1017),0)</f>
        <v>0</v>
      </c>
      <c r="AD163" s="117">
        <f>IFERROR($E163*SUMIF('Daily Log'!$BS$18:$BS$1017,$B163,'Daily Log'!$BT$18:$BT$1017),0)</f>
        <v>0</v>
      </c>
      <c r="AE163" s="117">
        <f>IFERROR($E163*SUMIF('Daily Log'!$BV$18:$BV$1017,$B163,'Daily Log'!$BW$18:$BW$1017),0)</f>
        <v>0</v>
      </c>
      <c r="AF163" s="117">
        <f>IFERROR($E163*SUMIF('Daily Log'!$BY$18:$BY$1017,$B163,'Daily Log'!$BZ$18:$BZ$1017),0)</f>
        <v>0</v>
      </c>
      <c r="AG163" s="117">
        <f>IFERROR($E163*SUMIF('Daily Log'!$CB$18:$CB$1017,$B163,'Daily Log'!$CC$18:$CC$1017),0)</f>
        <v>0</v>
      </c>
      <c r="AH163" s="117">
        <f>IFERROR($E163*SUMIF('Daily Log'!$CE$18:$CE$1017,$B163,'Daily Log'!$CF$18:$CF$1017),0)</f>
        <v>0</v>
      </c>
      <c r="AI163" s="117">
        <f>IFERROR($E163*SUMIF('Daily Log'!$CH$18:$CH$1017,$B163,'Daily Log'!$CI$18:$CI$1017),0)</f>
        <v>0</v>
      </c>
      <c r="AJ163" s="117">
        <f>IFERROR($E163*SUMIF('Daily Log'!$CK$18:$CK$1017,$B163,'Daily Log'!$CL$18:$CL$1017),0)</f>
        <v>0</v>
      </c>
      <c r="AK163" s="117">
        <f>IFERROR($E163*SUMIF('Daily Log'!$CN$18:$CN$1017,$B163,'Daily Log'!$CO$18:$CO$1017),0)</f>
        <v>0</v>
      </c>
    </row>
    <row r="164" spans="2:37" ht="33.75" hidden="1" customHeight="1">
      <c r="B164" s="409" t="s">
        <v>256</v>
      </c>
      <c r="C164" s="410"/>
      <c r="D164" s="399" t="s">
        <v>86</v>
      </c>
      <c r="E164" s="184">
        <v>1</v>
      </c>
      <c r="F164" s="116">
        <f t="shared" si="3"/>
        <v>0</v>
      </c>
      <c r="G164" s="117">
        <f>IFERROR($E164*SUMIF('Daily Log'!$B$18:$B$1017,$B164,'Daily Log'!$C$18:$C$1017),0)</f>
        <v>0</v>
      </c>
      <c r="H164" s="117">
        <f>IFERROR($E164*SUMIF('Daily Log'!$E$18:$E$1017,$B164,'Daily Log'!$F$18:$F$1017),0)</f>
        <v>0</v>
      </c>
      <c r="I164" s="117">
        <f>IFERROR($E164*SUMIF('Daily Log'!$H$18:$H$1017,$B164,'Daily Log'!$I$18:$I$1017),0)</f>
        <v>0</v>
      </c>
      <c r="J164" s="117" t="s">
        <v>39</v>
      </c>
      <c r="K164" s="117">
        <f>IFERROR($E164*SUMIF('Daily Log'!$N$18:$N$1017,$B164,'Daily Log'!$O$18:$O$1017),0)</f>
        <v>0</v>
      </c>
      <c r="L164" s="117">
        <f>IFERROR($E164*SUMIF('Daily Log'!$Q$18:$Q$1017,$B164,'Daily Log'!$R$18:$R$1017),0)</f>
        <v>0</v>
      </c>
      <c r="M164" s="117">
        <f>IFERROR($E164*SUMIF('Daily Log'!$T$18:$T$1017,$B164,'Daily Log'!$U$18:$U$1017),0)</f>
        <v>0</v>
      </c>
      <c r="N164" s="117">
        <f>IFERROR($E164*SUMIF('Daily Log'!$W$18:$W$1017,$B164,'Daily Log'!$X$18:$X$1017),0)</f>
        <v>0</v>
      </c>
      <c r="O164" s="117">
        <f>IFERROR($E164*SUMIF('Daily Log'!$Z$18:$Z$1017,$B164,'Daily Log'!$AA$18:$AA$1017),0)</f>
        <v>0</v>
      </c>
      <c r="P164" s="117">
        <f>IFERROR($E164*SUMIF('Daily Log'!$AC$18:$AC$1017,$B164,'Daily Log'!$AD$18:$AD$1017),0)</f>
        <v>0</v>
      </c>
      <c r="Q164" s="117">
        <f>IFERROR($E164*SUMIF('Daily Log'!$AF$18:$AF$1017,$B164,'Daily Log'!$AG$18:$AG$1017),0)</f>
        <v>0</v>
      </c>
      <c r="R164" s="117">
        <f>IFERROR($E164*SUMIF('Daily Log'!$AI$18:$AI$1017,$B164,'Daily Log'!$AJ$18:$AJ$1017),0)</f>
        <v>0</v>
      </c>
      <c r="S164" s="117">
        <f>IFERROR($E164*SUMIF('Daily Log'!$AL$18:$AL$1017,$B164,'Daily Log'!$AM$18:$AM$1017),0)</f>
        <v>0</v>
      </c>
      <c r="T164" s="117">
        <f>IFERROR($E164*SUMIF('Daily Log'!$AO$18:$AO$1017,$B164,'Daily Log'!$AP$18:$AP$1017),0)</f>
        <v>0</v>
      </c>
      <c r="U164" s="117">
        <f>IFERROR($E164*SUMIF('Daily Log'!$AR$18:$AR$1017,$B164,'Daily Log'!$AS$18:$AS$1017),0)</f>
        <v>0</v>
      </c>
      <c r="V164" s="117">
        <f>IFERROR($E164*SUMIF('Daily Log'!$AU$18:$AU$1017,$B164,'Daily Log'!$AV$18:$AV$1017),0)</f>
        <v>0</v>
      </c>
      <c r="W164" s="117">
        <f>IFERROR($E164*SUMIF('Daily Log'!$AX$18:$AX$1017,$B164,'Daily Log'!$AY$18:$AY$1017),0)</f>
        <v>0</v>
      </c>
      <c r="X164" s="117">
        <f>IFERROR($E164*SUMIF('Daily Log'!$BA$18:$BA$1017,$B164,'Daily Log'!$BB$18:$BB$1017),0)</f>
        <v>0</v>
      </c>
      <c r="Y164" s="117">
        <f>IFERROR($E164*SUMIF('Daily Log'!$BD$18:$BD$1017,$B164,'Daily Log'!$BE$18:$BE$1017),0)</f>
        <v>0</v>
      </c>
      <c r="Z164" s="117">
        <f>IFERROR($E164*SUMIF('Daily Log'!$BG$18:$BG$1017,$B164,'Daily Log'!$BH$18:$BH$1017),0)</f>
        <v>0</v>
      </c>
      <c r="AA164" s="117">
        <f>IFERROR($E164*SUMIF('Daily Log'!$BJ$18:$BJ$1017,$B164,'Daily Log'!$BK$18:$BK$1017),0)</f>
        <v>0</v>
      </c>
      <c r="AB164" s="117">
        <f>IFERROR($E164*SUMIF('Daily Log'!$BM$18:$BM$1017,$B164,'Daily Log'!$BN$18:$BN$1017),0)</f>
        <v>0</v>
      </c>
      <c r="AC164" s="117">
        <f>IFERROR($E164*SUMIF('Daily Log'!$BP$18:$BP$1017,$B164,'Daily Log'!$BQ$18:$BQ$1017),0)</f>
        <v>0</v>
      </c>
      <c r="AD164" s="117">
        <f>IFERROR($E164*SUMIF('Daily Log'!$BS$18:$BS$1017,$B164,'Daily Log'!$BT$18:$BT$1017),0)</f>
        <v>0</v>
      </c>
      <c r="AE164" s="117">
        <f>IFERROR($E164*SUMIF('Daily Log'!$BV$18:$BV$1017,$B164,'Daily Log'!$BW$18:$BW$1017),0)</f>
        <v>0</v>
      </c>
      <c r="AF164" s="117">
        <f>IFERROR($E164*SUMIF('Daily Log'!$BY$18:$BY$1017,$B164,'Daily Log'!$BZ$18:$BZ$1017),0)</f>
        <v>0</v>
      </c>
      <c r="AG164" s="117">
        <f>IFERROR($E164*SUMIF('Daily Log'!$CB$18:$CB$1017,$B164,'Daily Log'!$CC$18:$CC$1017),0)</f>
        <v>0</v>
      </c>
      <c r="AH164" s="117">
        <f>IFERROR($E164*SUMIF('Daily Log'!$CE$18:$CE$1017,$B164,'Daily Log'!$CF$18:$CF$1017),0)</f>
        <v>0</v>
      </c>
      <c r="AI164" s="117">
        <f>IFERROR($E164*SUMIF('Daily Log'!$CH$18:$CH$1017,$B164,'Daily Log'!$CI$18:$CI$1017),0)</f>
        <v>0</v>
      </c>
      <c r="AJ164" s="117">
        <f>IFERROR($E164*SUMIF('Daily Log'!$CK$18:$CK$1017,$B164,'Daily Log'!$CL$18:$CL$1017),0)</f>
        <v>0</v>
      </c>
      <c r="AK164" s="117">
        <f>IFERROR($E164*SUMIF('Daily Log'!$CN$18:$CN$1017,$B164,'Daily Log'!$CO$18:$CO$1017),0)</f>
        <v>0</v>
      </c>
    </row>
    <row r="165" spans="2:37" ht="33.75" hidden="1" customHeight="1">
      <c r="B165" s="409" t="s">
        <v>159</v>
      </c>
      <c r="C165" s="410"/>
      <c r="D165" s="399" t="s">
        <v>86</v>
      </c>
      <c r="E165" s="184">
        <v>1</v>
      </c>
      <c r="F165" s="116">
        <f t="shared" si="3"/>
        <v>4</v>
      </c>
      <c r="G165" s="117">
        <f>IFERROR($E165*SUMIF('Daily Log'!$B$18:$B$1017,$B165,'Daily Log'!$C$18:$C$1017),0)</f>
        <v>0</v>
      </c>
      <c r="H165" s="117">
        <f>IFERROR($E165*SUMIF('Daily Log'!$E$18:$E$1017,$B165,'Daily Log'!$F$18:$F$1017),0)</f>
        <v>0</v>
      </c>
      <c r="I165" s="117">
        <f>IFERROR($E165*SUMIF('Daily Log'!$H$18:$H$1017,$B165,'Daily Log'!$I$18:$I$1017),0)</f>
        <v>0</v>
      </c>
      <c r="J165" s="117">
        <f>IFERROR($E165*SUMIF('Daily Log'!$K$18:$K$1017,$B165,'Daily Log'!$L$18:$L$1017),0)</f>
        <v>0</v>
      </c>
      <c r="K165" s="117">
        <f>IFERROR($E165*SUMIF('Daily Log'!$N$18:$N$1017,$B165,'Daily Log'!$O$18:$O$1017),0)</f>
        <v>0</v>
      </c>
      <c r="L165" s="117">
        <f>IFERROR($E165*SUMIF('Daily Log'!$Q$18:$Q$1017,$B165,'Daily Log'!$R$18:$R$1017),0)</f>
        <v>0</v>
      </c>
      <c r="M165" s="117">
        <f>IFERROR($E165*SUMIF('Daily Log'!$T$18:$T$1017,$B165,'Daily Log'!$U$18:$U$1017),0)</f>
        <v>0</v>
      </c>
      <c r="N165" s="117">
        <f>IFERROR($E165*SUMIF('Daily Log'!$W$18:$W$1017,$B165,'Daily Log'!$X$18:$X$1017),0)</f>
        <v>0</v>
      </c>
      <c r="O165" s="117">
        <f>IFERROR($E165*SUMIF('Daily Log'!$Z$18:$Z$1017,$B165,'Daily Log'!$AA$18:$AA$1017),0)</f>
        <v>0</v>
      </c>
      <c r="P165" s="117">
        <f>IFERROR($E165*SUMIF('Daily Log'!$AC$18:$AC$1017,$B165,'Daily Log'!$AD$18:$AD$1017),0)</f>
        <v>0</v>
      </c>
      <c r="Q165" s="117">
        <f>IFERROR($E165*SUMIF('Daily Log'!$AF$18:$AF$1017,$B165,'Daily Log'!$AG$18:$AG$1017),0)</f>
        <v>0</v>
      </c>
      <c r="R165" s="117">
        <f>IFERROR($E165*SUMIF('Daily Log'!$AI$18:$AI$1017,$B165,'Daily Log'!$AJ$18:$AJ$1017),0)</f>
        <v>0</v>
      </c>
      <c r="S165" s="117">
        <f>IFERROR($E165*SUMIF('Daily Log'!$AL$18:$AL$1017,$B165,'Daily Log'!$AM$18:$AM$1017),0)</f>
        <v>0</v>
      </c>
      <c r="T165" s="117">
        <f>IFERROR($E165*SUMIF('Daily Log'!$AO$18:$AO$1017,$B165,'Daily Log'!$AP$18:$AP$1017),0)</f>
        <v>0</v>
      </c>
      <c r="U165" s="117">
        <f>IFERROR($E165*SUMIF('Daily Log'!$AR$18:$AR$1017,$B165,'Daily Log'!$AS$18:$AS$1017),0)</f>
        <v>0</v>
      </c>
      <c r="V165" s="117">
        <f>IFERROR($E165*SUMIF('Daily Log'!$AU$18:$AU$1017,$B165,'Daily Log'!$AV$18:$AV$1017),0)</f>
        <v>0</v>
      </c>
      <c r="W165" s="117">
        <f>IFERROR($E165*SUMIF('Daily Log'!$AX$18:$AX$1017,$B165,'Daily Log'!$AY$18:$AY$1017),0)</f>
        <v>0</v>
      </c>
      <c r="X165" s="117">
        <f>IFERROR($E165*SUMIF('Daily Log'!$BA$18:$BA$1017,$B165,'Daily Log'!$BB$18:$BB$1017),0)</f>
        <v>0</v>
      </c>
      <c r="Y165" s="117">
        <f>IFERROR($E165*SUMIF('Daily Log'!$BD$18:$BD$1017,$B165,'Daily Log'!$BE$18:$BE$1017),0)</f>
        <v>0</v>
      </c>
      <c r="Z165" s="117">
        <f>IFERROR($E165*SUMIF('Daily Log'!$BG$18:$BG$1017,$B165,'Daily Log'!$BH$18:$BH$1017),0)</f>
        <v>0</v>
      </c>
      <c r="AA165" s="117">
        <f>IFERROR($E165*SUMIF('Daily Log'!$BJ$18:$BJ$1017,$B165,'Daily Log'!$BK$18:$BK$1017),0)</f>
        <v>0</v>
      </c>
      <c r="AB165" s="117">
        <f>IFERROR($E165*SUMIF('Daily Log'!$BM$18:$BM$1017,$B165,'Daily Log'!$BN$18:$BN$1017),0)</f>
        <v>1</v>
      </c>
      <c r="AC165" s="117">
        <f>IFERROR($E165*SUMIF('Daily Log'!$BP$18:$BP$1017,$B165,'Daily Log'!$BQ$18:$BQ$1017),0)</f>
        <v>1</v>
      </c>
      <c r="AD165" s="117">
        <f>IFERROR($E165*SUMIF('Daily Log'!$BS$18:$BS$1017,$B165,'Daily Log'!$BT$18:$BT$1017),0)</f>
        <v>1</v>
      </c>
      <c r="AE165" s="117">
        <f>IFERROR($E165*SUMIF('Daily Log'!$BV$18:$BV$1017,$B165,'Daily Log'!$BW$18:$BW$1017),0)</f>
        <v>0</v>
      </c>
      <c r="AF165" s="117">
        <f>IFERROR($E165*SUMIF('Daily Log'!$BY$18:$BY$1017,$B165,'Daily Log'!$BZ$18:$BZ$1017),0)</f>
        <v>0</v>
      </c>
      <c r="AG165" s="117">
        <f>IFERROR($E165*SUMIF('Daily Log'!$CB$18:$CB$1017,$B165,'Daily Log'!$CC$18:$CC$1017),0)</f>
        <v>1</v>
      </c>
      <c r="AH165" s="117">
        <f>IFERROR($E165*SUMIF('Daily Log'!$CE$18:$CE$1017,$B165,'Daily Log'!$CF$18:$CF$1017),0)</f>
        <v>0</v>
      </c>
      <c r="AI165" s="117">
        <f>IFERROR($E165*SUMIF('Daily Log'!$CH$18:$CH$1017,$B165,'Daily Log'!$CI$18:$CI$1017),0)</f>
        <v>0</v>
      </c>
      <c r="AJ165" s="117">
        <f>IFERROR($E165*SUMIF('Daily Log'!$CK$18:$CK$1017,$B165,'Daily Log'!$CL$18:$CL$1017),0)</f>
        <v>0</v>
      </c>
      <c r="AK165" s="117">
        <f>IFERROR($E165*SUMIF('Daily Log'!$CN$18:$CN$1017,$B165,'Daily Log'!$CO$18:$CO$1017),0)</f>
        <v>0</v>
      </c>
    </row>
    <row r="166" spans="2:37" ht="33.75" hidden="1" customHeight="1">
      <c r="B166" s="409" t="s">
        <v>257</v>
      </c>
      <c r="C166" s="410"/>
      <c r="D166" s="399" t="s">
        <v>86</v>
      </c>
      <c r="E166" s="184">
        <v>1</v>
      </c>
      <c r="F166" s="116">
        <f t="shared" si="3"/>
        <v>9</v>
      </c>
      <c r="G166" s="117">
        <f>IFERROR($E166*SUMIF('Daily Log'!$B$18:$B$1017,$B166,'Daily Log'!$C$18:$C$1017),0)</f>
        <v>0</v>
      </c>
      <c r="H166" s="117">
        <f>IFERROR($E166*SUMIF('Daily Log'!$E$18:$E$1017,$B166,'Daily Log'!$F$18:$F$1017),0)</f>
        <v>0</v>
      </c>
      <c r="I166" s="117">
        <f>IFERROR($E166*SUMIF('Daily Log'!$H$18:$H$1017,$B166,'Daily Log'!$I$18:$I$1017),0)</f>
        <v>0</v>
      </c>
      <c r="J166" s="117">
        <f>IFERROR($E166*SUMIF('Daily Log'!$K$18:$K$1017,$B166,'Daily Log'!$L$18:$L$1017),0)</f>
        <v>0</v>
      </c>
      <c r="K166" s="117">
        <f>IFERROR($E166*SUMIF('Daily Log'!$N$18:$N$1017,$B166,'Daily Log'!$O$18:$O$1017),0)</f>
        <v>0</v>
      </c>
      <c r="L166" s="117">
        <f>IFERROR($E166*SUMIF('Daily Log'!$Q$18:$Q$1017,$B166,'Daily Log'!$R$18:$R$1017),0)</f>
        <v>0</v>
      </c>
      <c r="M166" s="117">
        <f>IFERROR($E166*SUMIF('Daily Log'!$T$18:$T$1017,$B166,'Daily Log'!$U$18:$U$1017),0)</f>
        <v>0</v>
      </c>
      <c r="N166" s="117">
        <f>IFERROR($E166*SUMIF('Daily Log'!$W$18:$W$1017,$B166,'Daily Log'!$X$18:$X$1017),0)</f>
        <v>0</v>
      </c>
      <c r="O166" s="117">
        <f>IFERROR($E166*SUMIF('Daily Log'!$Z$18:$Z$1017,$B166,'Daily Log'!$AA$18:$AA$1017),0)</f>
        <v>0</v>
      </c>
      <c r="P166" s="117">
        <f>IFERROR($E166*SUMIF('Daily Log'!$AC$18:$AC$1017,$B166,'Daily Log'!$AD$18:$AD$1017),0)</f>
        <v>0</v>
      </c>
      <c r="Q166" s="117">
        <f>IFERROR($E166*SUMIF('Daily Log'!$AF$18:$AF$1017,$B166,'Daily Log'!$AG$18:$AG$1017),0)</f>
        <v>0</v>
      </c>
      <c r="R166" s="117">
        <f>IFERROR($E166*SUMIF('Daily Log'!$AI$18:$AI$1017,$B166,'Daily Log'!$AJ$18:$AJ$1017),0)</f>
        <v>0</v>
      </c>
      <c r="S166" s="117">
        <f>IFERROR($E166*SUMIF('Daily Log'!$AL$18:$AL$1017,$B166,'Daily Log'!$AM$18:$AM$1017),0)</f>
        <v>0</v>
      </c>
      <c r="T166" s="117">
        <f>IFERROR($E166*SUMIF('Daily Log'!$AO$18:$AO$1017,$B166,'Daily Log'!$AP$18:$AP$1017),0)</f>
        <v>0</v>
      </c>
      <c r="U166" s="117">
        <f>IFERROR($E166*SUMIF('Daily Log'!$AR$18:$AR$1017,$B166,'Daily Log'!$AS$18:$AS$1017),0)</f>
        <v>0</v>
      </c>
      <c r="V166" s="117">
        <f>IFERROR($E166*SUMIF('Daily Log'!$AU$18:$AU$1017,$B166,'Daily Log'!$AV$18:$AV$1017),0)</f>
        <v>0</v>
      </c>
      <c r="W166" s="117">
        <f>IFERROR($E166*SUMIF('Daily Log'!$AX$18:$AX$1017,$B166,'Daily Log'!$AY$18:$AY$1017),0)</f>
        <v>0</v>
      </c>
      <c r="X166" s="117">
        <f>IFERROR($E166*SUMIF('Daily Log'!$BA$18:$BA$1017,$B166,'Daily Log'!$BB$18:$BB$1017),0)</f>
        <v>0</v>
      </c>
      <c r="Y166" s="117">
        <f>IFERROR($E166*SUMIF('Daily Log'!$BD$18:$BD$1017,$B166,'Daily Log'!$BE$18:$BE$1017),0)</f>
        <v>0</v>
      </c>
      <c r="Z166" s="117">
        <f>IFERROR($E166*SUMIF('Daily Log'!$BG$18:$BG$1017,$B166,'Daily Log'!$BH$18:$BH$1017),0)</f>
        <v>0</v>
      </c>
      <c r="AA166" s="117">
        <f>IFERROR($E166*SUMIF('Daily Log'!$BJ$18:$BJ$1017,$B166,'Daily Log'!$BK$18:$BK$1017),0)</f>
        <v>1</v>
      </c>
      <c r="AB166" s="117">
        <f>IFERROR($E166*SUMIF('Daily Log'!$BM$18:$BM$1017,$B166,'Daily Log'!$BN$18:$BN$1017),0)</f>
        <v>0</v>
      </c>
      <c r="AC166" s="117">
        <f>IFERROR($E166*SUMIF('Daily Log'!$BP$18:$BP$1017,$B166,'Daily Log'!$BQ$18:$BQ$1017),0)</f>
        <v>2</v>
      </c>
      <c r="AD166" s="117">
        <f>IFERROR($E166*SUMIF('Daily Log'!$BS$18:$BS$1017,$B166,'Daily Log'!$BT$18:$BT$1017),0)</f>
        <v>2</v>
      </c>
      <c r="AE166" s="117">
        <f>IFERROR($E166*SUMIF('Daily Log'!$BV$18:$BV$1017,$B166,'Daily Log'!$BW$18:$BW$1017),0)</f>
        <v>4</v>
      </c>
      <c r="AF166" s="117">
        <f>IFERROR($E166*SUMIF('Daily Log'!$BY$18:$BY$1017,$B166,'Daily Log'!$BZ$18:$BZ$1017),0)</f>
        <v>0</v>
      </c>
      <c r="AG166" s="117">
        <f>IFERROR($E166*SUMIF('Daily Log'!$CB$18:$CB$1017,$B166,'Daily Log'!$CC$18:$CC$1017),0)</f>
        <v>0</v>
      </c>
      <c r="AH166" s="117">
        <f>IFERROR($E166*SUMIF('Daily Log'!$CE$18:$CE$1017,$B166,'Daily Log'!$CF$18:$CF$1017),0)</f>
        <v>0</v>
      </c>
      <c r="AI166" s="117">
        <f>IFERROR($E166*SUMIF('Daily Log'!$CH$18:$CH$1017,$B166,'Daily Log'!$CI$18:$CI$1017),0)</f>
        <v>0</v>
      </c>
      <c r="AJ166" s="117">
        <f>IFERROR($E166*SUMIF('Daily Log'!$CK$18:$CK$1017,$B166,'Daily Log'!$CL$18:$CL$1017),0)</f>
        <v>0</v>
      </c>
      <c r="AK166" s="117">
        <f>IFERROR($E166*SUMIF('Daily Log'!$CN$18:$CN$1017,$B166,'Daily Log'!$CO$18:$CO$1017),0)</f>
        <v>0</v>
      </c>
    </row>
    <row r="167" spans="2:37" ht="33.75" hidden="1" customHeight="1">
      <c r="B167" s="409" t="s">
        <v>258</v>
      </c>
      <c r="C167" s="410"/>
      <c r="D167" s="399" t="s">
        <v>86</v>
      </c>
      <c r="E167" s="184">
        <v>1</v>
      </c>
      <c r="F167" s="116">
        <f t="shared" si="3"/>
        <v>0</v>
      </c>
      <c r="G167" s="117">
        <f>IFERROR($E167*SUMIF('Daily Log'!$B$18:$B$1017,$B167,'Daily Log'!$C$18:$C$1017),0)</f>
        <v>0</v>
      </c>
      <c r="H167" s="117">
        <f>IFERROR($E167*SUMIF('Daily Log'!$E$18:$E$1017,$B167,'Daily Log'!$F$18:$F$1017),0)</f>
        <v>0</v>
      </c>
      <c r="I167" s="117">
        <f>IFERROR($E167*SUMIF('Daily Log'!$H$18:$H$1017,$B167,'Daily Log'!$I$18:$I$1017),0)</f>
        <v>0</v>
      </c>
      <c r="J167" s="117">
        <f>IFERROR($E167*SUMIF('Daily Log'!$K$18:$K$1017,$B167,'Daily Log'!$L$18:$L$1017),0)</f>
        <v>0</v>
      </c>
      <c r="K167" s="117">
        <f>IFERROR($E167*SUMIF('Daily Log'!$N$18:$N$1017,$B167,'Daily Log'!$O$18:$O$1017),0)</f>
        <v>0</v>
      </c>
      <c r="L167" s="117">
        <f>IFERROR($E167*SUMIF('Daily Log'!$Q$18:$Q$1017,$B167,'Daily Log'!$R$18:$R$1017),0)</f>
        <v>0</v>
      </c>
      <c r="M167" s="117">
        <f>IFERROR($E167*SUMIF('Daily Log'!$T$18:$T$1017,$B167,'Daily Log'!$U$18:$U$1017),0)</f>
        <v>0</v>
      </c>
      <c r="N167" s="117">
        <f>IFERROR($E167*SUMIF('Daily Log'!$W$18:$W$1017,$B167,'Daily Log'!$X$18:$X$1017),0)</f>
        <v>0</v>
      </c>
      <c r="O167" s="117">
        <f>IFERROR($E167*SUMIF('Daily Log'!$Z$18:$Z$1017,$B167,'Daily Log'!$AA$18:$AA$1017),0)</f>
        <v>0</v>
      </c>
      <c r="P167" s="117">
        <f>IFERROR($E167*SUMIF('Daily Log'!$AC$18:$AC$1017,$B167,'Daily Log'!$AD$18:$AD$1017),0)</f>
        <v>0</v>
      </c>
      <c r="Q167" s="117">
        <f>IFERROR($E167*SUMIF('Daily Log'!$AF$18:$AF$1017,$B167,'Daily Log'!$AG$18:$AG$1017),0)</f>
        <v>0</v>
      </c>
      <c r="R167" s="117">
        <f>IFERROR($E167*SUMIF('Daily Log'!$AI$18:$AI$1017,$B167,'Daily Log'!$AJ$18:$AJ$1017),0)</f>
        <v>0</v>
      </c>
      <c r="S167" s="117">
        <f>IFERROR($E167*SUMIF('Daily Log'!$AL$18:$AL$1017,$B167,'Daily Log'!$AM$18:$AM$1017),0)</f>
        <v>0</v>
      </c>
      <c r="T167" s="117">
        <f>IFERROR($E167*SUMIF('Daily Log'!$AO$18:$AO$1017,$B167,'Daily Log'!$AP$18:$AP$1017),0)</f>
        <v>0</v>
      </c>
      <c r="U167" s="117">
        <f>IFERROR($E167*SUMIF('Daily Log'!$AR$18:$AR$1017,$B167,'Daily Log'!$AS$18:$AS$1017),0)</f>
        <v>0</v>
      </c>
      <c r="V167" s="117">
        <f>IFERROR($E167*SUMIF('Daily Log'!$AU$18:$AU$1017,$B167,'Daily Log'!$AV$18:$AV$1017),0)</f>
        <v>0</v>
      </c>
      <c r="W167" s="117">
        <f>IFERROR($E167*SUMIF('Daily Log'!$AX$18:$AX$1017,$B167,'Daily Log'!$AY$18:$AY$1017),0)</f>
        <v>0</v>
      </c>
      <c r="X167" s="117">
        <f>IFERROR($E167*SUMIF('Daily Log'!$BA$18:$BA$1017,$B167,'Daily Log'!$BB$18:$BB$1017),0)</f>
        <v>0</v>
      </c>
      <c r="Y167" s="117">
        <f>IFERROR($E167*SUMIF('Daily Log'!$BD$18:$BD$1017,$B167,'Daily Log'!$BE$18:$BE$1017),0)</f>
        <v>0</v>
      </c>
      <c r="Z167" s="117">
        <f>IFERROR($E167*SUMIF('Daily Log'!$BG$18:$BG$1017,$B167,'Daily Log'!$BH$18:$BH$1017),0)</f>
        <v>0</v>
      </c>
      <c r="AA167" s="117">
        <f>IFERROR($E167*SUMIF('Daily Log'!$BJ$18:$BJ$1017,$B167,'Daily Log'!$BK$18:$BK$1017),0)</f>
        <v>0</v>
      </c>
      <c r="AB167" s="117">
        <f>IFERROR($E167*SUMIF('Daily Log'!$BM$18:$BM$1017,$B167,'Daily Log'!$BN$18:$BN$1017),0)</f>
        <v>0</v>
      </c>
      <c r="AC167" s="117">
        <f>IFERROR($E167*SUMIF('Daily Log'!$BP$18:$BP$1017,$B167,'Daily Log'!$BQ$18:$BQ$1017),0)</f>
        <v>0</v>
      </c>
      <c r="AD167" s="117">
        <f>IFERROR($E167*SUMIF('Daily Log'!$BS$18:$BS$1017,$B167,'Daily Log'!$BT$18:$BT$1017),0)</f>
        <v>0</v>
      </c>
      <c r="AE167" s="117">
        <f>IFERROR($E167*SUMIF('Daily Log'!$BV$18:$BV$1017,$B167,'Daily Log'!$BW$18:$BW$1017),0)</f>
        <v>0</v>
      </c>
      <c r="AF167" s="117">
        <f>IFERROR($E167*SUMIF('Daily Log'!$BY$18:$BY$1017,$B167,'Daily Log'!$BZ$18:$BZ$1017),0)</f>
        <v>0</v>
      </c>
      <c r="AG167" s="117">
        <f>IFERROR($E167*SUMIF('Daily Log'!$CB$18:$CB$1017,$B167,'Daily Log'!$CC$18:$CC$1017),0)</f>
        <v>0</v>
      </c>
      <c r="AH167" s="117">
        <f>IFERROR($E167*SUMIF('Daily Log'!$CE$18:$CE$1017,$B167,'Daily Log'!$CF$18:$CF$1017),0)</f>
        <v>0</v>
      </c>
      <c r="AI167" s="117">
        <f>IFERROR($E167*SUMIF('Daily Log'!$CH$18:$CH$1017,$B167,'Daily Log'!$CI$18:$CI$1017),0)</f>
        <v>0</v>
      </c>
      <c r="AJ167" s="117">
        <f>IFERROR($E167*SUMIF('Daily Log'!$CK$18:$CK$1017,$B167,'Daily Log'!$CL$18:$CL$1017),0)</f>
        <v>0</v>
      </c>
      <c r="AK167" s="117">
        <f>IFERROR($E167*SUMIF('Daily Log'!$CN$18:$CN$1017,$B167,'Daily Log'!$CO$18:$CO$1017),0)</f>
        <v>0</v>
      </c>
    </row>
    <row r="168" spans="2:37" ht="33.75" hidden="1" customHeight="1">
      <c r="B168" s="409" t="s">
        <v>259</v>
      </c>
      <c r="C168" s="410"/>
      <c r="D168" s="399" t="s">
        <v>86</v>
      </c>
      <c r="E168" s="184">
        <v>1</v>
      </c>
      <c r="F168" s="116">
        <f t="shared" si="3"/>
        <v>0</v>
      </c>
      <c r="G168" s="117">
        <f>IFERROR($E168*SUMIF('Daily Log'!$B$18:$B$1017,$B168,'Daily Log'!$C$18:$C$1017),0)</f>
        <v>0</v>
      </c>
      <c r="H168" s="117">
        <f>IFERROR($E168*SUMIF('Daily Log'!$E$18:$E$1017,$B168,'Daily Log'!$F$18:$F$1017),0)</f>
        <v>0</v>
      </c>
      <c r="I168" s="117">
        <f>IFERROR($E168*SUMIF('Daily Log'!$H$18:$H$1017,$B168,'Daily Log'!$I$18:$I$1017),0)</f>
        <v>0</v>
      </c>
      <c r="J168" s="117">
        <f>IFERROR($E168*SUMIF('Daily Log'!$K$18:$K$1017,$B168,'Daily Log'!$L$18:$L$1017),0)</f>
        <v>0</v>
      </c>
      <c r="K168" s="117">
        <f>IFERROR($E168*SUMIF('Daily Log'!$N$18:$N$1017,$B168,'Daily Log'!$O$18:$O$1017),0)</f>
        <v>0</v>
      </c>
      <c r="L168" s="117">
        <f>IFERROR($E168*SUMIF('Daily Log'!$Q$18:$Q$1017,$B168,'Daily Log'!$R$18:$R$1017),0)</f>
        <v>0</v>
      </c>
      <c r="M168" s="117">
        <f>IFERROR($E168*SUMIF('Daily Log'!$T$18:$T$1017,$B168,'Daily Log'!$U$18:$U$1017),0)</f>
        <v>0</v>
      </c>
      <c r="N168" s="117">
        <f>IFERROR($E168*SUMIF('Daily Log'!$W$18:$W$1017,$B168,'Daily Log'!$X$18:$X$1017),0)</f>
        <v>0</v>
      </c>
      <c r="O168" s="117">
        <f>IFERROR($E168*SUMIF('Daily Log'!$Z$18:$Z$1017,$B168,'Daily Log'!$AA$18:$AA$1017),0)</f>
        <v>0</v>
      </c>
      <c r="P168" s="117">
        <f>IFERROR($E168*SUMIF('Daily Log'!$AC$18:$AC$1017,$B168,'Daily Log'!$AD$18:$AD$1017),0)</f>
        <v>0</v>
      </c>
      <c r="Q168" s="117">
        <f>IFERROR($E168*SUMIF('Daily Log'!$AF$18:$AF$1017,$B168,'Daily Log'!$AG$18:$AG$1017),0)</f>
        <v>0</v>
      </c>
      <c r="R168" s="117">
        <f>IFERROR($E168*SUMIF('Daily Log'!$AI$18:$AI$1017,$B168,'Daily Log'!$AJ$18:$AJ$1017),0)</f>
        <v>0</v>
      </c>
      <c r="S168" s="117">
        <f>IFERROR($E168*SUMIF('Daily Log'!$AL$18:$AL$1017,$B168,'Daily Log'!$AM$18:$AM$1017),0)</f>
        <v>0</v>
      </c>
      <c r="T168" s="117">
        <f>IFERROR($E168*SUMIF('Daily Log'!$AO$18:$AO$1017,$B168,'Daily Log'!$AP$18:$AP$1017),0)</f>
        <v>0</v>
      </c>
      <c r="U168" s="117">
        <f>IFERROR($E168*SUMIF('Daily Log'!$AR$18:$AR$1017,$B168,'Daily Log'!$AS$18:$AS$1017),0)</f>
        <v>0</v>
      </c>
      <c r="V168" s="117">
        <f>IFERROR($E168*SUMIF('Daily Log'!$AU$18:$AU$1017,$B168,'Daily Log'!$AV$18:$AV$1017),0)</f>
        <v>0</v>
      </c>
      <c r="W168" s="117">
        <f>IFERROR($E168*SUMIF('Daily Log'!$AX$18:$AX$1017,$B168,'Daily Log'!$AY$18:$AY$1017),0)</f>
        <v>0</v>
      </c>
      <c r="X168" s="117">
        <f>IFERROR($E168*SUMIF('Daily Log'!$BA$18:$BA$1017,$B168,'Daily Log'!$BB$18:$BB$1017),0)</f>
        <v>0</v>
      </c>
      <c r="Y168" s="117">
        <f>IFERROR($E168*SUMIF('Daily Log'!$BD$18:$BD$1017,$B168,'Daily Log'!$BE$18:$BE$1017),0)</f>
        <v>0</v>
      </c>
      <c r="Z168" s="117">
        <f>IFERROR($E168*SUMIF('Daily Log'!$BG$18:$BG$1017,$B168,'Daily Log'!$BH$18:$BH$1017),0)</f>
        <v>0</v>
      </c>
      <c r="AA168" s="117">
        <f>IFERROR($E168*SUMIF('Daily Log'!$BJ$18:$BJ$1017,$B168,'Daily Log'!$BK$18:$BK$1017),0)</f>
        <v>0</v>
      </c>
      <c r="AB168" s="117">
        <f>IFERROR($E168*SUMIF('Daily Log'!$BM$18:$BM$1017,$B168,'Daily Log'!$BN$18:$BN$1017),0)</f>
        <v>0</v>
      </c>
      <c r="AC168" s="117">
        <f>IFERROR($E168*SUMIF('Daily Log'!$BP$18:$BP$1017,$B168,'Daily Log'!$BQ$18:$BQ$1017),0)</f>
        <v>0</v>
      </c>
      <c r="AD168" s="117">
        <f>IFERROR($E168*SUMIF('Daily Log'!$BS$18:$BS$1017,$B168,'Daily Log'!$BT$18:$BT$1017),0)</f>
        <v>0</v>
      </c>
      <c r="AE168" s="117">
        <f>IFERROR($E168*SUMIF('Daily Log'!$BV$18:$BV$1017,$B168,'Daily Log'!$BW$18:$BW$1017),0)</f>
        <v>0</v>
      </c>
      <c r="AF168" s="117">
        <f>IFERROR($E168*SUMIF('Daily Log'!$BY$18:$BY$1017,$B168,'Daily Log'!$BZ$18:$BZ$1017),0)</f>
        <v>0</v>
      </c>
      <c r="AG168" s="117">
        <f>IFERROR($E168*SUMIF('Daily Log'!$CB$18:$CB$1017,$B168,'Daily Log'!$CC$18:$CC$1017),0)</f>
        <v>0</v>
      </c>
      <c r="AH168" s="117">
        <f>IFERROR($E168*SUMIF('Daily Log'!$CE$18:$CE$1017,$B168,'Daily Log'!$CF$18:$CF$1017),0)</f>
        <v>0</v>
      </c>
      <c r="AI168" s="117">
        <f>IFERROR($E168*SUMIF('Daily Log'!$CH$18:$CH$1017,$B168,'Daily Log'!$CI$18:$CI$1017),0)</f>
        <v>0</v>
      </c>
      <c r="AJ168" s="117">
        <f>IFERROR($E168*SUMIF('Daily Log'!$CK$18:$CK$1017,$B168,'Daily Log'!$CL$18:$CL$1017),0)</f>
        <v>0</v>
      </c>
      <c r="AK168" s="117">
        <f>IFERROR($E168*SUMIF('Daily Log'!$CN$18:$CN$1017,$B168,'Daily Log'!$CO$18:$CO$1017),0)</f>
        <v>0</v>
      </c>
    </row>
    <row r="169" spans="2:37" ht="33.75" hidden="1" customHeight="1">
      <c r="B169" s="409" t="s">
        <v>260</v>
      </c>
      <c r="C169" s="410"/>
      <c r="D169" s="399" t="s">
        <v>86</v>
      </c>
      <c r="E169" s="184">
        <v>1</v>
      </c>
      <c r="F169" s="116">
        <f t="shared" si="3"/>
        <v>0</v>
      </c>
      <c r="G169" s="117">
        <f>IFERROR($E169*SUMIF('Daily Log'!$B$18:$B$1017,$B169,'Daily Log'!$C$18:$C$1017),0)</f>
        <v>0</v>
      </c>
      <c r="H169" s="117">
        <f>IFERROR($E169*SUMIF('Daily Log'!$E$18:$E$1017,$B169,'Daily Log'!$F$18:$F$1017),0)</f>
        <v>0</v>
      </c>
      <c r="I169" s="117">
        <f>IFERROR($E169*SUMIF('Daily Log'!$H$18:$H$1017,$B169,'Daily Log'!$I$18:$I$1017),0)</f>
        <v>0</v>
      </c>
      <c r="J169" s="117">
        <f>IFERROR($E169*SUMIF('Daily Log'!$K$18:$K$1017,$B169,'Daily Log'!$L$18:$L$1017),0)</f>
        <v>0</v>
      </c>
      <c r="K169" s="117">
        <f>IFERROR($E169*SUMIF('Daily Log'!$N$18:$N$1017,$B169,'Daily Log'!$O$18:$O$1017),0)</f>
        <v>0</v>
      </c>
      <c r="L169" s="117">
        <f>IFERROR($E169*SUMIF('Daily Log'!$Q$18:$Q$1017,$B169,'Daily Log'!$R$18:$R$1017),0)</f>
        <v>0</v>
      </c>
      <c r="M169" s="117">
        <f>IFERROR($E169*SUMIF('Daily Log'!$T$18:$T$1017,$B169,'Daily Log'!$U$18:$U$1017),0)</f>
        <v>0</v>
      </c>
      <c r="N169" s="117">
        <f>IFERROR($E169*SUMIF('Daily Log'!$W$18:$W$1017,$B169,'Daily Log'!$X$18:$X$1017),0)</f>
        <v>0</v>
      </c>
      <c r="O169" s="117">
        <f>IFERROR($E169*SUMIF('Daily Log'!$Z$18:$Z$1017,$B169,'Daily Log'!$AA$18:$AA$1017),0)</f>
        <v>0</v>
      </c>
      <c r="P169" s="117">
        <f>IFERROR($E169*SUMIF('Daily Log'!$AC$18:$AC$1017,$B169,'Daily Log'!$AD$18:$AD$1017),0)</f>
        <v>0</v>
      </c>
      <c r="Q169" s="117">
        <f>IFERROR($E169*SUMIF('Daily Log'!$AF$18:$AF$1017,$B169,'Daily Log'!$AG$18:$AG$1017),0)</f>
        <v>0</v>
      </c>
      <c r="R169" s="117">
        <f>IFERROR($E169*SUMIF('Daily Log'!$AI$18:$AI$1017,$B169,'Daily Log'!$AJ$18:$AJ$1017),0)</f>
        <v>0</v>
      </c>
      <c r="S169" s="117">
        <f>IFERROR($E169*SUMIF('Daily Log'!$AL$18:$AL$1017,$B169,'Daily Log'!$AM$18:$AM$1017),0)</f>
        <v>0</v>
      </c>
      <c r="T169" s="117">
        <f>IFERROR($E169*SUMIF('Daily Log'!$AO$18:$AO$1017,$B169,'Daily Log'!$AP$18:$AP$1017),0)</f>
        <v>0</v>
      </c>
      <c r="U169" s="117">
        <f>IFERROR($E169*SUMIF('Daily Log'!$AR$18:$AR$1017,$B169,'Daily Log'!$AS$18:$AS$1017),0)</f>
        <v>0</v>
      </c>
      <c r="V169" s="117">
        <f>IFERROR($E169*SUMIF('Daily Log'!$AU$18:$AU$1017,$B169,'Daily Log'!$AV$18:$AV$1017),0)</f>
        <v>0</v>
      </c>
      <c r="W169" s="117">
        <f>IFERROR($E169*SUMIF('Daily Log'!$AX$18:$AX$1017,$B169,'Daily Log'!$AY$18:$AY$1017),0)</f>
        <v>0</v>
      </c>
      <c r="X169" s="117">
        <f>IFERROR($E169*SUMIF('Daily Log'!$BA$18:$BA$1017,$B169,'Daily Log'!$BB$18:$BB$1017),0)</f>
        <v>0</v>
      </c>
      <c r="Y169" s="117">
        <f>IFERROR($E169*SUMIF('Daily Log'!$BD$18:$BD$1017,$B169,'Daily Log'!$BE$18:$BE$1017),0)</f>
        <v>0</v>
      </c>
      <c r="Z169" s="117">
        <f>IFERROR($E169*SUMIF('Daily Log'!$BG$18:$BG$1017,$B169,'Daily Log'!$BH$18:$BH$1017),0)</f>
        <v>0</v>
      </c>
      <c r="AA169" s="117">
        <f>IFERROR($E169*SUMIF('Daily Log'!$BJ$18:$BJ$1017,$B169,'Daily Log'!$BK$18:$BK$1017),0)</f>
        <v>0</v>
      </c>
      <c r="AB169" s="117">
        <f>IFERROR($E169*SUMIF('Daily Log'!$BM$18:$BM$1017,$B169,'Daily Log'!$BN$18:$BN$1017),0)</f>
        <v>0</v>
      </c>
      <c r="AC169" s="117">
        <f>IFERROR($E169*SUMIF('Daily Log'!$BP$18:$BP$1017,$B169,'Daily Log'!$BQ$18:$BQ$1017),0)</f>
        <v>0</v>
      </c>
      <c r="AD169" s="117">
        <f>IFERROR($E169*SUMIF('Daily Log'!$BS$18:$BS$1017,$B169,'Daily Log'!$BT$18:$BT$1017),0)</f>
        <v>0</v>
      </c>
      <c r="AE169" s="117">
        <f>IFERROR($E169*SUMIF('Daily Log'!$BV$18:$BV$1017,$B169,'Daily Log'!$BW$18:$BW$1017),0)</f>
        <v>0</v>
      </c>
      <c r="AF169" s="117">
        <f>IFERROR($E169*SUMIF('Daily Log'!$BY$18:$BY$1017,$B169,'Daily Log'!$BZ$18:$BZ$1017),0)</f>
        <v>0</v>
      </c>
      <c r="AG169" s="117">
        <f>IFERROR($E169*SUMIF('Daily Log'!$CB$18:$CB$1017,$B169,'Daily Log'!$CC$18:$CC$1017),0)</f>
        <v>0</v>
      </c>
      <c r="AH169" s="117">
        <f>IFERROR($E169*SUMIF('Daily Log'!$CE$18:$CE$1017,$B169,'Daily Log'!$CF$18:$CF$1017),0)</f>
        <v>0</v>
      </c>
      <c r="AI169" s="117">
        <f>IFERROR($E169*SUMIF('Daily Log'!$CH$18:$CH$1017,$B169,'Daily Log'!$CI$18:$CI$1017),0)</f>
        <v>0</v>
      </c>
      <c r="AJ169" s="117">
        <f>IFERROR($E169*SUMIF('Daily Log'!$CK$18:$CK$1017,$B169,'Daily Log'!$CL$18:$CL$1017),0)</f>
        <v>0</v>
      </c>
      <c r="AK169" s="117">
        <f>IFERROR($E169*SUMIF('Daily Log'!$CN$18:$CN$1017,$B169,'Daily Log'!$CO$18:$CO$1017),0)</f>
        <v>0</v>
      </c>
    </row>
    <row r="170" spans="2:37" ht="33.75" hidden="1" customHeight="1">
      <c r="B170" s="409" t="s">
        <v>261</v>
      </c>
      <c r="C170" s="410"/>
      <c r="D170" s="399" t="s">
        <v>86</v>
      </c>
      <c r="E170" s="184">
        <v>1</v>
      </c>
      <c r="F170" s="116">
        <f t="shared" si="3"/>
        <v>3</v>
      </c>
      <c r="G170" s="117">
        <f>IFERROR($E170*SUMIF('Daily Log'!$B$18:$B$1017,$B170,'Daily Log'!$C$18:$C$1017),0)</f>
        <v>0</v>
      </c>
      <c r="H170" s="117">
        <f>IFERROR($E170*SUMIF('Daily Log'!$E$18:$E$1017,$B170,'Daily Log'!$F$18:$F$1017),0)</f>
        <v>0</v>
      </c>
      <c r="I170" s="117">
        <f>IFERROR($E170*SUMIF('Daily Log'!$H$18:$H$1017,$B170,'Daily Log'!$I$18:$I$1017),0)</f>
        <v>0</v>
      </c>
      <c r="J170" s="117">
        <f>IFERROR($E170*SUMIF('Daily Log'!$K$18:$K$1017,$B170,'Daily Log'!$L$18:$L$1017),0)</f>
        <v>0</v>
      </c>
      <c r="K170" s="117">
        <f>IFERROR($E170*SUMIF('Daily Log'!$N$18:$N$1017,$B170,'Daily Log'!$O$18:$O$1017),0)</f>
        <v>0</v>
      </c>
      <c r="L170" s="117">
        <f>IFERROR($E170*SUMIF('Daily Log'!$Q$18:$Q$1017,$B170,'Daily Log'!$R$18:$R$1017),0)</f>
        <v>0</v>
      </c>
      <c r="M170" s="117">
        <f>IFERROR($E170*SUMIF('Daily Log'!$T$18:$T$1017,$B170,'Daily Log'!$U$18:$U$1017),0)</f>
        <v>0</v>
      </c>
      <c r="N170" s="117">
        <f>IFERROR($E170*SUMIF('Daily Log'!$W$18:$W$1017,$B170,'Daily Log'!$X$18:$X$1017),0)</f>
        <v>0</v>
      </c>
      <c r="O170" s="117">
        <f>IFERROR($E170*SUMIF('Daily Log'!$Z$18:$Z$1017,$B170,'Daily Log'!$AA$18:$AA$1017),0)</f>
        <v>0</v>
      </c>
      <c r="P170" s="117">
        <f>IFERROR($E170*SUMIF('Daily Log'!$AC$18:$AC$1017,$B170,'Daily Log'!$AD$18:$AD$1017),0)</f>
        <v>0</v>
      </c>
      <c r="Q170" s="117">
        <f>IFERROR($E170*SUMIF('Daily Log'!$AF$18:$AF$1017,$B170,'Daily Log'!$AG$18:$AG$1017),0)</f>
        <v>0</v>
      </c>
      <c r="R170" s="117">
        <f>IFERROR($E170*SUMIF('Daily Log'!$AI$18:$AI$1017,$B170,'Daily Log'!$AJ$18:$AJ$1017),0)</f>
        <v>0</v>
      </c>
      <c r="S170" s="117">
        <f>IFERROR($E170*SUMIF('Daily Log'!$AL$18:$AL$1017,$B170,'Daily Log'!$AM$18:$AM$1017),0)</f>
        <v>0</v>
      </c>
      <c r="T170" s="117">
        <f>IFERROR($E170*SUMIF('Daily Log'!$AO$18:$AO$1017,$B170,'Daily Log'!$AP$18:$AP$1017),0)</f>
        <v>0</v>
      </c>
      <c r="U170" s="117">
        <f>IFERROR($E170*SUMIF('Daily Log'!$AR$18:$AR$1017,$B170,'Daily Log'!$AS$18:$AS$1017),0)</f>
        <v>0</v>
      </c>
      <c r="V170" s="117">
        <f>IFERROR($E170*SUMIF('Daily Log'!$AU$18:$AU$1017,$B170,'Daily Log'!$AV$18:$AV$1017),0)</f>
        <v>0</v>
      </c>
      <c r="W170" s="117">
        <f>IFERROR($E170*SUMIF('Daily Log'!$AX$18:$AX$1017,$B170,'Daily Log'!$AY$18:$AY$1017),0)</f>
        <v>0</v>
      </c>
      <c r="X170" s="117">
        <f>IFERROR($E170*SUMIF('Daily Log'!$BA$18:$BA$1017,$B170,'Daily Log'!$BB$18:$BB$1017),0)</f>
        <v>0</v>
      </c>
      <c r="Y170" s="117">
        <f>IFERROR($E170*SUMIF('Daily Log'!$BD$18:$BD$1017,$B170,'Daily Log'!$BE$18:$BE$1017),0)</f>
        <v>0</v>
      </c>
      <c r="Z170" s="117">
        <f>IFERROR($E170*SUMIF('Daily Log'!$BG$18:$BG$1017,$B170,'Daily Log'!$BH$18:$BH$1017),0)</f>
        <v>0</v>
      </c>
      <c r="AA170" s="117">
        <f>IFERROR($E170*SUMIF('Daily Log'!$BJ$18:$BJ$1017,$B170,'Daily Log'!$BK$18:$BK$1017),0)</f>
        <v>0</v>
      </c>
      <c r="AB170" s="117">
        <f>IFERROR($E170*SUMIF('Daily Log'!$BM$18:$BM$1017,$B170,'Daily Log'!$BN$18:$BN$1017),0)</f>
        <v>1</v>
      </c>
      <c r="AC170" s="117">
        <f>IFERROR($E170*SUMIF('Daily Log'!$BP$18:$BP$1017,$B170,'Daily Log'!$BQ$18:$BQ$1017),0)</f>
        <v>0</v>
      </c>
      <c r="AD170" s="117">
        <f>IFERROR($E170*SUMIF('Daily Log'!$BS$18:$BS$1017,$B170,'Daily Log'!$BT$18:$BT$1017),0)</f>
        <v>1</v>
      </c>
      <c r="AE170" s="117">
        <f>IFERROR($E170*SUMIF('Daily Log'!$BV$18:$BV$1017,$B170,'Daily Log'!$BW$18:$BW$1017),0)</f>
        <v>0</v>
      </c>
      <c r="AF170" s="117">
        <f>IFERROR($E170*SUMIF('Daily Log'!$BY$18:$BY$1017,$B170,'Daily Log'!$BZ$18:$BZ$1017),0)</f>
        <v>1</v>
      </c>
      <c r="AG170" s="117">
        <f>IFERROR($E170*SUMIF('Daily Log'!$CB$18:$CB$1017,$B170,'Daily Log'!$CC$18:$CC$1017),0)</f>
        <v>0</v>
      </c>
      <c r="AH170" s="117">
        <f>IFERROR($E170*SUMIF('Daily Log'!$CE$18:$CE$1017,$B170,'Daily Log'!$CF$18:$CF$1017),0)</f>
        <v>0</v>
      </c>
      <c r="AI170" s="117">
        <f>IFERROR($E170*SUMIF('Daily Log'!$CH$18:$CH$1017,$B170,'Daily Log'!$CI$18:$CI$1017),0)</f>
        <v>0</v>
      </c>
      <c r="AJ170" s="117">
        <f>IFERROR($E170*SUMIF('Daily Log'!$CK$18:$CK$1017,$B170,'Daily Log'!$CL$18:$CL$1017),0)</f>
        <v>0</v>
      </c>
      <c r="AK170" s="117">
        <f>IFERROR($E170*SUMIF('Daily Log'!$CN$18:$CN$1017,$B170,'Daily Log'!$CO$18:$CO$1017),0)</f>
        <v>0</v>
      </c>
    </row>
    <row r="171" spans="2:37" ht="33.75" hidden="1" customHeight="1">
      <c r="B171" s="409" t="s">
        <v>262</v>
      </c>
      <c r="C171" s="410"/>
      <c r="D171" s="399" t="s">
        <v>86</v>
      </c>
      <c r="E171" s="184">
        <v>1</v>
      </c>
      <c r="F171" s="116">
        <f t="shared" si="3"/>
        <v>0</v>
      </c>
      <c r="G171" s="117">
        <f>IFERROR($E171*SUMIF('Daily Log'!$B$18:$B$1017,$B171,'Daily Log'!$C$18:$C$1017),0)</f>
        <v>0</v>
      </c>
      <c r="H171" s="117">
        <f>IFERROR($E171*SUMIF('Daily Log'!$E$18:$E$1017,$B171,'Daily Log'!$F$18:$F$1017),0)</f>
        <v>0</v>
      </c>
      <c r="I171" s="117">
        <f>IFERROR($E171*SUMIF('Daily Log'!$H$18:$H$1017,$B171,'Daily Log'!$I$18:$I$1017),0)</f>
        <v>0</v>
      </c>
      <c r="J171" s="117">
        <f>IFERROR($E171*SUMIF('Daily Log'!$K$18:$K$1017,$B171,'Daily Log'!$L$18:$L$1017),0)</f>
        <v>0</v>
      </c>
      <c r="K171" s="117">
        <f>IFERROR($E171*SUMIF('Daily Log'!$N$18:$N$1017,$B171,'Daily Log'!$O$18:$O$1017),0)</f>
        <v>0</v>
      </c>
      <c r="L171" s="117">
        <f>IFERROR($E171*SUMIF('Daily Log'!$Q$18:$Q$1017,$B171,'Daily Log'!$R$18:$R$1017),0)</f>
        <v>0</v>
      </c>
      <c r="M171" s="117">
        <f>IFERROR($E171*SUMIF('Daily Log'!$T$18:$T$1017,$B171,'Daily Log'!$U$18:$U$1017),0)</f>
        <v>0</v>
      </c>
      <c r="N171" s="117">
        <f>IFERROR($E171*SUMIF('Daily Log'!$W$18:$W$1017,$B171,'Daily Log'!$X$18:$X$1017),0)</f>
        <v>0</v>
      </c>
      <c r="O171" s="117">
        <f>IFERROR($E171*SUMIF('Daily Log'!$Z$18:$Z$1017,$B171,'Daily Log'!$AA$18:$AA$1017),0)</f>
        <v>0</v>
      </c>
      <c r="P171" s="117">
        <f>IFERROR($E171*SUMIF('Daily Log'!$AC$18:$AC$1017,$B171,'Daily Log'!$AD$18:$AD$1017),0)</f>
        <v>0</v>
      </c>
      <c r="Q171" s="117">
        <f>IFERROR($E171*SUMIF('Daily Log'!$AF$18:$AF$1017,$B171,'Daily Log'!$AG$18:$AG$1017),0)</f>
        <v>0</v>
      </c>
      <c r="R171" s="117">
        <f>IFERROR($E171*SUMIF('Daily Log'!$AI$18:$AI$1017,$B171,'Daily Log'!$AJ$18:$AJ$1017),0)</f>
        <v>0</v>
      </c>
      <c r="S171" s="117">
        <f>IFERROR($E171*SUMIF('Daily Log'!$AL$18:$AL$1017,$B171,'Daily Log'!$AM$18:$AM$1017),0)</f>
        <v>0</v>
      </c>
      <c r="T171" s="117">
        <f>IFERROR($E171*SUMIF('Daily Log'!$AO$18:$AO$1017,$B171,'Daily Log'!$AP$18:$AP$1017),0)</f>
        <v>0</v>
      </c>
      <c r="U171" s="117">
        <f>IFERROR($E171*SUMIF('Daily Log'!$AR$18:$AR$1017,$B171,'Daily Log'!$AS$18:$AS$1017),0)</f>
        <v>0</v>
      </c>
      <c r="V171" s="117">
        <f>IFERROR($E171*SUMIF('Daily Log'!$AU$18:$AU$1017,$B171,'Daily Log'!$AV$18:$AV$1017),0)</f>
        <v>0</v>
      </c>
      <c r="W171" s="117">
        <f>IFERROR($E171*SUMIF('Daily Log'!$AX$18:$AX$1017,$B171,'Daily Log'!$AY$18:$AY$1017),0)</f>
        <v>0</v>
      </c>
      <c r="X171" s="117">
        <f>IFERROR($E171*SUMIF('Daily Log'!$BA$18:$BA$1017,$B171,'Daily Log'!$BB$18:$BB$1017),0)</f>
        <v>0</v>
      </c>
      <c r="Y171" s="117">
        <f>IFERROR($E171*SUMIF('Daily Log'!$BD$18:$BD$1017,$B171,'Daily Log'!$BE$18:$BE$1017),0)</f>
        <v>0</v>
      </c>
      <c r="Z171" s="117">
        <f>IFERROR($E171*SUMIF('Daily Log'!$BG$18:$BG$1017,$B171,'Daily Log'!$BH$18:$BH$1017),0)</f>
        <v>0</v>
      </c>
      <c r="AA171" s="117">
        <f>IFERROR($E171*SUMIF('Daily Log'!$BJ$18:$BJ$1017,$B171,'Daily Log'!$BK$18:$BK$1017),0)</f>
        <v>0</v>
      </c>
      <c r="AB171" s="117">
        <f>IFERROR($E171*SUMIF('Daily Log'!$BM$18:$BM$1017,$B171,'Daily Log'!$BN$18:$BN$1017),0)</f>
        <v>0</v>
      </c>
      <c r="AC171" s="117">
        <f>IFERROR($E171*SUMIF('Daily Log'!$BP$18:$BP$1017,$B171,'Daily Log'!$BQ$18:$BQ$1017),0)</f>
        <v>0</v>
      </c>
      <c r="AD171" s="117">
        <f>IFERROR($E171*SUMIF('Daily Log'!$BS$18:$BS$1017,$B171,'Daily Log'!$BT$18:$BT$1017),0)</f>
        <v>0</v>
      </c>
      <c r="AE171" s="117">
        <f>IFERROR($E171*SUMIF('Daily Log'!$BV$18:$BV$1017,$B171,'Daily Log'!$BW$18:$BW$1017),0)</f>
        <v>0</v>
      </c>
      <c r="AF171" s="117">
        <f>IFERROR($E171*SUMIF('Daily Log'!$BY$18:$BY$1017,$B171,'Daily Log'!$BZ$18:$BZ$1017),0)</f>
        <v>0</v>
      </c>
      <c r="AG171" s="117">
        <f>IFERROR($E171*SUMIF('Daily Log'!$CB$18:$CB$1017,$B171,'Daily Log'!$CC$18:$CC$1017),0)</f>
        <v>0</v>
      </c>
      <c r="AH171" s="117">
        <f>IFERROR($E171*SUMIF('Daily Log'!$CE$18:$CE$1017,$B171,'Daily Log'!$CF$18:$CF$1017),0)</f>
        <v>0</v>
      </c>
      <c r="AI171" s="117">
        <f>IFERROR($E171*SUMIF('Daily Log'!$CH$18:$CH$1017,$B171,'Daily Log'!$CI$18:$CI$1017),0)</f>
        <v>0</v>
      </c>
      <c r="AJ171" s="117">
        <f>IFERROR($E171*SUMIF('Daily Log'!$CK$18:$CK$1017,$B171,'Daily Log'!$CL$18:$CL$1017),0)</f>
        <v>0</v>
      </c>
      <c r="AK171" s="117">
        <f>IFERROR($E171*SUMIF('Daily Log'!$CN$18:$CN$1017,$B171,'Daily Log'!$CO$18:$CO$1017),0)</f>
        <v>0</v>
      </c>
    </row>
    <row r="172" spans="2:37" ht="33.75" hidden="1" customHeight="1">
      <c r="B172" s="409" t="s">
        <v>263</v>
      </c>
      <c r="C172" s="410"/>
      <c r="D172" s="399" t="s">
        <v>86</v>
      </c>
      <c r="E172" s="184">
        <v>1</v>
      </c>
      <c r="F172" s="116">
        <f t="shared" si="3"/>
        <v>3</v>
      </c>
      <c r="G172" s="117">
        <f>IFERROR($E172*SUMIF('Daily Log'!$B$18:$B$1017,$B172,'Daily Log'!$C$18:$C$1017),0)</f>
        <v>0</v>
      </c>
      <c r="H172" s="117">
        <f>IFERROR($E172*SUMIF('Daily Log'!$E$18:$E$1017,$B172,'Daily Log'!$F$18:$F$1017),0)</f>
        <v>0</v>
      </c>
      <c r="I172" s="117">
        <f>IFERROR($E172*SUMIF('Daily Log'!$H$18:$H$1017,$B172,'Daily Log'!$I$18:$I$1017),0)</f>
        <v>0</v>
      </c>
      <c r="J172" s="117">
        <f>IFERROR($E172*SUMIF('Daily Log'!$K$18:$K$1017,$B172,'Daily Log'!$L$18:$L$1017),0)</f>
        <v>0</v>
      </c>
      <c r="K172" s="117">
        <f>IFERROR($E172*SUMIF('Daily Log'!$N$18:$N$1017,$B172,'Daily Log'!$O$18:$O$1017),0)</f>
        <v>0</v>
      </c>
      <c r="L172" s="117">
        <f>IFERROR($E172*SUMIF('Daily Log'!$Q$18:$Q$1017,$B172,'Daily Log'!$R$18:$R$1017),0)</f>
        <v>0</v>
      </c>
      <c r="M172" s="117">
        <f>IFERROR($E172*SUMIF('Daily Log'!$T$18:$T$1017,$B172,'Daily Log'!$U$18:$U$1017),0)</f>
        <v>0</v>
      </c>
      <c r="N172" s="117">
        <f>IFERROR($E172*SUMIF('Daily Log'!$W$18:$W$1017,$B172,'Daily Log'!$X$18:$X$1017),0)</f>
        <v>0</v>
      </c>
      <c r="O172" s="117">
        <f>IFERROR($E172*SUMIF('Daily Log'!$Z$18:$Z$1017,$B172,'Daily Log'!$AA$18:$AA$1017),0)</f>
        <v>0</v>
      </c>
      <c r="P172" s="117">
        <f>IFERROR($E172*SUMIF('Daily Log'!$AC$18:$AC$1017,$B172,'Daily Log'!$AD$18:$AD$1017),0)</f>
        <v>0</v>
      </c>
      <c r="Q172" s="117">
        <f>IFERROR($E172*SUMIF('Daily Log'!$AF$18:$AF$1017,$B172,'Daily Log'!$AG$18:$AG$1017),0)</f>
        <v>0</v>
      </c>
      <c r="R172" s="117">
        <f>IFERROR($E172*SUMIF('Daily Log'!$AI$18:$AI$1017,$B172,'Daily Log'!$AJ$18:$AJ$1017),0)</f>
        <v>0</v>
      </c>
      <c r="S172" s="117">
        <f>IFERROR($E172*SUMIF('Daily Log'!$AL$18:$AL$1017,$B172,'Daily Log'!$AM$18:$AM$1017),0)</f>
        <v>0</v>
      </c>
      <c r="T172" s="117">
        <f>IFERROR($E172*SUMIF('Daily Log'!$AO$18:$AO$1017,$B172,'Daily Log'!$AP$18:$AP$1017),0)</f>
        <v>0</v>
      </c>
      <c r="U172" s="117">
        <f>IFERROR($E172*SUMIF('Daily Log'!$AR$18:$AR$1017,$B172,'Daily Log'!$AS$18:$AS$1017),0)</f>
        <v>0</v>
      </c>
      <c r="V172" s="117">
        <f>IFERROR($E172*SUMIF('Daily Log'!$AU$18:$AU$1017,$B172,'Daily Log'!$AV$18:$AV$1017),0)</f>
        <v>0</v>
      </c>
      <c r="W172" s="117">
        <f>IFERROR($E172*SUMIF('Daily Log'!$AX$18:$AX$1017,$B172,'Daily Log'!$AY$18:$AY$1017),0)</f>
        <v>0</v>
      </c>
      <c r="X172" s="117">
        <f>IFERROR($E172*SUMIF('Daily Log'!$BA$18:$BA$1017,$B172,'Daily Log'!$BB$18:$BB$1017),0)</f>
        <v>0</v>
      </c>
      <c r="Y172" s="117">
        <f>IFERROR($E172*SUMIF('Daily Log'!$BD$18:$BD$1017,$B172,'Daily Log'!$BE$18:$BE$1017),0)</f>
        <v>0</v>
      </c>
      <c r="Z172" s="117">
        <f>IFERROR($E172*SUMIF('Daily Log'!$BG$18:$BG$1017,$B172,'Daily Log'!$BH$18:$BH$1017),0)</f>
        <v>0</v>
      </c>
      <c r="AA172" s="117">
        <f>IFERROR($E172*SUMIF('Daily Log'!$BJ$18:$BJ$1017,$B172,'Daily Log'!$BK$18:$BK$1017),0)</f>
        <v>0</v>
      </c>
      <c r="AB172" s="117">
        <f>IFERROR($E172*SUMIF('Daily Log'!$BM$18:$BM$1017,$B172,'Daily Log'!$BN$18:$BN$1017),0)</f>
        <v>1</v>
      </c>
      <c r="AC172" s="117">
        <f>IFERROR($E172*SUMIF('Daily Log'!$BP$18:$BP$1017,$B172,'Daily Log'!$BQ$18:$BQ$1017),0)</f>
        <v>2</v>
      </c>
      <c r="AD172" s="117">
        <f>IFERROR($E172*SUMIF('Daily Log'!$BS$18:$BS$1017,$B172,'Daily Log'!$BT$18:$BT$1017),0)</f>
        <v>0</v>
      </c>
      <c r="AE172" s="117">
        <f>IFERROR($E172*SUMIF('Daily Log'!$BV$18:$BV$1017,$B172,'Daily Log'!$BW$18:$BW$1017),0)</f>
        <v>0</v>
      </c>
      <c r="AF172" s="117">
        <f>IFERROR($E172*SUMIF('Daily Log'!$BY$18:$BY$1017,$B172,'Daily Log'!$BZ$18:$BZ$1017),0)</f>
        <v>0</v>
      </c>
      <c r="AG172" s="117">
        <f>IFERROR($E172*SUMIF('Daily Log'!$CB$18:$CB$1017,$B172,'Daily Log'!$CC$18:$CC$1017),0)</f>
        <v>0</v>
      </c>
      <c r="AH172" s="117">
        <f>IFERROR($E172*SUMIF('Daily Log'!$CE$18:$CE$1017,$B172,'Daily Log'!$CF$18:$CF$1017),0)</f>
        <v>0</v>
      </c>
      <c r="AI172" s="117">
        <f>IFERROR($E172*SUMIF('Daily Log'!$CH$18:$CH$1017,$B172,'Daily Log'!$CI$18:$CI$1017),0)</f>
        <v>0</v>
      </c>
      <c r="AJ172" s="117">
        <f>IFERROR($E172*SUMIF('Daily Log'!$CK$18:$CK$1017,$B172,'Daily Log'!$CL$18:$CL$1017),0)</f>
        <v>0</v>
      </c>
      <c r="AK172" s="117">
        <f>IFERROR($E172*SUMIF('Daily Log'!$CN$18:$CN$1017,$B172,'Daily Log'!$CO$18:$CO$1017),0)</f>
        <v>0</v>
      </c>
    </row>
    <row r="173" spans="2:37" ht="33.75" hidden="1" customHeight="1">
      <c r="B173" s="409" t="s">
        <v>160</v>
      </c>
      <c r="C173" s="410"/>
      <c r="D173" s="399" t="s">
        <v>86</v>
      </c>
      <c r="E173" s="184">
        <v>1</v>
      </c>
      <c r="F173" s="116">
        <f t="shared" si="3"/>
        <v>0</v>
      </c>
      <c r="G173" s="117">
        <f>IFERROR($E173*SUMIF('Daily Log'!$B$18:$B$1017,$B173,'Daily Log'!$C$18:$C$1017),0)</f>
        <v>0</v>
      </c>
      <c r="H173" s="117">
        <f>IFERROR($E173*SUMIF('Daily Log'!$E$18:$E$1017,$B173,'Daily Log'!$F$18:$F$1017),0)</f>
        <v>0</v>
      </c>
      <c r="I173" s="117">
        <f>IFERROR($E173*SUMIF('Daily Log'!$H$18:$H$1017,$B173,'Daily Log'!$I$18:$I$1017),0)</f>
        <v>0</v>
      </c>
      <c r="J173" s="117">
        <f>IFERROR($E173*SUMIF('Daily Log'!$K$18:$K$1017,$B173,'Daily Log'!$L$18:$L$1017),0)</f>
        <v>0</v>
      </c>
      <c r="K173" s="117">
        <f>IFERROR($E173*SUMIF('Daily Log'!$N$18:$N$1017,$B173,'Daily Log'!$O$18:$O$1017),0)</f>
        <v>0</v>
      </c>
      <c r="L173" s="117">
        <f>IFERROR($E173*SUMIF('Daily Log'!$Q$18:$Q$1017,$B173,'Daily Log'!$R$18:$R$1017),0)</f>
        <v>0</v>
      </c>
      <c r="M173" s="117">
        <f>IFERROR($E173*SUMIF('Daily Log'!$T$18:$T$1017,$B173,'Daily Log'!$U$18:$U$1017),0)</f>
        <v>0</v>
      </c>
      <c r="N173" s="117">
        <f>IFERROR($E173*SUMIF('Daily Log'!$W$18:$W$1017,$B173,'Daily Log'!$X$18:$X$1017),0)</f>
        <v>0</v>
      </c>
      <c r="O173" s="117">
        <f>IFERROR($E173*SUMIF('Daily Log'!$Z$18:$Z$1017,$B173,'Daily Log'!$AA$18:$AA$1017),0)</f>
        <v>0</v>
      </c>
      <c r="P173" s="117">
        <f>IFERROR($E173*SUMIF('Daily Log'!$AC$18:$AC$1017,$B173,'Daily Log'!$AD$18:$AD$1017),0)</f>
        <v>0</v>
      </c>
      <c r="Q173" s="117">
        <f>IFERROR($E173*SUMIF('Daily Log'!$AF$18:$AF$1017,$B173,'Daily Log'!$AG$18:$AG$1017),0)</f>
        <v>0</v>
      </c>
      <c r="R173" s="117">
        <f>IFERROR($E173*SUMIF('Daily Log'!$AI$18:$AI$1017,$B173,'Daily Log'!$AJ$18:$AJ$1017),0)</f>
        <v>0</v>
      </c>
      <c r="S173" s="117">
        <f>IFERROR($E173*SUMIF('Daily Log'!$AL$18:$AL$1017,$B173,'Daily Log'!$AM$18:$AM$1017),0)</f>
        <v>0</v>
      </c>
      <c r="T173" s="117">
        <f>IFERROR($E173*SUMIF('Daily Log'!$AO$18:$AO$1017,$B173,'Daily Log'!$AP$18:$AP$1017),0)</f>
        <v>0</v>
      </c>
      <c r="U173" s="117">
        <f>IFERROR($E173*SUMIF('Daily Log'!$AR$18:$AR$1017,$B173,'Daily Log'!$AS$18:$AS$1017),0)</f>
        <v>0</v>
      </c>
      <c r="V173" s="117">
        <f>IFERROR($E173*SUMIF('Daily Log'!$AU$18:$AU$1017,$B173,'Daily Log'!$AV$18:$AV$1017),0)</f>
        <v>0</v>
      </c>
      <c r="W173" s="117">
        <f>IFERROR($E173*SUMIF('Daily Log'!$AX$18:$AX$1017,$B173,'Daily Log'!$AY$18:$AY$1017),0)</f>
        <v>0</v>
      </c>
      <c r="X173" s="117">
        <f>IFERROR($E173*SUMIF('Daily Log'!$BA$18:$BA$1017,$B173,'Daily Log'!$BB$18:$BB$1017),0)</f>
        <v>0</v>
      </c>
      <c r="Y173" s="117">
        <f>IFERROR($E173*SUMIF('Daily Log'!$BD$18:$BD$1017,$B173,'Daily Log'!$BE$18:$BE$1017),0)</f>
        <v>0</v>
      </c>
      <c r="Z173" s="117">
        <f>IFERROR($E173*SUMIF('Daily Log'!$BG$18:$BG$1017,$B173,'Daily Log'!$BH$18:$BH$1017),0)</f>
        <v>0</v>
      </c>
      <c r="AA173" s="117">
        <f>IFERROR($E173*SUMIF('Daily Log'!$BJ$18:$BJ$1017,$B173,'Daily Log'!$BK$18:$BK$1017),0)</f>
        <v>0</v>
      </c>
      <c r="AB173" s="117">
        <f>IFERROR($E173*SUMIF('Daily Log'!$BM$18:$BM$1017,$B173,'Daily Log'!$BN$18:$BN$1017),0)</f>
        <v>0</v>
      </c>
      <c r="AC173" s="117">
        <f>IFERROR($E173*SUMIF('Daily Log'!$BP$18:$BP$1017,$B173,'Daily Log'!$BQ$18:$BQ$1017),0)</f>
        <v>0</v>
      </c>
      <c r="AD173" s="117">
        <f>IFERROR($E173*SUMIF('Daily Log'!$BS$18:$BS$1017,$B173,'Daily Log'!$BT$18:$BT$1017),0)</f>
        <v>0</v>
      </c>
      <c r="AE173" s="117">
        <f>IFERROR($E173*SUMIF('Daily Log'!$BV$18:$BV$1017,$B173,'Daily Log'!$BW$18:$BW$1017),0)</f>
        <v>0</v>
      </c>
      <c r="AF173" s="117">
        <f>IFERROR($E173*SUMIF('Daily Log'!$BY$18:$BY$1017,$B173,'Daily Log'!$BZ$18:$BZ$1017),0)</f>
        <v>0</v>
      </c>
      <c r="AG173" s="117">
        <f>IFERROR($E173*SUMIF('Daily Log'!$CB$18:$CB$1017,$B173,'Daily Log'!$CC$18:$CC$1017),0)</f>
        <v>0</v>
      </c>
      <c r="AH173" s="117">
        <f>IFERROR($E173*SUMIF('Daily Log'!$CE$18:$CE$1017,$B173,'Daily Log'!$CF$18:$CF$1017),0)</f>
        <v>0</v>
      </c>
      <c r="AI173" s="117">
        <f>IFERROR($E173*SUMIF('Daily Log'!$CH$18:$CH$1017,$B173,'Daily Log'!$CI$18:$CI$1017),0)</f>
        <v>0</v>
      </c>
      <c r="AJ173" s="117">
        <f>IFERROR($E173*SUMIF('Daily Log'!$CK$18:$CK$1017,$B173,'Daily Log'!$CL$18:$CL$1017),0)</f>
        <v>0</v>
      </c>
      <c r="AK173" s="117">
        <f>IFERROR($E173*SUMIF('Daily Log'!$CN$18:$CN$1017,$B173,'Daily Log'!$CO$18:$CO$1017),0)</f>
        <v>0</v>
      </c>
    </row>
    <row r="174" spans="2:37" ht="33.75" hidden="1" customHeight="1">
      <c r="B174" s="409" t="s">
        <v>264</v>
      </c>
      <c r="C174" s="410"/>
      <c r="D174" s="399" t="s">
        <v>86</v>
      </c>
      <c r="E174" s="184">
        <v>1</v>
      </c>
      <c r="F174" s="116">
        <f t="shared" si="3"/>
        <v>0</v>
      </c>
      <c r="G174" s="117">
        <f>IFERROR($E174*SUMIF('Daily Log'!$B$18:$B$1017,$B174,'Daily Log'!$C$18:$C$1017),0)</f>
        <v>0</v>
      </c>
      <c r="H174" s="117">
        <f>IFERROR($E174*SUMIF('Daily Log'!$E$18:$E$1017,$B174,'Daily Log'!$F$18:$F$1017),0)</f>
        <v>0</v>
      </c>
      <c r="I174" s="117">
        <f>IFERROR($E174*SUMIF('Daily Log'!$H$18:$H$1017,$B174,'Daily Log'!$I$18:$I$1017),0)</f>
        <v>0</v>
      </c>
      <c r="J174" s="117">
        <f>IFERROR($E174*SUMIF('Daily Log'!$K$18:$K$1017,$B174,'Daily Log'!$L$18:$L$1017),0)</f>
        <v>0</v>
      </c>
      <c r="K174" s="117">
        <f>IFERROR($E174*SUMIF('Daily Log'!$N$18:$N$1017,$B174,'Daily Log'!$O$18:$O$1017),0)</f>
        <v>0</v>
      </c>
      <c r="L174" s="117">
        <f>IFERROR($E174*SUMIF('Daily Log'!$Q$18:$Q$1017,$B174,'Daily Log'!$R$18:$R$1017),0)</f>
        <v>0</v>
      </c>
      <c r="M174" s="117">
        <f>IFERROR($E174*SUMIF('Daily Log'!$T$18:$T$1017,$B174,'Daily Log'!$U$18:$U$1017),0)</f>
        <v>0</v>
      </c>
      <c r="N174" s="117">
        <f>IFERROR($E174*SUMIF('Daily Log'!$W$18:$W$1017,$B174,'Daily Log'!$X$18:$X$1017),0)</f>
        <v>0</v>
      </c>
      <c r="O174" s="117">
        <f>IFERROR($E174*SUMIF('Daily Log'!$Z$18:$Z$1017,$B174,'Daily Log'!$AA$18:$AA$1017),0)</f>
        <v>0</v>
      </c>
      <c r="P174" s="117">
        <f>IFERROR($E174*SUMIF('Daily Log'!$AC$18:$AC$1017,$B174,'Daily Log'!$AD$18:$AD$1017),0)</f>
        <v>0</v>
      </c>
      <c r="Q174" s="117">
        <f>IFERROR($E174*SUMIF('Daily Log'!$AF$18:$AF$1017,$B174,'Daily Log'!$AG$18:$AG$1017),0)</f>
        <v>0</v>
      </c>
      <c r="R174" s="117">
        <f>IFERROR($E174*SUMIF('Daily Log'!$AI$18:$AI$1017,$B174,'Daily Log'!$AJ$18:$AJ$1017),0)</f>
        <v>0</v>
      </c>
      <c r="S174" s="117">
        <f>IFERROR($E174*SUMIF('Daily Log'!$AL$18:$AL$1017,$B174,'Daily Log'!$AM$18:$AM$1017),0)</f>
        <v>0</v>
      </c>
      <c r="T174" s="117">
        <f>IFERROR($E174*SUMIF('Daily Log'!$AO$18:$AO$1017,$B174,'Daily Log'!$AP$18:$AP$1017),0)</f>
        <v>0</v>
      </c>
      <c r="U174" s="117">
        <f>IFERROR($E174*SUMIF('Daily Log'!$AR$18:$AR$1017,$B174,'Daily Log'!$AS$18:$AS$1017),0)</f>
        <v>0</v>
      </c>
      <c r="V174" s="117">
        <f>IFERROR($E174*SUMIF('Daily Log'!$AU$18:$AU$1017,$B174,'Daily Log'!$AV$18:$AV$1017),0)</f>
        <v>0</v>
      </c>
      <c r="W174" s="117">
        <f>IFERROR($E174*SUMIF('Daily Log'!$AX$18:$AX$1017,$B174,'Daily Log'!$AY$18:$AY$1017),0)</f>
        <v>0</v>
      </c>
      <c r="X174" s="117">
        <f>IFERROR($E174*SUMIF('Daily Log'!$BA$18:$BA$1017,$B174,'Daily Log'!$BB$18:$BB$1017),0)</f>
        <v>0</v>
      </c>
      <c r="Y174" s="117">
        <f>IFERROR($E174*SUMIF('Daily Log'!$BD$18:$BD$1017,$B174,'Daily Log'!$BE$18:$BE$1017),0)</f>
        <v>0</v>
      </c>
      <c r="Z174" s="117">
        <f>IFERROR($E174*SUMIF('Daily Log'!$BG$18:$BG$1017,$B174,'Daily Log'!$BH$18:$BH$1017),0)</f>
        <v>0</v>
      </c>
      <c r="AA174" s="117">
        <f>IFERROR($E174*SUMIF('Daily Log'!$BJ$18:$BJ$1017,$B174,'Daily Log'!$BK$18:$BK$1017),0)</f>
        <v>0</v>
      </c>
      <c r="AB174" s="117">
        <f>IFERROR($E174*SUMIF('Daily Log'!$BM$18:$BM$1017,$B174,'Daily Log'!$BN$18:$BN$1017),0)</f>
        <v>0</v>
      </c>
      <c r="AC174" s="117">
        <f>IFERROR($E174*SUMIF('Daily Log'!$BP$18:$BP$1017,$B174,'Daily Log'!$BQ$18:$BQ$1017),0)</f>
        <v>0</v>
      </c>
      <c r="AD174" s="117">
        <f>IFERROR($E174*SUMIF('Daily Log'!$BS$18:$BS$1017,$B174,'Daily Log'!$BT$18:$BT$1017),0)</f>
        <v>0</v>
      </c>
      <c r="AE174" s="117">
        <f>IFERROR($E174*SUMIF('Daily Log'!$BV$18:$BV$1017,$B174,'Daily Log'!$BW$18:$BW$1017),0)</f>
        <v>0</v>
      </c>
      <c r="AF174" s="117">
        <f>IFERROR($E174*SUMIF('Daily Log'!$BY$18:$BY$1017,$B174,'Daily Log'!$BZ$18:$BZ$1017),0)</f>
        <v>0</v>
      </c>
      <c r="AG174" s="117">
        <f>IFERROR($E174*SUMIF('Daily Log'!$CB$18:$CB$1017,$B174,'Daily Log'!$CC$18:$CC$1017),0)</f>
        <v>0</v>
      </c>
      <c r="AH174" s="117">
        <f>IFERROR($E174*SUMIF('Daily Log'!$CE$18:$CE$1017,$B174,'Daily Log'!$CF$18:$CF$1017),0)</f>
        <v>0</v>
      </c>
      <c r="AI174" s="117">
        <f>IFERROR($E174*SUMIF('Daily Log'!$CH$18:$CH$1017,$B174,'Daily Log'!$CI$18:$CI$1017),0)</f>
        <v>0</v>
      </c>
      <c r="AJ174" s="117">
        <f>IFERROR($E174*SUMIF('Daily Log'!$CK$18:$CK$1017,$B174,'Daily Log'!$CL$18:$CL$1017),0)</f>
        <v>0</v>
      </c>
      <c r="AK174" s="117">
        <f>IFERROR($E174*SUMIF('Daily Log'!$CN$18:$CN$1017,$B174,'Daily Log'!$CO$18:$CO$1017),0)</f>
        <v>0</v>
      </c>
    </row>
    <row r="175" spans="2:37" ht="33.75" hidden="1" customHeight="1">
      <c r="B175" s="409" t="s">
        <v>265</v>
      </c>
      <c r="C175" s="410"/>
      <c r="D175" s="399" t="s">
        <v>86</v>
      </c>
      <c r="E175" s="184">
        <v>1</v>
      </c>
      <c r="F175" s="116">
        <f t="shared" si="3"/>
        <v>1</v>
      </c>
      <c r="G175" s="117">
        <f>IFERROR($E175*SUMIF('Daily Log'!$B$18:$B$1017,$B175,'Daily Log'!$C$18:$C$1017),0)</f>
        <v>0</v>
      </c>
      <c r="H175" s="117">
        <f>IFERROR($E175*SUMIF('Daily Log'!$E$18:$E$1017,$B175,'Daily Log'!$F$18:$F$1017),0)</f>
        <v>0</v>
      </c>
      <c r="I175" s="117">
        <f>IFERROR($E175*SUMIF('Daily Log'!$H$18:$H$1017,$B175,'Daily Log'!$I$18:$I$1017),0)</f>
        <v>0</v>
      </c>
      <c r="J175" s="117">
        <f>IFERROR($E175*SUMIF('Daily Log'!$K$18:$K$1017,$B175,'Daily Log'!$L$18:$L$1017),0)</f>
        <v>0</v>
      </c>
      <c r="K175" s="117">
        <f>IFERROR($E175*SUMIF('Daily Log'!$N$18:$N$1017,$B175,'Daily Log'!$O$18:$O$1017),0)</f>
        <v>0</v>
      </c>
      <c r="L175" s="117">
        <f>IFERROR($E175*SUMIF('Daily Log'!$Q$18:$Q$1017,$B175,'Daily Log'!$R$18:$R$1017),0)</f>
        <v>0</v>
      </c>
      <c r="M175" s="117">
        <f>IFERROR($E175*SUMIF('Daily Log'!$T$18:$T$1017,$B175,'Daily Log'!$U$18:$U$1017),0)</f>
        <v>0</v>
      </c>
      <c r="N175" s="117">
        <f>IFERROR($E175*SUMIF('Daily Log'!$W$18:$W$1017,$B175,'Daily Log'!$X$18:$X$1017),0)</f>
        <v>0</v>
      </c>
      <c r="O175" s="117">
        <f>IFERROR($E175*SUMIF('Daily Log'!$Z$18:$Z$1017,$B175,'Daily Log'!$AA$18:$AA$1017),0)</f>
        <v>0</v>
      </c>
      <c r="P175" s="117">
        <f>IFERROR($E175*SUMIF('Daily Log'!$AC$18:$AC$1017,$B175,'Daily Log'!$AD$18:$AD$1017),0)</f>
        <v>0</v>
      </c>
      <c r="Q175" s="117">
        <f>IFERROR($E175*SUMIF('Daily Log'!$AF$18:$AF$1017,$B175,'Daily Log'!$AG$18:$AG$1017),0)</f>
        <v>0</v>
      </c>
      <c r="R175" s="117">
        <f>IFERROR($E175*SUMIF('Daily Log'!$AI$18:$AI$1017,$B175,'Daily Log'!$AJ$18:$AJ$1017),0)</f>
        <v>0</v>
      </c>
      <c r="S175" s="117">
        <f>IFERROR($E175*SUMIF('Daily Log'!$AL$18:$AL$1017,$B175,'Daily Log'!$AM$18:$AM$1017),0)</f>
        <v>0</v>
      </c>
      <c r="T175" s="117">
        <f>IFERROR($E175*SUMIF('Daily Log'!$AO$18:$AO$1017,$B175,'Daily Log'!$AP$18:$AP$1017),0)</f>
        <v>0</v>
      </c>
      <c r="U175" s="117">
        <f>IFERROR($E175*SUMIF('Daily Log'!$AR$18:$AR$1017,$B175,'Daily Log'!$AS$18:$AS$1017),0)</f>
        <v>0</v>
      </c>
      <c r="V175" s="117">
        <f>IFERROR($E175*SUMIF('Daily Log'!$AU$18:$AU$1017,$B175,'Daily Log'!$AV$18:$AV$1017),0)</f>
        <v>0</v>
      </c>
      <c r="W175" s="117">
        <f>IFERROR($E175*SUMIF('Daily Log'!$AX$18:$AX$1017,$B175,'Daily Log'!$AY$18:$AY$1017),0)</f>
        <v>0</v>
      </c>
      <c r="X175" s="117">
        <f>IFERROR($E175*SUMIF('Daily Log'!$BA$18:$BA$1017,$B175,'Daily Log'!$BB$18:$BB$1017),0)</f>
        <v>0</v>
      </c>
      <c r="Y175" s="117">
        <f>IFERROR($E175*SUMIF('Daily Log'!$BD$18:$BD$1017,$B175,'Daily Log'!$BE$18:$BE$1017),0)</f>
        <v>0</v>
      </c>
      <c r="Z175" s="117">
        <f>IFERROR($E175*SUMIF('Daily Log'!$BG$18:$BG$1017,$B175,'Daily Log'!$BH$18:$BH$1017),0)</f>
        <v>0</v>
      </c>
      <c r="AA175" s="117">
        <f>IFERROR($E175*SUMIF('Daily Log'!$BJ$18:$BJ$1017,$B175,'Daily Log'!$BK$18:$BK$1017),0)</f>
        <v>0</v>
      </c>
      <c r="AB175" s="117">
        <f>IFERROR($E175*SUMIF('Daily Log'!$BM$18:$BM$1017,$B175,'Daily Log'!$BN$18:$BN$1017),0)</f>
        <v>0</v>
      </c>
      <c r="AC175" s="117">
        <f>IFERROR($E175*SUMIF('Daily Log'!$BP$18:$BP$1017,$B175,'Daily Log'!$BQ$18:$BQ$1017),0)</f>
        <v>0</v>
      </c>
      <c r="AD175" s="117">
        <f>IFERROR($E175*SUMIF('Daily Log'!$BS$18:$BS$1017,$B175,'Daily Log'!$BT$18:$BT$1017),0)</f>
        <v>0</v>
      </c>
      <c r="AE175" s="117">
        <f>IFERROR($E175*SUMIF('Daily Log'!$BV$18:$BV$1017,$B175,'Daily Log'!$BW$18:$BW$1017),0)</f>
        <v>0</v>
      </c>
      <c r="AF175" s="117">
        <f>IFERROR($E175*SUMIF('Daily Log'!$BY$18:$BY$1017,$B175,'Daily Log'!$BZ$18:$BZ$1017),0)</f>
        <v>1</v>
      </c>
      <c r="AG175" s="117">
        <f>IFERROR($E175*SUMIF('Daily Log'!$CB$18:$CB$1017,$B175,'Daily Log'!$CC$18:$CC$1017),0)</f>
        <v>0</v>
      </c>
      <c r="AH175" s="117">
        <f>IFERROR($E175*SUMIF('Daily Log'!$CE$18:$CE$1017,$B175,'Daily Log'!$CF$18:$CF$1017),0)</f>
        <v>0</v>
      </c>
      <c r="AI175" s="117">
        <f>IFERROR($E175*SUMIF('Daily Log'!$CH$18:$CH$1017,$B175,'Daily Log'!$CI$18:$CI$1017),0)</f>
        <v>0</v>
      </c>
      <c r="AJ175" s="117">
        <f>IFERROR($E175*SUMIF('Daily Log'!$CK$18:$CK$1017,$B175,'Daily Log'!$CL$18:$CL$1017),0)</f>
        <v>0</v>
      </c>
      <c r="AK175" s="117">
        <f>IFERROR($E175*SUMIF('Daily Log'!$CN$18:$CN$1017,$B175,'Daily Log'!$CO$18:$CO$1017),0)</f>
        <v>0</v>
      </c>
    </row>
    <row r="176" spans="2:37" ht="33.75" hidden="1" customHeight="1">
      <c r="B176" s="409" t="s">
        <v>266</v>
      </c>
      <c r="C176" s="410"/>
      <c r="D176" s="399" t="s">
        <v>87</v>
      </c>
      <c r="E176" s="184">
        <v>1</v>
      </c>
      <c r="F176" s="116">
        <f t="shared" si="3"/>
        <v>3</v>
      </c>
      <c r="G176" s="117">
        <f>IFERROR($E176*SUMIF('Daily Log'!$B$18:$B$1017,$B176,'Daily Log'!$C$18:$C$1017),0)</f>
        <v>0</v>
      </c>
      <c r="H176" s="117">
        <f>IFERROR($E176*SUMIF('Daily Log'!$E$18:$E$1017,$B176,'Daily Log'!$F$18:$F$1017),0)</f>
        <v>0</v>
      </c>
      <c r="I176" s="117">
        <f>IFERROR($E176*SUMIF('Daily Log'!$H$18:$H$1017,$B176,'Daily Log'!$I$18:$I$1017),0)</f>
        <v>0</v>
      </c>
      <c r="J176" s="117">
        <f>IFERROR($E176*SUMIF('Daily Log'!$K$18:$K$1017,$B176,'Daily Log'!$L$18:$L$1017),0)</f>
        <v>0</v>
      </c>
      <c r="K176" s="117">
        <f>IFERROR($E176*SUMIF('Daily Log'!$N$18:$N$1017,$B176,'Daily Log'!$O$18:$O$1017),0)</f>
        <v>0</v>
      </c>
      <c r="L176" s="117">
        <f>IFERROR($E176*SUMIF('Daily Log'!$Q$18:$Q$1017,$B176,'Daily Log'!$R$18:$R$1017),0)</f>
        <v>0</v>
      </c>
      <c r="M176" s="117">
        <f>IFERROR($E176*SUMIF('Daily Log'!$T$18:$T$1017,$B176,'Daily Log'!$U$18:$U$1017),0)</f>
        <v>0</v>
      </c>
      <c r="N176" s="117">
        <f>IFERROR($E176*SUMIF('Daily Log'!$W$18:$W$1017,$B176,'Daily Log'!$X$18:$X$1017),0)</f>
        <v>0</v>
      </c>
      <c r="O176" s="117">
        <f>IFERROR($E176*SUMIF('Daily Log'!$Z$18:$Z$1017,$B176,'Daily Log'!$AA$18:$AA$1017),0)</f>
        <v>0</v>
      </c>
      <c r="P176" s="117">
        <f>IFERROR($E176*SUMIF('Daily Log'!$AC$18:$AC$1017,$B176,'Daily Log'!$AD$18:$AD$1017),0)</f>
        <v>0</v>
      </c>
      <c r="Q176" s="117">
        <f>IFERROR($E176*SUMIF('Daily Log'!$AF$18:$AF$1017,$B176,'Daily Log'!$AG$18:$AG$1017),0)</f>
        <v>0</v>
      </c>
      <c r="R176" s="117">
        <f>IFERROR($E176*SUMIF('Daily Log'!$AI$18:$AI$1017,$B176,'Daily Log'!$AJ$18:$AJ$1017),0)</f>
        <v>0</v>
      </c>
      <c r="S176" s="117">
        <f>IFERROR($E176*SUMIF('Daily Log'!$AL$18:$AL$1017,$B176,'Daily Log'!$AM$18:$AM$1017),0)</f>
        <v>0</v>
      </c>
      <c r="T176" s="117">
        <f>IFERROR($E176*SUMIF('Daily Log'!$AO$18:$AO$1017,$B176,'Daily Log'!$AP$18:$AP$1017),0)</f>
        <v>0</v>
      </c>
      <c r="U176" s="117">
        <f>IFERROR($E176*SUMIF('Daily Log'!$AR$18:$AR$1017,$B176,'Daily Log'!$AS$18:$AS$1017),0)</f>
        <v>0</v>
      </c>
      <c r="V176" s="117">
        <f>IFERROR($E176*SUMIF('Daily Log'!$AU$18:$AU$1017,$B176,'Daily Log'!$AV$18:$AV$1017),0)</f>
        <v>0</v>
      </c>
      <c r="W176" s="117">
        <f>IFERROR($E176*SUMIF('Daily Log'!$AX$18:$AX$1017,$B176,'Daily Log'!$AY$18:$AY$1017),0)</f>
        <v>0</v>
      </c>
      <c r="X176" s="117">
        <f>IFERROR($E176*SUMIF('Daily Log'!$BA$18:$BA$1017,$B176,'Daily Log'!$BB$18:$BB$1017),0)</f>
        <v>0</v>
      </c>
      <c r="Y176" s="117">
        <f>IFERROR($E176*SUMIF('Daily Log'!$BD$18:$BD$1017,$B176,'Daily Log'!$BE$18:$BE$1017),0)</f>
        <v>0</v>
      </c>
      <c r="Z176" s="117">
        <f>IFERROR($E176*SUMIF('Daily Log'!$BG$18:$BG$1017,$B176,'Daily Log'!$BH$18:$BH$1017),0)</f>
        <v>0</v>
      </c>
      <c r="AA176" s="117">
        <f>IFERROR($E176*SUMIF('Daily Log'!$BJ$18:$BJ$1017,$B176,'Daily Log'!$BK$18:$BK$1017),0)</f>
        <v>0</v>
      </c>
      <c r="AB176" s="117">
        <f>IFERROR($E176*SUMIF('Daily Log'!$BM$18:$BM$1017,$B176,'Daily Log'!$BN$18:$BN$1017),0)</f>
        <v>0</v>
      </c>
      <c r="AC176" s="117">
        <f>IFERROR($E176*SUMIF('Daily Log'!$BP$18:$BP$1017,$B176,'Daily Log'!$BQ$18:$BQ$1017),0)</f>
        <v>1</v>
      </c>
      <c r="AD176" s="117">
        <f>IFERROR($E176*SUMIF('Daily Log'!$BS$18:$BS$1017,$B176,'Daily Log'!$BT$18:$BT$1017),0)</f>
        <v>0</v>
      </c>
      <c r="AE176" s="117">
        <f>IFERROR($E176*SUMIF('Daily Log'!$BV$18:$BV$1017,$B176,'Daily Log'!$BW$18:$BW$1017),0)</f>
        <v>0</v>
      </c>
      <c r="AF176" s="117">
        <f>IFERROR($E176*SUMIF('Daily Log'!$BY$18:$BY$1017,$B176,'Daily Log'!$BZ$18:$BZ$1017),0)</f>
        <v>2</v>
      </c>
      <c r="AG176" s="117">
        <f>IFERROR($E176*SUMIF('Daily Log'!$CB$18:$CB$1017,$B176,'Daily Log'!$CC$18:$CC$1017),0)</f>
        <v>0</v>
      </c>
      <c r="AH176" s="117">
        <f>IFERROR($E176*SUMIF('Daily Log'!$CE$18:$CE$1017,$B176,'Daily Log'!$CF$18:$CF$1017),0)</f>
        <v>0</v>
      </c>
      <c r="AI176" s="117">
        <f>IFERROR($E176*SUMIF('Daily Log'!$CH$18:$CH$1017,$B176,'Daily Log'!$CI$18:$CI$1017),0)</f>
        <v>0</v>
      </c>
      <c r="AJ176" s="117">
        <f>IFERROR($E176*SUMIF('Daily Log'!$CK$18:$CK$1017,$B176,'Daily Log'!$CL$18:$CL$1017),0)</f>
        <v>0</v>
      </c>
      <c r="AK176" s="117">
        <f>IFERROR($E176*SUMIF('Daily Log'!$CN$18:$CN$1017,$B176,'Daily Log'!$CO$18:$CO$1017),0)</f>
        <v>0</v>
      </c>
    </row>
    <row r="177" spans="2:37" ht="33.75" hidden="1" customHeight="1">
      <c r="B177" s="409" t="s">
        <v>267</v>
      </c>
      <c r="C177" s="410"/>
      <c r="D177" s="399" t="s">
        <v>87</v>
      </c>
      <c r="E177" s="184">
        <v>1</v>
      </c>
      <c r="F177" s="116">
        <f t="shared" si="3"/>
        <v>1</v>
      </c>
      <c r="G177" s="117">
        <f>IFERROR($E177*SUMIF('Daily Log'!$B$18:$B$1017,$B177,'Daily Log'!$C$18:$C$1017),0)</f>
        <v>0</v>
      </c>
      <c r="H177" s="117">
        <f>IFERROR($E177*SUMIF('Daily Log'!$E$18:$E$1017,$B177,'Daily Log'!$F$18:$F$1017),0)</f>
        <v>0</v>
      </c>
      <c r="I177" s="117">
        <f>IFERROR($E177*SUMIF('Daily Log'!$H$18:$H$1017,$B177,'Daily Log'!$I$18:$I$1017),0)</f>
        <v>0</v>
      </c>
      <c r="J177" s="117">
        <f>IFERROR($E177*SUMIF('Daily Log'!$K$18:$K$1017,$B177,'Daily Log'!$L$18:$L$1017),0)</f>
        <v>0</v>
      </c>
      <c r="K177" s="117">
        <f>IFERROR($E177*SUMIF('Daily Log'!$N$18:$N$1017,$B177,'Daily Log'!$O$18:$O$1017),0)</f>
        <v>0</v>
      </c>
      <c r="L177" s="117">
        <f>IFERROR($E177*SUMIF('Daily Log'!$Q$18:$Q$1017,$B177,'Daily Log'!$R$18:$R$1017),0)</f>
        <v>0</v>
      </c>
      <c r="M177" s="117">
        <f>IFERROR($E177*SUMIF('Daily Log'!$T$18:$T$1017,$B177,'Daily Log'!$U$18:$U$1017),0)</f>
        <v>0</v>
      </c>
      <c r="N177" s="117">
        <f>IFERROR($E177*SUMIF('Daily Log'!$W$18:$W$1017,$B177,'Daily Log'!$X$18:$X$1017),0)</f>
        <v>0</v>
      </c>
      <c r="O177" s="117">
        <f>IFERROR($E177*SUMIF('Daily Log'!$Z$18:$Z$1017,$B177,'Daily Log'!$AA$18:$AA$1017),0)</f>
        <v>0</v>
      </c>
      <c r="P177" s="117">
        <f>IFERROR($E177*SUMIF('Daily Log'!$AC$18:$AC$1017,$B177,'Daily Log'!$AD$18:$AD$1017),0)</f>
        <v>0</v>
      </c>
      <c r="Q177" s="117">
        <f>IFERROR($E177*SUMIF('Daily Log'!$AF$18:$AF$1017,$B177,'Daily Log'!$AG$18:$AG$1017),0)</f>
        <v>0</v>
      </c>
      <c r="R177" s="117">
        <f>IFERROR($E177*SUMIF('Daily Log'!$AI$18:$AI$1017,$B177,'Daily Log'!$AJ$18:$AJ$1017),0)</f>
        <v>0</v>
      </c>
      <c r="S177" s="117">
        <f>IFERROR($E177*SUMIF('Daily Log'!$AL$18:$AL$1017,$B177,'Daily Log'!$AM$18:$AM$1017),0)</f>
        <v>0</v>
      </c>
      <c r="T177" s="117">
        <f>IFERROR($E177*SUMIF('Daily Log'!$AO$18:$AO$1017,$B177,'Daily Log'!$AP$18:$AP$1017),0)</f>
        <v>0</v>
      </c>
      <c r="U177" s="117">
        <f>IFERROR($E177*SUMIF('Daily Log'!$AR$18:$AR$1017,$B177,'Daily Log'!$AS$18:$AS$1017),0)</f>
        <v>0</v>
      </c>
      <c r="V177" s="117">
        <f>IFERROR($E177*SUMIF('Daily Log'!$AU$18:$AU$1017,$B177,'Daily Log'!$AV$18:$AV$1017),0)</f>
        <v>0</v>
      </c>
      <c r="W177" s="117">
        <f>IFERROR($E177*SUMIF('Daily Log'!$AX$18:$AX$1017,$B177,'Daily Log'!$AY$18:$AY$1017),0)</f>
        <v>0</v>
      </c>
      <c r="X177" s="117">
        <f>IFERROR($E177*SUMIF('Daily Log'!$BA$18:$BA$1017,$B177,'Daily Log'!$BB$18:$BB$1017),0)</f>
        <v>0</v>
      </c>
      <c r="Y177" s="117">
        <f>IFERROR($E177*SUMIF('Daily Log'!$BD$18:$BD$1017,$B177,'Daily Log'!$BE$18:$BE$1017),0)</f>
        <v>0</v>
      </c>
      <c r="Z177" s="117">
        <f>IFERROR($E177*SUMIF('Daily Log'!$BG$18:$BG$1017,$B177,'Daily Log'!$BH$18:$BH$1017),0)</f>
        <v>0</v>
      </c>
      <c r="AA177" s="117">
        <f>IFERROR($E177*SUMIF('Daily Log'!$BJ$18:$BJ$1017,$B177,'Daily Log'!$BK$18:$BK$1017),0)</f>
        <v>1</v>
      </c>
      <c r="AB177" s="117">
        <f>IFERROR($E177*SUMIF('Daily Log'!$BM$18:$BM$1017,$B177,'Daily Log'!$BN$18:$BN$1017),0)</f>
        <v>0</v>
      </c>
      <c r="AC177" s="117">
        <f>IFERROR($E177*SUMIF('Daily Log'!$BP$18:$BP$1017,$B177,'Daily Log'!$BQ$18:$BQ$1017),0)</f>
        <v>0</v>
      </c>
      <c r="AD177" s="117">
        <f>IFERROR($E177*SUMIF('Daily Log'!$BS$18:$BS$1017,$B177,'Daily Log'!$BT$18:$BT$1017),0)</f>
        <v>0</v>
      </c>
      <c r="AE177" s="117">
        <f>IFERROR($E177*SUMIF('Daily Log'!$BV$18:$BV$1017,$B177,'Daily Log'!$BW$18:$BW$1017),0)</f>
        <v>0</v>
      </c>
      <c r="AF177" s="117">
        <f>IFERROR($E177*SUMIF('Daily Log'!$BY$18:$BY$1017,$B177,'Daily Log'!$BZ$18:$BZ$1017),0)</f>
        <v>0</v>
      </c>
      <c r="AG177" s="117">
        <f>IFERROR($E177*SUMIF('Daily Log'!$CB$18:$CB$1017,$B177,'Daily Log'!$CC$18:$CC$1017),0)</f>
        <v>0</v>
      </c>
      <c r="AH177" s="117">
        <f>IFERROR($E177*SUMIF('Daily Log'!$CE$18:$CE$1017,$B177,'Daily Log'!$CF$18:$CF$1017),0)</f>
        <v>0</v>
      </c>
      <c r="AI177" s="117">
        <f>IFERROR($E177*SUMIF('Daily Log'!$CH$18:$CH$1017,$B177,'Daily Log'!$CI$18:$CI$1017),0)</f>
        <v>0</v>
      </c>
      <c r="AJ177" s="117">
        <f>IFERROR($E177*SUMIF('Daily Log'!$CK$18:$CK$1017,$B177,'Daily Log'!$CL$18:$CL$1017),0)</f>
        <v>0</v>
      </c>
      <c r="AK177" s="117">
        <f>IFERROR($E177*SUMIF('Daily Log'!$CN$18:$CN$1017,$B177,'Daily Log'!$CO$18:$CO$1017),0)</f>
        <v>0</v>
      </c>
    </row>
    <row r="178" spans="2:37" ht="33.75" hidden="1" customHeight="1">
      <c r="B178" s="409" t="s">
        <v>268</v>
      </c>
      <c r="C178" s="410"/>
      <c r="D178" s="399" t="s">
        <v>27</v>
      </c>
      <c r="E178" s="184">
        <v>1</v>
      </c>
      <c r="F178" s="116">
        <f t="shared" si="3"/>
        <v>4</v>
      </c>
      <c r="G178" s="117">
        <f>IFERROR($E178*SUMIF('Daily Log'!$B$18:$B$1017,$B178,'Daily Log'!$C$18:$C$1017),0)</f>
        <v>0</v>
      </c>
      <c r="H178" s="117">
        <f>IFERROR($E178*SUMIF('Daily Log'!$E$18:$E$1017,$B178,'Daily Log'!$F$18:$F$1017),0)</f>
        <v>0</v>
      </c>
      <c r="I178" s="117">
        <f>IFERROR($E178*SUMIF('Daily Log'!$H$18:$H$1017,$B178,'Daily Log'!$I$18:$I$1017),0)</f>
        <v>0</v>
      </c>
      <c r="J178" s="117">
        <f>IFERROR($E178*SUMIF('Daily Log'!$K$18:$K$1017,$B178,'Daily Log'!$L$18:$L$1017),0)</f>
        <v>0</v>
      </c>
      <c r="K178" s="117">
        <f>IFERROR($E178*SUMIF('Daily Log'!$N$18:$N$1017,$B178,'Daily Log'!$O$18:$O$1017),0)</f>
        <v>0</v>
      </c>
      <c r="L178" s="117">
        <f>IFERROR($E178*SUMIF('Daily Log'!$Q$18:$Q$1017,$B178,'Daily Log'!$R$18:$R$1017),0)</f>
        <v>0</v>
      </c>
      <c r="M178" s="117">
        <f>IFERROR($E178*SUMIF('Daily Log'!$T$18:$T$1017,$B178,'Daily Log'!$U$18:$U$1017),0)</f>
        <v>0</v>
      </c>
      <c r="N178" s="117">
        <f>IFERROR($E178*SUMIF('Daily Log'!$W$18:$W$1017,$B178,'Daily Log'!$X$18:$X$1017),0)</f>
        <v>0</v>
      </c>
      <c r="O178" s="117">
        <f>IFERROR($E178*SUMIF('Daily Log'!$Z$18:$Z$1017,$B178,'Daily Log'!$AA$18:$AA$1017),0)</f>
        <v>0</v>
      </c>
      <c r="P178" s="117">
        <f>IFERROR($E178*SUMIF('Daily Log'!$AC$18:$AC$1017,$B178,'Daily Log'!$AD$18:$AD$1017),0)</f>
        <v>0</v>
      </c>
      <c r="Q178" s="117">
        <f>IFERROR($E178*SUMIF('Daily Log'!$AF$18:$AF$1017,$B178,'Daily Log'!$AG$18:$AG$1017),0)</f>
        <v>0</v>
      </c>
      <c r="R178" s="117">
        <f>IFERROR($E178*SUMIF('Daily Log'!$AI$18:$AI$1017,$B178,'Daily Log'!$AJ$18:$AJ$1017),0)</f>
        <v>0</v>
      </c>
      <c r="S178" s="117">
        <f>IFERROR($E178*SUMIF('Daily Log'!$AL$18:$AL$1017,$B178,'Daily Log'!$AM$18:$AM$1017),0)</f>
        <v>0</v>
      </c>
      <c r="T178" s="117">
        <f>IFERROR($E178*SUMIF('Daily Log'!$AO$18:$AO$1017,$B178,'Daily Log'!$AP$18:$AP$1017),0)</f>
        <v>0</v>
      </c>
      <c r="U178" s="117">
        <f>IFERROR($E178*SUMIF('Daily Log'!$AR$18:$AR$1017,$B178,'Daily Log'!$AS$18:$AS$1017),0)</f>
        <v>0</v>
      </c>
      <c r="V178" s="117">
        <f>IFERROR($E178*SUMIF('Daily Log'!$AU$18:$AU$1017,$B178,'Daily Log'!$AV$18:$AV$1017),0)</f>
        <v>0</v>
      </c>
      <c r="W178" s="117">
        <f>IFERROR($E178*SUMIF('Daily Log'!$AX$18:$AX$1017,$B178,'Daily Log'!$AY$18:$AY$1017),0)</f>
        <v>0</v>
      </c>
      <c r="X178" s="117">
        <f>IFERROR($E178*SUMIF('Daily Log'!$BA$18:$BA$1017,$B178,'Daily Log'!$BB$18:$BB$1017),0)</f>
        <v>0</v>
      </c>
      <c r="Y178" s="117">
        <f>IFERROR($E178*SUMIF('Daily Log'!$BD$18:$BD$1017,$B178,'Daily Log'!$BE$18:$BE$1017),0)</f>
        <v>0</v>
      </c>
      <c r="Z178" s="117">
        <f>IFERROR($E178*SUMIF('Daily Log'!$BG$18:$BG$1017,$B178,'Daily Log'!$BH$18:$BH$1017),0)</f>
        <v>0</v>
      </c>
      <c r="AA178" s="117">
        <f>IFERROR($E178*SUMIF('Daily Log'!$BJ$18:$BJ$1017,$B178,'Daily Log'!$BK$18:$BK$1017),0)</f>
        <v>0</v>
      </c>
      <c r="AB178" s="117">
        <f>IFERROR($E178*SUMIF('Daily Log'!$BM$18:$BM$1017,$B178,'Daily Log'!$BN$18:$BN$1017),0)</f>
        <v>0</v>
      </c>
      <c r="AC178" s="117">
        <f>IFERROR($E178*SUMIF('Daily Log'!$BP$18:$BP$1017,$B178,'Daily Log'!$BQ$18:$BQ$1017),0)</f>
        <v>0</v>
      </c>
      <c r="AD178" s="117">
        <f>IFERROR($E178*SUMIF('Daily Log'!$BS$18:$BS$1017,$B178,'Daily Log'!$BT$18:$BT$1017),0)</f>
        <v>2</v>
      </c>
      <c r="AE178" s="117">
        <f>IFERROR($E178*SUMIF('Daily Log'!$BV$18:$BV$1017,$B178,'Daily Log'!$BW$18:$BW$1017),0)</f>
        <v>1</v>
      </c>
      <c r="AF178" s="117">
        <f>IFERROR($E178*SUMIF('Daily Log'!$BY$18:$BY$1017,$B178,'Daily Log'!$BZ$18:$BZ$1017),0)</f>
        <v>0</v>
      </c>
      <c r="AG178" s="117">
        <f>IFERROR($E178*SUMIF('Daily Log'!$CB$18:$CB$1017,$B178,'Daily Log'!$CC$18:$CC$1017),0)</f>
        <v>1</v>
      </c>
      <c r="AH178" s="117">
        <f>IFERROR($E178*SUMIF('Daily Log'!$CE$18:$CE$1017,$B178,'Daily Log'!$CF$18:$CF$1017),0)</f>
        <v>0</v>
      </c>
      <c r="AI178" s="117">
        <f>IFERROR($E178*SUMIF('Daily Log'!$CH$18:$CH$1017,$B178,'Daily Log'!$CI$18:$CI$1017),0)</f>
        <v>0</v>
      </c>
      <c r="AJ178" s="117">
        <f>IFERROR($E178*SUMIF('Daily Log'!$CK$18:$CK$1017,$B178,'Daily Log'!$CL$18:$CL$1017),0)</f>
        <v>0</v>
      </c>
      <c r="AK178" s="117">
        <f>IFERROR($E178*SUMIF('Daily Log'!$CN$18:$CN$1017,$B178,'Daily Log'!$CO$18:$CO$1017),0)</f>
        <v>0</v>
      </c>
    </row>
    <row r="179" spans="2:37" ht="33.75" hidden="1" customHeight="1">
      <c r="B179" s="409" t="s">
        <v>269</v>
      </c>
      <c r="C179" s="410"/>
      <c r="D179" s="399" t="s">
        <v>27</v>
      </c>
      <c r="E179" s="184">
        <v>1</v>
      </c>
      <c r="F179" s="116">
        <f t="shared" si="3"/>
        <v>0</v>
      </c>
      <c r="G179" s="117">
        <f>IFERROR($E179*SUMIF('Daily Log'!$B$18:$B$1017,$B179,'Daily Log'!$C$18:$C$1017),0)</f>
        <v>0</v>
      </c>
      <c r="H179" s="117">
        <f>IFERROR($E179*SUMIF('Daily Log'!$E$18:$E$1017,$B179,'Daily Log'!$F$18:$F$1017),0)</f>
        <v>0</v>
      </c>
      <c r="I179" s="117">
        <f>IFERROR($E179*SUMIF('Daily Log'!$H$18:$H$1017,$B179,'Daily Log'!$I$18:$I$1017),0)</f>
        <v>0</v>
      </c>
      <c r="J179" s="117">
        <f>IFERROR($E179*SUMIF('Daily Log'!$K$18:$K$1017,$B179,'Daily Log'!$L$18:$L$1017),0)</f>
        <v>0</v>
      </c>
      <c r="K179" s="117">
        <f>IFERROR($E179*SUMIF('Daily Log'!$N$18:$N$1017,$B179,'Daily Log'!$O$18:$O$1017),0)</f>
        <v>0</v>
      </c>
      <c r="L179" s="117">
        <f>IFERROR($E179*SUMIF('Daily Log'!$Q$18:$Q$1017,$B179,'Daily Log'!$R$18:$R$1017),0)</f>
        <v>0</v>
      </c>
      <c r="M179" s="117">
        <f>IFERROR($E179*SUMIF('Daily Log'!$T$18:$T$1017,$B179,'Daily Log'!$U$18:$U$1017),0)</f>
        <v>0</v>
      </c>
      <c r="N179" s="117">
        <f>IFERROR($E179*SUMIF('Daily Log'!$W$18:$W$1017,$B179,'Daily Log'!$X$18:$X$1017),0)</f>
        <v>0</v>
      </c>
      <c r="O179" s="117">
        <f>IFERROR($E179*SUMIF('Daily Log'!$Z$18:$Z$1017,$B179,'Daily Log'!$AA$18:$AA$1017),0)</f>
        <v>0</v>
      </c>
      <c r="P179" s="117">
        <f>IFERROR($E179*SUMIF('Daily Log'!$AC$18:$AC$1017,$B179,'Daily Log'!$AD$18:$AD$1017),0)</f>
        <v>0</v>
      </c>
      <c r="Q179" s="117">
        <f>IFERROR($E179*SUMIF('Daily Log'!$AF$18:$AF$1017,$B179,'Daily Log'!$AG$18:$AG$1017),0)</f>
        <v>0</v>
      </c>
      <c r="R179" s="117">
        <f>IFERROR($E179*SUMIF('Daily Log'!$AI$18:$AI$1017,$B179,'Daily Log'!$AJ$18:$AJ$1017),0)</f>
        <v>0</v>
      </c>
      <c r="S179" s="117">
        <f>IFERROR($E179*SUMIF('Daily Log'!$AL$18:$AL$1017,$B179,'Daily Log'!$AM$18:$AM$1017),0)</f>
        <v>0</v>
      </c>
      <c r="T179" s="117">
        <f>IFERROR($E179*SUMIF('Daily Log'!$AO$18:$AO$1017,$B179,'Daily Log'!$AP$18:$AP$1017),0)</f>
        <v>0</v>
      </c>
      <c r="U179" s="117">
        <f>IFERROR($E179*SUMIF('Daily Log'!$AR$18:$AR$1017,$B179,'Daily Log'!$AS$18:$AS$1017),0)</f>
        <v>0</v>
      </c>
      <c r="V179" s="117">
        <f>IFERROR($E179*SUMIF('Daily Log'!$AU$18:$AU$1017,$B179,'Daily Log'!$AV$18:$AV$1017),0)</f>
        <v>0</v>
      </c>
      <c r="W179" s="117">
        <f>IFERROR($E179*SUMIF('Daily Log'!$AX$18:$AX$1017,$B179,'Daily Log'!$AY$18:$AY$1017),0)</f>
        <v>0</v>
      </c>
      <c r="X179" s="117">
        <f>IFERROR($E179*SUMIF('Daily Log'!$BA$18:$BA$1017,$B179,'Daily Log'!$BB$18:$BB$1017),0)</f>
        <v>0</v>
      </c>
      <c r="Y179" s="117">
        <f>IFERROR($E179*SUMIF('Daily Log'!$BD$18:$BD$1017,$B179,'Daily Log'!$BE$18:$BE$1017),0)</f>
        <v>0</v>
      </c>
      <c r="Z179" s="117">
        <f>IFERROR($E179*SUMIF('Daily Log'!$BG$18:$BG$1017,$B179,'Daily Log'!$BH$18:$BH$1017),0)</f>
        <v>0</v>
      </c>
      <c r="AA179" s="117">
        <f>IFERROR($E179*SUMIF('Daily Log'!$BJ$18:$BJ$1017,$B179,'Daily Log'!$BK$18:$BK$1017),0)</f>
        <v>0</v>
      </c>
      <c r="AB179" s="117">
        <f>IFERROR($E179*SUMIF('Daily Log'!$BM$18:$BM$1017,$B179,'Daily Log'!$BN$18:$BN$1017),0)</f>
        <v>0</v>
      </c>
      <c r="AC179" s="117">
        <f>IFERROR($E179*SUMIF('Daily Log'!$BP$18:$BP$1017,$B179,'Daily Log'!$BQ$18:$BQ$1017),0)</f>
        <v>0</v>
      </c>
      <c r="AD179" s="117">
        <f>IFERROR($E179*SUMIF('Daily Log'!$BS$18:$BS$1017,$B179,'Daily Log'!$BT$18:$BT$1017),0)</f>
        <v>0</v>
      </c>
      <c r="AE179" s="117">
        <f>IFERROR($E179*SUMIF('Daily Log'!$BV$18:$BV$1017,$B179,'Daily Log'!$BW$18:$BW$1017),0)</f>
        <v>0</v>
      </c>
      <c r="AF179" s="117">
        <f>IFERROR($E179*SUMIF('Daily Log'!$BY$18:$BY$1017,$B179,'Daily Log'!$BZ$18:$BZ$1017),0)</f>
        <v>0</v>
      </c>
      <c r="AG179" s="117">
        <f>IFERROR($E179*SUMIF('Daily Log'!$CB$18:$CB$1017,$B179,'Daily Log'!$CC$18:$CC$1017),0)</f>
        <v>0</v>
      </c>
      <c r="AH179" s="117">
        <f>IFERROR($E179*SUMIF('Daily Log'!$CE$18:$CE$1017,$B179,'Daily Log'!$CF$18:$CF$1017),0)</f>
        <v>0</v>
      </c>
      <c r="AI179" s="117">
        <f>IFERROR($E179*SUMIF('Daily Log'!$CH$18:$CH$1017,$B179,'Daily Log'!$CI$18:$CI$1017),0)</f>
        <v>0</v>
      </c>
      <c r="AJ179" s="117">
        <f>IFERROR($E179*SUMIF('Daily Log'!$CK$18:$CK$1017,$B179,'Daily Log'!$CL$18:$CL$1017),0)</f>
        <v>0</v>
      </c>
      <c r="AK179" s="117">
        <f>IFERROR($E179*SUMIF('Daily Log'!$CN$18:$CN$1017,$B179,'Daily Log'!$CO$18:$CO$1017),0)</f>
        <v>0</v>
      </c>
    </row>
    <row r="180" spans="2:37" ht="33.75" hidden="1" customHeight="1">
      <c r="B180" s="409" t="s">
        <v>270</v>
      </c>
      <c r="C180" s="410"/>
      <c r="D180" s="399" t="s">
        <v>27</v>
      </c>
      <c r="E180" s="184">
        <v>1</v>
      </c>
      <c r="F180" s="116">
        <f t="shared" si="3"/>
        <v>0</v>
      </c>
      <c r="G180" s="117">
        <f>IFERROR($E180*SUMIF('Daily Log'!$B$18:$B$1017,$B180,'Daily Log'!$C$18:$C$1017),0)</f>
        <v>0</v>
      </c>
      <c r="H180" s="117">
        <f>IFERROR($E180*SUMIF('Daily Log'!$E$18:$E$1017,$B180,'Daily Log'!$F$18:$F$1017),0)</f>
        <v>0</v>
      </c>
      <c r="I180" s="117">
        <f>IFERROR($E180*SUMIF('Daily Log'!$H$18:$H$1017,$B180,'Daily Log'!$I$18:$I$1017),0)</f>
        <v>0</v>
      </c>
      <c r="J180" s="117">
        <f>IFERROR($E180*SUMIF('Daily Log'!$K$18:$K$1017,$B180,'Daily Log'!$L$18:$L$1017),0)</f>
        <v>0</v>
      </c>
      <c r="K180" s="117">
        <f>IFERROR($E180*SUMIF('Daily Log'!$N$18:$N$1017,$B180,'Daily Log'!$O$18:$O$1017),0)</f>
        <v>0</v>
      </c>
      <c r="L180" s="117">
        <f>IFERROR($E180*SUMIF('Daily Log'!$Q$18:$Q$1017,$B180,'Daily Log'!$R$18:$R$1017),0)</f>
        <v>0</v>
      </c>
      <c r="M180" s="117">
        <f>IFERROR($E180*SUMIF('Daily Log'!$T$18:$T$1017,$B180,'Daily Log'!$U$18:$U$1017),0)</f>
        <v>0</v>
      </c>
      <c r="N180" s="117">
        <f>IFERROR($E180*SUMIF('Daily Log'!$W$18:$W$1017,$B180,'Daily Log'!$X$18:$X$1017),0)</f>
        <v>0</v>
      </c>
      <c r="O180" s="117">
        <f>IFERROR($E180*SUMIF('Daily Log'!$Z$18:$Z$1017,$B180,'Daily Log'!$AA$18:$AA$1017),0)</f>
        <v>0</v>
      </c>
      <c r="P180" s="117">
        <f>IFERROR($E180*SUMIF('Daily Log'!$AC$18:$AC$1017,$B180,'Daily Log'!$AD$18:$AD$1017),0)</f>
        <v>0</v>
      </c>
      <c r="Q180" s="117">
        <f>IFERROR($E180*SUMIF('Daily Log'!$AF$18:$AF$1017,$B180,'Daily Log'!$AG$18:$AG$1017),0)</f>
        <v>0</v>
      </c>
      <c r="R180" s="117">
        <f>IFERROR($E180*SUMIF('Daily Log'!$AI$18:$AI$1017,$B180,'Daily Log'!$AJ$18:$AJ$1017),0)</f>
        <v>0</v>
      </c>
      <c r="S180" s="117">
        <f>IFERROR($E180*SUMIF('Daily Log'!$AL$18:$AL$1017,$B180,'Daily Log'!$AM$18:$AM$1017),0)</f>
        <v>0</v>
      </c>
      <c r="T180" s="117">
        <f>IFERROR($E180*SUMIF('Daily Log'!$AO$18:$AO$1017,$B180,'Daily Log'!$AP$18:$AP$1017),0)</f>
        <v>0</v>
      </c>
      <c r="U180" s="117">
        <f>IFERROR($E180*SUMIF('Daily Log'!$AR$18:$AR$1017,$B180,'Daily Log'!$AS$18:$AS$1017),0)</f>
        <v>0</v>
      </c>
      <c r="V180" s="117">
        <f>IFERROR($E180*SUMIF('Daily Log'!$AU$18:$AU$1017,$B180,'Daily Log'!$AV$18:$AV$1017),0)</f>
        <v>0</v>
      </c>
      <c r="W180" s="117">
        <f>IFERROR($E180*SUMIF('Daily Log'!$AX$18:$AX$1017,$B180,'Daily Log'!$AY$18:$AY$1017),0)</f>
        <v>0</v>
      </c>
      <c r="X180" s="117">
        <f>IFERROR($E180*SUMIF('Daily Log'!$BA$18:$BA$1017,$B180,'Daily Log'!$BB$18:$BB$1017),0)</f>
        <v>0</v>
      </c>
      <c r="Y180" s="117">
        <f>IFERROR($E180*SUMIF('Daily Log'!$BD$18:$BD$1017,$B180,'Daily Log'!$BE$18:$BE$1017),0)</f>
        <v>0</v>
      </c>
      <c r="Z180" s="117">
        <f>IFERROR($E180*SUMIF('Daily Log'!$BG$18:$BG$1017,$B180,'Daily Log'!$BH$18:$BH$1017),0)</f>
        <v>0</v>
      </c>
      <c r="AA180" s="117">
        <f>IFERROR($E180*SUMIF('Daily Log'!$BJ$18:$BJ$1017,$B180,'Daily Log'!$BK$18:$BK$1017),0)</f>
        <v>0</v>
      </c>
      <c r="AB180" s="117">
        <f>IFERROR($E180*SUMIF('Daily Log'!$BM$18:$BM$1017,$B180,'Daily Log'!$BN$18:$BN$1017),0)</f>
        <v>0</v>
      </c>
      <c r="AC180" s="117">
        <f>IFERROR($E180*SUMIF('Daily Log'!$BP$18:$BP$1017,$B180,'Daily Log'!$BQ$18:$BQ$1017),0)</f>
        <v>0</v>
      </c>
      <c r="AD180" s="117">
        <f>IFERROR($E180*SUMIF('Daily Log'!$BS$18:$BS$1017,$B180,'Daily Log'!$BT$18:$BT$1017),0)</f>
        <v>0</v>
      </c>
      <c r="AE180" s="117">
        <f>IFERROR($E180*SUMIF('Daily Log'!$BV$18:$BV$1017,$B180,'Daily Log'!$BW$18:$BW$1017),0)</f>
        <v>0</v>
      </c>
      <c r="AF180" s="117">
        <f>IFERROR($E180*SUMIF('Daily Log'!$BY$18:$BY$1017,$B180,'Daily Log'!$BZ$18:$BZ$1017),0)</f>
        <v>0</v>
      </c>
      <c r="AG180" s="117">
        <f>IFERROR($E180*SUMIF('Daily Log'!$CB$18:$CB$1017,$B180,'Daily Log'!$CC$18:$CC$1017),0)</f>
        <v>0</v>
      </c>
      <c r="AH180" s="117">
        <f>IFERROR($E180*SUMIF('Daily Log'!$CE$18:$CE$1017,$B180,'Daily Log'!$CF$18:$CF$1017),0)</f>
        <v>0</v>
      </c>
      <c r="AI180" s="117">
        <f>IFERROR($E180*SUMIF('Daily Log'!$CH$18:$CH$1017,$B180,'Daily Log'!$CI$18:$CI$1017),0)</f>
        <v>0</v>
      </c>
      <c r="AJ180" s="117">
        <f>IFERROR($E180*SUMIF('Daily Log'!$CK$18:$CK$1017,$B180,'Daily Log'!$CL$18:$CL$1017),0)</f>
        <v>0</v>
      </c>
      <c r="AK180" s="117">
        <f>IFERROR($E180*SUMIF('Daily Log'!$CN$18:$CN$1017,$B180,'Daily Log'!$CO$18:$CO$1017),0)</f>
        <v>0</v>
      </c>
    </row>
    <row r="181" spans="2:37" ht="38.25" hidden="1" customHeight="1">
      <c r="B181" s="409" t="s">
        <v>271</v>
      </c>
      <c r="C181" s="410"/>
      <c r="D181" s="399" t="s">
        <v>27</v>
      </c>
      <c r="E181" s="184">
        <v>1</v>
      </c>
      <c r="F181" s="116">
        <f t="shared" si="3"/>
        <v>0</v>
      </c>
      <c r="G181" s="117">
        <f>IFERROR($E181*SUMIF('Daily Log'!$B$18:$B$1017,$B181,'Daily Log'!$C$18:$C$1017),0)</f>
        <v>0</v>
      </c>
      <c r="H181" s="117">
        <f>IFERROR($E181*SUMIF('Daily Log'!$E$18:$E$1017,$B181,'Daily Log'!$F$18:$F$1017),0)</f>
        <v>0</v>
      </c>
      <c r="I181" s="117">
        <f>IFERROR($E181*SUMIF('Daily Log'!$H$18:$H$1017,$B181,'Daily Log'!$I$18:$I$1017),0)</f>
        <v>0</v>
      </c>
      <c r="J181" s="117">
        <f>IFERROR($E181*SUMIF('Daily Log'!$K$18:$K$1017,$B181,'Daily Log'!$L$18:$L$1017),0)</f>
        <v>0</v>
      </c>
      <c r="K181" s="117">
        <f>IFERROR($E181*SUMIF('Daily Log'!$N$18:$N$1017,$B181,'Daily Log'!$O$18:$O$1017),0)</f>
        <v>0</v>
      </c>
      <c r="L181" s="117">
        <f>IFERROR($E181*SUMIF('Daily Log'!$Q$18:$Q$1017,$B181,'Daily Log'!$R$18:$R$1017),0)</f>
        <v>0</v>
      </c>
      <c r="M181" s="117">
        <f>IFERROR($E181*SUMIF('Daily Log'!$T$18:$T$1017,$B181,'Daily Log'!$U$18:$U$1017),0)</f>
        <v>0</v>
      </c>
      <c r="N181" s="117">
        <f>IFERROR($E181*SUMIF('Daily Log'!$W$18:$W$1017,$B181,'Daily Log'!$X$18:$X$1017),0)</f>
        <v>0</v>
      </c>
      <c r="O181" s="117">
        <f>IFERROR($E181*SUMIF('Daily Log'!$Z$18:$Z$1017,$B181,'Daily Log'!$AA$18:$AA$1017),0)</f>
        <v>0</v>
      </c>
      <c r="P181" s="117">
        <f>IFERROR($E181*SUMIF('Daily Log'!$AC$18:$AC$1017,$B181,'Daily Log'!$AD$18:$AD$1017),0)</f>
        <v>0</v>
      </c>
      <c r="Q181" s="117">
        <f>IFERROR($E181*SUMIF('Daily Log'!$AF$18:$AF$1017,$B181,'Daily Log'!$AG$18:$AG$1017),0)</f>
        <v>0</v>
      </c>
      <c r="R181" s="117">
        <f>IFERROR($E181*SUMIF('Daily Log'!$AI$18:$AI$1017,$B181,'Daily Log'!$AJ$18:$AJ$1017),0)</f>
        <v>0</v>
      </c>
      <c r="S181" s="117">
        <f>IFERROR($E181*SUMIF('Daily Log'!$AL$18:$AL$1017,$B181,'Daily Log'!$AM$18:$AM$1017),0)</f>
        <v>0</v>
      </c>
      <c r="T181" s="117">
        <f>IFERROR($E181*SUMIF('Daily Log'!$AO$18:$AO$1017,$B181,'Daily Log'!$AP$18:$AP$1017),0)</f>
        <v>0</v>
      </c>
      <c r="U181" s="117">
        <f>IFERROR($E181*SUMIF('Daily Log'!$AR$18:$AR$1017,$B181,'Daily Log'!$AS$18:$AS$1017),0)</f>
        <v>0</v>
      </c>
      <c r="V181" s="117">
        <f>IFERROR($E181*SUMIF('Daily Log'!$AU$18:$AU$1017,$B181,'Daily Log'!$AV$18:$AV$1017),0)</f>
        <v>0</v>
      </c>
      <c r="W181" s="117">
        <f>IFERROR($E181*SUMIF('Daily Log'!$AX$18:$AX$1017,$B181,'Daily Log'!$AY$18:$AY$1017),0)</f>
        <v>0</v>
      </c>
      <c r="X181" s="117">
        <f>IFERROR($E181*SUMIF('Daily Log'!$BA$18:$BA$1017,$B181,'Daily Log'!$BB$18:$BB$1017),0)</f>
        <v>0</v>
      </c>
      <c r="Y181" s="117">
        <f>IFERROR($E181*SUMIF('Daily Log'!$BD$18:$BD$1017,$B181,'Daily Log'!$BE$18:$BE$1017),0)</f>
        <v>0</v>
      </c>
      <c r="Z181" s="117">
        <f>IFERROR($E181*SUMIF('Daily Log'!$BG$18:$BG$1017,$B181,'Daily Log'!$BH$18:$BH$1017),0)</f>
        <v>0</v>
      </c>
      <c r="AA181" s="117">
        <f>IFERROR($E181*SUMIF('Daily Log'!$BJ$18:$BJ$1017,$B181,'Daily Log'!$BK$18:$BK$1017),0)</f>
        <v>0</v>
      </c>
      <c r="AB181" s="117">
        <f>IFERROR($E181*SUMIF('Daily Log'!$BM$18:$BM$1017,$B181,'Daily Log'!$BN$18:$BN$1017),0)</f>
        <v>0</v>
      </c>
      <c r="AC181" s="117">
        <f>IFERROR($E181*SUMIF('Daily Log'!$BP$18:$BP$1017,$B181,'Daily Log'!$BQ$18:$BQ$1017),0)</f>
        <v>0</v>
      </c>
      <c r="AD181" s="117">
        <f>IFERROR($E181*SUMIF('Daily Log'!$BS$18:$BS$1017,$B181,'Daily Log'!$BT$18:$BT$1017),0)</f>
        <v>0</v>
      </c>
      <c r="AE181" s="117">
        <f>IFERROR($E181*SUMIF('Daily Log'!$BV$18:$BV$1017,$B181,'Daily Log'!$BW$18:$BW$1017),0)</f>
        <v>0</v>
      </c>
      <c r="AF181" s="117">
        <f>IFERROR($E181*SUMIF('Daily Log'!$BY$18:$BY$1017,$B181,'Daily Log'!$BZ$18:$BZ$1017),0)</f>
        <v>0</v>
      </c>
      <c r="AG181" s="117">
        <f>IFERROR($E181*SUMIF('Daily Log'!$CB$18:$CB$1017,$B181,'Daily Log'!$CC$18:$CC$1017),0)</f>
        <v>0</v>
      </c>
      <c r="AH181" s="117">
        <f>IFERROR($E181*SUMIF('Daily Log'!$CE$18:$CE$1017,$B181,'Daily Log'!$CF$18:$CF$1017),0)</f>
        <v>0</v>
      </c>
      <c r="AI181" s="117">
        <f>IFERROR($E181*SUMIF('Daily Log'!$CH$18:$CH$1017,$B181,'Daily Log'!$CI$18:$CI$1017),0)</f>
        <v>0</v>
      </c>
      <c r="AJ181" s="117">
        <f>IFERROR($E181*SUMIF('Daily Log'!$CK$18:$CK$1017,$B181,'Daily Log'!$CL$18:$CL$1017),0)</f>
        <v>0</v>
      </c>
      <c r="AK181" s="117">
        <f>IFERROR($E181*SUMIF('Daily Log'!$CN$18:$CN$1017,$B181,'Daily Log'!$CO$18:$CO$1017),0)</f>
        <v>0</v>
      </c>
    </row>
    <row r="182" spans="2:37" ht="38.25" hidden="1" customHeight="1">
      <c r="B182" s="409" t="s">
        <v>272</v>
      </c>
      <c r="C182" s="410"/>
      <c r="D182" s="399" t="s">
        <v>27</v>
      </c>
      <c r="E182" s="184">
        <v>1</v>
      </c>
      <c r="F182" s="116">
        <f t="shared" si="3"/>
        <v>5</v>
      </c>
      <c r="G182" s="117">
        <f>IFERROR($E182*SUMIF('Daily Log'!$B$18:$B$1017,$B182,'Daily Log'!$C$18:$C$1017),0)</f>
        <v>0</v>
      </c>
      <c r="H182" s="117">
        <f>IFERROR($E182*SUMIF('Daily Log'!$E$18:$E$1017,$B182,'Daily Log'!$F$18:$F$1017),0)</f>
        <v>0</v>
      </c>
      <c r="I182" s="117">
        <f>IFERROR($E182*SUMIF('Daily Log'!$H$18:$H$1017,$B182,'Daily Log'!$I$18:$I$1017),0)</f>
        <v>0</v>
      </c>
      <c r="J182" s="117">
        <f>IFERROR($E182*SUMIF('Daily Log'!$K$18:$K$1017,$B182,'Daily Log'!$L$18:$L$1017),0)</f>
        <v>0</v>
      </c>
      <c r="K182" s="117">
        <f>IFERROR($E182*SUMIF('Daily Log'!$N$18:$N$1017,$B182,'Daily Log'!$O$18:$O$1017),0)</f>
        <v>0</v>
      </c>
      <c r="L182" s="117">
        <f>IFERROR($E182*SUMIF('Daily Log'!$Q$18:$Q$1017,$B182,'Daily Log'!$R$18:$R$1017),0)</f>
        <v>0</v>
      </c>
      <c r="M182" s="117">
        <f>IFERROR($E182*SUMIF('Daily Log'!$T$18:$T$1017,$B182,'Daily Log'!$U$18:$U$1017),0)</f>
        <v>0</v>
      </c>
      <c r="N182" s="117">
        <f>IFERROR($E182*SUMIF('Daily Log'!$W$18:$W$1017,$B182,'Daily Log'!$X$18:$X$1017),0)</f>
        <v>0</v>
      </c>
      <c r="O182" s="117">
        <f>IFERROR($E182*SUMIF('Daily Log'!$Z$18:$Z$1017,$B182,'Daily Log'!$AA$18:$AA$1017),0)</f>
        <v>0</v>
      </c>
      <c r="P182" s="117">
        <f>IFERROR($E182*SUMIF('Daily Log'!$AC$18:$AC$1017,$B182,'Daily Log'!$AD$18:$AD$1017),0)</f>
        <v>0</v>
      </c>
      <c r="Q182" s="117">
        <f>IFERROR($E182*SUMIF('Daily Log'!$AF$18:$AF$1017,$B182,'Daily Log'!$AG$18:$AG$1017),0)</f>
        <v>0</v>
      </c>
      <c r="R182" s="117">
        <f>IFERROR($E182*SUMIF('Daily Log'!$AI$18:$AI$1017,$B182,'Daily Log'!$AJ$18:$AJ$1017),0)</f>
        <v>0</v>
      </c>
      <c r="S182" s="117">
        <f>IFERROR($E182*SUMIF('Daily Log'!$AL$18:$AL$1017,$B182,'Daily Log'!$AM$18:$AM$1017),0)</f>
        <v>0</v>
      </c>
      <c r="T182" s="117">
        <f>IFERROR($E182*SUMIF('Daily Log'!$AO$18:$AO$1017,$B182,'Daily Log'!$AP$18:$AP$1017),0)</f>
        <v>0</v>
      </c>
      <c r="U182" s="117">
        <f>IFERROR($E182*SUMIF('Daily Log'!$AR$18:$AR$1017,$B182,'Daily Log'!$AS$18:$AS$1017),0)</f>
        <v>0</v>
      </c>
      <c r="V182" s="117">
        <f>IFERROR($E182*SUMIF('Daily Log'!$AU$18:$AU$1017,$B182,'Daily Log'!$AV$18:$AV$1017),0)</f>
        <v>0</v>
      </c>
      <c r="W182" s="117">
        <f>IFERROR($E182*SUMIF('Daily Log'!$AX$18:$AX$1017,$B182,'Daily Log'!$AY$18:$AY$1017),0)</f>
        <v>0</v>
      </c>
      <c r="X182" s="117">
        <f>IFERROR($E182*SUMIF('Daily Log'!$BA$18:$BA$1017,$B182,'Daily Log'!$BB$18:$BB$1017),0)</f>
        <v>0</v>
      </c>
      <c r="Y182" s="117">
        <f>IFERROR($E182*SUMIF('Daily Log'!$BD$18:$BD$1017,$B182,'Daily Log'!$BE$18:$BE$1017),0)</f>
        <v>0</v>
      </c>
      <c r="Z182" s="117">
        <f>IFERROR($E182*SUMIF('Daily Log'!$BG$18:$BG$1017,$B182,'Daily Log'!$BH$18:$BH$1017),0)</f>
        <v>0</v>
      </c>
      <c r="AA182" s="117">
        <f>IFERROR($E182*SUMIF('Daily Log'!$BJ$18:$BJ$1017,$B182,'Daily Log'!$BK$18:$BK$1017),0)</f>
        <v>1</v>
      </c>
      <c r="AB182" s="117">
        <f>IFERROR($E182*SUMIF('Daily Log'!$BM$18:$BM$1017,$B182,'Daily Log'!$BN$18:$BN$1017),0)</f>
        <v>1</v>
      </c>
      <c r="AC182" s="117">
        <f>IFERROR($E182*SUMIF('Daily Log'!$BP$18:$BP$1017,$B182,'Daily Log'!$BQ$18:$BQ$1017),0)</f>
        <v>1</v>
      </c>
      <c r="AD182" s="117">
        <f>IFERROR($E182*SUMIF('Daily Log'!$BS$18:$BS$1017,$B182,'Daily Log'!$BT$18:$BT$1017),0)</f>
        <v>1</v>
      </c>
      <c r="AE182" s="117">
        <f>IFERROR($E182*SUMIF('Daily Log'!$BV$18:$BV$1017,$B182,'Daily Log'!$BW$18:$BW$1017),0)</f>
        <v>1</v>
      </c>
      <c r="AF182" s="117">
        <f>IFERROR($E182*SUMIF('Daily Log'!$BY$18:$BY$1017,$B182,'Daily Log'!$BZ$18:$BZ$1017),0)</f>
        <v>0</v>
      </c>
      <c r="AG182" s="117">
        <f>IFERROR($E182*SUMIF('Daily Log'!$CB$18:$CB$1017,$B182,'Daily Log'!$CC$18:$CC$1017),0)</f>
        <v>0</v>
      </c>
      <c r="AH182" s="117">
        <f>IFERROR($E182*SUMIF('Daily Log'!$CE$18:$CE$1017,$B182,'Daily Log'!$CF$18:$CF$1017),0)</f>
        <v>0</v>
      </c>
      <c r="AI182" s="117">
        <f>IFERROR($E182*SUMIF('Daily Log'!$CH$18:$CH$1017,$B182,'Daily Log'!$CI$18:$CI$1017),0)</f>
        <v>0</v>
      </c>
      <c r="AJ182" s="117">
        <f>IFERROR($E182*SUMIF('Daily Log'!$CK$18:$CK$1017,$B182,'Daily Log'!$CL$18:$CL$1017),0)</f>
        <v>0</v>
      </c>
      <c r="AK182" s="117">
        <f>IFERROR($E182*SUMIF('Daily Log'!$CN$18:$CN$1017,$B182,'Daily Log'!$CO$18:$CO$1017),0)</f>
        <v>0</v>
      </c>
    </row>
    <row r="183" spans="2:37" ht="38.25" hidden="1" customHeight="1">
      <c r="B183" s="409" t="s">
        <v>273</v>
      </c>
      <c r="C183" s="410"/>
      <c r="D183" s="399" t="s">
        <v>27</v>
      </c>
      <c r="E183" s="184">
        <v>1</v>
      </c>
      <c r="F183" s="116">
        <f t="shared" si="3"/>
        <v>0</v>
      </c>
      <c r="G183" s="117">
        <f>IFERROR($E183*SUMIF('Daily Log'!$B$18:$B$1017,$B183,'Daily Log'!$C$18:$C$1017),0)</f>
        <v>0</v>
      </c>
      <c r="H183" s="117">
        <f>IFERROR($E183*SUMIF('Daily Log'!$E$18:$E$1017,$B183,'Daily Log'!$F$18:$F$1017),0)</f>
        <v>0</v>
      </c>
      <c r="I183" s="117">
        <f>IFERROR($E183*SUMIF('Daily Log'!$H$18:$H$1017,$B183,'Daily Log'!$I$18:$I$1017),0)</f>
        <v>0</v>
      </c>
      <c r="J183" s="117">
        <f>IFERROR($E183*SUMIF('Daily Log'!$K$18:$K$1017,$B183,'Daily Log'!$L$18:$L$1017),0)</f>
        <v>0</v>
      </c>
      <c r="K183" s="117">
        <f>IFERROR($E183*SUMIF('Daily Log'!$N$18:$N$1017,$B183,'Daily Log'!$O$18:$O$1017),0)</f>
        <v>0</v>
      </c>
      <c r="L183" s="117">
        <f>IFERROR($E183*SUMIF('Daily Log'!$Q$18:$Q$1017,$B183,'Daily Log'!$R$18:$R$1017),0)</f>
        <v>0</v>
      </c>
      <c r="M183" s="117">
        <f>IFERROR($E183*SUMIF('Daily Log'!$T$18:$T$1017,$B183,'Daily Log'!$U$18:$U$1017),0)</f>
        <v>0</v>
      </c>
      <c r="N183" s="117">
        <f>IFERROR($E183*SUMIF('Daily Log'!$W$18:$W$1017,$B183,'Daily Log'!$X$18:$X$1017),0)</f>
        <v>0</v>
      </c>
      <c r="O183" s="117">
        <f>IFERROR($E183*SUMIF('Daily Log'!$Z$18:$Z$1017,$B183,'Daily Log'!$AA$18:$AA$1017),0)</f>
        <v>0</v>
      </c>
      <c r="P183" s="117">
        <f>IFERROR($E183*SUMIF('Daily Log'!$AC$18:$AC$1017,$B183,'Daily Log'!$AD$18:$AD$1017),0)</f>
        <v>0</v>
      </c>
      <c r="Q183" s="117">
        <f>IFERROR($E183*SUMIF('Daily Log'!$AF$18:$AF$1017,$B183,'Daily Log'!$AG$18:$AG$1017),0)</f>
        <v>0</v>
      </c>
      <c r="R183" s="117">
        <f>IFERROR($E183*SUMIF('Daily Log'!$AI$18:$AI$1017,$B183,'Daily Log'!$AJ$18:$AJ$1017),0)</f>
        <v>0</v>
      </c>
      <c r="S183" s="117">
        <f>IFERROR($E183*SUMIF('Daily Log'!$AL$18:$AL$1017,$B183,'Daily Log'!$AM$18:$AM$1017),0)</f>
        <v>0</v>
      </c>
      <c r="T183" s="117">
        <f>IFERROR($E183*SUMIF('Daily Log'!$AO$18:$AO$1017,$B183,'Daily Log'!$AP$18:$AP$1017),0)</f>
        <v>0</v>
      </c>
      <c r="U183" s="117">
        <f>IFERROR($E183*SUMIF('Daily Log'!$AR$18:$AR$1017,$B183,'Daily Log'!$AS$18:$AS$1017),0)</f>
        <v>0</v>
      </c>
      <c r="V183" s="117">
        <f>IFERROR($E183*SUMIF('Daily Log'!$AU$18:$AU$1017,$B183,'Daily Log'!$AV$18:$AV$1017),0)</f>
        <v>0</v>
      </c>
      <c r="W183" s="117">
        <f>IFERROR($E183*SUMIF('Daily Log'!$AX$18:$AX$1017,$B183,'Daily Log'!$AY$18:$AY$1017),0)</f>
        <v>0</v>
      </c>
      <c r="X183" s="117">
        <f>IFERROR($E183*SUMIF('Daily Log'!$BA$18:$BA$1017,$B183,'Daily Log'!$BB$18:$BB$1017),0)</f>
        <v>0</v>
      </c>
      <c r="Y183" s="117">
        <f>IFERROR($E183*SUMIF('Daily Log'!$BD$18:$BD$1017,$B183,'Daily Log'!$BE$18:$BE$1017),0)</f>
        <v>0</v>
      </c>
      <c r="Z183" s="117">
        <f>IFERROR($E183*SUMIF('Daily Log'!$BG$18:$BG$1017,$B183,'Daily Log'!$BH$18:$BH$1017),0)</f>
        <v>0</v>
      </c>
      <c r="AA183" s="117">
        <f>IFERROR($E183*SUMIF('Daily Log'!$BJ$18:$BJ$1017,$B183,'Daily Log'!$BK$18:$BK$1017),0)</f>
        <v>0</v>
      </c>
      <c r="AB183" s="117">
        <f>IFERROR($E183*SUMIF('Daily Log'!$BM$18:$BM$1017,$B183,'Daily Log'!$BN$18:$BN$1017),0)</f>
        <v>0</v>
      </c>
      <c r="AC183" s="117">
        <f>IFERROR($E183*SUMIF('Daily Log'!$BP$18:$BP$1017,$B183,'Daily Log'!$BQ$18:$BQ$1017),0)</f>
        <v>0</v>
      </c>
      <c r="AD183" s="117">
        <f>IFERROR($E183*SUMIF('Daily Log'!$BS$18:$BS$1017,$B183,'Daily Log'!$BT$18:$BT$1017),0)</f>
        <v>0</v>
      </c>
      <c r="AE183" s="117">
        <f>IFERROR($E183*SUMIF('Daily Log'!$BV$18:$BV$1017,$B183,'Daily Log'!$BW$18:$BW$1017),0)</f>
        <v>0</v>
      </c>
      <c r="AF183" s="117">
        <f>IFERROR($E183*SUMIF('Daily Log'!$BY$18:$BY$1017,$B183,'Daily Log'!$BZ$18:$BZ$1017),0)</f>
        <v>0</v>
      </c>
      <c r="AG183" s="117">
        <f>IFERROR($E183*SUMIF('Daily Log'!$CB$18:$CB$1017,$B183,'Daily Log'!$CC$18:$CC$1017),0)</f>
        <v>0</v>
      </c>
      <c r="AH183" s="117">
        <f>IFERROR($E183*SUMIF('Daily Log'!$CE$18:$CE$1017,$B183,'Daily Log'!$CF$18:$CF$1017),0)</f>
        <v>0</v>
      </c>
      <c r="AI183" s="117">
        <f>IFERROR($E183*SUMIF('Daily Log'!$CH$18:$CH$1017,$B183,'Daily Log'!$CI$18:$CI$1017),0)</f>
        <v>0</v>
      </c>
      <c r="AJ183" s="117">
        <f>IFERROR($E183*SUMIF('Daily Log'!$CK$18:$CK$1017,$B183,'Daily Log'!$CL$18:$CL$1017),0)</f>
        <v>0</v>
      </c>
      <c r="AK183" s="117">
        <f>IFERROR($E183*SUMIF('Daily Log'!$CN$18:$CN$1017,$B183,'Daily Log'!$CO$18:$CO$1017),0)</f>
        <v>0</v>
      </c>
    </row>
    <row r="184" spans="2:37" ht="38.25" hidden="1" customHeight="1">
      <c r="B184" s="409" t="s">
        <v>165</v>
      </c>
      <c r="C184" s="412"/>
      <c r="D184" s="399" t="s">
        <v>27</v>
      </c>
      <c r="E184" s="184">
        <v>1</v>
      </c>
      <c r="F184" s="116">
        <f t="shared" si="3"/>
        <v>14</v>
      </c>
      <c r="G184" s="117">
        <f>IFERROR($E184*SUMIF('Daily Log'!$B$18:$B$1017,$B184,'Daily Log'!$C$18:$C$1017),0)</f>
        <v>0</v>
      </c>
      <c r="H184" s="117">
        <f>IFERROR($E184*SUMIF('Daily Log'!$E$18:$E$1017,$B184,'Daily Log'!$F$18:$F$1017),0)</f>
        <v>0</v>
      </c>
      <c r="I184" s="117">
        <f>IFERROR($E184*SUMIF('Daily Log'!$H$18:$H$1017,$B184,'Daily Log'!$I$18:$I$1017),0)</f>
        <v>0</v>
      </c>
      <c r="J184" s="117">
        <f>IFERROR($E184*SUMIF('Daily Log'!$K$18:$K$1017,$B184,'Daily Log'!$L$18:$L$1017),0)</f>
        <v>0</v>
      </c>
      <c r="K184" s="117">
        <f>IFERROR($E184*SUMIF('Daily Log'!$N$18:$N$1017,$B184,'Daily Log'!$O$18:$O$1017),0)</f>
        <v>0</v>
      </c>
      <c r="L184" s="117">
        <f>IFERROR($E184*SUMIF('Daily Log'!$Q$18:$Q$1017,$B184,'Daily Log'!$R$18:$R$1017),0)</f>
        <v>0</v>
      </c>
      <c r="M184" s="117">
        <f>IFERROR($E184*SUMIF('Daily Log'!$T$18:$T$1017,$B184,'Daily Log'!$U$18:$U$1017),0)</f>
        <v>0</v>
      </c>
      <c r="N184" s="117">
        <f>IFERROR($E184*SUMIF('Daily Log'!$W$18:$W$1017,$B184,'Daily Log'!$X$18:$X$1017),0)</f>
        <v>0</v>
      </c>
      <c r="O184" s="117">
        <f>IFERROR($E184*SUMIF('Daily Log'!$Z$18:$Z$1017,$B184,'Daily Log'!$AA$18:$AA$1017),0)</f>
        <v>0</v>
      </c>
      <c r="P184" s="117">
        <f>IFERROR($E184*SUMIF('Daily Log'!$AC$18:$AC$1017,$B184,'Daily Log'!$AD$18:$AD$1017),0)</f>
        <v>0</v>
      </c>
      <c r="Q184" s="117">
        <f>IFERROR($E184*SUMIF('Daily Log'!$AF$18:$AF$1017,$B184,'Daily Log'!$AG$18:$AG$1017),0)</f>
        <v>0</v>
      </c>
      <c r="R184" s="117">
        <f>IFERROR($E184*SUMIF('Daily Log'!$AI$18:$AI$1017,$B184,'Daily Log'!$AJ$18:$AJ$1017),0)</f>
        <v>0</v>
      </c>
      <c r="S184" s="117">
        <f>IFERROR($E184*SUMIF('Daily Log'!$AL$18:$AL$1017,$B184,'Daily Log'!$AM$18:$AM$1017),0)</f>
        <v>0</v>
      </c>
      <c r="T184" s="117">
        <f>IFERROR($E184*SUMIF('Daily Log'!$AO$18:$AO$1017,$B184,'Daily Log'!$AP$18:$AP$1017),0)</f>
        <v>0</v>
      </c>
      <c r="U184" s="117">
        <f>IFERROR($E184*SUMIF('Daily Log'!$AR$18:$AR$1017,$B184,'Daily Log'!$AS$18:$AS$1017),0)</f>
        <v>0</v>
      </c>
      <c r="V184" s="117">
        <f>IFERROR($E184*SUMIF('Daily Log'!$AU$18:$AU$1017,$B184,'Daily Log'!$AV$18:$AV$1017),0)</f>
        <v>0</v>
      </c>
      <c r="W184" s="117">
        <f>IFERROR($E184*SUMIF('Daily Log'!$AX$18:$AX$1017,$B184,'Daily Log'!$AY$18:$AY$1017),0)</f>
        <v>0</v>
      </c>
      <c r="X184" s="117">
        <f>IFERROR($E184*SUMIF('Daily Log'!$BA$18:$BA$1017,$B184,'Daily Log'!$BB$18:$BB$1017),0)</f>
        <v>0</v>
      </c>
      <c r="Y184" s="117">
        <f>IFERROR($E184*SUMIF('Daily Log'!$BD$18:$BD$1017,$B184,'Daily Log'!$BE$18:$BE$1017),0)</f>
        <v>0</v>
      </c>
      <c r="Z184" s="117">
        <f>IFERROR($E184*SUMIF('Daily Log'!$BG$18:$BG$1017,$B184,'Daily Log'!$BH$18:$BH$1017),0)</f>
        <v>0</v>
      </c>
      <c r="AA184" s="117">
        <f>IFERROR($E184*SUMIF('Daily Log'!$BJ$18:$BJ$1017,$B184,'Daily Log'!$BK$18:$BK$1017),0)</f>
        <v>2</v>
      </c>
      <c r="AB184" s="117">
        <f>IFERROR($E184*SUMIF('Daily Log'!$BM$18:$BM$1017,$B184,'Daily Log'!$BN$18:$BN$1017),0)</f>
        <v>2</v>
      </c>
      <c r="AC184" s="117">
        <f>IFERROR($E184*SUMIF('Daily Log'!$BP$18:$BP$1017,$B184,'Daily Log'!$BQ$18:$BQ$1017),0)</f>
        <v>0</v>
      </c>
      <c r="AD184" s="117">
        <f>IFERROR($E184*SUMIF('Daily Log'!$BS$18:$BS$1017,$B184,'Daily Log'!$BT$18:$BT$1017),0)</f>
        <v>1</v>
      </c>
      <c r="AE184" s="117">
        <f>IFERROR($E184*SUMIF('Daily Log'!$BV$18:$BV$1017,$B184,'Daily Log'!$BW$18:$BW$1017),0)</f>
        <v>2</v>
      </c>
      <c r="AF184" s="117">
        <f>IFERROR($E184*SUMIF('Daily Log'!$BY$18:$BY$1017,$B184,'Daily Log'!$BZ$18:$BZ$1017),0)</f>
        <v>2</v>
      </c>
      <c r="AG184" s="117">
        <f>IFERROR($E184*SUMIF('Daily Log'!$CB$18:$CB$1017,$B184,'Daily Log'!$CC$18:$CC$1017),0)</f>
        <v>5</v>
      </c>
      <c r="AH184" s="117">
        <f>IFERROR($E184*SUMIF('Daily Log'!$CE$18:$CE$1017,$B184,'Daily Log'!$CF$18:$CF$1017),0)</f>
        <v>0</v>
      </c>
      <c r="AI184" s="117">
        <f>IFERROR($E184*SUMIF('Daily Log'!$CH$18:$CH$1017,$B184,'Daily Log'!$CI$18:$CI$1017),0)</f>
        <v>0</v>
      </c>
      <c r="AJ184" s="117">
        <f>IFERROR($E184*SUMIF('Daily Log'!$CK$18:$CK$1017,$B184,'Daily Log'!$CL$18:$CL$1017),0)</f>
        <v>0</v>
      </c>
      <c r="AK184" s="117">
        <f>IFERROR($E184*SUMIF('Daily Log'!$CN$18:$CN$1017,$B184,'Daily Log'!$CO$18:$CO$1017),0)</f>
        <v>0</v>
      </c>
    </row>
    <row r="185" spans="2:37" ht="33.75" hidden="1" customHeight="1">
      <c r="B185" s="409" t="s">
        <v>274</v>
      </c>
      <c r="C185" s="412"/>
      <c r="D185" s="399" t="s">
        <v>27</v>
      </c>
      <c r="E185" s="184">
        <v>1</v>
      </c>
      <c r="F185" s="116">
        <f t="shared" si="3"/>
        <v>0</v>
      </c>
      <c r="G185" s="117">
        <f>IFERROR($E185*SUMIF('Daily Log'!$B$18:$B$1017,$B185,'Daily Log'!$C$18:$C$1017),0)</f>
        <v>0</v>
      </c>
      <c r="H185" s="117">
        <f>IFERROR($E185*SUMIF('Daily Log'!$E$18:$E$1017,$B185,'Daily Log'!$F$18:$F$1017),0)</f>
        <v>0</v>
      </c>
      <c r="I185" s="117">
        <f>IFERROR($E185*SUMIF('Daily Log'!$H$18:$H$1017,$B185,'Daily Log'!$I$18:$I$1017),0)</f>
        <v>0</v>
      </c>
      <c r="J185" s="117">
        <f>IFERROR($E185*SUMIF('Daily Log'!$K$18:$K$1017,$B185,'Daily Log'!$L$18:$L$1017),0)</f>
        <v>0</v>
      </c>
      <c r="K185" s="117">
        <f>IFERROR($E185*SUMIF('Daily Log'!$N$18:$N$1017,$B185,'Daily Log'!$O$18:$O$1017),0)</f>
        <v>0</v>
      </c>
      <c r="L185" s="117">
        <f>IFERROR($E185*SUMIF('Daily Log'!$Q$18:$Q$1017,$B185,'Daily Log'!$R$18:$R$1017),0)</f>
        <v>0</v>
      </c>
      <c r="M185" s="117">
        <f>IFERROR($E185*SUMIF('Daily Log'!$T$18:$T$1017,$B185,'Daily Log'!$U$18:$U$1017),0)</f>
        <v>0</v>
      </c>
      <c r="N185" s="117">
        <f>IFERROR($E185*SUMIF('Daily Log'!$W$18:$W$1017,$B185,'Daily Log'!$X$18:$X$1017),0)</f>
        <v>0</v>
      </c>
      <c r="O185" s="117">
        <f>IFERROR($E185*SUMIF('Daily Log'!$Z$18:$Z$1017,$B185,'Daily Log'!$AA$18:$AA$1017),0)</f>
        <v>0</v>
      </c>
      <c r="P185" s="117">
        <f>IFERROR($E185*SUMIF('Daily Log'!$AC$18:$AC$1017,$B185,'Daily Log'!$AD$18:$AD$1017),0)</f>
        <v>0</v>
      </c>
      <c r="Q185" s="117">
        <f>IFERROR($E185*SUMIF('Daily Log'!$AF$18:$AF$1017,$B185,'Daily Log'!$AG$18:$AG$1017),0)</f>
        <v>0</v>
      </c>
      <c r="R185" s="117">
        <f>IFERROR($E185*SUMIF('Daily Log'!$AI$18:$AI$1017,$B185,'Daily Log'!$AJ$18:$AJ$1017),0)</f>
        <v>0</v>
      </c>
      <c r="S185" s="117">
        <f>IFERROR($E185*SUMIF('Daily Log'!$AL$18:$AL$1017,$B185,'Daily Log'!$AM$18:$AM$1017),0)</f>
        <v>0</v>
      </c>
      <c r="T185" s="117">
        <f>IFERROR($E185*SUMIF('Daily Log'!$AO$18:$AO$1017,$B185,'Daily Log'!$AP$18:$AP$1017),0)</f>
        <v>0</v>
      </c>
      <c r="U185" s="117">
        <f>IFERROR($E185*SUMIF('Daily Log'!$AR$18:$AR$1017,$B185,'Daily Log'!$AS$18:$AS$1017),0)</f>
        <v>0</v>
      </c>
      <c r="V185" s="117">
        <f>IFERROR($E185*SUMIF('Daily Log'!$AU$18:$AU$1017,$B185,'Daily Log'!$AV$18:$AV$1017),0)</f>
        <v>0</v>
      </c>
      <c r="W185" s="117">
        <f>IFERROR($E185*SUMIF('Daily Log'!$AX$18:$AX$1017,$B185,'Daily Log'!$AY$18:$AY$1017),0)</f>
        <v>0</v>
      </c>
      <c r="X185" s="117">
        <f>IFERROR($E185*SUMIF('Daily Log'!$BA$18:$BA$1017,$B185,'Daily Log'!$BB$18:$BB$1017),0)</f>
        <v>0</v>
      </c>
      <c r="Y185" s="117">
        <f>IFERROR($E185*SUMIF('Daily Log'!$BD$18:$BD$1017,$B185,'Daily Log'!$BE$18:$BE$1017),0)</f>
        <v>0</v>
      </c>
      <c r="Z185" s="117">
        <f>IFERROR($E185*SUMIF('Daily Log'!$BG$18:$BG$1017,$B185,'Daily Log'!$BH$18:$BH$1017),0)</f>
        <v>0</v>
      </c>
      <c r="AA185" s="117">
        <f>IFERROR($E185*SUMIF('Daily Log'!$BJ$18:$BJ$1017,$B185,'Daily Log'!$BK$18:$BK$1017),0)</f>
        <v>0</v>
      </c>
      <c r="AB185" s="117">
        <f>IFERROR($E185*SUMIF('Daily Log'!$BM$18:$BM$1017,$B185,'Daily Log'!$BN$18:$BN$1017),0)</f>
        <v>0</v>
      </c>
      <c r="AC185" s="117">
        <f>IFERROR($E185*SUMIF('Daily Log'!$BP$18:$BP$1017,$B185,'Daily Log'!$BQ$18:$BQ$1017),0)</f>
        <v>0</v>
      </c>
      <c r="AD185" s="117">
        <f>IFERROR($E185*SUMIF('Daily Log'!$BS$18:$BS$1017,$B185,'Daily Log'!$BT$18:$BT$1017),0)</f>
        <v>0</v>
      </c>
      <c r="AE185" s="117">
        <f>IFERROR($E185*SUMIF('Daily Log'!$BV$18:$BV$1017,$B185,'Daily Log'!$BW$18:$BW$1017),0)</f>
        <v>0</v>
      </c>
      <c r="AF185" s="117">
        <f>IFERROR($E185*SUMIF('Daily Log'!$BY$18:$BY$1017,$B185,'Daily Log'!$BZ$18:$BZ$1017),0)</f>
        <v>0</v>
      </c>
      <c r="AG185" s="117">
        <f>IFERROR($E185*SUMIF('Daily Log'!$CB$18:$CB$1017,$B185,'Daily Log'!$CC$18:$CC$1017),0)</f>
        <v>0</v>
      </c>
      <c r="AH185" s="117">
        <f>IFERROR($E185*SUMIF('Daily Log'!$CE$18:$CE$1017,$B185,'Daily Log'!$CF$18:$CF$1017),0)</f>
        <v>0</v>
      </c>
      <c r="AI185" s="117">
        <f>IFERROR($E185*SUMIF('Daily Log'!$CH$18:$CH$1017,$B185,'Daily Log'!$CI$18:$CI$1017),0)</f>
        <v>0</v>
      </c>
      <c r="AJ185" s="117">
        <f>IFERROR($E185*SUMIF('Daily Log'!$CK$18:$CK$1017,$B185,'Daily Log'!$CL$18:$CL$1017),0)</f>
        <v>0</v>
      </c>
      <c r="AK185" s="117">
        <f>IFERROR($E185*SUMIF('Daily Log'!$CN$18:$CN$1017,$B185,'Daily Log'!$CO$18:$CO$1017),0)</f>
        <v>0</v>
      </c>
    </row>
    <row r="186" spans="2:37" ht="33.75" hidden="1" customHeight="1">
      <c r="B186" s="409" t="s">
        <v>275</v>
      </c>
      <c r="C186" s="412"/>
      <c r="D186" s="399" t="s">
        <v>27</v>
      </c>
      <c r="E186" s="184">
        <v>1</v>
      </c>
      <c r="F186" s="116">
        <f t="shared" si="3"/>
        <v>1</v>
      </c>
      <c r="G186" s="117">
        <f>IFERROR($E186*SUMIF('Daily Log'!$B$18:$B$1017,$B186,'Daily Log'!$C$18:$C$1017),0)</f>
        <v>0</v>
      </c>
      <c r="H186" s="117">
        <f>IFERROR($E186*SUMIF('Daily Log'!$E$18:$E$1017,$B186,'Daily Log'!$F$18:$F$1017),0)</f>
        <v>0</v>
      </c>
      <c r="I186" s="117">
        <f>IFERROR($E186*SUMIF('Daily Log'!$H$18:$H$1017,$B186,'Daily Log'!$I$18:$I$1017),0)</f>
        <v>0</v>
      </c>
      <c r="J186" s="117">
        <f>IFERROR($E186*SUMIF('Daily Log'!$K$18:$K$1017,$B186,'Daily Log'!$L$18:$L$1017),0)</f>
        <v>0</v>
      </c>
      <c r="K186" s="117">
        <f>IFERROR($E186*SUMIF('Daily Log'!$N$18:$N$1017,$B186,'Daily Log'!$O$18:$O$1017),0)</f>
        <v>0</v>
      </c>
      <c r="L186" s="117">
        <f>IFERROR($E186*SUMIF('Daily Log'!$Q$18:$Q$1017,$B186,'Daily Log'!$R$18:$R$1017),0)</f>
        <v>0</v>
      </c>
      <c r="M186" s="117">
        <f>IFERROR($E186*SUMIF('Daily Log'!$T$18:$T$1017,$B186,'Daily Log'!$U$18:$U$1017),0)</f>
        <v>0</v>
      </c>
      <c r="N186" s="117">
        <f>IFERROR($E186*SUMIF('Daily Log'!$W$18:$W$1017,$B186,'Daily Log'!$X$18:$X$1017),0)</f>
        <v>0</v>
      </c>
      <c r="O186" s="117">
        <f>IFERROR($E186*SUMIF('Daily Log'!$Z$18:$Z$1017,$B186,'Daily Log'!$AA$18:$AA$1017),0)</f>
        <v>0</v>
      </c>
      <c r="P186" s="117">
        <f>IFERROR($E186*SUMIF('Daily Log'!$AC$18:$AC$1017,$B186,'Daily Log'!$AD$18:$AD$1017),0)</f>
        <v>0</v>
      </c>
      <c r="Q186" s="117">
        <f>IFERROR($E186*SUMIF('Daily Log'!$AF$18:$AF$1017,$B186,'Daily Log'!$AG$18:$AG$1017),0)</f>
        <v>0</v>
      </c>
      <c r="R186" s="117">
        <f>IFERROR($E186*SUMIF('Daily Log'!$AI$18:$AI$1017,$B186,'Daily Log'!$AJ$18:$AJ$1017),0)</f>
        <v>0</v>
      </c>
      <c r="S186" s="117">
        <f>IFERROR($E186*SUMIF('Daily Log'!$AL$18:$AL$1017,$B186,'Daily Log'!$AM$18:$AM$1017),0)</f>
        <v>0</v>
      </c>
      <c r="T186" s="117">
        <f>IFERROR($E186*SUMIF('Daily Log'!$AO$18:$AO$1017,$B186,'Daily Log'!$AP$18:$AP$1017),0)</f>
        <v>0</v>
      </c>
      <c r="U186" s="117">
        <f>IFERROR($E186*SUMIF('Daily Log'!$AR$18:$AR$1017,$B186,'Daily Log'!$AS$18:$AS$1017),0)</f>
        <v>0</v>
      </c>
      <c r="V186" s="117">
        <f>IFERROR($E186*SUMIF('Daily Log'!$AU$18:$AU$1017,$B186,'Daily Log'!$AV$18:$AV$1017),0)</f>
        <v>0</v>
      </c>
      <c r="W186" s="117">
        <f>IFERROR($E186*SUMIF('Daily Log'!$AX$18:$AX$1017,$B186,'Daily Log'!$AY$18:$AY$1017),0)</f>
        <v>0</v>
      </c>
      <c r="X186" s="117">
        <f>IFERROR($E186*SUMIF('Daily Log'!$BA$18:$BA$1017,$B186,'Daily Log'!$BB$18:$BB$1017),0)</f>
        <v>0</v>
      </c>
      <c r="Y186" s="117">
        <f>IFERROR($E186*SUMIF('Daily Log'!$BD$18:$BD$1017,$B186,'Daily Log'!$BE$18:$BE$1017),0)</f>
        <v>0</v>
      </c>
      <c r="Z186" s="117">
        <f>IFERROR($E186*SUMIF('Daily Log'!$BG$18:$BG$1017,$B186,'Daily Log'!$BH$18:$BH$1017),0)</f>
        <v>0</v>
      </c>
      <c r="AA186" s="117">
        <f>IFERROR($E186*SUMIF('Daily Log'!$BJ$18:$BJ$1017,$B186,'Daily Log'!$BK$18:$BK$1017),0)</f>
        <v>0</v>
      </c>
      <c r="AB186" s="117">
        <f>IFERROR($E186*SUMIF('Daily Log'!$BM$18:$BM$1017,$B186,'Daily Log'!$BN$18:$BN$1017),0)</f>
        <v>0</v>
      </c>
      <c r="AC186" s="117">
        <f>IFERROR($E186*SUMIF('Daily Log'!$BP$18:$BP$1017,$B186,'Daily Log'!$BQ$18:$BQ$1017),0)</f>
        <v>0</v>
      </c>
      <c r="AD186" s="117">
        <f>IFERROR($E186*SUMIF('Daily Log'!$BS$18:$BS$1017,$B186,'Daily Log'!$BT$18:$BT$1017),0)</f>
        <v>1</v>
      </c>
      <c r="AE186" s="117">
        <f>IFERROR($E186*SUMIF('Daily Log'!$BV$18:$BV$1017,$B186,'Daily Log'!$BW$18:$BW$1017),0)</f>
        <v>0</v>
      </c>
      <c r="AF186" s="117">
        <f>IFERROR($E186*SUMIF('Daily Log'!$BY$18:$BY$1017,$B186,'Daily Log'!$BZ$18:$BZ$1017),0)</f>
        <v>0</v>
      </c>
      <c r="AG186" s="117">
        <f>IFERROR($E186*SUMIF('Daily Log'!$CB$18:$CB$1017,$B186,'Daily Log'!$CC$18:$CC$1017),0)</f>
        <v>0</v>
      </c>
      <c r="AH186" s="117">
        <f>IFERROR($E186*SUMIF('Daily Log'!$CE$18:$CE$1017,$B186,'Daily Log'!$CF$18:$CF$1017),0)</f>
        <v>0</v>
      </c>
      <c r="AI186" s="117">
        <f>IFERROR($E186*SUMIF('Daily Log'!$CH$18:$CH$1017,$B186,'Daily Log'!$CI$18:$CI$1017),0)</f>
        <v>0</v>
      </c>
      <c r="AJ186" s="117">
        <f>IFERROR($E186*SUMIF('Daily Log'!$CK$18:$CK$1017,$B186,'Daily Log'!$CL$18:$CL$1017),0)</f>
        <v>0</v>
      </c>
      <c r="AK186" s="117">
        <f>IFERROR($E186*SUMIF('Daily Log'!$CN$18:$CN$1017,$B186,'Daily Log'!$CO$18:$CO$1017),0)</f>
        <v>0</v>
      </c>
    </row>
    <row r="187" spans="2:37" ht="33.75" hidden="1" customHeight="1">
      <c r="B187" s="409" t="s">
        <v>276</v>
      </c>
      <c r="C187" s="412"/>
      <c r="D187" s="399" t="s">
        <v>27</v>
      </c>
      <c r="E187" s="184">
        <v>1</v>
      </c>
      <c r="F187" s="116">
        <f t="shared" si="3"/>
        <v>0</v>
      </c>
      <c r="G187" s="117">
        <f>IFERROR($E187*SUMIF('Daily Log'!$B$18:$B$1017,$B187,'Daily Log'!$C$18:$C$1017),0)</f>
        <v>0</v>
      </c>
      <c r="H187" s="117">
        <f>IFERROR($E187*SUMIF('Daily Log'!$E$18:$E$1017,$B187,'Daily Log'!$F$18:$F$1017),0)</f>
        <v>0</v>
      </c>
      <c r="I187" s="117">
        <f>IFERROR($E187*SUMIF('Daily Log'!$H$18:$H$1017,$B187,'Daily Log'!$I$18:$I$1017),0)</f>
        <v>0</v>
      </c>
      <c r="J187" s="117">
        <f>IFERROR($E187*SUMIF('Daily Log'!$K$18:$K$1017,$B187,'Daily Log'!$L$18:$L$1017),0)</f>
        <v>0</v>
      </c>
      <c r="K187" s="117">
        <f>IFERROR($E187*SUMIF('Daily Log'!$N$18:$N$1017,$B187,'Daily Log'!$O$18:$O$1017),0)</f>
        <v>0</v>
      </c>
      <c r="L187" s="117">
        <f>IFERROR($E187*SUMIF('Daily Log'!$Q$18:$Q$1017,$B187,'Daily Log'!$R$18:$R$1017),0)</f>
        <v>0</v>
      </c>
      <c r="M187" s="117">
        <f>IFERROR($E187*SUMIF('Daily Log'!$T$18:$T$1017,$B187,'Daily Log'!$U$18:$U$1017),0)</f>
        <v>0</v>
      </c>
      <c r="N187" s="117">
        <f>IFERROR($E187*SUMIF('Daily Log'!$W$18:$W$1017,$B187,'Daily Log'!$X$18:$X$1017),0)</f>
        <v>0</v>
      </c>
      <c r="O187" s="117">
        <f>IFERROR($E187*SUMIF('Daily Log'!$Z$18:$Z$1017,$B187,'Daily Log'!$AA$18:$AA$1017),0)</f>
        <v>0</v>
      </c>
      <c r="P187" s="117">
        <f>IFERROR($E187*SUMIF('Daily Log'!$AC$18:$AC$1017,$B187,'Daily Log'!$AD$18:$AD$1017),0)</f>
        <v>0</v>
      </c>
      <c r="Q187" s="117">
        <f>IFERROR($E187*SUMIF('Daily Log'!$AF$18:$AF$1017,$B187,'Daily Log'!$AG$18:$AG$1017),0)</f>
        <v>0</v>
      </c>
      <c r="R187" s="117">
        <f>IFERROR($E187*SUMIF('Daily Log'!$AI$18:$AI$1017,$B187,'Daily Log'!$AJ$18:$AJ$1017),0)</f>
        <v>0</v>
      </c>
      <c r="S187" s="117">
        <f>IFERROR($E187*SUMIF('Daily Log'!$AL$18:$AL$1017,$B187,'Daily Log'!$AM$18:$AM$1017),0)</f>
        <v>0</v>
      </c>
      <c r="T187" s="117">
        <f>IFERROR($E187*SUMIF('Daily Log'!$AO$18:$AO$1017,$B187,'Daily Log'!$AP$18:$AP$1017),0)</f>
        <v>0</v>
      </c>
      <c r="U187" s="117">
        <f>IFERROR($E187*SUMIF('Daily Log'!$AR$18:$AR$1017,$B187,'Daily Log'!$AS$18:$AS$1017),0)</f>
        <v>0</v>
      </c>
      <c r="V187" s="117">
        <f>IFERROR($E187*SUMIF('Daily Log'!$AU$18:$AU$1017,$B187,'Daily Log'!$AV$18:$AV$1017),0)</f>
        <v>0</v>
      </c>
      <c r="W187" s="117">
        <f>IFERROR($E187*SUMIF('Daily Log'!$AX$18:$AX$1017,$B187,'Daily Log'!$AY$18:$AY$1017),0)</f>
        <v>0</v>
      </c>
      <c r="X187" s="117">
        <f>IFERROR($E187*SUMIF('Daily Log'!$BA$18:$BA$1017,$B187,'Daily Log'!$BB$18:$BB$1017),0)</f>
        <v>0</v>
      </c>
      <c r="Y187" s="117">
        <f>IFERROR($E187*SUMIF('Daily Log'!$BD$18:$BD$1017,$B187,'Daily Log'!$BE$18:$BE$1017),0)</f>
        <v>0</v>
      </c>
      <c r="Z187" s="117">
        <f>IFERROR($E187*SUMIF('Daily Log'!$BG$18:$BG$1017,$B187,'Daily Log'!$BH$18:$BH$1017),0)</f>
        <v>0</v>
      </c>
      <c r="AA187" s="117">
        <f>IFERROR($E187*SUMIF('Daily Log'!$BJ$18:$BJ$1017,$B187,'Daily Log'!$BK$18:$BK$1017),0)</f>
        <v>0</v>
      </c>
      <c r="AB187" s="117">
        <f>IFERROR($E187*SUMIF('Daily Log'!$BM$18:$BM$1017,$B187,'Daily Log'!$BN$18:$BN$1017),0)</f>
        <v>0</v>
      </c>
      <c r="AC187" s="117">
        <f>IFERROR($E187*SUMIF('Daily Log'!$BP$18:$BP$1017,$B187,'Daily Log'!$BQ$18:$BQ$1017),0)</f>
        <v>0</v>
      </c>
      <c r="AD187" s="117">
        <f>IFERROR($E187*SUMIF('Daily Log'!$BS$18:$BS$1017,$B187,'Daily Log'!$BT$18:$BT$1017),0)</f>
        <v>0</v>
      </c>
      <c r="AE187" s="117">
        <f>IFERROR($E187*SUMIF('Daily Log'!$BV$18:$BV$1017,$B187,'Daily Log'!$BW$18:$BW$1017),0)</f>
        <v>0</v>
      </c>
      <c r="AF187" s="117">
        <f>IFERROR($E187*SUMIF('Daily Log'!$BY$18:$BY$1017,$B187,'Daily Log'!$BZ$18:$BZ$1017),0)</f>
        <v>0</v>
      </c>
      <c r="AG187" s="117">
        <f>IFERROR($E187*SUMIF('Daily Log'!$CB$18:$CB$1017,$B187,'Daily Log'!$CC$18:$CC$1017),0)</f>
        <v>0</v>
      </c>
      <c r="AH187" s="117">
        <f>IFERROR($E187*SUMIF('Daily Log'!$CE$18:$CE$1017,$B187,'Daily Log'!$CF$18:$CF$1017),0)</f>
        <v>0</v>
      </c>
      <c r="AI187" s="117">
        <f>IFERROR($E187*SUMIF('Daily Log'!$CH$18:$CH$1017,$B187,'Daily Log'!$CI$18:$CI$1017),0)</f>
        <v>0</v>
      </c>
      <c r="AJ187" s="117">
        <f>IFERROR($E187*SUMIF('Daily Log'!$CK$18:$CK$1017,$B187,'Daily Log'!$CL$18:$CL$1017),0)</f>
        <v>0</v>
      </c>
      <c r="AK187" s="117">
        <f>IFERROR($E187*SUMIF('Daily Log'!$CN$18:$CN$1017,$B187,'Daily Log'!$CO$18:$CO$1017),0)</f>
        <v>0</v>
      </c>
    </row>
    <row r="188" spans="2:37" ht="33.75" hidden="1" customHeight="1">
      <c r="B188" s="409" t="s">
        <v>277</v>
      </c>
      <c r="C188" s="412"/>
      <c r="D188" s="399" t="s">
        <v>27</v>
      </c>
      <c r="E188" s="184">
        <v>1</v>
      </c>
      <c r="F188" s="116">
        <f t="shared" si="3"/>
        <v>0</v>
      </c>
      <c r="G188" s="117">
        <f>IFERROR($E188*SUMIF('Daily Log'!$B$18:$B$1017,$B188,'Daily Log'!$C$18:$C$1017),0)</f>
        <v>0</v>
      </c>
      <c r="H188" s="117">
        <f>IFERROR($E188*SUMIF('Daily Log'!$E$18:$E$1017,$B188,'Daily Log'!$F$18:$F$1017),0)</f>
        <v>0</v>
      </c>
      <c r="I188" s="117">
        <f>IFERROR($E188*SUMIF('Daily Log'!$H$18:$H$1017,$B188,'Daily Log'!$I$18:$I$1017),0)</f>
        <v>0</v>
      </c>
      <c r="J188" s="117">
        <f>IFERROR($E188*SUMIF('Daily Log'!$K$18:$K$1017,$B188,'Daily Log'!$L$18:$L$1017),0)</f>
        <v>0</v>
      </c>
      <c r="K188" s="117">
        <f>IFERROR($E188*SUMIF('Daily Log'!$N$18:$N$1017,$B188,'Daily Log'!$O$18:$O$1017),0)</f>
        <v>0</v>
      </c>
      <c r="L188" s="117">
        <f>IFERROR($E188*SUMIF('Daily Log'!$Q$18:$Q$1017,$B188,'Daily Log'!$R$18:$R$1017),0)</f>
        <v>0</v>
      </c>
      <c r="M188" s="117">
        <f>IFERROR($E188*SUMIF('Daily Log'!$T$18:$T$1017,$B188,'Daily Log'!$U$18:$U$1017),0)</f>
        <v>0</v>
      </c>
      <c r="N188" s="117">
        <f>IFERROR($E188*SUMIF('Daily Log'!$W$18:$W$1017,$B188,'Daily Log'!$X$18:$X$1017),0)</f>
        <v>0</v>
      </c>
      <c r="O188" s="117">
        <f>IFERROR($E188*SUMIF('Daily Log'!$Z$18:$Z$1017,$B188,'Daily Log'!$AA$18:$AA$1017),0)</f>
        <v>0</v>
      </c>
      <c r="P188" s="117">
        <f>IFERROR($E188*SUMIF('Daily Log'!$AC$18:$AC$1017,$B188,'Daily Log'!$AD$18:$AD$1017),0)</f>
        <v>0</v>
      </c>
      <c r="Q188" s="117">
        <f>IFERROR($E188*SUMIF('Daily Log'!$AF$18:$AF$1017,$B188,'Daily Log'!$AG$18:$AG$1017),0)</f>
        <v>0</v>
      </c>
      <c r="R188" s="117">
        <f>IFERROR($E188*SUMIF('Daily Log'!$AI$18:$AI$1017,$B188,'Daily Log'!$AJ$18:$AJ$1017),0)</f>
        <v>0</v>
      </c>
      <c r="S188" s="117">
        <f>IFERROR($E188*SUMIF('Daily Log'!$AL$18:$AL$1017,$B188,'Daily Log'!$AM$18:$AM$1017),0)</f>
        <v>0</v>
      </c>
      <c r="T188" s="117">
        <f>IFERROR($E188*SUMIF('Daily Log'!$AO$18:$AO$1017,$B188,'Daily Log'!$AP$18:$AP$1017),0)</f>
        <v>0</v>
      </c>
      <c r="U188" s="117">
        <f>IFERROR($E188*SUMIF('Daily Log'!$AR$18:$AR$1017,$B188,'Daily Log'!$AS$18:$AS$1017),0)</f>
        <v>0</v>
      </c>
      <c r="V188" s="117">
        <f>IFERROR($E188*SUMIF('Daily Log'!$AU$18:$AU$1017,$B188,'Daily Log'!$AV$18:$AV$1017),0)</f>
        <v>0</v>
      </c>
      <c r="W188" s="117">
        <f>IFERROR($E188*SUMIF('Daily Log'!$AX$18:$AX$1017,$B188,'Daily Log'!$AY$18:$AY$1017),0)</f>
        <v>0</v>
      </c>
      <c r="X188" s="117">
        <f>IFERROR($E188*SUMIF('Daily Log'!$BA$18:$BA$1017,$B188,'Daily Log'!$BB$18:$BB$1017),0)</f>
        <v>0</v>
      </c>
      <c r="Y188" s="117">
        <f>IFERROR($E188*SUMIF('Daily Log'!$BD$18:$BD$1017,$B188,'Daily Log'!$BE$18:$BE$1017),0)</f>
        <v>0</v>
      </c>
      <c r="Z188" s="117">
        <f>IFERROR($E188*SUMIF('Daily Log'!$BG$18:$BG$1017,$B188,'Daily Log'!$BH$18:$BH$1017),0)</f>
        <v>0</v>
      </c>
      <c r="AA188" s="117">
        <f>IFERROR($E188*SUMIF('Daily Log'!$BJ$18:$BJ$1017,$B188,'Daily Log'!$BK$18:$BK$1017),0)</f>
        <v>0</v>
      </c>
      <c r="AB188" s="117">
        <f>IFERROR($E188*SUMIF('Daily Log'!$BM$18:$BM$1017,$B188,'Daily Log'!$BN$18:$BN$1017),0)</f>
        <v>0</v>
      </c>
      <c r="AC188" s="117">
        <f>IFERROR($E188*SUMIF('Daily Log'!$BP$18:$BP$1017,$B188,'Daily Log'!$BQ$18:$BQ$1017),0)</f>
        <v>0</v>
      </c>
      <c r="AD188" s="117">
        <f>IFERROR($E188*SUMIF('Daily Log'!$BS$18:$BS$1017,$B188,'Daily Log'!$BT$18:$BT$1017),0)</f>
        <v>0</v>
      </c>
      <c r="AE188" s="117">
        <f>IFERROR($E188*SUMIF('Daily Log'!$BV$18:$BV$1017,$B188,'Daily Log'!$BW$18:$BW$1017),0)</f>
        <v>0</v>
      </c>
      <c r="AF188" s="117">
        <f>IFERROR($E188*SUMIF('Daily Log'!$BY$18:$BY$1017,$B188,'Daily Log'!$BZ$18:$BZ$1017),0)</f>
        <v>0</v>
      </c>
      <c r="AG188" s="117">
        <f>IFERROR($E188*SUMIF('Daily Log'!$CB$18:$CB$1017,$B188,'Daily Log'!$CC$18:$CC$1017),0)</f>
        <v>0</v>
      </c>
      <c r="AH188" s="117">
        <f>IFERROR($E188*SUMIF('Daily Log'!$CE$18:$CE$1017,$B188,'Daily Log'!$CF$18:$CF$1017),0)</f>
        <v>0</v>
      </c>
      <c r="AI188" s="117">
        <f>IFERROR($E188*SUMIF('Daily Log'!$CH$18:$CH$1017,$B188,'Daily Log'!$CI$18:$CI$1017),0)</f>
        <v>0</v>
      </c>
      <c r="AJ188" s="117">
        <f>IFERROR($E188*SUMIF('Daily Log'!$CK$18:$CK$1017,$B188,'Daily Log'!$CL$18:$CL$1017),0)</f>
        <v>0</v>
      </c>
      <c r="AK188" s="117">
        <f>IFERROR($E188*SUMIF('Daily Log'!$CN$18:$CN$1017,$B188,'Daily Log'!$CO$18:$CO$1017),0)</f>
        <v>0</v>
      </c>
    </row>
    <row r="189" spans="2:37" ht="33.75" hidden="1" customHeight="1">
      <c r="B189" s="409" t="s">
        <v>166</v>
      </c>
      <c r="C189" s="410"/>
      <c r="D189" s="399" t="s">
        <v>27</v>
      </c>
      <c r="E189" s="184">
        <v>1</v>
      </c>
      <c r="F189" s="116">
        <f t="shared" si="3"/>
        <v>14</v>
      </c>
      <c r="G189" s="117">
        <f>IFERROR($E189*SUMIF('Daily Log'!$B$18:$B$1017,$B189,'Daily Log'!$C$18:$C$1017),0)</f>
        <v>0</v>
      </c>
      <c r="H189" s="117">
        <f>IFERROR($E189*SUMIF('Daily Log'!$E$18:$E$1017,$B189,'Daily Log'!$F$18:$F$1017),0)</f>
        <v>0</v>
      </c>
      <c r="I189" s="117">
        <f>IFERROR($E189*SUMIF('Daily Log'!$H$18:$H$1017,$B189,'Daily Log'!$I$18:$I$1017),0)</f>
        <v>0</v>
      </c>
      <c r="J189" s="117">
        <f>IFERROR($E189*SUMIF('Daily Log'!$K$18:$K$1017,$B189,'Daily Log'!$L$18:$L$1017),0)</f>
        <v>0</v>
      </c>
      <c r="K189" s="117">
        <f>IFERROR($E189*SUMIF('Daily Log'!$N$18:$N$1017,$B189,'Daily Log'!$O$18:$O$1017),0)</f>
        <v>0</v>
      </c>
      <c r="L189" s="117">
        <f>IFERROR($E189*SUMIF('Daily Log'!$Q$18:$Q$1017,$B189,'Daily Log'!$R$18:$R$1017),0)</f>
        <v>0</v>
      </c>
      <c r="M189" s="117">
        <f>IFERROR($E189*SUMIF('Daily Log'!$T$18:$T$1017,$B189,'Daily Log'!$U$18:$U$1017),0)</f>
        <v>0</v>
      </c>
      <c r="N189" s="117">
        <f>IFERROR($E189*SUMIF('Daily Log'!$W$18:$W$1017,$B189,'Daily Log'!$X$18:$X$1017),0)</f>
        <v>0</v>
      </c>
      <c r="O189" s="117">
        <f>IFERROR($E189*SUMIF('Daily Log'!$Z$18:$Z$1017,$B189,'Daily Log'!$AA$18:$AA$1017),0)</f>
        <v>0</v>
      </c>
      <c r="P189" s="117">
        <f>IFERROR($E189*SUMIF('Daily Log'!$AC$18:$AC$1017,$B189,'Daily Log'!$AD$18:$AD$1017),0)</f>
        <v>0</v>
      </c>
      <c r="Q189" s="117">
        <f>IFERROR($E189*SUMIF('Daily Log'!$AF$18:$AF$1017,$B189,'Daily Log'!$AG$18:$AG$1017),0)</f>
        <v>0</v>
      </c>
      <c r="R189" s="117">
        <f>IFERROR($E189*SUMIF('Daily Log'!$AI$18:$AI$1017,$B189,'Daily Log'!$AJ$18:$AJ$1017),0)</f>
        <v>0</v>
      </c>
      <c r="S189" s="117">
        <f>IFERROR($E189*SUMIF('Daily Log'!$AL$18:$AL$1017,$B189,'Daily Log'!$AM$18:$AM$1017),0)</f>
        <v>0</v>
      </c>
      <c r="T189" s="117">
        <f>IFERROR($E189*SUMIF('Daily Log'!$AO$18:$AO$1017,$B189,'Daily Log'!$AP$18:$AP$1017),0)</f>
        <v>0</v>
      </c>
      <c r="U189" s="117">
        <f>IFERROR($E189*SUMIF('Daily Log'!$AR$18:$AR$1017,$B189,'Daily Log'!$AS$18:$AS$1017),0)</f>
        <v>0</v>
      </c>
      <c r="V189" s="117">
        <f>IFERROR($E189*SUMIF('Daily Log'!$AU$18:$AU$1017,$B189,'Daily Log'!$AV$18:$AV$1017),0)</f>
        <v>0</v>
      </c>
      <c r="W189" s="117">
        <f>IFERROR($E189*SUMIF('Daily Log'!$AX$18:$AX$1017,$B189,'Daily Log'!$AY$18:$AY$1017),0)</f>
        <v>0</v>
      </c>
      <c r="X189" s="117">
        <f>IFERROR($E189*SUMIF('Daily Log'!$BA$18:$BA$1017,$B189,'Daily Log'!$BB$18:$BB$1017),0)</f>
        <v>0</v>
      </c>
      <c r="Y189" s="117">
        <f>IFERROR($E189*SUMIF('Daily Log'!$BD$18:$BD$1017,$B189,'Daily Log'!$BE$18:$BE$1017),0)</f>
        <v>0</v>
      </c>
      <c r="Z189" s="117">
        <f>IFERROR($E189*SUMIF('Daily Log'!$BG$18:$BG$1017,$B189,'Daily Log'!$BH$18:$BH$1017),0)</f>
        <v>0</v>
      </c>
      <c r="AA189" s="117">
        <f>IFERROR($E189*SUMIF('Daily Log'!$BJ$18:$BJ$1017,$B189,'Daily Log'!$BK$18:$BK$1017),0)</f>
        <v>0</v>
      </c>
      <c r="AB189" s="117">
        <f>IFERROR($E189*SUMIF('Daily Log'!$BM$18:$BM$1017,$B189,'Daily Log'!$BN$18:$BN$1017),0)</f>
        <v>7</v>
      </c>
      <c r="AC189" s="117">
        <f>IFERROR($E189*SUMIF('Daily Log'!$BP$18:$BP$1017,$B189,'Daily Log'!$BQ$18:$BQ$1017),0)</f>
        <v>0</v>
      </c>
      <c r="AD189" s="117">
        <f>IFERROR($E189*SUMIF('Daily Log'!$BS$18:$BS$1017,$B189,'Daily Log'!$BT$18:$BT$1017),0)</f>
        <v>1</v>
      </c>
      <c r="AE189" s="117">
        <f>IFERROR($E189*SUMIF('Daily Log'!$BV$18:$BV$1017,$B189,'Daily Log'!$BW$18:$BW$1017),0)</f>
        <v>1</v>
      </c>
      <c r="AF189" s="117">
        <f>IFERROR($E189*SUMIF('Daily Log'!$BY$18:$BY$1017,$B189,'Daily Log'!$BZ$18:$BZ$1017),0)</f>
        <v>2</v>
      </c>
      <c r="AG189" s="117">
        <f>IFERROR($E189*SUMIF('Daily Log'!$CB$18:$CB$1017,$B189,'Daily Log'!$CC$18:$CC$1017),0)</f>
        <v>3</v>
      </c>
      <c r="AH189" s="117">
        <f>IFERROR($E189*SUMIF('Daily Log'!$CE$18:$CE$1017,$B189,'Daily Log'!$CF$18:$CF$1017),0)</f>
        <v>0</v>
      </c>
      <c r="AI189" s="117">
        <f>IFERROR($E189*SUMIF('Daily Log'!$CH$18:$CH$1017,$B189,'Daily Log'!$CI$18:$CI$1017),0)</f>
        <v>0</v>
      </c>
      <c r="AJ189" s="117">
        <f>IFERROR($E189*SUMIF('Daily Log'!$CK$18:$CK$1017,$B189,'Daily Log'!$CL$18:$CL$1017),0)</f>
        <v>0</v>
      </c>
      <c r="AK189" s="117">
        <f>IFERROR($E189*SUMIF('Daily Log'!$CN$18:$CN$1017,$B189,'Daily Log'!$CO$18:$CO$1017),0)</f>
        <v>0</v>
      </c>
    </row>
    <row r="190" spans="2:37" ht="33.75" hidden="1" customHeight="1">
      <c r="B190" s="409" t="s">
        <v>278</v>
      </c>
      <c r="C190" s="410"/>
      <c r="D190" s="399" t="s">
        <v>27</v>
      </c>
      <c r="E190" s="184">
        <v>1</v>
      </c>
      <c r="F190" s="116">
        <f t="shared" si="3"/>
        <v>2</v>
      </c>
      <c r="G190" s="117">
        <f>IFERROR($E190*SUMIF('Daily Log'!$B$18:$B$1017,$B190,'Daily Log'!$C$18:$C$1017),0)</f>
        <v>0</v>
      </c>
      <c r="H190" s="117">
        <f>IFERROR($E190*SUMIF('Daily Log'!$E$18:$E$1017,$B190,'Daily Log'!$F$18:$F$1017),0)</f>
        <v>0</v>
      </c>
      <c r="I190" s="117">
        <f>IFERROR($E190*SUMIF('Daily Log'!$H$18:$H$1017,$B190,'Daily Log'!$I$18:$I$1017),0)</f>
        <v>0</v>
      </c>
      <c r="J190" s="117">
        <f>IFERROR($E190*SUMIF('Daily Log'!$K$18:$K$1017,$B190,'Daily Log'!$L$18:$L$1017),0)</f>
        <v>0</v>
      </c>
      <c r="K190" s="117">
        <f>IFERROR($E190*SUMIF('Daily Log'!$N$18:$N$1017,$B190,'Daily Log'!$O$18:$O$1017),0)</f>
        <v>0</v>
      </c>
      <c r="L190" s="117">
        <f>IFERROR($E190*SUMIF('Daily Log'!$Q$18:$Q$1017,$B190,'Daily Log'!$R$18:$R$1017),0)</f>
        <v>0</v>
      </c>
      <c r="M190" s="117">
        <f>IFERROR($E190*SUMIF('Daily Log'!$T$18:$T$1017,$B190,'Daily Log'!$U$18:$U$1017),0)</f>
        <v>0</v>
      </c>
      <c r="N190" s="117">
        <f>IFERROR($E190*SUMIF('Daily Log'!$W$18:$W$1017,$B190,'Daily Log'!$X$18:$X$1017),0)</f>
        <v>0</v>
      </c>
      <c r="O190" s="117">
        <f>IFERROR($E190*SUMIF('Daily Log'!$Z$18:$Z$1017,$B190,'Daily Log'!$AA$18:$AA$1017),0)</f>
        <v>0</v>
      </c>
      <c r="P190" s="117">
        <f>IFERROR($E190*SUMIF('Daily Log'!$AC$18:$AC$1017,$B190,'Daily Log'!$AD$18:$AD$1017),0)</f>
        <v>0</v>
      </c>
      <c r="Q190" s="117">
        <f>IFERROR($E190*SUMIF('Daily Log'!$AF$18:$AF$1017,$B190,'Daily Log'!$AG$18:$AG$1017),0)</f>
        <v>0</v>
      </c>
      <c r="R190" s="117">
        <f>IFERROR($E190*SUMIF('Daily Log'!$AI$18:$AI$1017,$B190,'Daily Log'!$AJ$18:$AJ$1017),0)</f>
        <v>0</v>
      </c>
      <c r="S190" s="117">
        <f>IFERROR($E190*SUMIF('Daily Log'!$AL$18:$AL$1017,$B190,'Daily Log'!$AM$18:$AM$1017),0)</f>
        <v>0</v>
      </c>
      <c r="T190" s="117">
        <f>IFERROR($E190*SUMIF('Daily Log'!$AO$18:$AO$1017,$B190,'Daily Log'!$AP$18:$AP$1017),0)</f>
        <v>0</v>
      </c>
      <c r="U190" s="117">
        <f>IFERROR($E190*SUMIF('Daily Log'!$AR$18:$AR$1017,$B190,'Daily Log'!$AS$18:$AS$1017),0)</f>
        <v>0</v>
      </c>
      <c r="V190" s="117">
        <f>IFERROR($E190*SUMIF('Daily Log'!$AU$18:$AU$1017,$B190,'Daily Log'!$AV$18:$AV$1017),0)</f>
        <v>0</v>
      </c>
      <c r="W190" s="117">
        <f>IFERROR($E190*SUMIF('Daily Log'!$AX$18:$AX$1017,$B190,'Daily Log'!$AY$18:$AY$1017),0)</f>
        <v>0</v>
      </c>
      <c r="X190" s="117">
        <f>IFERROR($E190*SUMIF('Daily Log'!$BA$18:$BA$1017,$B190,'Daily Log'!$BB$18:$BB$1017),0)</f>
        <v>0</v>
      </c>
      <c r="Y190" s="117">
        <f>IFERROR($E190*SUMIF('Daily Log'!$BD$18:$BD$1017,$B190,'Daily Log'!$BE$18:$BE$1017),0)</f>
        <v>0</v>
      </c>
      <c r="Z190" s="117">
        <f>IFERROR($E190*SUMIF('Daily Log'!$BG$18:$BG$1017,$B190,'Daily Log'!$BH$18:$BH$1017),0)</f>
        <v>0</v>
      </c>
      <c r="AA190" s="117">
        <f>IFERROR($E190*SUMIF('Daily Log'!$BJ$18:$BJ$1017,$B190,'Daily Log'!$BK$18:$BK$1017),0)</f>
        <v>0</v>
      </c>
      <c r="AB190" s="117">
        <f>IFERROR($E190*SUMIF('Daily Log'!$BM$18:$BM$1017,$B190,'Daily Log'!$BN$18:$BN$1017),0)</f>
        <v>0</v>
      </c>
      <c r="AC190" s="117">
        <f>IFERROR($E190*SUMIF('Daily Log'!$BP$18:$BP$1017,$B190,'Daily Log'!$BQ$18:$BQ$1017),0)</f>
        <v>0</v>
      </c>
      <c r="AD190" s="117">
        <f>IFERROR($E190*SUMIF('Daily Log'!$BS$18:$BS$1017,$B190,'Daily Log'!$BT$18:$BT$1017),0)</f>
        <v>0</v>
      </c>
      <c r="AE190" s="117">
        <f>IFERROR($E190*SUMIF('Daily Log'!$BV$18:$BV$1017,$B190,'Daily Log'!$BW$18:$BW$1017),0)</f>
        <v>2</v>
      </c>
      <c r="AF190" s="117">
        <f>IFERROR($E190*SUMIF('Daily Log'!$BY$18:$BY$1017,$B190,'Daily Log'!$BZ$18:$BZ$1017),0)</f>
        <v>0</v>
      </c>
      <c r="AG190" s="117">
        <f>IFERROR($E190*SUMIF('Daily Log'!$CB$18:$CB$1017,$B190,'Daily Log'!$CC$18:$CC$1017),0)</f>
        <v>0</v>
      </c>
      <c r="AH190" s="117">
        <f>IFERROR($E190*SUMIF('Daily Log'!$CE$18:$CE$1017,$B190,'Daily Log'!$CF$18:$CF$1017),0)</f>
        <v>0</v>
      </c>
      <c r="AI190" s="117">
        <f>IFERROR($E190*SUMIF('Daily Log'!$CH$18:$CH$1017,$B190,'Daily Log'!$CI$18:$CI$1017),0)</f>
        <v>0</v>
      </c>
      <c r="AJ190" s="117">
        <f>IFERROR($E190*SUMIF('Daily Log'!$CK$18:$CK$1017,$B190,'Daily Log'!$CL$18:$CL$1017),0)</f>
        <v>0</v>
      </c>
      <c r="AK190" s="117">
        <f>IFERROR($E190*SUMIF('Daily Log'!$CN$18:$CN$1017,$B190,'Daily Log'!$CO$18:$CO$1017),0)</f>
        <v>0</v>
      </c>
    </row>
    <row r="191" spans="2:37" ht="33.75" hidden="1" customHeight="1">
      <c r="B191" s="409" t="s">
        <v>279</v>
      </c>
      <c r="C191" s="412"/>
      <c r="D191" s="399" t="s">
        <v>27</v>
      </c>
      <c r="E191" s="184">
        <v>1</v>
      </c>
      <c r="F191" s="116">
        <f t="shared" si="3"/>
        <v>0</v>
      </c>
      <c r="G191" s="117">
        <f>IFERROR($E191*SUMIF('Daily Log'!$B$18:$B$1017,$B191,'Daily Log'!$C$18:$C$1017),0)</f>
        <v>0</v>
      </c>
      <c r="H191" s="117">
        <f>IFERROR($E191*SUMIF('Daily Log'!$E$18:$E$1017,$B191,'Daily Log'!$F$18:$F$1017),0)</f>
        <v>0</v>
      </c>
      <c r="I191" s="117">
        <f>IFERROR($E191*SUMIF('Daily Log'!$H$18:$H$1017,$B191,'Daily Log'!$I$18:$I$1017),0)</f>
        <v>0</v>
      </c>
      <c r="J191" s="117">
        <f>IFERROR($E191*SUMIF('Daily Log'!$K$18:$K$1017,$B191,'Daily Log'!$L$18:$L$1017),0)</f>
        <v>0</v>
      </c>
      <c r="K191" s="117">
        <f>IFERROR($E191*SUMIF('Daily Log'!$N$18:$N$1017,$B191,'Daily Log'!$O$18:$O$1017),0)</f>
        <v>0</v>
      </c>
      <c r="L191" s="117">
        <f>IFERROR($E191*SUMIF('Daily Log'!$Q$18:$Q$1017,$B191,'Daily Log'!$R$18:$R$1017),0)</f>
        <v>0</v>
      </c>
      <c r="M191" s="117">
        <f>IFERROR($E191*SUMIF('Daily Log'!$T$18:$T$1017,$B191,'Daily Log'!$U$18:$U$1017),0)</f>
        <v>0</v>
      </c>
      <c r="N191" s="117">
        <f>IFERROR($E191*SUMIF('Daily Log'!$W$18:$W$1017,$B191,'Daily Log'!$X$18:$X$1017),0)</f>
        <v>0</v>
      </c>
      <c r="O191" s="117">
        <f>IFERROR($E191*SUMIF('Daily Log'!$Z$18:$Z$1017,$B191,'Daily Log'!$AA$18:$AA$1017),0)</f>
        <v>0</v>
      </c>
      <c r="P191" s="117">
        <f>IFERROR($E191*SUMIF('Daily Log'!$AC$18:$AC$1017,$B191,'Daily Log'!$AD$18:$AD$1017),0)</f>
        <v>0</v>
      </c>
      <c r="Q191" s="117">
        <f>IFERROR($E191*SUMIF('Daily Log'!$AF$18:$AF$1017,$B191,'Daily Log'!$AG$18:$AG$1017),0)</f>
        <v>0</v>
      </c>
      <c r="R191" s="117">
        <f>IFERROR($E191*SUMIF('Daily Log'!$AI$18:$AI$1017,$B191,'Daily Log'!$AJ$18:$AJ$1017),0)</f>
        <v>0</v>
      </c>
      <c r="S191" s="117">
        <f>IFERROR($E191*SUMIF('Daily Log'!$AL$18:$AL$1017,$B191,'Daily Log'!$AM$18:$AM$1017),0)</f>
        <v>0</v>
      </c>
      <c r="T191" s="117">
        <f>IFERROR($E191*SUMIF('Daily Log'!$AO$18:$AO$1017,$B191,'Daily Log'!$AP$18:$AP$1017),0)</f>
        <v>0</v>
      </c>
      <c r="U191" s="117">
        <f>IFERROR($E191*SUMIF('Daily Log'!$AR$18:$AR$1017,$B191,'Daily Log'!$AS$18:$AS$1017),0)</f>
        <v>0</v>
      </c>
      <c r="V191" s="117">
        <f>IFERROR($E191*SUMIF('Daily Log'!$AU$18:$AU$1017,$B191,'Daily Log'!$AV$18:$AV$1017),0)</f>
        <v>0</v>
      </c>
      <c r="W191" s="117">
        <f>IFERROR($E191*SUMIF('Daily Log'!$AX$18:$AX$1017,$B191,'Daily Log'!$AY$18:$AY$1017),0)</f>
        <v>0</v>
      </c>
      <c r="X191" s="117">
        <f>IFERROR($E191*SUMIF('Daily Log'!$BA$18:$BA$1017,$B191,'Daily Log'!$BB$18:$BB$1017),0)</f>
        <v>0</v>
      </c>
      <c r="Y191" s="117">
        <f>IFERROR($E191*SUMIF('Daily Log'!$BD$18:$BD$1017,$B191,'Daily Log'!$BE$18:$BE$1017),0)</f>
        <v>0</v>
      </c>
      <c r="Z191" s="117">
        <f>IFERROR($E191*SUMIF('Daily Log'!$BG$18:$BG$1017,$B191,'Daily Log'!$BH$18:$BH$1017),0)</f>
        <v>0</v>
      </c>
      <c r="AA191" s="117">
        <f>IFERROR($E191*SUMIF('Daily Log'!$BJ$18:$BJ$1017,$B191,'Daily Log'!$BK$18:$BK$1017),0)</f>
        <v>0</v>
      </c>
      <c r="AB191" s="117">
        <f>IFERROR($E191*SUMIF('Daily Log'!$BM$18:$BM$1017,$B191,'Daily Log'!$BN$18:$BN$1017),0)</f>
        <v>0</v>
      </c>
      <c r="AC191" s="117">
        <f>IFERROR($E191*SUMIF('Daily Log'!$BP$18:$BP$1017,$B191,'Daily Log'!$BQ$18:$BQ$1017),0)</f>
        <v>0</v>
      </c>
      <c r="AD191" s="117">
        <f>IFERROR($E191*SUMIF('Daily Log'!$BS$18:$BS$1017,$B191,'Daily Log'!$BT$18:$BT$1017),0)</f>
        <v>0</v>
      </c>
      <c r="AE191" s="117">
        <f>IFERROR($E191*SUMIF('Daily Log'!$BV$18:$BV$1017,$B191,'Daily Log'!$BW$18:$BW$1017),0)</f>
        <v>0</v>
      </c>
      <c r="AF191" s="117">
        <f>IFERROR($E191*SUMIF('Daily Log'!$BY$18:$BY$1017,$B191,'Daily Log'!$BZ$18:$BZ$1017),0)</f>
        <v>0</v>
      </c>
      <c r="AG191" s="117">
        <f>IFERROR($E191*SUMIF('Daily Log'!$CB$18:$CB$1017,$B191,'Daily Log'!$CC$18:$CC$1017),0)</f>
        <v>0</v>
      </c>
      <c r="AH191" s="117">
        <f>IFERROR($E191*SUMIF('Daily Log'!$CE$18:$CE$1017,$B191,'Daily Log'!$CF$18:$CF$1017),0)</f>
        <v>0</v>
      </c>
      <c r="AI191" s="117">
        <f>IFERROR($E191*SUMIF('Daily Log'!$CH$18:$CH$1017,$B191,'Daily Log'!$CI$18:$CI$1017),0)</f>
        <v>0</v>
      </c>
      <c r="AJ191" s="117">
        <f>IFERROR($E191*SUMIF('Daily Log'!$CK$18:$CK$1017,$B191,'Daily Log'!$CL$18:$CL$1017),0)</f>
        <v>0</v>
      </c>
      <c r="AK191" s="117">
        <f>IFERROR($E191*SUMIF('Daily Log'!$CN$18:$CN$1017,$B191,'Daily Log'!$CO$18:$CO$1017),0)</f>
        <v>0</v>
      </c>
    </row>
    <row r="192" spans="2:37" ht="33.75" hidden="1" customHeight="1">
      <c r="B192" s="409" t="s">
        <v>137</v>
      </c>
      <c r="C192" s="410"/>
      <c r="D192" s="399" t="s">
        <v>88</v>
      </c>
      <c r="E192" s="184">
        <v>1</v>
      </c>
      <c r="F192" s="116">
        <f t="shared" si="3"/>
        <v>70</v>
      </c>
      <c r="G192" s="117">
        <f>IFERROR($E192*SUMIF('Daily Log'!$B$18:$B$1017,$B192,'Daily Log'!$C$18:$C$1017),0)</f>
        <v>0</v>
      </c>
      <c r="H192" s="117">
        <f>IFERROR($E192*SUMIF('Daily Log'!$E$18:$E$1017,$B192,'Daily Log'!$F$18:$F$1017),0)</f>
        <v>0</v>
      </c>
      <c r="I192" s="117">
        <f>IFERROR($E192*SUMIF('Daily Log'!$H$18:$H$1017,$B192,'Daily Log'!$I$18:$I$1017),0)</f>
        <v>0</v>
      </c>
      <c r="J192" s="117">
        <f>IFERROR($E192*SUMIF('Daily Log'!$K$18:$K$1017,$B192,'Daily Log'!$L$18:$L$1017),0)</f>
        <v>0</v>
      </c>
      <c r="K192" s="117">
        <f>IFERROR($E192*SUMIF('Daily Log'!$N$18:$N$1017,$B192,'Daily Log'!$O$18:$O$1017),0)</f>
        <v>0</v>
      </c>
      <c r="L192" s="117">
        <f>IFERROR($E192*SUMIF('Daily Log'!$Q$18:$Q$1017,$B192,'Daily Log'!$R$18:$R$1017),0)</f>
        <v>0</v>
      </c>
      <c r="M192" s="117">
        <f>IFERROR($E192*SUMIF('Daily Log'!$T$18:$T$1017,$B192,'Daily Log'!$U$18:$U$1017),0)</f>
        <v>0</v>
      </c>
      <c r="N192" s="117">
        <f>IFERROR($E192*SUMIF('Daily Log'!$W$18:$W$1017,$B192,'Daily Log'!$X$18:$X$1017),0)</f>
        <v>0</v>
      </c>
      <c r="O192" s="117">
        <f>IFERROR($E192*SUMIF('Daily Log'!$Z$18:$Z$1017,$B192,'Daily Log'!$AA$18:$AA$1017),0)</f>
        <v>0</v>
      </c>
      <c r="P192" s="117">
        <f>IFERROR($E192*SUMIF('Daily Log'!$AC$18:$AC$1017,$B192,'Daily Log'!$AD$18:$AD$1017),0)</f>
        <v>0</v>
      </c>
      <c r="Q192" s="117">
        <f>IFERROR($E192*SUMIF('Daily Log'!$AF$18:$AF$1017,$B192,'Daily Log'!$AG$18:$AG$1017),0)</f>
        <v>0</v>
      </c>
      <c r="R192" s="117">
        <f>IFERROR($E192*SUMIF('Daily Log'!$AI$18:$AI$1017,$B192,'Daily Log'!$AJ$18:$AJ$1017),0)</f>
        <v>0</v>
      </c>
      <c r="S192" s="117">
        <f>IFERROR($E192*SUMIF('Daily Log'!$AL$18:$AL$1017,$B192,'Daily Log'!$AM$18:$AM$1017),0)</f>
        <v>0</v>
      </c>
      <c r="T192" s="117">
        <f>IFERROR($E192*SUMIF('Daily Log'!$AO$18:$AO$1017,$B192,'Daily Log'!$AP$18:$AP$1017),0)</f>
        <v>0</v>
      </c>
      <c r="U192" s="117">
        <f>IFERROR($E192*SUMIF('Daily Log'!$AR$18:$AR$1017,$B192,'Daily Log'!$AS$18:$AS$1017),0)</f>
        <v>0</v>
      </c>
      <c r="V192" s="117">
        <f>IFERROR($E192*SUMIF('Daily Log'!$AU$18:$AU$1017,$B192,'Daily Log'!$AV$18:$AV$1017),0)</f>
        <v>0</v>
      </c>
      <c r="W192" s="117">
        <f>IFERROR($E192*SUMIF('Daily Log'!$AX$18:$AX$1017,$B192,'Daily Log'!$AY$18:$AY$1017),0)</f>
        <v>0</v>
      </c>
      <c r="X192" s="117">
        <f>IFERROR($E192*SUMIF('Daily Log'!$BA$18:$BA$1017,$B192,'Daily Log'!$BB$18:$BB$1017),0)</f>
        <v>0</v>
      </c>
      <c r="Y192" s="117">
        <f>IFERROR($E192*SUMIF('Daily Log'!$BD$18:$BD$1017,$B192,'Daily Log'!$BE$18:$BE$1017),0)</f>
        <v>0</v>
      </c>
      <c r="Z192" s="117">
        <f>IFERROR($E192*SUMIF('Daily Log'!$BG$18:$BG$1017,$B192,'Daily Log'!$BH$18:$BH$1017),0)</f>
        <v>0</v>
      </c>
      <c r="AA192" s="117">
        <f>IFERROR($E192*SUMIF('Daily Log'!$BJ$18:$BJ$1017,$B192,'Daily Log'!$BK$18:$BK$1017),0)</f>
        <v>4</v>
      </c>
      <c r="AB192" s="117">
        <f>IFERROR($E192*SUMIF('Daily Log'!$BM$18:$BM$1017,$B192,'Daily Log'!$BN$18:$BN$1017),0)</f>
        <v>9</v>
      </c>
      <c r="AC192" s="117">
        <f>IFERROR($E192*SUMIF('Daily Log'!$BP$18:$BP$1017,$B192,'Daily Log'!$BQ$18:$BQ$1017),0)</f>
        <v>6</v>
      </c>
      <c r="AD192" s="117">
        <f>IFERROR($E192*SUMIF('Daily Log'!$BS$18:$BS$1017,$B192,'Daily Log'!$BT$18:$BT$1017),0)</f>
        <v>6</v>
      </c>
      <c r="AE192" s="117">
        <f>IFERROR($E192*SUMIF('Daily Log'!$BV$18:$BV$1017,$B192,'Daily Log'!$BW$18:$BW$1017),0)</f>
        <v>13</v>
      </c>
      <c r="AF192" s="117">
        <f>IFERROR($E192*SUMIF('Daily Log'!$BY$18:$BY$1017,$B192,'Daily Log'!$BZ$18:$BZ$1017),0)</f>
        <v>11</v>
      </c>
      <c r="AG192" s="117">
        <f>IFERROR($E192*SUMIF('Daily Log'!$CB$18:$CB$1017,$B192,'Daily Log'!$CC$18:$CC$1017),0)</f>
        <v>21</v>
      </c>
      <c r="AH192" s="117">
        <f>IFERROR($E192*SUMIF('Daily Log'!$CE$18:$CE$1017,$B192,'Daily Log'!$CF$18:$CF$1017),0)</f>
        <v>0</v>
      </c>
      <c r="AI192" s="117">
        <f>IFERROR($E192*SUMIF('Daily Log'!$CH$18:$CH$1017,$B192,'Daily Log'!$CI$18:$CI$1017),0)</f>
        <v>0</v>
      </c>
      <c r="AJ192" s="117">
        <f>IFERROR($E192*SUMIF('Daily Log'!$CK$18:$CK$1017,$B192,'Daily Log'!$CL$18:$CL$1017),0)</f>
        <v>0</v>
      </c>
      <c r="AK192" s="117">
        <f>IFERROR($E192*SUMIF('Daily Log'!$CN$18:$CN$1017,$B192,'Daily Log'!$CO$18:$CO$1017),0)</f>
        <v>0</v>
      </c>
    </row>
    <row r="193" spans="2:37" ht="33.75" hidden="1" customHeight="1">
      <c r="B193" s="409" t="s">
        <v>280</v>
      </c>
      <c r="C193" s="412"/>
      <c r="D193" s="399" t="s">
        <v>88</v>
      </c>
      <c r="E193" s="184">
        <v>1</v>
      </c>
      <c r="F193" s="116">
        <f t="shared" si="3"/>
        <v>16</v>
      </c>
      <c r="G193" s="117">
        <f>IFERROR($E193*SUMIF('Daily Log'!$B$18:$B$1017,$B193,'Daily Log'!$C$18:$C$1017),0)</f>
        <v>0</v>
      </c>
      <c r="H193" s="117">
        <f>IFERROR($E193*SUMIF('Daily Log'!$E$18:$E$1017,$B193,'Daily Log'!$F$18:$F$1017),0)</f>
        <v>0</v>
      </c>
      <c r="I193" s="117">
        <f>IFERROR($E193*SUMIF('Daily Log'!$H$18:$H$1017,$B193,'Daily Log'!$I$18:$I$1017),0)</f>
        <v>0</v>
      </c>
      <c r="J193" s="117">
        <f>IFERROR($E193*SUMIF('Daily Log'!$K$18:$K$1017,$B193,'Daily Log'!$L$18:$L$1017),0)</f>
        <v>0</v>
      </c>
      <c r="K193" s="117">
        <f>IFERROR($E193*SUMIF('Daily Log'!$N$18:$N$1017,$B193,'Daily Log'!$O$18:$O$1017),0)</f>
        <v>0</v>
      </c>
      <c r="L193" s="117">
        <f>IFERROR($E193*SUMIF('Daily Log'!$Q$18:$Q$1017,$B193,'Daily Log'!$R$18:$R$1017),0)</f>
        <v>0</v>
      </c>
      <c r="M193" s="117">
        <f>IFERROR($E193*SUMIF('Daily Log'!$T$18:$T$1017,$B193,'Daily Log'!$U$18:$U$1017),0)</f>
        <v>0</v>
      </c>
      <c r="N193" s="117">
        <f>IFERROR($E193*SUMIF('Daily Log'!$W$18:$W$1017,$B193,'Daily Log'!$X$18:$X$1017),0)</f>
        <v>0</v>
      </c>
      <c r="O193" s="117">
        <f>IFERROR($E193*SUMIF('Daily Log'!$Z$18:$Z$1017,$B193,'Daily Log'!$AA$18:$AA$1017),0)</f>
        <v>0</v>
      </c>
      <c r="P193" s="117">
        <f>IFERROR($E193*SUMIF('Daily Log'!$AC$18:$AC$1017,$B193,'Daily Log'!$AD$18:$AD$1017),0)</f>
        <v>0</v>
      </c>
      <c r="Q193" s="117">
        <f>IFERROR($E193*SUMIF('Daily Log'!$AF$18:$AF$1017,$B193,'Daily Log'!$AG$18:$AG$1017),0)</f>
        <v>0</v>
      </c>
      <c r="R193" s="117">
        <f>IFERROR($E193*SUMIF('Daily Log'!$AI$18:$AI$1017,$B193,'Daily Log'!$AJ$18:$AJ$1017),0)</f>
        <v>0</v>
      </c>
      <c r="S193" s="117">
        <f>IFERROR($E193*SUMIF('Daily Log'!$AL$18:$AL$1017,$B193,'Daily Log'!$AM$18:$AM$1017),0)</f>
        <v>0</v>
      </c>
      <c r="T193" s="117">
        <f>IFERROR($E193*SUMIF('Daily Log'!$AO$18:$AO$1017,$B193,'Daily Log'!$AP$18:$AP$1017),0)</f>
        <v>0</v>
      </c>
      <c r="U193" s="117">
        <f>IFERROR($E193*SUMIF('Daily Log'!$AR$18:$AR$1017,$B193,'Daily Log'!$AS$18:$AS$1017),0)</f>
        <v>0</v>
      </c>
      <c r="V193" s="117">
        <f>IFERROR($E193*SUMIF('Daily Log'!$AU$18:$AU$1017,$B193,'Daily Log'!$AV$18:$AV$1017),0)</f>
        <v>0</v>
      </c>
      <c r="W193" s="117">
        <f>IFERROR($E193*SUMIF('Daily Log'!$AX$18:$AX$1017,$B193,'Daily Log'!$AY$18:$AY$1017),0)</f>
        <v>0</v>
      </c>
      <c r="X193" s="117">
        <f>IFERROR($E193*SUMIF('Daily Log'!$BA$18:$BA$1017,$B193,'Daily Log'!$BB$18:$BB$1017),0)</f>
        <v>0</v>
      </c>
      <c r="Y193" s="117">
        <f>IFERROR($E193*SUMIF('Daily Log'!$BD$18:$BD$1017,$B193,'Daily Log'!$BE$18:$BE$1017),0)</f>
        <v>0</v>
      </c>
      <c r="Z193" s="117">
        <f>IFERROR($E193*SUMIF('Daily Log'!$BG$18:$BG$1017,$B193,'Daily Log'!$BH$18:$BH$1017),0)</f>
        <v>0</v>
      </c>
      <c r="AA193" s="117">
        <f>IFERROR($E193*SUMIF('Daily Log'!$BJ$18:$BJ$1017,$B193,'Daily Log'!$BK$18:$BK$1017),0)</f>
        <v>1</v>
      </c>
      <c r="AB193" s="117">
        <f>IFERROR($E193*SUMIF('Daily Log'!$BM$18:$BM$1017,$B193,'Daily Log'!$BN$18:$BN$1017),0)</f>
        <v>2</v>
      </c>
      <c r="AC193" s="117">
        <f>IFERROR($E193*SUMIF('Daily Log'!$BP$18:$BP$1017,$B193,'Daily Log'!$BQ$18:$BQ$1017),0)</f>
        <v>0</v>
      </c>
      <c r="AD193" s="117">
        <f>IFERROR($E193*SUMIF('Daily Log'!$BS$18:$BS$1017,$B193,'Daily Log'!$BT$18:$BT$1017),0)</f>
        <v>1</v>
      </c>
      <c r="AE193" s="117">
        <f>IFERROR($E193*SUMIF('Daily Log'!$BV$18:$BV$1017,$B193,'Daily Log'!$BW$18:$BW$1017),0)</f>
        <v>6</v>
      </c>
      <c r="AF193" s="117">
        <f>IFERROR($E193*SUMIF('Daily Log'!$BY$18:$BY$1017,$B193,'Daily Log'!$BZ$18:$BZ$1017),0)</f>
        <v>4</v>
      </c>
      <c r="AG193" s="117">
        <f>IFERROR($E193*SUMIF('Daily Log'!$CB$18:$CB$1017,$B193,'Daily Log'!$CC$18:$CC$1017),0)</f>
        <v>2</v>
      </c>
      <c r="AH193" s="117">
        <f>IFERROR($E193*SUMIF('Daily Log'!$CE$18:$CE$1017,$B193,'Daily Log'!$CF$18:$CF$1017),0)</f>
        <v>0</v>
      </c>
      <c r="AI193" s="117">
        <f>IFERROR($E193*SUMIF('Daily Log'!$CH$18:$CH$1017,$B193,'Daily Log'!$CI$18:$CI$1017),0)</f>
        <v>0</v>
      </c>
      <c r="AJ193" s="117">
        <f>IFERROR($E193*SUMIF('Daily Log'!$CK$18:$CK$1017,$B193,'Daily Log'!$CL$18:$CL$1017),0)</f>
        <v>0</v>
      </c>
      <c r="AK193" s="117">
        <f>IFERROR($E193*SUMIF('Daily Log'!$CN$18:$CN$1017,$B193,'Daily Log'!$CO$18:$CO$1017),0)</f>
        <v>0</v>
      </c>
    </row>
    <row r="194" spans="2:37" ht="33.75" hidden="1" customHeight="1">
      <c r="B194" s="409" t="s">
        <v>138</v>
      </c>
      <c r="C194" s="410"/>
      <c r="D194" s="399" t="s">
        <v>88</v>
      </c>
      <c r="E194" s="184">
        <v>1</v>
      </c>
      <c r="F194" s="116">
        <f t="shared" si="3"/>
        <v>85</v>
      </c>
      <c r="G194" s="117">
        <f>IFERROR($E194*SUMIF('Daily Log'!$B$18:$B$1017,$B194,'Daily Log'!$C$18:$C$1017),0)</f>
        <v>0</v>
      </c>
      <c r="H194" s="117">
        <f>IFERROR($E194*SUMIF('Daily Log'!$E$18:$E$1017,$B194,'Daily Log'!$F$18:$F$1017),0)</f>
        <v>0</v>
      </c>
      <c r="I194" s="117">
        <f>IFERROR($E194*SUMIF('Daily Log'!$H$18:$H$1017,$B194,'Daily Log'!$I$18:$I$1017),0)</f>
        <v>0</v>
      </c>
      <c r="J194" s="117">
        <f>IFERROR($E194*SUMIF('Daily Log'!$K$18:$K$1017,$B194,'Daily Log'!$L$18:$L$1017),0)</f>
        <v>0</v>
      </c>
      <c r="K194" s="117">
        <f>IFERROR($E194*SUMIF('Daily Log'!$N$18:$N$1017,$B194,'Daily Log'!$O$18:$O$1017),0)</f>
        <v>0</v>
      </c>
      <c r="L194" s="117">
        <f>IFERROR($E194*SUMIF('Daily Log'!$Q$18:$Q$1017,$B194,'Daily Log'!$R$18:$R$1017),0)</f>
        <v>0</v>
      </c>
      <c r="M194" s="117">
        <f>IFERROR($E194*SUMIF('Daily Log'!$T$18:$T$1017,$B194,'Daily Log'!$U$18:$U$1017),0)</f>
        <v>0</v>
      </c>
      <c r="N194" s="117">
        <f>IFERROR($E194*SUMIF('Daily Log'!$W$18:$W$1017,$B194,'Daily Log'!$X$18:$X$1017),0)</f>
        <v>0</v>
      </c>
      <c r="O194" s="117">
        <f>IFERROR($E194*SUMIF('Daily Log'!$Z$18:$Z$1017,$B194,'Daily Log'!$AA$18:$AA$1017),0)</f>
        <v>0</v>
      </c>
      <c r="P194" s="117">
        <f>IFERROR($E194*SUMIF('Daily Log'!$AC$18:$AC$1017,$B194,'Daily Log'!$AD$18:$AD$1017),0)</f>
        <v>0</v>
      </c>
      <c r="Q194" s="117">
        <f>IFERROR($E194*SUMIF('Daily Log'!$AF$18:$AF$1017,$B194,'Daily Log'!$AG$18:$AG$1017),0)</f>
        <v>0</v>
      </c>
      <c r="R194" s="117">
        <f>IFERROR($E194*SUMIF('Daily Log'!$AI$18:$AI$1017,$B194,'Daily Log'!$AJ$18:$AJ$1017),0)</f>
        <v>0</v>
      </c>
      <c r="S194" s="117">
        <f>IFERROR($E194*SUMIF('Daily Log'!$AL$18:$AL$1017,$B194,'Daily Log'!$AM$18:$AM$1017),0)</f>
        <v>0</v>
      </c>
      <c r="T194" s="117">
        <f>IFERROR($E194*SUMIF('Daily Log'!$AO$18:$AO$1017,$B194,'Daily Log'!$AP$18:$AP$1017),0)</f>
        <v>0</v>
      </c>
      <c r="U194" s="117">
        <f>IFERROR($E194*SUMIF('Daily Log'!$AR$18:$AR$1017,$B194,'Daily Log'!$AS$18:$AS$1017),0)</f>
        <v>0</v>
      </c>
      <c r="V194" s="117">
        <f>IFERROR($E194*SUMIF('Daily Log'!$AU$18:$AU$1017,$B194,'Daily Log'!$AV$18:$AV$1017),0)</f>
        <v>0</v>
      </c>
      <c r="W194" s="117">
        <f>IFERROR($E194*SUMIF('Daily Log'!$AX$18:$AX$1017,$B194,'Daily Log'!$AY$18:$AY$1017),0)</f>
        <v>0</v>
      </c>
      <c r="X194" s="117">
        <f>IFERROR($E194*SUMIF('Daily Log'!$BA$18:$BA$1017,$B194,'Daily Log'!$BB$18:$BB$1017),0)</f>
        <v>0</v>
      </c>
      <c r="Y194" s="117">
        <f>IFERROR($E194*SUMIF('Daily Log'!$BD$18:$BD$1017,$B194,'Daily Log'!$BE$18:$BE$1017),0)</f>
        <v>0</v>
      </c>
      <c r="Z194" s="117">
        <f>IFERROR($E194*SUMIF('Daily Log'!$BG$18:$BG$1017,$B194,'Daily Log'!$BH$18:$BH$1017),0)</f>
        <v>0</v>
      </c>
      <c r="AA194" s="117">
        <f>IFERROR($E194*SUMIF('Daily Log'!$BJ$18:$BJ$1017,$B194,'Daily Log'!$BK$18:$BK$1017),0)</f>
        <v>3</v>
      </c>
      <c r="AB194" s="117">
        <f>IFERROR($E194*SUMIF('Daily Log'!$BM$18:$BM$1017,$B194,'Daily Log'!$BN$18:$BN$1017),0)</f>
        <v>7</v>
      </c>
      <c r="AC194" s="117">
        <f>IFERROR($E194*SUMIF('Daily Log'!$BP$18:$BP$1017,$B194,'Daily Log'!$BQ$18:$BQ$1017),0)</f>
        <v>5</v>
      </c>
      <c r="AD194" s="117">
        <f>IFERROR($E194*SUMIF('Daily Log'!$BS$18:$BS$1017,$B194,'Daily Log'!$BT$18:$BT$1017),0)</f>
        <v>7</v>
      </c>
      <c r="AE194" s="117">
        <f>IFERROR($E194*SUMIF('Daily Log'!$BV$18:$BV$1017,$B194,'Daily Log'!$BW$18:$BW$1017),0)</f>
        <v>17</v>
      </c>
      <c r="AF194" s="117">
        <f>IFERROR($E194*SUMIF('Daily Log'!$BY$18:$BY$1017,$B194,'Daily Log'!$BZ$18:$BZ$1017),0)</f>
        <v>20</v>
      </c>
      <c r="AG194" s="117">
        <f>IFERROR($E194*SUMIF('Daily Log'!$CB$18:$CB$1017,$B194,'Daily Log'!$CC$18:$CC$1017),0)</f>
        <v>26</v>
      </c>
      <c r="AH194" s="117">
        <f>IFERROR($E194*SUMIF('Daily Log'!$CE$18:$CE$1017,$B194,'Daily Log'!$CF$18:$CF$1017),0)</f>
        <v>0</v>
      </c>
      <c r="AI194" s="117">
        <f>IFERROR($E194*SUMIF('Daily Log'!$CH$18:$CH$1017,$B194,'Daily Log'!$CI$18:$CI$1017),0)</f>
        <v>0</v>
      </c>
      <c r="AJ194" s="117">
        <f>IFERROR($E194*SUMIF('Daily Log'!$CK$18:$CK$1017,$B194,'Daily Log'!$CL$18:$CL$1017),0)</f>
        <v>0</v>
      </c>
      <c r="AK194" s="117">
        <f>IFERROR($E194*SUMIF('Daily Log'!$CN$18:$CN$1017,$B194,'Daily Log'!$CO$18:$CO$1017),0)</f>
        <v>0</v>
      </c>
    </row>
    <row r="195" spans="2:37" ht="33.75" hidden="1" customHeight="1">
      <c r="B195" s="409" t="s">
        <v>139</v>
      </c>
      <c r="C195" s="412"/>
      <c r="D195" s="399" t="s">
        <v>88</v>
      </c>
      <c r="E195" s="184">
        <v>1</v>
      </c>
      <c r="F195" s="116">
        <f t="shared" si="3"/>
        <v>66</v>
      </c>
      <c r="G195" s="117">
        <f>IFERROR($E195*SUMIF('Daily Log'!$B$18:$B$1017,$B195,'Daily Log'!$C$18:$C$1017),0)</f>
        <v>0</v>
      </c>
      <c r="H195" s="117">
        <f>IFERROR($E195*SUMIF('Daily Log'!$E$18:$E$1017,$B195,'Daily Log'!$F$18:$F$1017),0)</f>
        <v>0</v>
      </c>
      <c r="I195" s="117">
        <f>IFERROR($E195*SUMIF('Daily Log'!$H$18:$H$1017,$B195,'Daily Log'!$I$18:$I$1017),0)</f>
        <v>0</v>
      </c>
      <c r="J195" s="117">
        <f>IFERROR($E195*SUMIF('Daily Log'!$K$18:$K$1017,$B195,'Daily Log'!$L$18:$L$1017),0)</f>
        <v>0</v>
      </c>
      <c r="K195" s="117">
        <f>IFERROR($E195*SUMIF('Daily Log'!$N$18:$N$1017,$B195,'Daily Log'!$O$18:$O$1017),0)</f>
        <v>0</v>
      </c>
      <c r="L195" s="117">
        <f>IFERROR($E195*SUMIF('Daily Log'!$Q$18:$Q$1017,$B195,'Daily Log'!$R$18:$R$1017),0)</f>
        <v>0</v>
      </c>
      <c r="M195" s="117">
        <f>IFERROR($E195*SUMIF('Daily Log'!$T$18:$T$1017,$B195,'Daily Log'!$U$18:$U$1017),0)</f>
        <v>0</v>
      </c>
      <c r="N195" s="117">
        <f>IFERROR($E195*SUMIF('Daily Log'!$W$18:$W$1017,$B195,'Daily Log'!$X$18:$X$1017),0)</f>
        <v>0</v>
      </c>
      <c r="O195" s="117">
        <f>IFERROR($E195*SUMIF('Daily Log'!$Z$18:$Z$1017,$B195,'Daily Log'!$AA$18:$AA$1017),0)</f>
        <v>0</v>
      </c>
      <c r="P195" s="117">
        <f>IFERROR($E195*SUMIF('Daily Log'!$AC$18:$AC$1017,$B195,'Daily Log'!$AD$18:$AD$1017),0)</f>
        <v>0</v>
      </c>
      <c r="Q195" s="117">
        <f>IFERROR($E195*SUMIF('Daily Log'!$AF$18:$AF$1017,$B195,'Daily Log'!$AG$18:$AG$1017),0)</f>
        <v>0</v>
      </c>
      <c r="R195" s="117">
        <f>IFERROR($E195*SUMIF('Daily Log'!$AI$18:$AI$1017,$B195,'Daily Log'!$AJ$18:$AJ$1017),0)</f>
        <v>0</v>
      </c>
      <c r="S195" s="117">
        <f>IFERROR($E195*SUMIF('Daily Log'!$AL$18:$AL$1017,$B195,'Daily Log'!$AM$18:$AM$1017),0)</f>
        <v>0</v>
      </c>
      <c r="T195" s="117">
        <f>IFERROR($E195*SUMIF('Daily Log'!$AO$18:$AO$1017,$B195,'Daily Log'!$AP$18:$AP$1017),0)</f>
        <v>0</v>
      </c>
      <c r="U195" s="117">
        <f>IFERROR($E195*SUMIF('Daily Log'!$AR$18:$AR$1017,$B195,'Daily Log'!$AS$18:$AS$1017),0)</f>
        <v>0</v>
      </c>
      <c r="V195" s="117">
        <f>IFERROR($E195*SUMIF('Daily Log'!$AU$18:$AU$1017,$B195,'Daily Log'!$AV$18:$AV$1017),0)</f>
        <v>0</v>
      </c>
      <c r="W195" s="117">
        <f>IFERROR($E195*SUMIF('Daily Log'!$AX$18:$AX$1017,$B195,'Daily Log'!$AY$18:$AY$1017),0)</f>
        <v>0</v>
      </c>
      <c r="X195" s="117">
        <f>IFERROR($E195*SUMIF('Daily Log'!$BA$18:$BA$1017,$B195,'Daily Log'!$BB$18:$BB$1017),0)</f>
        <v>0</v>
      </c>
      <c r="Y195" s="117">
        <f>IFERROR($E195*SUMIF('Daily Log'!$BD$18:$BD$1017,$B195,'Daily Log'!$BE$18:$BE$1017),0)</f>
        <v>0</v>
      </c>
      <c r="Z195" s="117">
        <f>IFERROR($E195*SUMIF('Daily Log'!$BG$18:$BG$1017,$B195,'Daily Log'!$BH$18:$BH$1017),0)</f>
        <v>0</v>
      </c>
      <c r="AA195" s="117">
        <f>IFERROR($E195*SUMIF('Daily Log'!$BJ$18:$BJ$1017,$B195,'Daily Log'!$BK$18:$BK$1017),0)</f>
        <v>3</v>
      </c>
      <c r="AB195" s="117">
        <f>IFERROR($E195*SUMIF('Daily Log'!$BM$18:$BM$1017,$B195,'Daily Log'!$BN$18:$BN$1017),0)</f>
        <v>6</v>
      </c>
      <c r="AC195" s="117">
        <f>IFERROR($E195*SUMIF('Daily Log'!$BP$18:$BP$1017,$B195,'Daily Log'!$BQ$18:$BQ$1017),0)</f>
        <v>13</v>
      </c>
      <c r="AD195" s="117">
        <f>IFERROR($E195*SUMIF('Daily Log'!$BS$18:$BS$1017,$B195,'Daily Log'!$BT$18:$BT$1017),0)</f>
        <v>3</v>
      </c>
      <c r="AE195" s="117">
        <f>IFERROR($E195*SUMIF('Daily Log'!$BV$18:$BV$1017,$B195,'Daily Log'!$BW$18:$BW$1017),0)</f>
        <v>13</v>
      </c>
      <c r="AF195" s="117">
        <f>IFERROR($E195*SUMIF('Daily Log'!$BY$18:$BY$1017,$B195,'Daily Log'!$BZ$18:$BZ$1017),0)</f>
        <v>13</v>
      </c>
      <c r="AG195" s="117">
        <f>IFERROR($E195*SUMIF('Daily Log'!$CB$18:$CB$1017,$B195,'Daily Log'!$CC$18:$CC$1017),0)</f>
        <v>15</v>
      </c>
      <c r="AH195" s="117">
        <f>IFERROR($E195*SUMIF('Daily Log'!$CE$18:$CE$1017,$B195,'Daily Log'!$CF$18:$CF$1017),0)</f>
        <v>0</v>
      </c>
      <c r="AI195" s="117">
        <f>IFERROR($E195*SUMIF('Daily Log'!$CH$18:$CH$1017,$B195,'Daily Log'!$CI$18:$CI$1017),0)</f>
        <v>0</v>
      </c>
      <c r="AJ195" s="117">
        <f>IFERROR($E195*SUMIF('Daily Log'!$CK$18:$CK$1017,$B195,'Daily Log'!$CL$18:$CL$1017),0)</f>
        <v>0</v>
      </c>
      <c r="AK195" s="117">
        <f>IFERROR($E195*SUMIF('Daily Log'!$CN$18:$CN$1017,$B195,'Daily Log'!$CO$18:$CO$1017),0)</f>
        <v>0</v>
      </c>
    </row>
    <row r="196" spans="2:37" ht="33.75" hidden="1" customHeight="1">
      <c r="B196" s="409" t="s">
        <v>140</v>
      </c>
      <c r="C196" s="412"/>
      <c r="D196" s="399" t="s">
        <v>88</v>
      </c>
      <c r="E196" s="184">
        <v>1</v>
      </c>
      <c r="F196" s="116">
        <f t="shared" si="3"/>
        <v>56</v>
      </c>
      <c r="G196" s="117">
        <f>IFERROR($E196*SUMIF('Daily Log'!$B$18:$B$1017,$B196,'Daily Log'!$C$18:$C$1017),0)</f>
        <v>0</v>
      </c>
      <c r="H196" s="117">
        <f>IFERROR($E196*SUMIF('Daily Log'!$E$18:$E$1017,$B196,'Daily Log'!$F$18:$F$1017),0)</f>
        <v>0</v>
      </c>
      <c r="I196" s="117">
        <f>IFERROR($E196*SUMIF('Daily Log'!$H$18:$H$1017,$B196,'Daily Log'!$I$18:$I$1017),0)</f>
        <v>0</v>
      </c>
      <c r="J196" s="117">
        <f>IFERROR($E196*SUMIF('Daily Log'!$K$18:$K$1017,$B196,'Daily Log'!$L$18:$L$1017),0)</f>
        <v>0</v>
      </c>
      <c r="K196" s="117">
        <f>IFERROR($E196*SUMIF('Daily Log'!$N$18:$N$1017,$B196,'Daily Log'!$O$18:$O$1017),0)</f>
        <v>0</v>
      </c>
      <c r="L196" s="117">
        <f>IFERROR($E196*SUMIF('Daily Log'!$Q$18:$Q$1017,$B196,'Daily Log'!$R$18:$R$1017),0)</f>
        <v>0</v>
      </c>
      <c r="M196" s="117">
        <f>IFERROR($E196*SUMIF('Daily Log'!$T$18:$T$1017,$B196,'Daily Log'!$U$18:$U$1017),0)</f>
        <v>0</v>
      </c>
      <c r="N196" s="117">
        <f>IFERROR($E196*SUMIF('Daily Log'!$W$18:$W$1017,$B196,'Daily Log'!$X$18:$X$1017),0)</f>
        <v>0</v>
      </c>
      <c r="O196" s="117">
        <f>IFERROR($E196*SUMIF('Daily Log'!$Z$18:$Z$1017,$B196,'Daily Log'!$AA$18:$AA$1017),0)</f>
        <v>0</v>
      </c>
      <c r="P196" s="117">
        <f>IFERROR($E196*SUMIF('Daily Log'!$AC$18:$AC$1017,$B196,'Daily Log'!$AD$18:$AD$1017),0)</f>
        <v>0</v>
      </c>
      <c r="Q196" s="117">
        <f>IFERROR($E196*SUMIF('Daily Log'!$AF$18:$AF$1017,$B196,'Daily Log'!$AG$18:$AG$1017),0)</f>
        <v>0</v>
      </c>
      <c r="R196" s="117">
        <f>IFERROR($E196*SUMIF('Daily Log'!$AI$18:$AI$1017,$B196,'Daily Log'!$AJ$18:$AJ$1017),0)</f>
        <v>0</v>
      </c>
      <c r="S196" s="117">
        <f>IFERROR($E196*SUMIF('Daily Log'!$AL$18:$AL$1017,$B196,'Daily Log'!$AM$18:$AM$1017),0)</f>
        <v>0</v>
      </c>
      <c r="T196" s="117">
        <f>IFERROR($E196*SUMIF('Daily Log'!$AO$18:$AO$1017,$B196,'Daily Log'!$AP$18:$AP$1017),0)</f>
        <v>0</v>
      </c>
      <c r="U196" s="117">
        <f>IFERROR($E196*SUMIF('Daily Log'!$AR$18:$AR$1017,$B196,'Daily Log'!$AS$18:$AS$1017),0)</f>
        <v>0</v>
      </c>
      <c r="V196" s="117">
        <f>IFERROR($E196*SUMIF('Daily Log'!$AU$18:$AU$1017,$B196,'Daily Log'!$AV$18:$AV$1017),0)</f>
        <v>0</v>
      </c>
      <c r="W196" s="117">
        <f>IFERROR($E196*SUMIF('Daily Log'!$AX$18:$AX$1017,$B196,'Daily Log'!$AY$18:$AY$1017),0)</f>
        <v>0</v>
      </c>
      <c r="X196" s="117">
        <f>IFERROR($E196*SUMIF('Daily Log'!$BA$18:$BA$1017,$B196,'Daily Log'!$BB$18:$BB$1017),0)</f>
        <v>0</v>
      </c>
      <c r="Y196" s="117">
        <f>IFERROR($E196*SUMIF('Daily Log'!$BD$18:$BD$1017,$B196,'Daily Log'!$BE$18:$BE$1017),0)</f>
        <v>0</v>
      </c>
      <c r="Z196" s="117">
        <f>IFERROR($E196*SUMIF('Daily Log'!$BG$18:$BG$1017,$B196,'Daily Log'!$BH$18:$BH$1017),0)</f>
        <v>0</v>
      </c>
      <c r="AA196" s="117">
        <f>IFERROR($E196*SUMIF('Daily Log'!$BJ$18:$BJ$1017,$B196,'Daily Log'!$BK$18:$BK$1017),0)</f>
        <v>3</v>
      </c>
      <c r="AB196" s="117">
        <f>IFERROR($E196*SUMIF('Daily Log'!$BM$18:$BM$1017,$B196,'Daily Log'!$BN$18:$BN$1017),0)</f>
        <v>8</v>
      </c>
      <c r="AC196" s="117">
        <f>IFERROR($E196*SUMIF('Daily Log'!$BP$18:$BP$1017,$B196,'Daily Log'!$BQ$18:$BQ$1017),0)</f>
        <v>7</v>
      </c>
      <c r="AD196" s="117">
        <f>IFERROR($E196*SUMIF('Daily Log'!$BS$18:$BS$1017,$B196,'Daily Log'!$BT$18:$BT$1017),0)</f>
        <v>6</v>
      </c>
      <c r="AE196" s="117">
        <f>IFERROR($E196*SUMIF('Daily Log'!$BV$18:$BV$1017,$B196,'Daily Log'!$BW$18:$BW$1017),0)</f>
        <v>13</v>
      </c>
      <c r="AF196" s="117">
        <f>IFERROR($E196*SUMIF('Daily Log'!$BY$18:$BY$1017,$B196,'Daily Log'!$BZ$18:$BZ$1017),0)</f>
        <v>9</v>
      </c>
      <c r="AG196" s="117">
        <f>IFERROR($E196*SUMIF('Daily Log'!$CB$18:$CB$1017,$B196,'Daily Log'!$CC$18:$CC$1017),0)</f>
        <v>10</v>
      </c>
      <c r="AH196" s="117">
        <f>IFERROR($E196*SUMIF('Daily Log'!$CE$18:$CE$1017,$B196,'Daily Log'!$CF$18:$CF$1017),0)</f>
        <v>0</v>
      </c>
      <c r="AI196" s="117">
        <f>IFERROR($E196*SUMIF('Daily Log'!$CH$18:$CH$1017,$B196,'Daily Log'!$CI$18:$CI$1017),0)</f>
        <v>0</v>
      </c>
      <c r="AJ196" s="117">
        <f>IFERROR($E196*SUMIF('Daily Log'!$CK$18:$CK$1017,$B196,'Daily Log'!$CL$18:$CL$1017),0)</f>
        <v>0</v>
      </c>
      <c r="AK196" s="117">
        <f>IFERROR($E196*SUMIF('Daily Log'!$CN$18:$CN$1017,$B196,'Daily Log'!$CO$18:$CO$1017),0)</f>
        <v>0</v>
      </c>
    </row>
    <row r="197" spans="2:37" ht="33.75" hidden="1" customHeight="1">
      <c r="B197" s="409" t="s">
        <v>141</v>
      </c>
      <c r="C197" s="412"/>
      <c r="D197" s="399" t="s">
        <v>88</v>
      </c>
      <c r="E197" s="184">
        <v>1</v>
      </c>
      <c r="F197" s="116">
        <f t="shared" si="3"/>
        <v>33</v>
      </c>
      <c r="G197" s="117">
        <f>IFERROR($E197*SUMIF('Daily Log'!$B$18:$B$1017,$B197,'Daily Log'!$C$18:$C$1017),0)</f>
        <v>0</v>
      </c>
      <c r="H197" s="117">
        <f>IFERROR($E197*SUMIF('Daily Log'!$E$18:$E$1017,$B197,'Daily Log'!$F$18:$F$1017),0)</f>
        <v>0</v>
      </c>
      <c r="I197" s="117">
        <f>IFERROR($E197*SUMIF('Daily Log'!$H$18:$H$1017,$B197,'Daily Log'!$I$18:$I$1017),0)</f>
        <v>0</v>
      </c>
      <c r="J197" s="117">
        <f>IFERROR($E197*SUMIF('Daily Log'!$K$18:$K$1017,$B197,'Daily Log'!$L$18:$L$1017),0)</f>
        <v>0</v>
      </c>
      <c r="K197" s="117">
        <f>IFERROR($E197*SUMIF('Daily Log'!$N$18:$N$1017,$B197,'Daily Log'!$O$18:$O$1017),0)</f>
        <v>0</v>
      </c>
      <c r="L197" s="117">
        <f>IFERROR($E197*SUMIF('Daily Log'!$Q$18:$Q$1017,$B197,'Daily Log'!$R$18:$R$1017),0)</f>
        <v>0</v>
      </c>
      <c r="M197" s="117">
        <f>IFERROR($E197*SUMIF('Daily Log'!$T$18:$T$1017,$B197,'Daily Log'!$U$18:$U$1017),0)</f>
        <v>0</v>
      </c>
      <c r="N197" s="117">
        <f>IFERROR($E197*SUMIF('Daily Log'!$W$18:$W$1017,$B197,'Daily Log'!$X$18:$X$1017),0)</f>
        <v>0</v>
      </c>
      <c r="O197" s="117">
        <f>IFERROR($E197*SUMIF('Daily Log'!$Z$18:$Z$1017,$B197,'Daily Log'!$AA$18:$AA$1017),0)</f>
        <v>0</v>
      </c>
      <c r="P197" s="117">
        <f>IFERROR($E197*SUMIF('Daily Log'!$AC$18:$AC$1017,$B197,'Daily Log'!$AD$18:$AD$1017),0)</f>
        <v>0</v>
      </c>
      <c r="Q197" s="117">
        <f>IFERROR($E197*SUMIF('Daily Log'!$AF$18:$AF$1017,$B197,'Daily Log'!$AG$18:$AG$1017),0)</f>
        <v>0</v>
      </c>
      <c r="R197" s="117">
        <f>IFERROR($E197*SUMIF('Daily Log'!$AI$18:$AI$1017,$B197,'Daily Log'!$AJ$18:$AJ$1017),0)</f>
        <v>0</v>
      </c>
      <c r="S197" s="117">
        <f>IFERROR($E197*SUMIF('Daily Log'!$AL$18:$AL$1017,$B197,'Daily Log'!$AM$18:$AM$1017),0)</f>
        <v>0</v>
      </c>
      <c r="T197" s="117">
        <f>IFERROR($E197*SUMIF('Daily Log'!$AO$18:$AO$1017,$B197,'Daily Log'!$AP$18:$AP$1017),0)</f>
        <v>0</v>
      </c>
      <c r="U197" s="117">
        <f>IFERROR($E197*SUMIF('Daily Log'!$AR$18:$AR$1017,$B197,'Daily Log'!$AS$18:$AS$1017),0)</f>
        <v>0</v>
      </c>
      <c r="V197" s="117">
        <f>IFERROR($E197*SUMIF('Daily Log'!$AU$18:$AU$1017,$B197,'Daily Log'!$AV$18:$AV$1017),0)</f>
        <v>0</v>
      </c>
      <c r="W197" s="117">
        <f>IFERROR($E197*SUMIF('Daily Log'!$AX$18:$AX$1017,$B197,'Daily Log'!$AY$18:$AY$1017),0)</f>
        <v>0</v>
      </c>
      <c r="X197" s="117">
        <f>IFERROR($E197*SUMIF('Daily Log'!$BA$18:$BA$1017,$B197,'Daily Log'!$BB$18:$BB$1017),0)</f>
        <v>0</v>
      </c>
      <c r="Y197" s="117">
        <f>IFERROR($E197*SUMIF('Daily Log'!$BD$18:$BD$1017,$B197,'Daily Log'!$BE$18:$BE$1017),0)</f>
        <v>0</v>
      </c>
      <c r="Z197" s="117">
        <f>IFERROR($E197*SUMIF('Daily Log'!$BG$18:$BG$1017,$B197,'Daily Log'!$BH$18:$BH$1017),0)</f>
        <v>0</v>
      </c>
      <c r="AA197" s="117">
        <f>IFERROR($E197*SUMIF('Daily Log'!$BJ$18:$BJ$1017,$B197,'Daily Log'!$BK$18:$BK$1017),0)</f>
        <v>3</v>
      </c>
      <c r="AB197" s="117">
        <f>IFERROR($E197*SUMIF('Daily Log'!$BM$18:$BM$1017,$B197,'Daily Log'!$BN$18:$BN$1017),0)</f>
        <v>3</v>
      </c>
      <c r="AC197" s="117">
        <f>IFERROR($E197*SUMIF('Daily Log'!$BP$18:$BP$1017,$B197,'Daily Log'!$BQ$18:$BQ$1017),0)</f>
        <v>2</v>
      </c>
      <c r="AD197" s="117">
        <f>IFERROR($E197*SUMIF('Daily Log'!$BS$18:$BS$1017,$B197,'Daily Log'!$BT$18:$BT$1017),0)</f>
        <v>2</v>
      </c>
      <c r="AE197" s="117">
        <f>IFERROR($E197*SUMIF('Daily Log'!$BV$18:$BV$1017,$B197,'Daily Log'!$BW$18:$BW$1017),0)</f>
        <v>4</v>
      </c>
      <c r="AF197" s="117">
        <f>IFERROR($E197*SUMIF('Daily Log'!$BY$18:$BY$1017,$B197,'Daily Log'!$BZ$18:$BZ$1017),0)</f>
        <v>4</v>
      </c>
      <c r="AG197" s="117">
        <f>IFERROR($E197*SUMIF('Daily Log'!$CB$18:$CB$1017,$B197,'Daily Log'!$CC$18:$CC$1017),0)</f>
        <v>15</v>
      </c>
      <c r="AH197" s="117">
        <f>IFERROR($E197*SUMIF('Daily Log'!$CE$18:$CE$1017,$B197,'Daily Log'!$CF$18:$CF$1017),0)</f>
        <v>0</v>
      </c>
      <c r="AI197" s="117">
        <f>IFERROR($E197*SUMIF('Daily Log'!$CH$18:$CH$1017,$B197,'Daily Log'!$CI$18:$CI$1017),0)</f>
        <v>0</v>
      </c>
      <c r="AJ197" s="117">
        <f>IFERROR($E197*SUMIF('Daily Log'!$CK$18:$CK$1017,$B197,'Daily Log'!$CL$18:$CL$1017),0)</f>
        <v>0</v>
      </c>
      <c r="AK197" s="117">
        <f>IFERROR($E197*SUMIF('Daily Log'!$CN$18:$CN$1017,$B197,'Daily Log'!$CO$18:$CO$1017),0)</f>
        <v>0</v>
      </c>
    </row>
    <row r="198" spans="2:37" ht="33.75" hidden="1" customHeight="1">
      <c r="B198" s="409" t="s">
        <v>142</v>
      </c>
      <c r="C198" s="412"/>
      <c r="D198" s="399" t="s">
        <v>88</v>
      </c>
      <c r="E198" s="184">
        <v>1</v>
      </c>
      <c r="F198" s="116">
        <f t="shared" si="3"/>
        <v>18</v>
      </c>
      <c r="G198" s="117">
        <f>IFERROR($E198*SUMIF('Daily Log'!$B$18:$B$1017,$B198,'Daily Log'!$C$18:$C$1017),0)</f>
        <v>0</v>
      </c>
      <c r="H198" s="117">
        <f>IFERROR($E198*SUMIF('Daily Log'!$E$18:$E$1017,$B198,'Daily Log'!$F$18:$F$1017),0)</f>
        <v>0</v>
      </c>
      <c r="I198" s="117">
        <f>IFERROR($E198*SUMIF('Daily Log'!$H$18:$H$1017,$B198,'Daily Log'!$I$18:$I$1017),0)</f>
        <v>0</v>
      </c>
      <c r="J198" s="117">
        <f>IFERROR($E198*SUMIF('Daily Log'!$K$18:$K$1017,$B198,'Daily Log'!$L$18:$L$1017),0)</f>
        <v>0</v>
      </c>
      <c r="K198" s="117">
        <f>IFERROR($E198*SUMIF('Daily Log'!$N$18:$N$1017,$B198,'Daily Log'!$O$18:$O$1017),0)</f>
        <v>0</v>
      </c>
      <c r="L198" s="117">
        <f>IFERROR($E198*SUMIF('Daily Log'!$Q$18:$Q$1017,$B198,'Daily Log'!$R$18:$R$1017),0)</f>
        <v>0</v>
      </c>
      <c r="M198" s="117">
        <f>IFERROR($E198*SUMIF('Daily Log'!$T$18:$T$1017,$B198,'Daily Log'!$U$18:$U$1017),0)</f>
        <v>0</v>
      </c>
      <c r="N198" s="117">
        <f>IFERROR($E198*SUMIF('Daily Log'!$W$18:$W$1017,$B198,'Daily Log'!$X$18:$X$1017),0)</f>
        <v>0</v>
      </c>
      <c r="O198" s="117">
        <f>IFERROR($E198*SUMIF('Daily Log'!$Z$18:$Z$1017,$B198,'Daily Log'!$AA$18:$AA$1017),0)</f>
        <v>0</v>
      </c>
      <c r="P198" s="117">
        <f>IFERROR($E198*SUMIF('Daily Log'!$AC$18:$AC$1017,$B198,'Daily Log'!$AD$18:$AD$1017),0)</f>
        <v>0</v>
      </c>
      <c r="Q198" s="117">
        <f>IFERROR($E198*SUMIF('Daily Log'!$AF$18:$AF$1017,$B198,'Daily Log'!$AG$18:$AG$1017),0)</f>
        <v>0</v>
      </c>
      <c r="R198" s="117">
        <f>IFERROR($E198*SUMIF('Daily Log'!$AI$18:$AI$1017,$B198,'Daily Log'!$AJ$18:$AJ$1017),0)</f>
        <v>0</v>
      </c>
      <c r="S198" s="117">
        <f>IFERROR($E198*SUMIF('Daily Log'!$AL$18:$AL$1017,$B198,'Daily Log'!$AM$18:$AM$1017),0)</f>
        <v>0</v>
      </c>
      <c r="T198" s="117">
        <f>IFERROR($E198*SUMIF('Daily Log'!$AO$18:$AO$1017,$B198,'Daily Log'!$AP$18:$AP$1017),0)</f>
        <v>0</v>
      </c>
      <c r="U198" s="117">
        <f>IFERROR($E198*SUMIF('Daily Log'!$AR$18:$AR$1017,$B198,'Daily Log'!$AS$18:$AS$1017),0)</f>
        <v>0</v>
      </c>
      <c r="V198" s="117">
        <f>IFERROR($E198*SUMIF('Daily Log'!$AU$18:$AU$1017,$B198,'Daily Log'!$AV$18:$AV$1017),0)</f>
        <v>0</v>
      </c>
      <c r="W198" s="117">
        <f>IFERROR($E198*SUMIF('Daily Log'!$AX$18:$AX$1017,$B198,'Daily Log'!$AY$18:$AY$1017),0)</f>
        <v>0</v>
      </c>
      <c r="X198" s="117">
        <f>IFERROR($E198*SUMIF('Daily Log'!$BA$18:$BA$1017,$B198,'Daily Log'!$BB$18:$BB$1017),0)</f>
        <v>0</v>
      </c>
      <c r="Y198" s="117">
        <f>IFERROR($E198*SUMIF('Daily Log'!$BD$18:$BD$1017,$B198,'Daily Log'!$BE$18:$BE$1017),0)</f>
        <v>0</v>
      </c>
      <c r="Z198" s="117">
        <f>IFERROR($E198*SUMIF('Daily Log'!$BG$18:$BG$1017,$B198,'Daily Log'!$BH$18:$BH$1017),0)</f>
        <v>0</v>
      </c>
      <c r="AA198" s="117">
        <f>IFERROR($E198*SUMIF('Daily Log'!$BJ$18:$BJ$1017,$B198,'Daily Log'!$BK$18:$BK$1017),0)</f>
        <v>0</v>
      </c>
      <c r="AB198" s="117">
        <f>IFERROR($E198*SUMIF('Daily Log'!$BM$18:$BM$1017,$B198,'Daily Log'!$BN$18:$BN$1017),0)</f>
        <v>1</v>
      </c>
      <c r="AC198" s="117">
        <f>IFERROR($E198*SUMIF('Daily Log'!$BP$18:$BP$1017,$B198,'Daily Log'!$BQ$18:$BQ$1017),0)</f>
        <v>2</v>
      </c>
      <c r="AD198" s="117">
        <f>IFERROR($E198*SUMIF('Daily Log'!$BS$18:$BS$1017,$B198,'Daily Log'!$BT$18:$BT$1017),0)</f>
        <v>0</v>
      </c>
      <c r="AE198" s="117">
        <f>IFERROR($E198*SUMIF('Daily Log'!$BV$18:$BV$1017,$B198,'Daily Log'!$BW$18:$BW$1017),0)</f>
        <v>4</v>
      </c>
      <c r="AF198" s="117">
        <f>IFERROR($E198*SUMIF('Daily Log'!$BY$18:$BY$1017,$B198,'Daily Log'!$BZ$18:$BZ$1017),0)</f>
        <v>6</v>
      </c>
      <c r="AG198" s="117">
        <f>IFERROR($E198*SUMIF('Daily Log'!$CB$18:$CB$1017,$B198,'Daily Log'!$CC$18:$CC$1017),0)</f>
        <v>5</v>
      </c>
      <c r="AH198" s="117">
        <f>IFERROR($E198*SUMIF('Daily Log'!$CE$18:$CE$1017,$B198,'Daily Log'!$CF$18:$CF$1017),0)</f>
        <v>0</v>
      </c>
      <c r="AI198" s="117">
        <f>IFERROR($E198*SUMIF('Daily Log'!$CH$18:$CH$1017,$B198,'Daily Log'!$CI$18:$CI$1017),0)</f>
        <v>0</v>
      </c>
      <c r="AJ198" s="117">
        <f>IFERROR($E198*SUMIF('Daily Log'!$CK$18:$CK$1017,$B198,'Daily Log'!$CL$18:$CL$1017),0)</f>
        <v>0</v>
      </c>
      <c r="AK198" s="117">
        <f>IFERROR($E198*SUMIF('Daily Log'!$CN$18:$CN$1017,$B198,'Daily Log'!$CO$18:$CO$1017),0)</f>
        <v>0</v>
      </c>
    </row>
    <row r="199" spans="2:37" ht="33.75" hidden="1" customHeight="1">
      <c r="B199" s="409" t="s">
        <v>152</v>
      </c>
      <c r="C199" s="410"/>
      <c r="D199" s="399" t="s">
        <v>436</v>
      </c>
      <c r="E199" s="184">
        <v>1</v>
      </c>
      <c r="F199" s="116">
        <f t="shared" si="3"/>
        <v>12</v>
      </c>
      <c r="G199" s="117">
        <f>IFERROR($E199*SUMIF('Daily Log'!$B$18:$B$1017,$B199,'Daily Log'!$C$18:$C$1017),0)</f>
        <v>0</v>
      </c>
      <c r="H199" s="117">
        <f>IFERROR($E199*SUMIF('Daily Log'!$E$18:$E$1017,$B199,'Daily Log'!$F$18:$F$1017),0)</f>
        <v>0</v>
      </c>
      <c r="I199" s="117">
        <f>IFERROR($E199*SUMIF('Daily Log'!$H$18:$H$1017,$B199,'Daily Log'!$I$18:$I$1017),0)</f>
        <v>0</v>
      </c>
      <c r="J199" s="117">
        <f>IFERROR($E199*SUMIF('Daily Log'!$K$18:$K$1017,$B199,'Daily Log'!$L$18:$L$1017),0)</f>
        <v>0</v>
      </c>
      <c r="K199" s="117">
        <f>IFERROR($E199*SUMIF('Daily Log'!$N$18:$N$1017,$B199,'Daily Log'!$O$18:$O$1017),0)</f>
        <v>0</v>
      </c>
      <c r="L199" s="117">
        <f>IFERROR($E199*SUMIF('Daily Log'!$Q$18:$Q$1017,$B199,'Daily Log'!$R$18:$R$1017),0)</f>
        <v>0</v>
      </c>
      <c r="M199" s="117">
        <f>IFERROR($E199*SUMIF('Daily Log'!$T$18:$T$1017,$B199,'Daily Log'!$U$18:$U$1017),0)</f>
        <v>0</v>
      </c>
      <c r="N199" s="117">
        <f>IFERROR($E199*SUMIF('Daily Log'!$W$18:$W$1017,$B199,'Daily Log'!$X$18:$X$1017),0)</f>
        <v>0</v>
      </c>
      <c r="O199" s="117">
        <f>IFERROR($E199*SUMIF('Daily Log'!$Z$18:$Z$1017,$B199,'Daily Log'!$AA$18:$AA$1017),0)</f>
        <v>0</v>
      </c>
      <c r="P199" s="117">
        <f>IFERROR($E199*SUMIF('Daily Log'!$AC$18:$AC$1017,$B199,'Daily Log'!$AD$18:$AD$1017),0)</f>
        <v>0</v>
      </c>
      <c r="Q199" s="117">
        <f>IFERROR($E199*SUMIF('Daily Log'!$AF$18:$AF$1017,$B199,'Daily Log'!$AG$18:$AG$1017),0)</f>
        <v>0</v>
      </c>
      <c r="R199" s="117">
        <f>IFERROR($E199*SUMIF('Daily Log'!$AI$18:$AI$1017,$B199,'Daily Log'!$AJ$18:$AJ$1017),0)</f>
        <v>0</v>
      </c>
      <c r="S199" s="117">
        <f>IFERROR($E199*SUMIF('Daily Log'!$AL$18:$AL$1017,$B199,'Daily Log'!$AM$18:$AM$1017),0)</f>
        <v>0</v>
      </c>
      <c r="T199" s="117">
        <f>IFERROR($E199*SUMIF('Daily Log'!$AO$18:$AO$1017,$B199,'Daily Log'!$AP$18:$AP$1017),0)</f>
        <v>0</v>
      </c>
      <c r="U199" s="117">
        <f>IFERROR($E199*SUMIF('Daily Log'!$AR$18:$AR$1017,$B199,'Daily Log'!$AS$18:$AS$1017),0)</f>
        <v>0</v>
      </c>
      <c r="V199" s="117">
        <f>IFERROR($E199*SUMIF('Daily Log'!$AU$18:$AU$1017,$B199,'Daily Log'!$AV$18:$AV$1017),0)</f>
        <v>0</v>
      </c>
      <c r="W199" s="117">
        <f>IFERROR($E199*SUMIF('Daily Log'!$AX$18:$AX$1017,$B199,'Daily Log'!$AY$18:$AY$1017),0)</f>
        <v>0</v>
      </c>
      <c r="X199" s="117">
        <f>IFERROR($E199*SUMIF('Daily Log'!$BA$18:$BA$1017,$B199,'Daily Log'!$BB$18:$BB$1017),0)</f>
        <v>0</v>
      </c>
      <c r="Y199" s="117">
        <f>IFERROR($E199*SUMIF('Daily Log'!$BD$18:$BD$1017,$B199,'Daily Log'!$BE$18:$BE$1017),0)</f>
        <v>0</v>
      </c>
      <c r="Z199" s="117">
        <f>IFERROR($E199*SUMIF('Daily Log'!$BG$18:$BG$1017,$B199,'Daily Log'!$BH$18:$BH$1017),0)</f>
        <v>0</v>
      </c>
      <c r="AA199" s="117">
        <f>IFERROR($E199*SUMIF('Daily Log'!$BJ$18:$BJ$1017,$B199,'Daily Log'!$BK$18:$BK$1017),0)</f>
        <v>1</v>
      </c>
      <c r="AB199" s="117">
        <f>IFERROR($E199*SUMIF('Daily Log'!$BM$18:$BM$1017,$B199,'Daily Log'!$BN$18:$BN$1017),0)</f>
        <v>1</v>
      </c>
      <c r="AC199" s="117">
        <f>IFERROR($E199*SUMIF('Daily Log'!$BP$18:$BP$1017,$B199,'Daily Log'!$BQ$18:$BQ$1017),0)</f>
        <v>1</v>
      </c>
      <c r="AD199" s="117">
        <f>IFERROR($E199*SUMIF('Daily Log'!$BS$18:$BS$1017,$B199,'Daily Log'!$BT$18:$BT$1017),0)</f>
        <v>2</v>
      </c>
      <c r="AE199" s="117">
        <f>IFERROR($E199*SUMIF('Daily Log'!$BV$18:$BV$1017,$B199,'Daily Log'!$BW$18:$BW$1017),0)</f>
        <v>3</v>
      </c>
      <c r="AF199" s="117">
        <f>IFERROR($E199*SUMIF('Daily Log'!$BY$18:$BY$1017,$B199,'Daily Log'!$BZ$18:$BZ$1017),0)</f>
        <v>0</v>
      </c>
      <c r="AG199" s="117">
        <f>IFERROR($E199*SUMIF('Daily Log'!$CB$18:$CB$1017,$B199,'Daily Log'!$CC$18:$CC$1017),0)</f>
        <v>4</v>
      </c>
      <c r="AH199" s="117">
        <f>IFERROR($E199*SUMIF('Daily Log'!$CE$18:$CE$1017,$B199,'Daily Log'!$CF$18:$CF$1017),0)</f>
        <v>0</v>
      </c>
      <c r="AI199" s="117">
        <f>IFERROR($E199*SUMIF('Daily Log'!$CH$18:$CH$1017,$B199,'Daily Log'!$CI$18:$CI$1017),0)</f>
        <v>0</v>
      </c>
      <c r="AJ199" s="117">
        <f>IFERROR($E199*SUMIF('Daily Log'!$CK$18:$CK$1017,$B199,'Daily Log'!$CL$18:$CL$1017),0)</f>
        <v>0</v>
      </c>
      <c r="AK199" s="117">
        <f>IFERROR($E199*SUMIF('Daily Log'!$CN$18:$CN$1017,$B199,'Daily Log'!$CO$18:$CO$1017),0)</f>
        <v>0</v>
      </c>
    </row>
    <row r="200" spans="2:37" ht="33.75" hidden="1" customHeight="1">
      <c r="B200" s="409" t="s">
        <v>281</v>
      </c>
      <c r="C200" s="410"/>
      <c r="D200" s="399" t="s">
        <v>436</v>
      </c>
      <c r="E200" s="184">
        <v>1</v>
      </c>
      <c r="F200" s="116">
        <f t="shared" si="3"/>
        <v>21</v>
      </c>
      <c r="G200" s="117">
        <f>IFERROR($E200*SUMIF('Daily Log'!$B$18:$B$1017,$B200,'Daily Log'!$C$18:$C$1017),0)</f>
        <v>0</v>
      </c>
      <c r="H200" s="117">
        <f>IFERROR($E200*SUMIF('Daily Log'!$E$18:$E$1017,$B200,'Daily Log'!$F$18:$F$1017),0)</f>
        <v>0</v>
      </c>
      <c r="I200" s="117">
        <f>IFERROR($E200*SUMIF('Daily Log'!$H$18:$H$1017,$B200,'Daily Log'!$I$18:$I$1017),0)</f>
        <v>0</v>
      </c>
      <c r="J200" s="117">
        <f>IFERROR($E200*SUMIF('Daily Log'!$K$18:$K$1017,$B200,'Daily Log'!$L$18:$L$1017),0)</f>
        <v>0</v>
      </c>
      <c r="K200" s="117">
        <f>IFERROR($E200*SUMIF('Daily Log'!$N$18:$N$1017,$B200,'Daily Log'!$O$18:$O$1017),0)</f>
        <v>0</v>
      </c>
      <c r="L200" s="117">
        <f>IFERROR($E200*SUMIF('Daily Log'!$Q$18:$Q$1017,$B200,'Daily Log'!$R$18:$R$1017),0)</f>
        <v>0</v>
      </c>
      <c r="M200" s="117">
        <f>IFERROR($E200*SUMIF('Daily Log'!$T$18:$T$1017,$B200,'Daily Log'!$U$18:$U$1017),0)</f>
        <v>0</v>
      </c>
      <c r="N200" s="117">
        <f>IFERROR($E200*SUMIF('Daily Log'!$W$18:$W$1017,$B200,'Daily Log'!$X$18:$X$1017),0)</f>
        <v>0</v>
      </c>
      <c r="O200" s="117">
        <f>IFERROR($E200*SUMIF('Daily Log'!$Z$18:$Z$1017,$B200,'Daily Log'!$AA$18:$AA$1017),0)</f>
        <v>0</v>
      </c>
      <c r="P200" s="117">
        <f>IFERROR($E200*SUMIF('Daily Log'!$AC$18:$AC$1017,$B200,'Daily Log'!$AD$18:$AD$1017),0)</f>
        <v>0</v>
      </c>
      <c r="Q200" s="117">
        <f>IFERROR($E200*SUMIF('Daily Log'!$AF$18:$AF$1017,$B200,'Daily Log'!$AG$18:$AG$1017),0)</f>
        <v>0</v>
      </c>
      <c r="R200" s="117">
        <f>IFERROR($E200*SUMIF('Daily Log'!$AI$18:$AI$1017,$B200,'Daily Log'!$AJ$18:$AJ$1017),0)</f>
        <v>0</v>
      </c>
      <c r="S200" s="117">
        <f>IFERROR($E200*SUMIF('Daily Log'!$AL$18:$AL$1017,$B200,'Daily Log'!$AM$18:$AM$1017),0)</f>
        <v>0</v>
      </c>
      <c r="T200" s="117">
        <f>IFERROR($E200*SUMIF('Daily Log'!$AO$18:$AO$1017,$B200,'Daily Log'!$AP$18:$AP$1017),0)</f>
        <v>0</v>
      </c>
      <c r="U200" s="117">
        <f>IFERROR($E200*SUMIF('Daily Log'!$AR$18:$AR$1017,$B200,'Daily Log'!$AS$18:$AS$1017),0)</f>
        <v>0</v>
      </c>
      <c r="V200" s="117">
        <f>IFERROR($E200*SUMIF('Daily Log'!$AU$18:$AU$1017,$B200,'Daily Log'!$AV$18:$AV$1017),0)</f>
        <v>0</v>
      </c>
      <c r="W200" s="117">
        <f>IFERROR($E200*SUMIF('Daily Log'!$AX$18:$AX$1017,$B200,'Daily Log'!$AY$18:$AY$1017),0)</f>
        <v>0</v>
      </c>
      <c r="X200" s="117">
        <f>IFERROR($E200*SUMIF('Daily Log'!$BA$18:$BA$1017,$B200,'Daily Log'!$BB$18:$BB$1017),0)</f>
        <v>0</v>
      </c>
      <c r="Y200" s="117">
        <f>IFERROR($E200*SUMIF('Daily Log'!$BD$18:$BD$1017,$B200,'Daily Log'!$BE$18:$BE$1017),0)</f>
        <v>0</v>
      </c>
      <c r="Z200" s="117">
        <f>IFERROR($E200*SUMIF('Daily Log'!$BG$18:$BG$1017,$B200,'Daily Log'!$BH$18:$BH$1017),0)</f>
        <v>0</v>
      </c>
      <c r="AA200" s="117">
        <f>IFERROR($E200*SUMIF('Daily Log'!$BJ$18:$BJ$1017,$B200,'Daily Log'!$BK$18:$BK$1017),0)</f>
        <v>0</v>
      </c>
      <c r="AB200" s="117">
        <f>IFERROR($E200*SUMIF('Daily Log'!$BM$18:$BM$1017,$B200,'Daily Log'!$BN$18:$BN$1017),0)</f>
        <v>1</v>
      </c>
      <c r="AC200" s="117">
        <f>IFERROR($E200*SUMIF('Daily Log'!$BP$18:$BP$1017,$B200,'Daily Log'!$BQ$18:$BQ$1017),0)</f>
        <v>1</v>
      </c>
      <c r="AD200" s="117">
        <f>IFERROR($E200*SUMIF('Daily Log'!$BS$18:$BS$1017,$B200,'Daily Log'!$BT$18:$BT$1017),0)</f>
        <v>1</v>
      </c>
      <c r="AE200" s="117">
        <f>IFERROR($E200*SUMIF('Daily Log'!$BV$18:$BV$1017,$B200,'Daily Log'!$BW$18:$BW$1017),0)</f>
        <v>4</v>
      </c>
      <c r="AF200" s="117">
        <f>IFERROR($E200*SUMIF('Daily Log'!$BY$18:$BY$1017,$B200,'Daily Log'!$BZ$18:$BZ$1017),0)</f>
        <v>8</v>
      </c>
      <c r="AG200" s="117">
        <f>IFERROR($E200*SUMIF('Daily Log'!$CB$18:$CB$1017,$B200,'Daily Log'!$CC$18:$CC$1017),0)</f>
        <v>6</v>
      </c>
      <c r="AH200" s="117">
        <f>IFERROR($E200*SUMIF('Daily Log'!$CE$18:$CE$1017,$B200,'Daily Log'!$CF$18:$CF$1017),0)</f>
        <v>0</v>
      </c>
      <c r="AI200" s="117">
        <f>IFERROR($E200*SUMIF('Daily Log'!$CH$18:$CH$1017,$B200,'Daily Log'!$CI$18:$CI$1017),0)</f>
        <v>0</v>
      </c>
      <c r="AJ200" s="117">
        <f>IFERROR($E200*SUMIF('Daily Log'!$CK$18:$CK$1017,$B200,'Daily Log'!$CL$18:$CL$1017),0)</f>
        <v>0</v>
      </c>
      <c r="AK200" s="117">
        <f>IFERROR($E200*SUMIF('Daily Log'!$CN$18:$CN$1017,$B200,'Daily Log'!$CO$18:$CO$1017),0)</f>
        <v>0</v>
      </c>
    </row>
    <row r="201" spans="2:37" ht="33.75" hidden="1" customHeight="1">
      <c r="B201" s="409" t="s">
        <v>282</v>
      </c>
      <c r="C201" s="410"/>
      <c r="D201" s="399" t="s">
        <v>436</v>
      </c>
      <c r="E201" s="184">
        <v>1</v>
      </c>
      <c r="F201" s="116">
        <f t="shared" si="3"/>
        <v>0</v>
      </c>
      <c r="G201" s="117">
        <f>IFERROR($E201*SUMIF('Daily Log'!$B$18:$B$1017,$B201,'Daily Log'!$C$18:$C$1017),0)</f>
        <v>0</v>
      </c>
      <c r="H201" s="117">
        <f>IFERROR($E201*SUMIF('Daily Log'!$E$18:$E$1017,$B201,'Daily Log'!$F$18:$F$1017),0)</f>
        <v>0</v>
      </c>
      <c r="I201" s="117">
        <f>IFERROR($E201*SUMIF('Daily Log'!$H$18:$H$1017,$B201,'Daily Log'!$I$18:$I$1017),0)</f>
        <v>0</v>
      </c>
      <c r="J201" s="117">
        <f>IFERROR($E201*SUMIF('Daily Log'!$K$18:$K$1017,$B201,'Daily Log'!$L$18:$L$1017),0)</f>
        <v>0</v>
      </c>
      <c r="K201" s="117">
        <f>IFERROR($E201*SUMIF('Daily Log'!$N$18:$N$1017,$B201,'Daily Log'!$O$18:$O$1017),0)</f>
        <v>0</v>
      </c>
      <c r="L201" s="117">
        <f>IFERROR($E201*SUMIF('Daily Log'!$Q$18:$Q$1017,$B201,'Daily Log'!$R$18:$R$1017),0)</f>
        <v>0</v>
      </c>
      <c r="M201" s="117">
        <f>IFERROR($E201*SUMIF('Daily Log'!$T$18:$T$1017,$B201,'Daily Log'!$U$18:$U$1017),0)</f>
        <v>0</v>
      </c>
      <c r="N201" s="117">
        <f>IFERROR($E201*SUMIF('Daily Log'!$W$18:$W$1017,$B201,'Daily Log'!$X$18:$X$1017),0)</f>
        <v>0</v>
      </c>
      <c r="O201" s="117">
        <f>IFERROR($E201*SUMIF('Daily Log'!$Z$18:$Z$1017,$B201,'Daily Log'!$AA$18:$AA$1017),0)</f>
        <v>0</v>
      </c>
      <c r="P201" s="117">
        <f>IFERROR($E201*SUMIF('Daily Log'!$AC$18:$AC$1017,$B201,'Daily Log'!$AD$18:$AD$1017),0)</f>
        <v>0</v>
      </c>
      <c r="Q201" s="117">
        <f>IFERROR($E201*SUMIF('Daily Log'!$AF$18:$AF$1017,$B201,'Daily Log'!$AG$18:$AG$1017),0)</f>
        <v>0</v>
      </c>
      <c r="R201" s="117">
        <f>IFERROR($E201*SUMIF('Daily Log'!$AI$18:$AI$1017,$B201,'Daily Log'!$AJ$18:$AJ$1017),0)</f>
        <v>0</v>
      </c>
      <c r="S201" s="117">
        <f>IFERROR($E201*SUMIF('Daily Log'!$AL$18:$AL$1017,$B201,'Daily Log'!$AM$18:$AM$1017),0)</f>
        <v>0</v>
      </c>
      <c r="T201" s="117">
        <f>IFERROR($E201*SUMIF('Daily Log'!$AO$18:$AO$1017,$B201,'Daily Log'!$AP$18:$AP$1017),0)</f>
        <v>0</v>
      </c>
      <c r="U201" s="117">
        <f>IFERROR($E201*SUMIF('Daily Log'!$AR$18:$AR$1017,$B201,'Daily Log'!$AS$18:$AS$1017),0)</f>
        <v>0</v>
      </c>
      <c r="V201" s="117">
        <f>IFERROR($E201*SUMIF('Daily Log'!$AU$18:$AU$1017,$B201,'Daily Log'!$AV$18:$AV$1017),0)</f>
        <v>0</v>
      </c>
      <c r="W201" s="117">
        <f>IFERROR($E201*SUMIF('Daily Log'!$AX$18:$AX$1017,$B201,'Daily Log'!$AY$18:$AY$1017),0)</f>
        <v>0</v>
      </c>
      <c r="X201" s="117">
        <f>IFERROR($E201*SUMIF('Daily Log'!$BA$18:$BA$1017,$B201,'Daily Log'!$BB$18:$BB$1017),0)</f>
        <v>0</v>
      </c>
      <c r="Y201" s="117">
        <f>IFERROR($E201*SUMIF('Daily Log'!$BD$18:$BD$1017,$B201,'Daily Log'!$BE$18:$BE$1017),0)</f>
        <v>0</v>
      </c>
      <c r="Z201" s="117">
        <f>IFERROR($E201*SUMIF('Daily Log'!$BG$18:$BG$1017,$B201,'Daily Log'!$BH$18:$BH$1017),0)</f>
        <v>0</v>
      </c>
      <c r="AA201" s="117">
        <f>IFERROR($E201*SUMIF('Daily Log'!$BJ$18:$BJ$1017,$B201,'Daily Log'!$BK$18:$BK$1017),0)</f>
        <v>0</v>
      </c>
      <c r="AB201" s="117">
        <f>IFERROR($E201*SUMIF('Daily Log'!$BM$18:$BM$1017,$B201,'Daily Log'!$BN$18:$BN$1017),0)</f>
        <v>0</v>
      </c>
      <c r="AC201" s="117">
        <f>IFERROR($E201*SUMIF('Daily Log'!$BP$18:$BP$1017,$B201,'Daily Log'!$BQ$18:$BQ$1017),0)</f>
        <v>0</v>
      </c>
      <c r="AD201" s="117">
        <f>IFERROR($E201*SUMIF('Daily Log'!$BS$18:$BS$1017,$B201,'Daily Log'!$BT$18:$BT$1017),0)</f>
        <v>0</v>
      </c>
      <c r="AE201" s="117">
        <f>IFERROR($E201*SUMIF('Daily Log'!$BV$18:$BV$1017,$B201,'Daily Log'!$BW$18:$BW$1017),0)</f>
        <v>0</v>
      </c>
      <c r="AF201" s="117">
        <f>IFERROR($E201*SUMIF('Daily Log'!$BY$18:$BY$1017,$B201,'Daily Log'!$BZ$18:$BZ$1017),0)</f>
        <v>0</v>
      </c>
      <c r="AG201" s="117">
        <f>IFERROR($E201*SUMIF('Daily Log'!$CB$18:$CB$1017,$B201,'Daily Log'!$CC$18:$CC$1017),0)</f>
        <v>0</v>
      </c>
      <c r="AH201" s="117">
        <f>IFERROR($E201*SUMIF('Daily Log'!$CE$18:$CE$1017,$B201,'Daily Log'!$CF$18:$CF$1017),0)</f>
        <v>0</v>
      </c>
      <c r="AI201" s="117">
        <f>IFERROR($E201*SUMIF('Daily Log'!$CH$18:$CH$1017,$B201,'Daily Log'!$CI$18:$CI$1017),0)</f>
        <v>0</v>
      </c>
      <c r="AJ201" s="117">
        <f>IFERROR($E201*SUMIF('Daily Log'!$CK$18:$CK$1017,$B201,'Daily Log'!$CL$18:$CL$1017),0)</f>
        <v>0</v>
      </c>
      <c r="AK201" s="117">
        <f>IFERROR($E201*SUMIF('Daily Log'!$CN$18:$CN$1017,$B201,'Daily Log'!$CO$18:$CO$1017),0)</f>
        <v>0</v>
      </c>
    </row>
    <row r="202" spans="2:37" ht="33.75" hidden="1" customHeight="1">
      <c r="B202" s="409" t="s">
        <v>153</v>
      </c>
      <c r="C202" s="410"/>
      <c r="D202" s="399" t="s">
        <v>436</v>
      </c>
      <c r="E202" s="184">
        <v>1</v>
      </c>
      <c r="F202" s="116">
        <f t="shared" si="3"/>
        <v>4</v>
      </c>
      <c r="G202" s="117">
        <f>IFERROR($E202*SUMIF('Daily Log'!$B$18:$B$1017,$B202,'Daily Log'!$C$18:$C$1017),0)</f>
        <v>0</v>
      </c>
      <c r="H202" s="117">
        <f>IFERROR($E202*SUMIF('Daily Log'!$E$18:$E$1017,$B202,'Daily Log'!$F$18:$F$1017),0)</f>
        <v>0</v>
      </c>
      <c r="I202" s="117">
        <f>IFERROR($E202*SUMIF('Daily Log'!$H$18:$H$1017,$B202,'Daily Log'!$I$18:$I$1017),0)</f>
        <v>0</v>
      </c>
      <c r="J202" s="117">
        <f>IFERROR($E202*SUMIF('Daily Log'!$K$18:$K$1017,$B202,'Daily Log'!$L$18:$L$1017),0)</f>
        <v>0</v>
      </c>
      <c r="K202" s="117">
        <f>IFERROR($E202*SUMIF('Daily Log'!$N$18:$N$1017,$B202,'Daily Log'!$O$18:$O$1017),0)</f>
        <v>0</v>
      </c>
      <c r="L202" s="117">
        <f>IFERROR($E202*SUMIF('Daily Log'!$Q$18:$Q$1017,$B202,'Daily Log'!$R$18:$R$1017),0)</f>
        <v>0</v>
      </c>
      <c r="M202" s="117">
        <f>IFERROR($E202*SUMIF('Daily Log'!$T$18:$T$1017,$B202,'Daily Log'!$U$18:$U$1017),0)</f>
        <v>0</v>
      </c>
      <c r="N202" s="117">
        <f>IFERROR($E202*SUMIF('Daily Log'!$W$18:$W$1017,$B202,'Daily Log'!$X$18:$X$1017),0)</f>
        <v>0</v>
      </c>
      <c r="O202" s="117">
        <f>IFERROR($E202*SUMIF('Daily Log'!$Z$18:$Z$1017,$B202,'Daily Log'!$AA$18:$AA$1017),0)</f>
        <v>0</v>
      </c>
      <c r="P202" s="117">
        <f>IFERROR($E202*SUMIF('Daily Log'!$AC$18:$AC$1017,$B202,'Daily Log'!$AD$18:$AD$1017),0)</f>
        <v>0</v>
      </c>
      <c r="Q202" s="117">
        <f>IFERROR($E202*SUMIF('Daily Log'!$AF$18:$AF$1017,$B202,'Daily Log'!$AG$18:$AG$1017),0)</f>
        <v>0</v>
      </c>
      <c r="R202" s="117">
        <f>IFERROR($E202*SUMIF('Daily Log'!$AI$18:$AI$1017,$B202,'Daily Log'!$AJ$18:$AJ$1017),0)</f>
        <v>0</v>
      </c>
      <c r="S202" s="117">
        <f>IFERROR($E202*SUMIF('Daily Log'!$AL$18:$AL$1017,$B202,'Daily Log'!$AM$18:$AM$1017),0)</f>
        <v>0</v>
      </c>
      <c r="T202" s="117">
        <f>IFERROR($E202*SUMIF('Daily Log'!$AO$18:$AO$1017,$B202,'Daily Log'!$AP$18:$AP$1017),0)</f>
        <v>0</v>
      </c>
      <c r="U202" s="117">
        <f>IFERROR($E202*SUMIF('Daily Log'!$AR$18:$AR$1017,$B202,'Daily Log'!$AS$18:$AS$1017),0)</f>
        <v>0</v>
      </c>
      <c r="V202" s="117">
        <f>IFERROR($E202*SUMIF('Daily Log'!$AU$18:$AU$1017,$B202,'Daily Log'!$AV$18:$AV$1017),0)</f>
        <v>0</v>
      </c>
      <c r="W202" s="117">
        <f>IFERROR($E202*SUMIF('Daily Log'!$AX$18:$AX$1017,$B202,'Daily Log'!$AY$18:$AY$1017),0)</f>
        <v>0</v>
      </c>
      <c r="X202" s="117">
        <f>IFERROR($E202*SUMIF('Daily Log'!$BA$18:$BA$1017,$B202,'Daily Log'!$BB$18:$BB$1017),0)</f>
        <v>0</v>
      </c>
      <c r="Y202" s="117">
        <f>IFERROR($E202*SUMIF('Daily Log'!$BD$18:$BD$1017,$B202,'Daily Log'!$BE$18:$BE$1017),0)</f>
        <v>0</v>
      </c>
      <c r="Z202" s="117">
        <f>IFERROR($E202*SUMIF('Daily Log'!$BG$18:$BG$1017,$B202,'Daily Log'!$BH$18:$BH$1017),0)</f>
        <v>0</v>
      </c>
      <c r="AA202" s="117">
        <f>IFERROR($E202*SUMIF('Daily Log'!$BJ$18:$BJ$1017,$B202,'Daily Log'!$BK$18:$BK$1017),0)</f>
        <v>0</v>
      </c>
      <c r="AB202" s="117">
        <f>IFERROR($E202*SUMIF('Daily Log'!$BM$18:$BM$1017,$B202,'Daily Log'!$BN$18:$BN$1017),0)</f>
        <v>2</v>
      </c>
      <c r="AC202" s="117">
        <f>IFERROR($E202*SUMIF('Daily Log'!$BP$18:$BP$1017,$B202,'Daily Log'!$BQ$18:$BQ$1017),0)</f>
        <v>2</v>
      </c>
      <c r="AD202" s="117">
        <f>IFERROR($E202*SUMIF('Daily Log'!$BS$18:$BS$1017,$B202,'Daily Log'!$BT$18:$BT$1017),0)</f>
        <v>0</v>
      </c>
      <c r="AE202" s="117">
        <f>IFERROR($E202*SUMIF('Daily Log'!$BV$18:$BV$1017,$B202,'Daily Log'!$BW$18:$BW$1017),0)</f>
        <v>0</v>
      </c>
      <c r="AF202" s="117">
        <f>IFERROR($E202*SUMIF('Daily Log'!$BY$18:$BY$1017,$B202,'Daily Log'!$BZ$18:$BZ$1017),0)</f>
        <v>0</v>
      </c>
      <c r="AG202" s="117">
        <f>IFERROR($E202*SUMIF('Daily Log'!$CB$18:$CB$1017,$B202,'Daily Log'!$CC$18:$CC$1017),0)</f>
        <v>0</v>
      </c>
      <c r="AH202" s="117">
        <f>IFERROR($E202*SUMIF('Daily Log'!$CE$18:$CE$1017,$B202,'Daily Log'!$CF$18:$CF$1017),0)</f>
        <v>0</v>
      </c>
      <c r="AI202" s="117">
        <f>IFERROR($E202*SUMIF('Daily Log'!$CH$18:$CH$1017,$B202,'Daily Log'!$CI$18:$CI$1017),0)</f>
        <v>0</v>
      </c>
      <c r="AJ202" s="117">
        <f>IFERROR($E202*SUMIF('Daily Log'!$CK$18:$CK$1017,$B202,'Daily Log'!$CL$18:$CL$1017),0)</f>
        <v>0</v>
      </c>
      <c r="AK202" s="117">
        <f>IFERROR($E202*SUMIF('Daily Log'!$CN$18:$CN$1017,$B202,'Daily Log'!$CO$18:$CO$1017),0)</f>
        <v>0</v>
      </c>
    </row>
    <row r="203" spans="2:37" ht="33.75" hidden="1" customHeight="1">
      <c r="B203" s="409" t="s">
        <v>154</v>
      </c>
      <c r="C203" s="410"/>
      <c r="D203" s="399" t="s">
        <v>436</v>
      </c>
      <c r="E203" s="184">
        <v>1</v>
      </c>
      <c r="F203" s="116">
        <f t="shared" si="3"/>
        <v>38</v>
      </c>
      <c r="G203" s="117">
        <f>IFERROR($E203*SUMIF('Daily Log'!$B$18:$B$1017,$B203,'Daily Log'!$C$18:$C$1017),0)</f>
        <v>0</v>
      </c>
      <c r="H203" s="117">
        <f>IFERROR($E203*SUMIF('Daily Log'!$E$18:$E$1017,$B203,'Daily Log'!$F$18:$F$1017),0)</f>
        <v>0</v>
      </c>
      <c r="I203" s="117">
        <f>IFERROR($E203*SUMIF('Daily Log'!$H$18:$H$1017,$B203,'Daily Log'!$I$18:$I$1017),0)</f>
        <v>0</v>
      </c>
      <c r="J203" s="117">
        <f>IFERROR($E203*SUMIF('Daily Log'!$K$18:$K$1017,$B203,'Daily Log'!$L$18:$L$1017),0)</f>
        <v>0</v>
      </c>
      <c r="K203" s="117">
        <f>IFERROR($E203*SUMIF('Daily Log'!$N$18:$N$1017,$B203,'Daily Log'!$O$18:$O$1017),0)</f>
        <v>0</v>
      </c>
      <c r="L203" s="117">
        <f>IFERROR($E203*SUMIF('Daily Log'!$Q$18:$Q$1017,$B203,'Daily Log'!$R$18:$R$1017),0)</f>
        <v>0</v>
      </c>
      <c r="M203" s="117">
        <f>IFERROR($E203*SUMIF('Daily Log'!$T$18:$T$1017,$B203,'Daily Log'!$U$18:$U$1017),0)</f>
        <v>0</v>
      </c>
      <c r="N203" s="117">
        <f>IFERROR($E203*SUMIF('Daily Log'!$W$18:$W$1017,$B203,'Daily Log'!$X$18:$X$1017),0)</f>
        <v>0</v>
      </c>
      <c r="O203" s="117">
        <f>IFERROR($E203*SUMIF('Daily Log'!$Z$18:$Z$1017,$B203,'Daily Log'!$AA$18:$AA$1017),0)</f>
        <v>0</v>
      </c>
      <c r="P203" s="117">
        <f>IFERROR($E203*SUMIF('Daily Log'!$AC$18:$AC$1017,$B203,'Daily Log'!$AD$18:$AD$1017),0)</f>
        <v>0</v>
      </c>
      <c r="Q203" s="117">
        <f>IFERROR($E203*SUMIF('Daily Log'!$AF$18:$AF$1017,$B203,'Daily Log'!$AG$18:$AG$1017),0)</f>
        <v>0</v>
      </c>
      <c r="R203" s="117">
        <f>IFERROR($E203*SUMIF('Daily Log'!$AI$18:$AI$1017,$B203,'Daily Log'!$AJ$18:$AJ$1017),0)</f>
        <v>0</v>
      </c>
      <c r="S203" s="117">
        <f>IFERROR($E203*SUMIF('Daily Log'!$AL$18:$AL$1017,$B203,'Daily Log'!$AM$18:$AM$1017),0)</f>
        <v>0</v>
      </c>
      <c r="T203" s="117">
        <f>IFERROR($E203*SUMIF('Daily Log'!$AO$18:$AO$1017,$B203,'Daily Log'!$AP$18:$AP$1017),0)</f>
        <v>0</v>
      </c>
      <c r="U203" s="117">
        <f>IFERROR($E203*SUMIF('Daily Log'!$AR$18:$AR$1017,$B203,'Daily Log'!$AS$18:$AS$1017),0)</f>
        <v>0</v>
      </c>
      <c r="V203" s="117">
        <f>IFERROR($E203*SUMIF('Daily Log'!$AU$18:$AU$1017,$B203,'Daily Log'!$AV$18:$AV$1017),0)</f>
        <v>0</v>
      </c>
      <c r="W203" s="117">
        <f>IFERROR($E203*SUMIF('Daily Log'!$AX$18:$AX$1017,$B203,'Daily Log'!$AY$18:$AY$1017),0)</f>
        <v>0</v>
      </c>
      <c r="X203" s="117">
        <f>IFERROR($E203*SUMIF('Daily Log'!$BA$18:$BA$1017,$B203,'Daily Log'!$BB$18:$BB$1017),0)</f>
        <v>0</v>
      </c>
      <c r="Y203" s="117">
        <f>IFERROR($E203*SUMIF('Daily Log'!$BD$18:$BD$1017,$B203,'Daily Log'!$BE$18:$BE$1017),0)</f>
        <v>0</v>
      </c>
      <c r="Z203" s="117">
        <f>IFERROR($E203*SUMIF('Daily Log'!$BG$18:$BG$1017,$B203,'Daily Log'!$BH$18:$BH$1017),0)</f>
        <v>0</v>
      </c>
      <c r="AA203" s="117">
        <f>IFERROR($E203*SUMIF('Daily Log'!$BJ$18:$BJ$1017,$B203,'Daily Log'!$BK$18:$BK$1017),0)</f>
        <v>2</v>
      </c>
      <c r="AB203" s="117">
        <f>IFERROR($E203*SUMIF('Daily Log'!$BM$18:$BM$1017,$B203,'Daily Log'!$BN$18:$BN$1017),0)</f>
        <v>3</v>
      </c>
      <c r="AC203" s="117">
        <f>IFERROR($E203*SUMIF('Daily Log'!$BP$18:$BP$1017,$B203,'Daily Log'!$BQ$18:$BQ$1017),0)</f>
        <v>2</v>
      </c>
      <c r="AD203" s="117">
        <f>IFERROR($E203*SUMIF('Daily Log'!$BS$18:$BS$1017,$B203,'Daily Log'!$BT$18:$BT$1017),0)</f>
        <v>2</v>
      </c>
      <c r="AE203" s="117">
        <f>IFERROR($E203*SUMIF('Daily Log'!$BV$18:$BV$1017,$B203,'Daily Log'!$BW$18:$BW$1017),0)</f>
        <v>10</v>
      </c>
      <c r="AF203" s="117">
        <f>IFERROR($E203*SUMIF('Daily Log'!$BY$18:$BY$1017,$B203,'Daily Log'!$BZ$18:$BZ$1017),0)</f>
        <v>5</v>
      </c>
      <c r="AG203" s="117">
        <f>IFERROR($E203*SUMIF('Daily Log'!$CB$18:$CB$1017,$B203,'Daily Log'!$CC$18:$CC$1017),0)</f>
        <v>14</v>
      </c>
      <c r="AH203" s="117">
        <f>IFERROR($E203*SUMIF('Daily Log'!$CE$18:$CE$1017,$B203,'Daily Log'!$CF$18:$CF$1017),0)</f>
        <v>0</v>
      </c>
      <c r="AI203" s="117">
        <f>IFERROR($E203*SUMIF('Daily Log'!$CH$18:$CH$1017,$B203,'Daily Log'!$CI$18:$CI$1017),0)</f>
        <v>0</v>
      </c>
      <c r="AJ203" s="117">
        <f>IFERROR($E203*SUMIF('Daily Log'!$CK$18:$CK$1017,$B203,'Daily Log'!$CL$18:$CL$1017),0)</f>
        <v>0</v>
      </c>
      <c r="AK203" s="117">
        <f>IFERROR($E203*SUMIF('Daily Log'!$CN$18:$CN$1017,$B203,'Daily Log'!$CO$18:$CO$1017),0)</f>
        <v>0</v>
      </c>
    </row>
    <row r="204" spans="2:37" ht="33.75" hidden="1" customHeight="1">
      <c r="B204" s="409" t="s">
        <v>155</v>
      </c>
      <c r="C204" s="410"/>
      <c r="D204" s="399" t="s">
        <v>436</v>
      </c>
      <c r="E204" s="184">
        <v>1</v>
      </c>
      <c r="F204" s="116">
        <f t="shared" si="3"/>
        <v>17</v>
      </c>
      <c r="G204" s="117">
        <f>IFERROR($E204*SUMIF('Daily Log'!$B$18:$B$1017,$B204,'Daily Log'!$C$18:$C$1017),0)</f>
        <v>0</v>
      </c>
      <c r="H204" s="117">
        <f>IFERROR($E204*SUMIF('Daily Log'!$E$18:$E$1017,$B204,'Daily Log'!$F$18:$F$1017),0)</f>
        <v>0</v>
      </c>
      <c r="I204" s="117">
        <f>IFERROR($E204*SUMIF('Daily Log'!$H$18:$H$1017,$B204,'Daily Log'!$I$18:$I$1017),0)</f>
        <v>0</v>
      </c>
      <c r="J204" s="117">
        <f>IFERROR($E204*SUMIF('Daily Log'!$K$18:$K$1017,$B204,'Daily Log'!$L$18:$L$1017),0)</f>
        <v>0</v>
      </c>
      <c r="K204" s="117">
        <f>IFERROR($E204*SUMIF('Daily Log'!$N$18:$N$1017,$B204,'Daily Log'!$O$18:$O$1017),0)</f>
        <v>0</v>
      </c>
      <c r="L204" s="117">
        <f>IFERROR($E204*SUMIF('Daily Log'!$Q$18:$Q$1017,$B204,'Daily Log'!$R$18:$R$1017),0)</f>
        <v>0</v>
      </c>
      <c r="M204" s="117">
        <f>IFERROR($E204*SUMIF('Daily Log'!$T$18:$T$1017,$B204,'Daily Log'!$U$18:$U$1017),0)</f>
        <v>0</v>
      </c>
      <c r="N204" s="117">
        <f>IFERROR($E204*SUMIF('Daily Log'!$W$18:$W$1017,$B204,'Daily Log'!$X$18:$X$1017),0)</f>
        <v>0</v>
      </c>
      <c r="O204" s="117">
        <f>IFERROR($E204*SUMIF('Daily Log'!$Z$18:$Z$1017,$B204,'Daily Log'!$AA$18:$AA$1017),0)</f>
        <v>0</v>
      </c>
      <c r="P204" s="117">
        <f>IFERROR($E204*SUMIF('Daily Log'!$AC$18:$AC$1017,$B204,'Daily Log'!$AD$18:$AD$1017),0)</f>
        <v>0</v>
      </c>
      <c r="Q204" s="117">
        <f>IFERROR($E204*SUMIF('Daily Log'!$AF$18:$AF$1017,$B204,'Daily Log'!$AG$18:$AG$1017),0)</f>
        <v>0</v>
      </c>
      <c r="R204" s="117">
        <f>IFERROR($E204*SUMIF('Daily Log'!$AI$18:$AI$1017,$B204,'Daily Log'!$AJ$18:$AJ$1017),0)</f>
        <v>0</v>
      </c>
      <c r="S204" s="117">
        <f>IFERROR($E204*SUMIF('Daily Log'!$AL$18:$AL$1017,$B204,'Daily Log'!$AM$18:$AM$1017),0)</f>
        <v>0</v>
      </c>
      <c r="T204" s="117">
        <f>IFERROR($E204*SUMIF('Daily Log'!$AO$18:$AO$1017,$B204,'Daily Log'!$AP$18:$AP$1017),0)</f>
        <v>0</v>
      </c>
      <c r="U204" s="117">
        <f>IFERROR($E204*SUMIF('Daily Log'!$AR$18:$AR$1017,$B204,'Daily Log'!$AS$18:$AS$1017),0)</f>
        <v>0</v>
      </c>
      <c r="V204" s="117">
        <f>IFERROR($E204*SUMIF('Daily Log'!$AU$18:$AU$1017,$B204,'Daily Log'!$AV$18:$AV$1017),0)</f>
        <v>0</v>
      </c>
      <c r="W204" s="117">
        <f>IFERROR($E204*SUMIF('Daily Log'!$AX$18:$AX$1017,$B204,'Daily Log'!$AY$18:$AY$1017),0)</f>
        <v>0</v>
      </c>
      <c r="X204" s="117">
        <f>IFERROR($E204*SUMIF('Daily Log'!$BA$18:$BA$1017,$B204,'Daily Log'!$BB$18:$BB$1017),0)</f>
        <v>0</v>
      </c>
      <c r="Y204" s="117">
        <f>IFERROR($E204*SUMIF('Daily Log'!$BD$18:$BD$1017,$B204,'Daily Log'!$BE$18:$BE$1017),0)</f>
        <v>0</v>
      </c>
      <c r="Z204" s="117">
        <f>IFERROR($E204*SUMIF('Daily Log'!$BG$18:$BG$1017,$B204,'Daily Log'!$BH$18:$BH$1017),0)</f>
        <v>0</v>
      </c>
      <c r="AA204" s="117">
        <f>IFERROR($E204*SUMIF('Daily Log'!$BJ$18:$BJ$1017,$B204,'Daily Log'!$BK$18:$BK$1017),0)</f>
        <v>3</v>
      </c>
      <c r="AB204" s="117">
        <f>IFERROR($E204*SUMIF('Daily Log'!$BM$18:$BM$1017,$B204,'Daily Log'!$BN$18:$BN$1017),0)</f>
        <v>1</v>
      </c>
      <c r="AC204" s="117">
        <f>IFERROR($E204*SUMIF('Daily Log'!$BP$18:$BP$1017,$B204,'Daily Log'!$BQ$18:$BQ$1017),0)</f>
        <v>1</v>
      </c>
      <c r="AD204" s="117">
        <f>IFERROR($E204*SUMIF('Daily Log'!$BS$18:$BS$1017,$B204,'Daily Log'!$BT$18:$BT$1017),0)</f>
        <v>3</v>
      </c>
      <c r="AE204" s="117">
        <f>IFERROR($E204*SUMIF('Daily Log'!$BV$18:$BV$1017,$B204,'Daily Log'!$BW$18:$BW$1017),0)</f>
        <v>2</v>
      </c>
      <c r="AF204" s="117">
        <f>IFERROR($E204*SUMIF('Daily Log'!$BY$18:$BY$1017,$B204,'Daily Log'!$BZ$18:$BZ$1017),0)</f>
        <v>5</v>
      </c>
      <c r="AG204" s="117">
        <f>IFERROR($E204*SUMIF('Daily Log'!$CB$18:$CB$1017,$B204,'Daily Log'!$CC$18:$CC$1017),0)</f>
        <v>2</v>
      </c>
      <c r="AH204" s="117">
        <f>IFERROR($E204*SUMIF('Daily Log'!$CE$18:$CE$1017,$B204,'Daily Log'!$CF$18:$CF$1017),0)</f>
        <v>0</v>
      </c>
      <c r="AI204" s="117">
        <f>IFERROR($E204*SUMIF('Daily Log'!$CH$18:$CH$1017,$B204,'Daily Log'!$CI$18:$CI$1017),0)</f>
        <v>0</v>
      </c>
      <c r="AJ204" s="117">
        <f>IFERROR($E204*SUMIF('Daily Log'!$CK$18:$CK$1017,$B204,'Daily Log'!$CL$18:$CL$1017),0)</f>
        <v>0</v>
      </c>
      <c r="AK204" s="117">
        <f>IFERROR($E204*SUMIF('Daily Log'!$CN$18:$CN$1017,$B204,'Daily Log'!$CO$18:$CO$1017),0)</f>
        <v>0</v>
      </c>
    </row>
    <row r="205" spans="2:37" ht="33.75" hidden="1" customHeight="1">
      <c r="B205" s="409" t="s">
        <v>283</v>
      </c>
      <c r="C205" s="410"/>
      <c r="D205" s="399" t="s">
        <v>436</v>
      </c>
      <c r="E205" s="184">
        <v>1</v>
      </c>
      <c r="F205" s="116">
        <f t="shared" si="3"/>
        <v>8</v>
      </c>
      <c r="G205" s="117">
        <f>IFERROR($E205*SUMIF('Daily Log'!$B$18:$B$1017,$B205,'Daily Log'!$C$18:$C$1017),0)</f>
        <v>0</v>
      </c>
      <c r="H205" s="117">
        <f>IFERROR($E205*SUMIF('Daily Log'!$E$18:$E$1017,$B205,'Daily Log'!$F$18:$F$1017),0)</f>
        <v>0</v>
      </c>
      <c r="I205" s="117">
        <f>IFERROR($E205*SUMIF('Daily Log'!$H$18:$H$1017,$B205,'Daily Log'!$I$18:$I$1017),0)</f>
        <v>0</v>
      </c>
      <c r="J205" s="117">
        <f>IFERROR($E205*SUMIF('Daily Log'!$K$18:$K$1017,$B205,'Daily Log'!$L$18:$L$1017),0)</f>
        <v>0</v>
      </c>
      <c r="K205" s="117">
        <f>IFERROR($E205*SUMIF('Daily Log'!$N$18:$N$1017,$B205,'Daily Log'!$O$18:$O$1017),0)</f>
        <v>0</v>
      </c>
      <c r="L205" s="117">
        <f>IFERROR($E205*SUMIF('Daily Log'!$Q$18:$Q$1017,$B205,'Daily Log'!$R$18:$R$1017),0)</f>
        <v>0</v>
      </c>
      <c r="M205" s="117">
        <f>IFERROR($E205*SUMIF('Daily Log'!$T$18:$T$1017,$B205,'Daily Log'!$U$18:$U$1017),0)</f>
        <v>0</v>
      </c>
      <c r="N205" s="117">
        <f>IFERROR($E205*SUMIF('Daily Log'!$W$18:$W$1017,$B205,'Daily Log'!$X$18:$X$1017),0)</f>
        <v>0</v>
      </c>
      <c r="O205" s="117">
        <f>IFERROR($E205*SUMIF('Daily Log'!$Z$18:$Z$1017,$B205,'Daily Log'!$AA$18:$AA$1017),0)</f>
        <v>0</v>
      </c>
      <c r="P205" s="117">
        <f>IFERROR($E205*SUMIF('Daily Log'!$AC$18:$AC$1017,$B205,'Daily Log'!$AD$18:$AD$1017),0)</f>
        <v>0</v>
      </c>
      <c r="Q205" s="117">
        <f>IFERROR($E205*SUMIF('Daily Log'!$AF$18:$AF$1017,$B205,'Daily Log'!$AG$18:$AG$1017),0)</f>
        <v>0</v>
      </c>
      <c r="R205" s="117">
        <f>IFERROR($E205*SUMIF('Daily Log'!$AI$18:$AI$1017,$B205,'Daily Log'!$AJ$18:$AJ$1017),0)</f>
        <v>0</v>
      </c>
      <c r="S205" s="117">
        <f>IFERROR($E205*SUMIF('Daily Log'!$AL$18:$AL$1017,$B205,'Daily Log'!$AM$18:$AM$1017),0)</f>
        <v>0</v>
      </c>
      <c r="T205" s="117">
        <f>IFERROR($E205*SUMIF('Daily Log'!$AO$18:$AO$1017,$B205,'Daily Log'!$AP$18:$AP$1017),0)</f>
        <v>0</v>
      </c>
      <c r="U205" s="117">
        <f>IFERROR($E205*SUMIF('Daily Log'!$AR$18:$AR$1017,$B205,'Daily Log'!$AS$18:$AS$1017),0)</f>
        <v>0</v>
      </c>
      <c r="V205" s="117">
        <f>IFERROR($E205*SUMIF('Daily Log'!$AU$18:$AU$1017,$B205,'Daily Log'!$AV$18:$AV$1017),0)</f>
        <v>0</v>
      </c>
      <c r="W205" s="117">
        <f>IFERROR($E205*SUMIF('Daily Log'!$AX$18:$AX$1017,$B205,'Daily Log'!$AY$18:$AY$1017),0)</f>
        <v>0</v>
      </c>
      <c r="X205" s="117">
        <f>IFERROR($E205*SUMIF('Daily Log'!$BA$18:$BA$1017,$B205,'Daily Log'!$BB$18:$BB$1017),0)</f>
        <v>0</v>
      </c>
      <c r="Y205" s="117">
        <f>IFERROR($E205*SUMIF('Daily Log'!$BD$18:$BD$1017,$B205,'Daily Log'!$BE$18:$BE$1017),0)</f>
        <v>0</v>
      </c>
      <c r="Z205" s="117">
        <f>IFERROR($E205*SUMIF('Daily Log'!$BG$18:$BG$1017,$B205,'Daily Log'!$BH$18:$BH$1017),0)</f>
        <v>0</v>
      </c>
      <c r="AA205" s="117">
        <f>IFERROR($E205*SUMIF('Daily Log'!$BJ$18:$BJ$1017,$B205,'Daily Log'!$BK$18:$BK$1017),0)</f>
        <v>1</v>
      </c>
      <c r="AB205" s="117">
        <f>IFERROR($E205*SUMIF('Daily Log'!$BM$18:$BM$1017,$B205,'Daily Log'!$BN$18:$BN$1017),0)</f>
        <v>0</v>
      </c>
      <c r="AC205" s="117">
        <f>IFERROR($E205*SUMIF('Daily Log'!$BP$18:$BP$1017,$B205,'Daily Log'!$BQ$18:$BQ$1017),0)</f>
        <v>0</v>
      </c>
      <c r="AD205" s="117">
        <f>IFERROR($E205*SUMIF('Daily Log'!$BS$18:$BS$1017,$B205,'Daily Log'!$BT$18:$BT$1017),0)</f>
        <v>2</v>
      </c>
      <c r="AE205" s="117">
        <f>IFERROR($E205*SUMIF('Daily Log'!$BV$18:$BV$1017,$B205,'Daily Log'!$BW$18:$BW$1017),0)</f>
        <v>2</v>
      </c>
      <c r="AF205" s="117">
        <f>IFERROR($E205*SUMIF('Daily Log'!$BY$18:$BY$1017,$B205,'Daily Log'!$BZ$18:$BZ$1017),0)</f>
        <v>0</v>
      </c>
      <c r="AG205" s="117">
        <f>IFERROR($E205*SUMIF('Daily Log'!$CB$18:$CB$1017,$B205,'Daily Log'!$CC$18:$CC$1017),0)</f>
        <v>3</v>
      </c>
      <c r="AH205" s="117">
        <f>IFERROR($E205*SUMIF('Daily Log'!$CE$18:$CE$1017,$B205,'Daily Log'!$CF$18:$CF$1017),0)</f>
        <v>0</v>
      </c>
      <c r="AI205" s="117">
        <f>IFERROR($E205*SUMIF('Daily Log'!$CH$18:$CH$1017,$B205,'Daily Log'!$CI$18:$CI$1017),0)</f>
        <v>0</v>
      </c>
      <c r="AJ205" s="117">
        <f>IFERROR($E205*SUMIF('Daily Log'!$CK$18:$CK$1017,$B205,'Daily Log'!$CL$18:$CL$1017),0)</f>
        <v>0</v>
      </c>
      <c r="AK205" s="117">
        <f>IFERROR($E205*SUMIF('Daily Log'!$CN$18:$CN$1017,$B205,'Daily Log'!$CO$18:$CO$1017),0)</f>
        <v>0</v>
      </c>
    </row>
    <row r="206" spans="2:37" ht="33.75" hidden="1" customHeight="1">
      <c r="B206" s="409" t="s">
        <v>284</v>
      </c>
      <c r="C206" s="410"/>
      <c r="D206" s="399" t="s">
        <v>436</v>
      </c>
      <c r="E206" s="184">
        <v>1</v>
      </c>
      <c r="F206" s="116">
        <f t="shared" si="3"/>
        <v>2</v>
      </c>
      <c r="G206" s="117">
        <f>IFERROR($E206*SUMIF('Daily Log'!$B$18:$B$1017,$B206,'Daily Log'!$C$18:$C$1017),0)</f>
        <v>0</v>
      </c>
      <c r="H206" s="117">
        <f>IFERROR($E206*SUMIF('Daily Log'!$E$18:$E$1017,$B206,'Daily Log'!$F$18:$F$1017),0)</f>
        <v>0</v>
      </c>
      <c r="I206" s="117">
        <f>IFERROR($E206*SUMIF('Daily Log'!$H$18:$H$1017,$B206,'Daily Log'!$I$18:$I$1017),0)</f>
        <v>0</v>
      </c>
      <c r="J206" s="117">
        <f>IFERROR($E206*SUMIF('Daily Log'!$K$18:$K$1017,$B206,'Daily Log'!$L$18:$L$1017),0)</f>
        <v>0</v>
      </c>
      <c r="K206" s="117">
        <f>IFERROR($E206*SUMIF('Daily Log'!$N$18:$N$1017,$B206,'Daily Log'!$O$18:$O$1017),0)</f>
        <v>0</v>
      </c>
      <c r="L206" s="117">
        <f>IFERROR($E206*SUMIF('Daily Log'!$Q$18:$Q$1017,$B206,'Daily Log'!$R$18:$R$1017),0)</f>
        <v>0</v>
      </c>
      <c r="M206" s="117">
        <f>IFERROR($E206*SUMIF('Daily Log'!$T$18:$T$1017,$B206,'Daily Log'!$U$18:$U$1017),0)</f>
        <v>0</v>
      </c>
      <c r="N206" s="117">
        <f>IFERROR($E206*SUMIF('Daily Log'!$W$18:$W$1017,$B206,'Daily Log'!$X$18:$X$1017),0)</f>
        <v>0</v>
      </c>
      <c r="O206" s="117">
        <f>IFERROR($E206*SUMIF('Daily Log'!$Z$18:$Z$1017,$B206,'Daily Log'!$AA$18:$AA$1017),0)</f>
        <v>0</v>
      </c>
      <c r="P206" s="117">
        <f>IFERROR($E206*SUMIF('Daily Log'!$AC$18:$AC$1017,$B206,'Daily Log'!$AD$18:$AD$1017),0)</f>
        <v>0</v>
      </c>
      <c r="Q206" s="117">
        <f>IFERROR($E206*SUMIF('Daily Log'!$AF$18:$AF$1017,$B206,'Daily Log'!$AG$18:$AG$1017),0)</f>
        <v>0</v>
      </c>
      <c r="R206" s="117">
        <f>IFERROR($E206*SUMIF('Daily Log'!$AI$18:$AI$1017,$B206,'Daily Log'!$AJ$18:$AJ$1017),0)</f>
        <v>0</v>
      </c>
      <c r="S206" s="117">
        <f>IFERROR($E206*SUMIF('Daily Log'!$AL$18:$AL$1017,$B206,'Daily Log'!$AM$18:$AM$1017),0)</f>
        <v>0</v>
      </c>
      <c r="T206" s="117">
        <f>IFERROR($E206*SUMIF('Daily Log'!$AO$18:$AO$1017,$B206,'Daily Log'!$AP$18:$AP$1017),0)</f>
        <v>0</v>
      </c>
      <c r="U206" s="117">
        <f>IFERROR($E206*SUMIF('Daily Log'!$AR$18:$AR$1017,$B206,'Daily Log'!$AS$18:$AS$1017),0)</f>
        <v>0</v>
      </c>
      <c r="V206" s="117">
        <f>IFERROR($E206*SUMIF('Daily Log'!$AU$18:$AU$1017,$B206,'Daily Log'!$AV$18:$AV$1017),0)</f>
        <v>0</v>
      </c>
      <c r="W206" s="117">
        <f>IFERROR($E206*SUMIF('Daily Log'!$AX$18:$AX$1017,$B206,'Daily Log'!$AY$18:$AY$1017),0)</f>
        <v>0</v>
      </c>
      <c r="X206" s="117">
        <f>IFERROR($E206*SUMIF('Daily Log'!$BA$18:$BA$1017,$B206,'Daily Log'!$BB$18:$BB$1017),0)</f>
        <v>0</v>
      </c>
      <c r="Y206" s="117">
        <f>IFERROR($E206*SUMIF('Daily Log'!$BD$18:$BD$1017,$B206,'Daily Log'!$BE$18:$BE$1017),0)</f>
        <v>0</v>
      </c>
      <c r="Z206" s="117">
        <f>IFERROR($E206*SUMIF('Daily Log'!$BG$18:$BG$1017,$B206,'Daily Log'!$BH$18:$BH$1017),0)</f>
        <v>0</v>
      </c>
      <c r="AA206" s="117">
        <f>IFERROR($E206*SUMIF('Daily Log'!$BJ$18:$BJ$1017,$B206,'Daily Log'!$BK$18:$BK$1017),0)</f>
        <v>0</v>
      </c>
      <c r="AB206" s="117">
        <f>IFERROR($E206*SUMIF('Daily Log'!$BM$18:$BM$1017,$B206,'Daily Log'!$BN$18:$BN$1017),0)</f>
        <v>0</v>
      </c>
      <c r="AC206" s="117">
        <f>IFERROR($E206*SUMIF('Daily Log'!$BP$18:$BP$1017,$B206,'Daily Log'!$BQ$18:$BQ$1017),0)</f>
        <v>0</v>
      </c>
      <c r="AD206" s="117">
        <f>IFERROR($E206*SUMIF('Daily Log'!$BS$18:$BS$1017,$B206,'Daily Log'!$BT$18:$BT$1017),0)</f>
        <v>0</v>
      </c>
      <c r="AE206" s="117">
        <f>IFERROR($E206*SUMIF('Daily Log'!$BV$18:$BV$1017,$B206,'Daily Log'!$BW$18:$BW$1017),0)</f>
        <v>0</v>
      </c>
      <c r="AF206" s="117">
        <f>IFERROR($E206*SUMIF('Daily Log'!$BY$18:$BY$1017,$B206,'Daily Log'!$BZ$18:$BZ$1017),0)</f>
        <v>0</v>
      </c>
      <c r="AG206" s="117">
        <f>IFERROR($E206*SUMIF('Daily Log'!$CB$18:$CB$1017,$B206,'Daily Log'!$CC$18:$CC$1017),0)</f>
        <v>2</v>
      </c>
      <c r="AH206" s="117">
        <f>IFERROR($E206*SUMIF('Daily Log'!$CE$18:$CE$1017,$B206,'Daily Log'!$CF$18:$CF$1017),0)</f>
        <v>0</v>
      </c>
      <c r="AI206" s="117">
        <f>IFERROR($E206*SUMIF('Daily Log'!$CH$18:$CH$1017,$B206,'Daily Log'!$CI$18:$CI$1017),0)</f>
        <v>0</v>
      </c>
      <c r="AJ206" s="117">
        <f>IFERROR($E206*SUMIF('Daily Log'!$CK$18:$CK$1017,$B206,'Daily Log'!$CL$18:$CL$1017),0)</f>
        <v>0</v>
      </c>
      <c r="AK206" s="117">
        <f>IFERROR($E206*SUMIF('Daily Log'!$CN$18:$CN$1017,$B206,'Daily Log'!$CO$18:$CO$1017),0)</f>
        <v>0</v>
      </c>
    </row>
    <row r="207" spans="2:37" ht="33.75" hidden="1" customHeight="1">
      <c r="B207" s="409" t="s">
        <v>156</v>
      </c>
      <c r="C207" s="410"/>
      <c r="D207" s="399" t="s">
        <v>436</v>
      </c>
      <c r="E207" s="184">
        <v>1</v>
      </c>
      <c r="F207" s="116">
        <f t="shared" si="3"/>
        <v>9</v>
      </c>
      <c r="G207" s="117">
        <f>IFERROR($E207*SUMIF('Daily Log'!$B$18:$B$1017,$B207,'Daily Log'!$C$18:$C$1017),0)</f>
        <v>0</v>
      </c>
      <c r="H207" s="117">
        <f>IFERROR($E207*SUMIF('Daily Log'!$E$18:$E$1017,$B207,'Daily Log'!$F$18:$F$1017),0)</f>
        <v>0</v>
      </c>
      <c r="I207" s="117">
        <f>IFERROR($E207*SUMIF('Daily Log'!$H$18:$H$1017,$B207,'Daily Log'!$I$18:$I$1017),0)</f>
        <v>0</v>
      </c>
      <c r="J207" s="117">
        <f>IFERROR($E207*SUMIF('Daily Log'!$K$18:$K$1017,$B207,'Daily Log'!$L$18:$L$1017),0)</f>
        <v>0</v>
      </c>
      <c r="K207" s="117">
        <f>IFERROR($E207*SUMIF('Daily Log'!$N$18:$N$1017,$B207,'Daily Log'!$O$18:$O$1017),0)</f>
        <v>0</v>
      </c>
      <c r="L207" s="117">
        <f>IFERROR($E207*SUMIF('Daily Log'!$Q$18:$Q$1017,$B207,'Daily Log'!$R$18:$R$1017),0)</f>
        <v>0</v>
      </c>
      <c r="M207" s="117">
        <f>IFERROR($E207*SUMIF('Daily Log'!$T$18:$T$1017,$B207,'Daily Log'!$U$18:$U$1017),0)</f>
        <v>0</v>
      </c>
      <c r="N207" s="117">
        <f>IFERROR($E207*SUMIF('Daily Log'!$W$18:$W$1017,$B207,'Daily Log'!$X$18:$X$1017),0)</f>
        <v>0</v>
      </c>
      <c r="O207" s="117">
        <f>IFERROR($E207*SUMIF('Daily Log'!$Z$18:$Z$1017,$B207,'Daily Log'!$AA$18:$AA$1017),0)</f>
        <v>0</v>
      </c>
      <c r="P207" s="117">
        <f>IFERROR($E207*SUMIF('Daily Log'!$AC$18:$AC$1017,$B207,'Daily Log'!$AD$18:$AD$1017),0)</f>
        <v>0</v>
      </c>
      <c r="Q207" s="117">
        <f>IFERROR($E207*SUMIF('Daily Log'!$AF$18:$AF$1017,$B207,'Daily Log'!$AG$18:$AG$1017),0)</f>
        <v>0</v>
      </c>
      <c r="R207" s="117">
        <f>IFERROR($E207*SUMIF('Daily Log'!$AI$18:$AI$1017,$B207,'Daily Log'!$AJ$18:$AJ$1017),0)</f>
        <v>0</v>
      </c>
      <c r="S207" s="117">
        <f>IFERROR($E207*SUMIF('Daily Log'!$AL$18:$AL$1017,$B207,'Daily Log'!$AM$18:$AM$1017),0)</f>
        <v>0</v>
      </c>
      <c r="T207" s="117">
        <f>IFERROR($E207*SUMIF('Daily Log'!$AO$18:$AO$1017,$B207,'Daily Log'!$AP$18:$AP$1017),0)</f>
        <v>0</v>
      </c>
      <c r="U207" s="117">
        <f>IFERROR($E207*SUMIF('Daily Log'!$AR$18:$AR$1017,$B207,'Daily Log'!$AS$18:$AS$1017),0)</f>
        <v>0</v>
      </c>
      <c r="V207" s="117">
        <f>IFERROR($E207*SUMIF('Daily Log'!$AU$18:$AU$1017,$B207,'Daily Log'!$AV$18:$AV$1017),0)</f>
        <v>0</v>
      </c>
      <c r="W207" s="117">
        <f>IFERROR($E207*SUMIF('Daily Log'!$AX$18:$AX$1017,$B207,'Daily Log'!$AY$18:$AY$1017),0)</f>
        <v>0</v>
      </c>
      <c r="X207" s="117">
        <f>IFERROR($E207*SUMIF('Daily Log'!$BA$18:$BA$1017,$B207,'Daily Log'!$BB$18:$BB$1017),0)</f>
        <v>0</v>
      </c>
      <c r="Y207" s="117">
        <f>IFERROR($E207*SUMIF('Daily Log'!$BD$18:$BD$1017,$B207,'Daily Log'!$BE$18:$BE$1017),0)</f>
        <v>0</v>
      </c>
      <c r="Z207" s="117">
        <f>IFERROR($E207*SUMIF('Daily Log'!$BG$18:$BG$1017,$B207,'Daily Log'!$BH$18:$BH$1017),0)</f>
        <v>0</v>
      </c>
      <c r="AA207" s="117">
        <f>IFERROR($E207*SUMIF('Daily Log'!$BJ$18:$BJ$1017,$B207,'Daily Log'!$BK$18:$BK$1017),0)</f>
        <v>1</v>
      </c>
      <c r="AB207" s="117">
        <f>IFERROR($E207*SUMIF('Daily Log'!$BM$18:$BM$1017,$B207,'Daily Log'!$BN$18:$BN$1017),0)</f>
        <v>2</v>
      </c>
      <c r="AC207" s="117">
        <f>IFERROR($E207*SUMIF('Daily Log'!$BP$18:$BP$1017,$B207,'Daily Log'!$BQ$18:$BQ$1017),0)</f>
        <v>0</v>
      </c>
      <c r="AD207" s="117">
        <f>IFERROR($E207*SUMIF('Daily Log'!$BS$18:$BS$1017,$B207,'Daily Log'!$BT$18:$BT$1017),0)</f>
        <v>1</v>
      </c>
      <c r="AE207" s="117">
        <f>IFERROR($E207*SUMIF('Daily Log'!$BV$18:$BV$1017,$B207,'Daily Log'!$BW$18:$BW$1017),0)</f>
        <v>1</v>
      </c>
      <c r="AF207" s="117">
        <f>IFERROR($E207*SUMIF('Daily Log'!$BY$18:$BY$1017,$B207,'Daily Log'!$BZ$18:$BZ$1017),0)</f>
        <v>1</v>
      </c>
      <c r="AG207" s="117">
        <f>IFERROR($E207*SUMIF('Daily Log'!$CB$18:$CB$1017,$B207,'Daily Log'!$CC$18:$CC$1017),0)</f>
        <v>3</v>
      </c>
      <c r="AH207" s="117">
        <f>IFERROR($E207*SUMIF('Daily Log'!$CE$18:$CE$1017,$B207,'Daily Log'!$CF$18:$CF$1017),0)</f>
        <v>0</v>
      </c>
      <c r="AI207" s="117">
        <f>IFERROR($E207*SUMIF('Daily Log'!$CH$18:$CH$1017,$B207,'Daily Log'!$CI$18:$CI$1017),0)</f>
        <v>0</v>
      </c>
      <c r="AJ207" s="117">
        <f>IFERROR($E207*SUMIF('Daily Log'!$CK$18:$CK$1017,$B207,'Daily Log'!$CL$18:$CL$1017),0)</f>
        <v>0</v>
      </c>
      <c r="AK207" s="117">
        <f>IFERROR($E207*SUMIF('Daily Log'!$CN$18:$CN$1017,$B207,'Daily Log'!$CO$18:$CO$1017),0)</f>
        <v>0</v>
      </c>
    </row>
    <row r="208" spans="2:37" ht="33.75" hidden="1" customHeight="1">
      <c r="B208" s="409" t="s">
        <v>285</v>
      </c>
      <c r="C208" s="410"/>
      <c r="D208" s="399" t="s">
        <v>436</v>
      </c>
      <c r="E208" s="184">
        <v>1</v>
      </c>
      <c r="F208" s="116">
        <f t="shared" si="3"/>
        <v>6</v>
      </c>
      <c r="G208" s="117">
        <f>IFERROR($E208*SUMIF('Daily Log'!$B$18:$B$1017,$B208,'Daily Log'!$C$18:$C$1017),0)</f>
        <v>0</v>
      </c>
      <c r="H208" s="117">
        <f>IFERROR($E208*SUMIF('Daily Log'!$E$18:$E$1017,$B208,'Daily Log'!$F$18:$F$1017),0)</f>
        <v>0</v>
      </c>
      <c r="I208" s="117">
        <f>IFERROR($E208*SUMIF('Daily Log'!$H$18:$H$1017,$B208,'Daily Log'!$I$18:$I$1017),0)</f>
        <v>0</v>
      </c>
      <c r="J208" s="117">
        <f>IFERROR($E208*SUMIF('Daily Log'!$K$18:$K$1017,$B208,'Daily Log'!$L$18:$L$1017),0)</f>
        <v>0</v>
      </c>
      <c r="K208" s="117">
        <f>IFERROR($E208*SUMIF('Daily Log'!$N$18:$N$1017,$B208,'Daily Log'!$O$18:$O$1017),0)</f>
        <v>0</v>
      </c>
      <c r="L208" s="117">
        <f>IFERROR($E208*SUMIF('Daily Log'!$Q$18:$Q$1017,$B208,'Daily Log'!$R$18:$R$1017),0)</f>
        <v>0</v>
      </c>
      <c r="M208" s="117">
        <f>IFERROR($E208*SUMIF('Daily Log'!$T$18:$T$1017,$B208,'Daily Log'!$U$18:$U$1017),0)</f>
        <v>0</v>
      </c>
      <c r="N208" s="117">
        <f>IFERROR($E208*SUMIF('Daily Log'!$W$18:$W$1017,$B208,'Daily Log'!$X$18:$X$1017),0)</f>
        <v>0</v>
      </c>
      <c r="O208" s="117">
        <f>IFERROR($E208*SUMIF('Daily Log'!$Z$18:$Z$1017,$B208,'Daily Log'!$AA$18:$AA$1017),0)</f>
        <v>0</v>
      </c>
      <c r="P208" s="117">
        <f>IFERROR($E208*SUMIF('Daily Log'!$AC$18:$AC$1017,$B208,'Daily Log'!$AD$18:$AD$1017),0)</f>
        <v>0</v>
      </c>
      <c r="Q208" s="117">
        <f>IFERROR($E208*SUMIF('Daily Log'!$AF$18:$AF$1017,$B208,'Daily Log'!$AG$18:$AG$1017),0)</f>
        <v>0</v>
      </c>
      <c r="R208" s="117">
        <f>IFERROR($E208*SUMIF('Daily Log'!$AI$18:$AI$1017,$B208,'Daily Log'!$AJ$18:$AJ$1017),0)</f>
        <v>0</v>
      </c>
      <c r="S208" s="117">
        <f>IFERROR($E208*SUMIF('Daily Log'!$AL$18:$AL$1017,$B208,'Daily Log'!$AM$18:$AM$1017),0)</f>
        <v>0</v>
      </c>
      <c r="T208" s="117">
        <f>IFERROR($E208*SUMIF('Daily Log'!$AO$18:$AO$1017,$B208,'Daily Log'!$AP$18:$AP$1017),0)</f>
        <v>0</v>
      </c>
      <c r="U208" s="117">
        <f>IFERROR($E208*SUMIF('Daily Log'!$AR$18:$AR$1017,$B208,'Daily Log'!$AS$18:$AS$1017),0)</f>
        <v>0</v>
      </c>
      <c r="V208" s="117">
        <f>IFERROR($E208*SUMIF('Daily Log'!$AU$18:$AU$1017,$B208,'Daily Log'!$AV$18:$AV$1017),0)</f>
        <v>0</v>
      </c>
      <c r="W208" s="117">
        <f>IFERROR($E208*SUMIF('Daily Log'!$AX$18:$AX$1017,$B208,'Daily Log'!$AY$18:$AY$1017),0)</f>
        <v>0</v>
      </c>
      <c r="X208" s="117">
        <f>IFERROR($E208*SUMIF('Daily Log'!$BA$18:$BA$1017,$B208,'Daily Log'!$BB$18:$BB$1017),0)</f>
        <v>0</v>
      </c>
      <c r="Y208" s="117">
        <f>IFERROR($E208*SUMIF('Daily Log'!$BD$18:$BD$1017,$B208,'Daily Log'!$BE$18:$BE$1017),0)</f>
        <v>0</v>
      </c>
      <c r="Z208" s="117">
        <f>IFERROR($E208*SUMIF('Daily Log'!$BG$18:$BG$1017,$B208,'Daily Log'!$BH$18:$BH$1017),0)</f>
        <v>0</v>
      </c>
      <c r="AA208" s="117">
        <f>IFERROR($E208*SUMIF('Daily Log'!$BJ$18:$BJ$1017,$B208,'Daily Log'!$BK$18:$BK$1017),0)</f>
        <v>0</v>
      </c>
      <c r="AB208" s="117">
        <f>IFERROR($E208*SUMIF('Daily Log'!$BM$18:$BM$1017,$B208,'Daily Log'!$BN$18:$BN$1017),0)</f>
        <v>0</v>
      </c>
      <c r="AC208" s="117">
        <f>IFERROR($E208*SUMIF('Daily Log'!$BP$18:$BP$1017,$B208,'Daily Log'!$BQ$18:$BQ$1017),0)</f>
        <v>1</v>
      </c>
      <c r="AD208" s="117">
        <f>IFERROR($E208*SUMIF('Daily Log'!$BS$18:$BS$1017,$B208,'Daily Log'!$BT$18:$BT$1017),0)</f>
        <v>0</v>
      </c>
      <c r="AE208" s="117">
        <f>IFERROR($E208*SUMIF('Daily Log'!$BV$18:$BV$1017,$B208,'Daily Log'!$BW$18:$BW$1017),0)</f>
        <v>2</v>
      </c>
      <c r="AF208" s="117">
        <f>IFERROR($E208*SUMIF('Daily Log'!$BY$18:$BY$1017,$B208,'Daily Log'!$BZ$18:$BZ$1017),0)</f>
        <v>1</v>
      </c>
      <c r="AG208" s="117">
        <f>IFERROR($E208*SUMIF('Daily Log'!$CB$18:$CB$1017,$B208,'Daily Log'!$CC$18:$CC$1017),0)</f>
        <v>2</v>
      </c>
      <c r="AH208" s="117">
        <f>IFERROR($E208*SUMIF('Daily Log'!$CE$18:$CE$1017,$B208,'Daily Log'!$CF$18:$CF$1017),0)</f>
        <v>0</v>
      </c>
      <c r="AI208" s="117">
        <f>IFERROR($E208*SUMIF('Daily Log'!$CH$18:$CH$1017,$B208,'Daily Log'!$CI$18:$CI$1017),0)</f>
        <v>0</v>
      </c>
      <c r="AJ208" s="117">
        <f>IFERROR($E208*SUMIF('Daily Log'!$CK$18:$CK$1017,$B208,'Daily Log'!$CL$18:$CL$1017),0)</f>
        <v>0</v>
      </c>
      <c r="AK208" s="117">
        <f>IFERROR($E208*SUMIF('Daily Log'!$CN$18:$CN$1017,$B208,'Daily Log'!$CO$18:$CO$1017),0)</f>
        <v>0</v>
      </c>
    </row>
    <row r="209" spans="2:37" ht="33.75" hidden="1" customHeight="1">
      <c r="B209" s="413" t="s">
        <v>286</v>
      </c>
      <c r="C209" s="414"/>
      <c r="D209" s="399" t="s">
        <v>436</v>
      </c>
      <c r="E209" s="184">
        <v>1</v>
      </c>
      <c r="F209" s="116">
        <f t="shared" si="3"/>
        <v>0</v>
      </c>
      <c r="G209" s="117">
        <f>IFERROR($E209*SUMIF('Daily Log'!$B$18:$B$1017,$B209,'Daily Log'!$C$18:$C$1017),0)</f>
        <v>0</v>
      </c>
      <c r="H209" s="117">
        <f>IFERROR($E209*SUMIF('Daily Log'!$E$18:$E$1017,$B209,'Daily Log'!$F$18:$F$1017),0)</f>
        <v>0</v>
      </c>
      <c r="I209" s="117">
        <f>IFERROR($E209*SUMIF('Daily Log'!$H$18:$H$1017,$B209,'Daily Log'!$I$18:$I$1017),0)</f>
        <v>0</v>
      </c>
      <c r="J209" s="117">
        <f>IFERROR($E209*SUMIF('Daily Log'!$K$18:$K$1017,$B209,'Daily Log'!$L$18:$L$1017),0)</f>
        <v>0</v>
      </c>
      <c r="K209" s="117">
        <f>IFERROR($E209*SUMIF('Daily Log'!$N$18:$N$1017,$B209,'Daily Log'!$O$18:$O$1017),0)</f>
        <v>0</v>
      </c>
      <c r="L209" s="117">
        <f>IFERROR($E209*SUMIF('Daily Log'!$Q$18:$Q$1017,$B209,'Daily Log'!$R$18:$R$1017),0)</f>
        <v>0</v>
      </c>
      <c r="M209" s="117">
        <f>IFERROR($E209*SUMIF('Daily Log'!$T$18:$T$1017,$B209,'Daily Log'!$U$18:$U$1017),0)</f>
        <v>0</v>
      </c>
      <c r="N209" s="117">
        <f>IFERROR($E209*SUMIF('Daily Log'!$W$18:$W$1017,$B209,'Daily Log'!$X$18:$X$1017),0)</f>
        <v>0</v>
      </c>
      <c r="O209" s="117">
        <f>IFERROR($E209*SUMIF('Daily Log'!$Z$18:$Z$1017,$B209,'Daily Log'!$AA$18:$AA$1017),0)</f>
        <v>0</v>
      </c>
      <c r="P209" s="117">
        <f>IFERROR($E209*SUMIF('Daily Log'!$AC$18:$AC$1017,$B209,'Daily Log'!$AD$18:$AD$1017),0)</f>
        <v>0</v>
      </c>
      <c r="Q209" s="117">
        <f>IFERROR($E209*SUMIF('Daily Log'!$AF$18:$AF$1017,$B209,'Daily Log'!$AG$18:$AG$1017),0)</f>
        <v>0</v>
      </c>
      <c r="R209" s="117">
        <f>IFERROR($E209*SUMIF('Daily Log'!$AI$18:$AI$1017,$B209,'Daily Log'!$AJ$18:$AJ$1017),0)</f>
        <v>0</v>
      </c>
      <c r="S209" s="117">
        <f>IFERROR($E209*SUMIF('Daily Log'!$AL$18:$AL$1017,$B209,'Daily Log'!$AM$18:$AM$1017),0)</f>
        <v>0</v>
      </c>
      <c r="T209" s="117">
        <f>IFERROR($E209*SUMIF('Daily Log'!$AO$18:$AO$1017,$B209,'Daily Log'!$AP$18:$AP$1017),0)</f>
        <v>0</v>
      </c>
      <c r="U209" s="117">
        <f>IFERROR($E209*SUMIF('Daily Log'!$AR$18:$AR$1017,$B209,'Daily Log'!$AS$18:$AS$1017),0)</f>
        <v>0</v>
      </c>
      <c r="V209" s="117">
        <f>IFERROR($E209*SUMIF('Daily Log'!$AU$18:$AU$1017,$B209,'Daily Log'!$AV$18:$AV$1017),0)</f>
        <v>0</v>
      </c>
      <c r="W209" s="117">
        <f>IFERROR($E209*SUMIF('Daily Log'!$AX$18:$AX$1017,$B209,'Daily Log'!$AY$18:$AY$1017),0)</f>
        <v>0</v>
      </c>
      <c r="X209" s="117">
        <f>IFERROR($E209*SUMIF('Daily Log'!$BA$18:$BA$1017,$B209,'Daily Log'!$BB$18:$BB$1017),0)</f>
        <v>0</v>
      </c>
      <c r="Y209" s="117">
        <f>IFERROR($E209*SUMIF('Daily Log'!$BD$18:$BD$1017,$B209,'Daily Log'!$BE$18:$BE$1017),0)</f>
        <v>0</v>
      </c>
      <c r="Z209" s="117">
        <f>IFERROR($E209*SUMIF('Daily Log'!$BG$18:$BG$1017,$B209,'Daily Log'!$BH$18:$BH$1017),0)</f>
        <v>0</v>
      </c>
      <c r="AA209" s="117">
        <f>IFERROR($E209*SUMIF('Daily Log'!$BJ$18:$BJ$1017,$B209,'Daily Log'!$BK$18:$BK$1017),0)</f>
        <v>0</v>
      </c>
      <c r="AB209" s="117">
        <f>IFERROR($E209*SUMIF('Daily Log'!$BM$18:$BM$1017,$B209,'Daily Log'!$BN$18:$BN$1017),0)</f>
        <v>0</v>
      </c>
      <c r="AC209" s="117">
        <f>IFERROR($E209*SUMIF('Daily Log'!$BP$18:$BP$1017,$B209,'Daily Log'!$BQ$18:$BQ$1017),0)</f>
        <v>0</v>
      </c>
      <c r="AD209" s="117">
        <f>IFERROR($E209*SUMIF('Daily Log'!$BS$18:$BS$1017,$B209,'Daily Log'!$BT$18:$BT$1017),0)</f>
        <v>0</v>
      </c>
      <c r="AE209" s="117">
        <f>IFERROR($E209*SUMIF('Daily Log'!$BV$18:$BV$1017,$B209,'Daily Log'!$BW$18:$BW$1017),0)</f>
        <v>0</v>
      </c>
      <c r="AF209" s="117">
        <f>IFERROR($E209*SUMIF('Daily Log'!$BY$18:$BY$1017,$B209,'Daily Log'!$BZ$18:$BZ$1017),0)</f>
        <v>0</v>
      </c>
      <c r="AG209" s="117">
        <f>IFERROR($E209*SUMIF('Daily Log'!$CB$18:$CB$1017,$B209,'Daily Log'!$CC$18:$CC$1017),0)</f>
        <v>0</v>
      </c>
      <c r="AH209" s="117">
        <f>IFERROR($E209*SUMIF('Daily Log'!$CE$18:$CE$1017,$B209,'Daily Log'!$CF$18:$CF$1017),0)</f>
        <v>0</v>
      </c>
      <c r="AI209" s="117">
        <f>IFERROR($E209*SUMIF('Daily Log'!$CH$18:$CH$1017,$B209,'Daily Log'!$CI$18:$CI$1017),0)</f>
        <v>0</v>
      </c>
      <c r="AJ209" s="117">
        <f>IFERROR($E209*SUMIF('Daily Log'!$CK$18:$CK$1017,$B209,'Daily Log'!$CL$18:$CL$1017),0)</f>
        <v>0</v>
      </c>
      <c r="AK209" s="117">
        <f>IFERROR($E209*SUMIF('Daily Log'!$CN$18:$CN$1017,$B209,'Daily Log'!$CO$18:$CO$1017),0)</f>
        <v>0</v>
      </c>
    </row>
    <row r="210" spans="2:37" ht="33.75" hidden="1" customHeight="1">
      <c r="B210" s="409" t="s">
        <v>287</v>
      </c>
      <c r="C210" s="410"/>
      <c r="D210" s="399" t="s">
        <v>436</v>
      </c>
      <c r="E210" s="184">
        <v>1</v>
      </c>
      <c r="F210" s="116">
        <f t="shared" si="3"/>
        <v>0</v>
      </c>
      <c r="G210" s="117">
        <f>IFERROR($E210*SUMIF('Daily Log'!$B$18:$B$1017,$B210,'Daily Log'!$C$18:$C$1017),0)</f>
        <v>0</v>
      </c>
      <c r="H210" s="117">
        <f>IFERROR($E210*SUMIF('Daily Log'!$E$18:$E$1017,$B210,'Daily Log'!$F$18:$F$1017),0)</f>
        <v>0</v>
      </c>
      <c r="I210" s="117">
        <f>IFERROR($E210*SUMIF('Daily Log'!$H$18:$H$1017,$B210,'Daily Log'!$I$18:$I$1017),0)</f>
        <v>0</v>
      </c>
      <c r="J210" s="117">
        <f>IFERROR($E210*SUMIF('Daily Log'!$K$18:$K$1017,$B210,'Daily Log'!$L$18:$L$1017),0)</f>
        <v>0</v>
      </c>
      <c r="K210" s="117">
        <f>IFERROR($E210*SUMIF('Daily Log'!$N$18:$N$1017,$B210,'Daily Log'!$O$18:$O$1017),0)</f>
        <v>0</v>
      </c>
      <c r="L210" s="117">
        <f>IFERROR($E210*SUMIF('Daily Log'!$Q$18:$Q$1017,$B210,'Daily Log'!$R$18:$R$1017),0)</f>
        <v>0</v>
      </c>
      <c r="M210" s="117">
        <f>IFERROR($E210*SUMIF('Daily Log'!$T$18:$T$1017,$B210,'Daily Log'!$U$18:$U$1017),0)</f>
        <v>0</v>
      </c>
      <c r="N210" s="117">
        <f>IFERROR($E210*SUMIF('Daily Log'!$W$18:$W$1017,$B210,'Daily Log'!$X$18:$X$1017),0)</f>
        <v>0</v>
      </c>
      <c r="O210" s="117">
        <f>IFERROR($E210*SUMIF('Daily Log'!$Z$18:$Z$1017,$B210,'Daily Log'!$AA$18:$AA$1017),0)</f>
        <v>0</v>
      </c>
      <c r="P210" s="117">
        <f>IFERROR($E210*SUMIF('Daily Log'!$AC$18:$AC$1017,$B210,'Daily Log'!$AD$18:$AD$1017),0)</f>
        <v>0</v>
      </c>
      <c r="Q210" s="117">
        <f>IFERROR($E210*SUMIF('Daily Log'!$AF$18:$AF$1017,$B210,'Daily Log'!$AG$18:$AG$1017),0)</f>
        <v>0</v>
      </c>
      <c r="R210" s="117">
        <f>IFERROR($E210*SUMIF('Daily Log'!$AI$18:$AI$1017,$B210,'Daily Log'!$AJ$18:$AJ$1017),0)</f>
        <v>0</v>
      </c>
      <c r="S210" s="117">
        <f>IFERROR($E210*SUMIF('Daily Log'!$AL$18:$AL$1017,$B210,'Daily Log'!$AM$18:$AM$1017),0)</f>
        <v>0</v>
      </c>
      <c r="T210" s="117">
        <f>IFERROR($E210*SUMIF('Daily Log'!$AO$18:$AO$1017,$B210,'Daily Log'!$AP$18:$AP$1017),0)</f>
        <v>0</v>
      </c>
      <c r="U210" s="117">
        <f>IFERROR($E210*SUMIF('Daily Log'!$AR$18:$AR$1017,$B210,'Daily Log'!$AS$18:$AS$1017),0)</f>
        <v>0</v>
      </c>
      <c r="V210" s="117">
        <f>IFERROR($E210*SUMIF('Daily Log'!$AU$18:$AU$1017,$B210,'Daily Log'!$AV$18:$AV$1017),0)</f>
        <v>0</v>
      </c>
      <c r="W210" s="117">
        <f>IFERROR($E210*SUMIF('Daily Log'!$AX$18:$AX$1017,$B210,'Daily Log'!$AY$18:$AY$1017),0)</f>
        <v>0</v>
      </c>
      <c r="X210" s="117">
        <f>IFERROR($E210*SUMIF('Daily Log'!$BA$18:$BA$1017,$B210,'Daily Log'!$BB$18:$BB$1017),0)</f>
        <v>0</v>
      </c>
      <c r="Y210" s="117">
        <f>IFERROR($E210*SUMIF('Daily Log'!$BD$18:$BD$1017,$B210,'Daily Log'!$BE$18:$BE$1017),0)</f>
        <v>0</v>
      </c>
      <c r="Z210" s="117">
        <f>IFERROR($E210*SUMIF('Daily Log'!$BG$18:$BG$1017,$B210,'Daily Log'!$BH$18:$BH$1017),0)</f>
        <v>0</v>
      </c>
      <c r="AA210" s="117">
        <f>IFERROR($E210*SUMIF('Daily Log'!$BJ$18:$BJ$1017,$B210,'Daily Log'!$BK$18:$BK$1017),0)</f>
        <v>0</v>
      </c>
      <c r="AB210" s="117">
        <f>IFERROR($E210*SUMIF('Daily Log'!$BM$18:$BM$1017,$B210,'Daily Log'!$BN$18:$BN$1017),0)</f>
        <v>0</v>
      </c>
      <c r="AC210" s="117">
        <f>IFERROR($E210*SUMIF('Daily Log'!$BP$18:$BP$1017,$B210,'Daily Log'!$BQ$18:$BQ$1017),0)</f>
        <v>0</v>
      </c>
      <c r="AD210" s="117">
        <f>IFERROR($E210*SUMIF('Daily Log'!$BS$18:$BS$1017,$B210,'Daily Log'!$BT$18:$BT$1017),0)</f>
        <v>0</v>
      </c>
      <c r="AE210" s="117">
        <f>IFERROR($E210*SUMIF('Daily Log'!$BV$18:$BV$1017,$B210,'Daily Log'!$BW$18:$BW$1017),0)</f>
        <v>0</v>
      </c>
      <c r="AF210" s="117">
        <f>IFERROR($E210*SUMIF('Daily Log'!$BY$18:$BY$1017,$B210,'Daily Log'!$BZ$18:$BZ$1017),0)</f>
        <v>0</v>
      </c>
      <c r="AG210" s="117">
        <f>IFERROR($E210*SUMIF('Daily Log'!$CB$18:$CB$1017,$B210,'Daily Log'!$CC$18:$CC$1017),0)</f>
        <v>0</v>
      </c>
      <c r="AH210" s="117">
        <f>IFERROR($E210*SUMIF('Daily Log'!$CE$18:$CE$1017,$B210,'Daily Log'!$CF$18:$CF$1017),0)</f>
        <v>0</v>
      </c>
      <c r="AI210" s="117">
        <f>IFERROR($E210*SUMIF('Daily Log'!$CH$18:$CH$1017,$B210,'Daily Log'!$CI$18:$CI$1017),0)</f>
        <v>0</v>
      </c>
      <c r="AJ210" s="117">
        <f>IFERROR($E210*SUMIF('Daily Log'!$CK$18:$CK$1017,$B210,'Daily Log'!$CL$18:$CL$1017),0)</f>
        <v>0</v>
      </c>
      <c r="AK210" s="117">
        <f>IFERROR($E210*SUMIF('Daily Log'!$CN$18:$CN$1017,$B210,'Daily Log'!$CO$18:$CO$1017),0)</f>
        <v>0</v>
      </c>
    </row>
    <row r="211" spans="2:37" ht="33.75" hidden="1" customHeight="1">
      <c r="B211" s="409" t="s">
        <v>288</v>
      </c>
      <c r="C211" s="410"/>
      <c r="D211" s="399" t="s">
        <v>436</v>
      </c>
      <c r="E211" s="184">
        <v>1</v>
      </c>
      <c r="F211" s="116">
        <f t="shared" si="3"/>
        <v>0</v>
      </c>
      <c r="G211" s="117">
        <f>IFERROR($E211*SUMIF('Daily Log'!$B$18:$B$1017,$B211,'Daily Log'!$C$18:$C$1017),0)</f>
        <v>0</v>
      </c>
      <c r="H211" s="117">
        <f>IFERROR($E211*SUMIF('Daily Log'!$E$18:$E$1017,$B211,'Daily Log'!$F$18:$F$1017),0)</f>
        <v>0</v>
      </c>
      <c r="I211" s="117">
        <f>IFERROR($E211*SUMIF('Daily Log'!$H$18:$H$1017,$B211,'Daily Log'!$I$18:$I$1017),0)</f>
        <v>0</v>
      </c>
      <c r="J211" s="117">
        <f>IFERROR($E211*SUMIF('Daily Log'!$K$18:$K$1017,$B211,'Daily Log'!$L$18:$L$1017),0)</f>
        <v>0</v>
      </c>
      <c r="K211" s="117">
        <f>IFERROR($E211*SUMIF('Daily Log'!$N$18:$N$1017,$B211,'Daily Log'!$O$18:$O$1017),0)</f>
        <v>0</v>
      </c>
      <c r="L211" s="117">
        <f>IFERROR($E211*SUMIF('Daily Log'!$Q$18:$Q$1017,$B211,'Daily Log'!$R$18:$R$1017),0)</f>
        <v>0</v>
      </c>
      <c r="M211" s="117">
        <f>IFERROR($E211*SUMIF('Daily Log'!$T$18:$T$1017,$B211,'Daily Log'!$U$18:$U$1017),0)</f>
        <v>0</v>
      </c>
      <c r="N211" s="117">
        <f>IFERROR($E211*SUMIF('Daily Log'!$W$18:$W$1017,$B211,'Daily Log'!$X$18:$X$1017),0)</f>
        <v>0</v>
      </c>
      <c r="O211" s="117">
        <f>IFERROR($E211*SUMIF('Daily Log'!$Z$18:$Z$1017,$B211,'Daily Log'!$AA$18:$AA$1017),0)</f>
        <v>0</v>
      </c>
      <c r="P211" s="117">
        <f>IFERROR($E211*SUMIF('Daily Log'!$AC$18:$AC$1017,$B211,'Daily Log'!$AD$18:$AD$1017),0)</f>
        <v>0</v>
      </c>
      <c r="Q211" s="117">
        <f>IFERROR($E211*SUMIF('Daily Log'!$AF$18:$AF$1017,$B211,'Daily Log'!$AG$18:$AG$1017),0)</f>
        <v>0</v>
      </c>
      <c r="R211" s="117">
        <f>IFERROR($E211*SUMIF('Daily Log'!$AI$18:$AI$1017,$B211,'Daily Log'!$AJ$18:$AJ$1017),0)</f>
        <v>0</v>
      </c>
      <c r="S211" s="117">
        <f>IFERROR($E211*SUMIF('Daily Log'!$AL$18:$AL$1017,$B211,'Daily Log'!$AM$18:$AM$1017),0)</f>
        <v>0</v>
      </c>
      <c r="T211" s="117">
        <f>IFERROR($E211*SUMIF('Daily Log'!$AO$18:$AO$1017,$B211,'Daily Log'!$AP$18:$AP$1017),0)</f>
        <v>0</v>
      </c>
      <c r="U211" s="117">
        <f>IFERROR($E211*SUMIF('Daily Log'!$AR$18:$AR$1017,$B211,'Daily Log'!$AS$18:$AS$1017),0)</f>
        <v>0</v>
      </c>
      <c r="V211" s="117">
        <f>IFERROR($E211*SUMIF('Daily Log'!$AU$18:$AU$1017,$B211,'Daily Log'!$AV$18:$AV$1017),0)</f>
        <v>0</v>
      </c>
      <c r="W211" s="117">
        <f>IFERROR($E211*SUMIF('Daily Log'!$AX$18:$AX$1017,$B211,'Daily Log'!$AY$18:$AY$1017),0)</f>
        <v>0</v>
      </c>
      <c r="X211" s="117">
        <f>IFERROR($E211*SUMIF('Daily Log'!$BA$18:$BA$1017,$B211,'Daily Log'!$BB$18:$BB$1017),0)</f>
        <v>0</v>
      </c>
      <c r="Y211" s="117">
        <f>IFERROR($E211*SUMIF('Daily Log'!$BD$18:$BD$1017,$B211,'Daily Log'!$BE$18:$BE$1017),0)</f>
        <v>0</v>
      </c>
      <c r="Z211" s="117">
        <f>IFERROR($E211*SUMIF('Daily Log'!$BG$18:$BG$1017,$B211,'Daily Log'!$BH$18:$BH$1017),0)</f>
        <v>0</v>
      </c>
      <c r="AA211" s="117">
        <f>IFERROR($E211*SUMIF('Daily Log'!$BJ$18:$BJ$1017,$B211,'Daily Log'!$BK$18:$BK$1017),0)</f>
        <v>0</v>
      </c>
      <c r="AB211" s="117">
        <f>IFERROR($E211*SUMIF('Daily Log'!$BM$18:$BM$1017,$B211,'Daily Log'!$BN$18:$BN$1017),0)</f>
        <v>0</v>
      </c>
      <c r="AC211" s="117">
        <f>IFERROR($E211*SUMIF('Daily Log'!$BP$18:$BP$1017,$B211,'Daily Log'!$BQ$18:$BQ$1017),0)</f>
        <v>0</v>
      </c>
      <c r="AD211" s="117">
        <f>IFERROR($E211*SUMIF('Daily Log'!$BS$18:$BS$1017,$B211,'Daily Log'!$BT$18:$BT$1017),0)</f>
        <v>0</v>
      </c>
      <c r="AE211" s="117">
        <f>IFERROR($E211*SUMIF('Daily Log'!$BV$18:$BV$1017,$B211,'Daily Log'!$BW$18:$BW$1017),0)</f>
        <v>0</v>
      </c>
      <c r="AF211" s="117">
        <f>IFERROR($E211*SUMIF('Daily Log'!$BY$18:$BY$1017,$B211,'Daily Log'!$BZ$18:$BZ$1017),0)</f>
        <v>0</v>
      </c>
      <c r="AG211" s="117">
        <f>IFERROR($E211*SUMIF('Daily Log'!$CB$18:$CB$1017,$B211,'Daily Log'!$CC$18:$CC$1017),0)</f>
        <v>0</v>
      </c>
      <c r="AH211" s="117">
        <f>IFERROR($E211*SUMIF('Daily Log'!$CE$18:$CE$1017,$B211,'Daily Log'!$CF$18:$CF$1017),0)</f>
        <v>0</v>
      </c>
      <c r="AI211" s="117">
        <f>IFERROR($E211*SUMIF('Daily Log'!$CH$18:$CH$1017,$B211,'Daily Log'!$CI$18:$CI$1017),0)</f>
        <v>0</v>
      </c>
      <c r="AJ211" s="117">
        <f>IFERROR($E211*SUMIF('Daily Log'!$CK$18:$CK$1017,$B211,'Daily Log'!$CL$18:$CL$1017),0)</f>
        <v>0</v>
      </c>
      <c r="AK211" s="117">
        <f>IFERROR($E211*SUMIF('Daily Log'!$CN$18:$CN$1017,$B211,'Daily Log'!$CO$18:$CO$1017),0)</f>
        <v>0</v>
      </c>
    </row>
    <row r="212" spans="2:37" ht="33.75" hidden="1" customHeight="1">
      <c r="B212" s="409" t="s">
        <v>289</v>
      </c>
      <c r="C212" s="410"/>
      <c r="D212" s="399" t="s">
        <v>436</v>
      </c>
      <c r="E212" s="184">
        <v>1</v>
      </c>
      <c r="F212" s="116">
        <f t="shared" si="3"/>
        <v>0</v>
      </c>
      <c r="G212" s="117">
        <f>IFERROR($E212*SUMIF('Daily Log'!$B$18:$B$1017,$B212,'Daily Log'!$C$18:$C$1017),0)</f>
        <v>0</v>
      </c>
      <c r="H212" s="117">
        <f>IFERROR($E212*SUMIF('Daily Log'!$E$18:$E$1017,$B212,'Daily Log'!$F$18:$F$1017),0)</f>
        <v>0</v>
      </c>
      <c r="I212" s="117">
        <f>IFERROR($E212*SUMIF('Daily Log'!$H$18:$H$1017,$B212,'Daily Log'!$I$18:$I$1017),0)</f>
        <v>0</v>
      </c>
      <c r="J212" s="117">
        <f>IFERROR($E212*SUMIF('Daily Log'!$K$18:$K$1017,$B212,'Daily Log'!$L$18:$L$1017),0)</f>
        <v>0</v>
      </c>
      <c r="K212" s="117">
        <f>IFERROR($E212*SUMIF('Daily Log'!$N$18:$N$1017,$B212,'Daily Log'!$O$18:$O$1017),0)</f>
        <v>0</v>
      </c>
      <c r="L212" s="117">
        <f>IFERROR($E212*SUMIF('Daily Log'!$Q$18:$Q$1017,$B212,'Daily Log'!$R$18:$R$1017),0)</f>
        <v>0</v>
      </c>
      <c r="M212" s="117">
        <f>IFERROR($E212*SUMIF('Daily Log'!$T$18:$T$1017,$B212,'Daily Log'!$U$18:$U$1017),0)</f>
        <v>0</v>
      </c>
      <c r="N212" s="117">
        <f>IFERROR($E212*SUMIF('Daily Log'!$W$18:$W$1017,$B212,'Daily Log'!$X$18:$X$1017),0)</f>
        <v>0</v>
      </c>
      <c r="O212" s="117">
        <f>IFERROR($E212*SUMIF('Daily Log'!$Z$18:$Z$1017,$B212,'Daily Log'!$AA$18:$AA$1017),0)</f>
        <v>0</v>
      </c>
      <c r="P212" s="117">
        <f>IFERROR($E212*SUMIF('Daily Log'!$AC$18:$AC$1017,$B212,'Daily Log'!$AD$18:$AD$1017),0)</f>
        <v>0</v>
      </c>
      <c r="Q212" s="117">
        <f>IFERROR($E212*SUMIF('Daily Log'!$AF$18:$AF$1017,$B212,'Daily Log'!$AG$18:$AG$1017),0)</f>
        <v>0</v>
      </c>
      <c r="R212" s="117">
        <f>IFERROR($E212*SUMIF('Daily Log'!$AI$18:$AI$1017,$B212,'Daily Log'!$AJ$18:$AJ$1017),0)</f>
        <v>0</v>
      </c>
      <c r="S212" s="117">
        <f>IFERROR($E212*SUMIF('Daily Log'!$AL$18:$AL$1017,$B212,'Daily Log'!$AM$18:$AM$1017),0)</f>
        <v>0</v>
      </c>
      <c r="T212" s="117">
        <f>IFERROR($E212*SUMIF('Daily Log'!$AO$18:$AO$1017,$B212,'Daily Log'!$AP$18:$AP$1017),0)</f>
        <v>0</v>
      </c>
      <c r="U212" s="117">
        <f>IFERROR($E212*SUMIF('Daily Log'!$AR$18:$AR$1017,$B212,'Daily Log'!$AS$18:$AS$1017),0)</f>
        <v>0</v>
      </c>
      <c r="V212" s="117">
        <f>IFERROR($E212*SUMIF('Daily Log'!$AU$18:$AU$1017,$B212,'Daily Log'!$AV$18:$AV$1017),0)</f>
        <v>0</v>
      </c>
      <c r="W212" s="117">
        <f>IFERROR($E212*SUMIF('Daily Log'!$AX$18:$AX$1017,$B212,'Daily Log'!$AY$18:$AY$1017),0)</f>
        <v>0</v>
      </c>
      <c r="X212" s="117">
        <f>IFERROR($E212*SUMIF('Daily Log'!$BA$18:$BA$1017,$B212,'Daily Log'!$BB$18:$BB$1017),0)</f>
        <v>0</v>
      </c>
      <c r="Y212" s="117">
        <f>IFERROR($E212*SUMIF('Daily Log'!$BD$18:$BD$1017,$B212,'Daily Log'!$BE$18:$BE$1017),0)</f>
        <v>0</v>
      </c>
      <c r="Z212" s="117">
        <f>IFERROR($E212*SUMIF('Daily Log'!$BG$18:$BG$1017,$B212,'Daily Log'!$BH$18:$BH$1017),0)</f>
        <v>0</v>
      </c>
      <c r="AA212" s="117">
        <f>IFERROR($E212*SUMIF('Daily Log'!$BJ$18:$BJ$1017,$B212,'Daily Log'!$BK$18:$BK$1017),0)</f>
        <v>0</v>
      </c>
      <c r="AB212" s="117">
        <f>IFERROR($E212*SUMIF('Daily Log'!$BM$18:$BM$1017,$B212,'Daily Log'!$BN$18:$BN$1017),0)</f>
        <v>0</v>
      </c>
      <c r="AC212" s="117">
        <f>IFERROR($E212*SUMIF('Daily Log'!$BP$18:$BP$1017,$B212,'Daily Log'!$BQ$18:$BQ$1017),0)</f>
        <v>0</v>
      </c>
      <c r="AD212" s="117">
        <f>IFERROR($E212*SUMIF('Daily Log'!$BS$18:$BS$1017,$B212,'Daily Log'!$BT$18:$BT$1017),0)</f>
        <v>0</v>
      </c>
      <c r="AE212" s="117">
        <f>IFERROR($E212*SUMIF('Daily Log'!$BV$18:$BV$1017,$B212,'Daily Log'!$BW$18:$BW$1017),0)</f>
        <v>0</v>
      </c>
      <c r="AF212" s="117">
        <f>IFERROR($E212*SUMIF('Daily Log'!$BY$18:$BY$1017,$B212,'Daily Log'!$BZ$18:$BZ$1017),0)</f>
        <v>0</v>
      </c>
      <c r="AG212" s="117">
        <f>IFERROR($E212*SUMIF('Daily Log'!$CB$18:$CB$1017,$B212,'Daily Log'!$CC$18:$CC$1017),0)</f>
        <v>0</v>
      </c>
      <c r="AH212" s="117">
        <f>IFERROR($E212*SUMIF('Daily Log'!$CE$18:$CE$1017,$B212,'Daily Log'!$CF$18:$CF$1017),0)</f>
        <v>0</v>
      </c>
      <c r="AI212" s="117">
        <f>IFERROR($E212*SUMIF('Daily Log'!$CH$18:$CH$1017,$B212,'Daily Log'!$CI$18:$CI$1017),0)</f>
        <v>0</v>
      </c>
      <c r="AJ212" s="117">
        <f>IFERROR($E212*SUMIF('Daily Log'!$CK$18:$CK$1017,$B212,'Daily Log'!$CL$18:$CL$1017),0)</f>
        <v>0</v>
      </c>
      <c r="AK212" s="117">
        <f>IFERROR($E212*SUMIF('Daily Log'!$CN$18:$CN$1017,$B212,'Daily Log'!$CO$18:$CO$1017),0)</f>
        <v>0</v>
      </c>
    </row>
    <row r="213" spans="2:37" ht="33.75" hidden="1" customHeight="1">
      <c r="B213" s="409" t="s">
        <v>290</v>
      </c>
      <c r="C213" s="410"/>
      <c r="D213" s="399" t="s">
        <v>436</v>
      </c>
      <c r="E213" s="184">
        <v>1</v>
      </c>
      <c r="F213" s="116">
        <f t="shared" si="3"/>
        <v>9</v>
      </c>
      <c r="G213" s="117">
        <f>IFERROR($E213*SUMIF('Daily Log'!$B$18:$B$1017,$B213,'Daily Log'!$C$18:$C$1017),0)</f>
        <v>0</v>
      </c>
      <c r="H213" s="117">
        <f>IFERROR($E213*SUMIF('Daily Log'!$E$18:$E$1017,$B213,'Daily Log'!$F$18:$F$1017),0)</f>
        <v>0</v>
      </c>
      <c r="I213" s="117">
        <f>IFERROR($E213*SUMIF('Daily Log'!$H$18:$H$1017,$B213,'Daily Log'!$I$18:$I$1017),0)</f>
        <v>0</v>
      </c>
      <c r="J213" s="117">
        <f>IFERROR($E213*SUMIF('Daily Log'!$K$18:$K$1017,$B213,'Daily Log'!$L$18:$L$1017),0)</f>
        <v>0</v>
      </c>
      <c r="K213" s="117">
        <f>IFERROR($E213*SUMIF('Daily Log'!$N$18:$N$1017,$B213,'Daily Log'!$O$18:$O$1017),0)</f>
        <v>0</v>
      </c>
      <c r="L213" s="117">
        <f>IFERROR($E213*SUMIF('Daily Log'!$Q$18:$Q$1017,$B213,'Daily Log'!$R$18:$R$1017),0)</f>
        <v>0</v>
      </c>
      <c r="M213" s="117">
        <f>IFERROR($E213*SUMIF('Daily Log'!$T$18:$T$1017,$B213,'Daily Log'!$U$18:$U$1017),0)</f>
        <v>0</v>
      </c>
      <c r="N213" s="117">
        <f>IFERROR($E213*SUMIF('Daily Log'!$W$18:$W$1017,$B213,'Daily Log'!$X$18:$X$1017),0)</f>
        <v>0</v>
      </c>
      <c r="O213" s="117">
        <f>IFERROR($E213*SUMIF('Daily Log'!$Z$18:$Z$1017,$B213,'Daily Log'!$AA$18:$AA$1017),0)</f>
        <v>0</v>
      </c>
      <c r="P213" s="117">
        <f>IFERROR($E213*SUMIF('Daily Log'!$AC$18:$AC$1017,$B213,'Daily Log'!$AD$18:$AD$1017),0)</f>
        <v>0</v>
      </c>
      <c r="Q213" s="117">
        <f>IFERROR($E213*SUMIF('Daily Log'!$AF$18:$AF$1017,$B213,'Daily Log'!$AG$18:$AG$1017),0)</f>
        <v>0</v>
      </c>
      <c r="R213" s="117">
        <f>IFERROR($E213*SUMIF('Daily Log'!$AI$18:$AI$1017,$B213,'Daily Log'!$AJ$18:$AJ$1017),0)</f>
        <v>0</v>
      </c>
      <c r="S213" s="117">
        <f>IFERROR($E213*SUMIF('Daily Log'!$AL$18:$AL$1017,$B213,'Daily Log'!$AM$18:$AM$1017),0)</f>
        <v>0</v>
      </c>
      <c r="T213" s="117">
        <f>IFERROR($E213*SUMIF('Daily Log'!$AO$18:$AO$1017,$B213,'Daily Log'!$AP$18:$AP$1017),0)</f>
        <v>0</v>
      </c>
      <c r="U213" s="117">
        <f>IFERROR($E213*SUMIF('Daily Log'!$AR$18:$AR$1017,$B213,'Daily Log'!$AS$18:$AS$1017),0)</f>
        <v>0</v>
      </c>
      <c r="V213" s="117">
        <f>IFERROR($E213*SUMIF('Daily Log'!$AU$18:$AU$1017,$B213,'Daily Log'!$AV$18:$AV$1017),0)</f>
        <v>0</v>
      </c>
      <c r="W213" s="117">
        <f>IFERROR($E213*SUMIF('Daily Log'!$AX$18:$AX$1017,$B213,'Daily Log'!$AY$18:$AY$1017),0)</f>
        <v>0</v>
      </c>
      <c r="X213" s="117">
        <f>IFERROR($E213*SUMIF('Daily Log'!$BA$18:$BA$1017,$B213,'Daily Log'!$BB$18:$BB$1017),0)</f>
        <v>0</v>
      </c>
      <c r="Y213" s="117">
        <f>IFERROR($E213*SUMIF('Daily Log'!$BD$18:$BD$1017,$B213,'Daily Log'!$BE$18:$BE$1017),0)</f>
        <v>0</v>
      </c>
      <c r="Z213" s="117">
        <f>IFERROR($E213*SUMIF('Daily Log'!$BG$18:$BG$1017,$B213,'Daily Log'!$BH$18:$BH$1017),0)</f>
        <v>0</v>
      </c>
      <c r="AA213" s="117">
        <f>IFERROR($E213*SUMIF('Daily Log'!$BJ$18:$BJ$1017,$B213,'Daily Log'!$BK$18:$BK$1017),0)</f>
        <v>1</v>
      </c>
      <c r="AB213" s="117">
        <f>IFERROR($E213*SUMIF('Daily Log'!$BM$18:$BM$1017,$B213,'Daily Log'!$BN$18:$BN$1017),0)</f>
        <v>0</v>
      </c>
      <c r="AC213" s="117">
        <f>IFERROR($E213*SUMIF('Daily Log'!$BP$18:$BP$1017,$B213,'Daily Log'!$BQ$18:$BQ$1017),0)</f>
        <v>0</v>
      </c>
      <c r="AD213" s="117">
        <f>IFERROR($E213*SUMIF('Daily Log'!$BS$18:$BS$1017,$B213,'Daily Log'!$BT$18:$BT$1017),0)</f>
        <v>0</v>
      </c>
      <c r="AE213" s="117">
        <f>IFERROR($E213*SUMIF('Daily Log'!$BV$18:$BV$1017,$B213,'Daily Log'!$BW$18:$BW$1017),0)</f>
        <v>4</v>
      </c>
      <c r="AF213" s="117">
        <f>IFERROR($E213*SUMIF('Daily Log'!$BY$18:$BY$1017,$B213,'Daily Log'!$BZ$18:$BZ$1017),0)</f>
        <v>2</v>
      </c>
      <c r="AG213" s="117">
        <f>IFERROR($E213*SUMIF('Daily Log'!$CB$18:$CB$1017,$B213,'Daily Log'!$CC$18:$CC$1017),0)</f>
        <v>2</v>
      </c>
      <c r="AH213" s="117">
        <f>IFERROR($E213*SUMIF('Daily Log'!$CE$18:$CE$1017,$B213,'Daily Log'!$CF$18:$CF$1017),0)</f>
        <v>0</v>
      </c>
      <c r="AI213" s="117">
        <f>IFERROR($E213*SUMIF('Daily Log'!$CH$18:$CH$1017,$B213,'Daily Log'!$CI$18:$CI$1017),0)</f>
        <v>0</v>
      </c>
      <c r="AJ213" s="117">
        <f>IFERROR($E213*SUMIF('Daily Log'!$CK$18:$CK$1017,$B213,'Daily Log'!$CL$18:$CL$1017),0)</f>
        <v>0</v>
      </c>
      <c r="AK213" s="117">
        <f>IFERROR($E213*SUMIF('Daily Log'!$CN$18:$CN$1017,$B213,'Daily Log'!$CO$18:$CO$1017),0)</f>
        <v>0</v>
      </c>
    </row>
    <row r="214" spans="2:37" ht="33.75" hidden="1" customHeight="1">
      <c r="B214" s="409" t="s">
        <v>157</v>
      </c>
      <c r="C214" s="410"/>
      <c r="D214" s="399" t="s">
        <v>436</v>
      </c>
      <c r="E214" s="184">
        <v>1</v>
      </c>
      <c r="F214" s="116">
        <f t="shared" si="3"/>
        <v>8</v>
      </c>
      <c r="G214" s="117">
        <f>IFERROR($E214*SUMIF('Daily Log'!$B$18:$B$1017,$B214,'Daily Log'!$C$18:$C$1017),0)</f>
        <v>0</v>
      </c>
      <c r="H214" s="117">
        <f>IFERROR($E214*SUMIF('Daily Log'!$E$18:$E$1017,$B214,'Daily Log'!$F$18:$F$1017),0)</f>
        <v>0</v>
      </c>
      <c r="I214" s="117">
        <f>IFERROR($E214*SUMIF('Daily Log'!$H$18:$H$1017,$B214,'Daily Log'!$I$18:$I$1017),0)</f>
        <v>0</v>
      </c>
      <c r="J214" s="117">
        <f>IFERROR($E214*SUMIF('Daily Log'!$K$18:$K$1017,$B214,'Daily Log'!$L$18:$L$1017),0)</f>
        <v>0</v>
      </c>
      <c r="K214" s="117">
        <f>IFERROR($E214*SUMIF('Daily Log'!$N$18:$N$1017,$B214,'Daily Log'!$O$18:$O$1017),0)</f>
        <v>0</v>
      </c>
      <c r="L214" s="117">
        <f>IFERROR($E214*SUMIF('Daily Log'!$Q$18:$Q$1017,$B214,'Daily Log'!$R$18:$R$1017),0)</f>
        <v>0</v>
      </c>
      <c r="M214" s="117">
        <f>IFERROR($E214*SUMIF('Daily Log'!$T$18:$T$1017,$B214,'Daily Log'!$U$18:$U$1017),0)</f>
        <v>0</v>
      </c>
      <c r="N214" s="117">
        <f>IFERROR($E214*SUMIF('Daily Log'!$W$18:$W$1017,$B214,'Daily Log'!$X$18:$X$1017),0)</f>
        <v>0</v>
      </c>
      <c r="O214" s="117">
        <f>IFERROR($E214*SUMIF('Daily Log'!$Z$18:$Z$1017,$B214,'Daily Log'!$AA$18:$AA$1017),0)</f>
        <v>0</v>
      </c>
      <c r="P214" s="117">
        <f>IFERROR($E214*SUMIF('Daily Log'!$AC$18:$AC$1017,$B214,'Daily Log'!$AD$18:$AD$1017),0)</f>
        <v>0</v>
      </c>
      <c r="Q214" s="117">
        <f>IFERROR($E214*SUMIF('Daily Log'!$AF$18:$AF$1017,$B214,'Daily Log'!$AG$18:$AG$1017),0)</f>
        <v>0</v>
      </c>
      <c r="R214" s="117">
        <f>IFERROR($E214*SUMIF('Daily Log'!$AI$18:$AI$1017,$B214,'Daily Log'!$AJ$18:$AJ$1017),0)</f>
        <v>0</v>
      </c>
      <c r="S214" s="117">
        <f>IFERROR($E214*SUMIF('Daily Log'!$AL$18:$AL$1017,$B214,'Daily Log'!$AM$18:$AM$1017),0)</f>
        <v>0</v>
      </c>
      <c r="T214" s="117">
        <f>IFERROR($E214*SUMIF('Daily Log'!$AO$18:$AO$1017,$B214,'Daily Log'!$AP$18:$AP$1017),0)</f>
        <v>0</v>
      </c>
      <c r="U214" s="117">
        <f>IFERROR($E214*SUMIF('Daily Log'!$AR$18:$AR$1017,$B214,'Daily Log'!$AS$18:$AS$1017),0)</f>
        <v>0</v>
      </c>
      <c r="V214" s="117">
        <f>IFERROR($E214*SUMIF('Daily Log'!$AU$18:$AU$1017,$B214,'Daily Log'!$AV$18:$AV$1017),0)</f>
        <v>0</v>
      </c>
      <c r="W214" s="117">
        <f>IFERROR($E214*SUMIF('Daily Log'!$AX$18:$AX$1017,$B214,'Daily Log'!$AY$18:$AY$1017),0)</f>
        <v>0</v>
      </c>
      <c r="X214" s="117">
        <f>IFERROR($E214*SUMIF('Daily Log'!$BA$18:$BA$1017,$B214,'Daily Log'!$BB$18:$BB$1017),0)</f>
        <v>0</v>
      </c>
      <c r="Y214" s="117">
        <f>IFERROR($E214*SUMIF('Daily Log'!$BD$18:$BD$1017,$B214,'Daily Log'!$BE$18:$BE$1017),0)</f>
        <v>0</v>
      </c>
      <c r="Z214" s="117">
        <f>IFERROR($E214*SUMIF('Daily Log'!$BG$18:$BG$1017,$B214,'Daily Log'!$BH$18:$BH$1017),0)</f>
        <v>0</v>
      </c>
      <c r="AA214" s="117">
        <f>IFERROR($E214*SUMIF('Daily Log'!$BJ$18:$BJ$1017,$B214,'Daily Log'!$BK$18:$BK$1017),0)</f>
        <v>0</v>
      </c>
      <c r="AB214" s="117">
        <f>IFERROR($E214*SUMIF('Daily Log'!$BM$18:$BM$1017,$B214,'Daily Log'!$BN$18:$BN$1017),0)</f>
        <v>1</v>
      </c>
      <c r="AC214" s="117">
        <f>IFERROR($E214*SUMIF('Daily Log'!$BP$18:$BP$1017,$B214,'Daily Log'!$BQ$18:$BQ$1017),0)</f>
        <v>2</v>
      </c>
      <c r="AD214" s="117">
        <f>IFERROR($E214*SUMIF('Daily Log'!$BS$18:$BS$1017,$B214,'Daily Log'!$BT$18:$BT$1017),0)</f>
        <v>1</v>
      </c>
      <c r="AE214" s="117">
        <f>IFERROR($E214*SUMIF('Daily Log'!$BV$18:$BV$1017,$B214,'Daily Log'!$BW$18:$BW$1017),0)</f>
        <v>0</v>
      </c>
      <c r="AF214" s="117">
        <f>IFERROR($E214*SUMIF('Daily Log'!$BY$18:$BY$1017,$B214,'Daily Log'!$BZ$18:$BZ$1017),0)</f>
        <v>2</v>
      </c>
      <c r="AG214" s="117">
        <f>IFERROR($E214*SUMIF('Daily Log'!$CB$18:$CB$1017,$B214,'Daily Log'!$CC$18:$CC$1017),0)</f>
        <v>2</v>
      </c>
      <c r="AH214" s="117">
        <f>IFERROR($E214*SUMIF('Daily Log'!$CE$18:$CE$1017,$B214,'Daily Log'!$CF$18:$CF$1017),0)</f>
        <v>0</v>
      </c>
      <c r="AI214" s="117">
        <f>IFERROR($E214*SUMIF('Daily Log'!$CH$18:$CH$1017,$B214,'Daily Log'!$CI$18:$CI$1017),0)</f>
        <v>0</v>
      </c>
      <c r="AJ214" s="117">
        <f>IFERROR($E214*SUMIF('Daily Log'!$CK$18:$CK$1017,$B214,'Daily Log'!$CL$18:$CL$1017),0)</f>
        <v>0</v>
      </c>
      <c r="AK214" s="117">
        <f>IFERROR($E214*SUMIF('Daily Log'!$CN$18:$CN$1017,$B214,'Daily Log'!$CO$18:$CO$1017),0)</f>
        <v>0</v>
      </c>
    </row>
    <row r="215" spans="2:37" ht="33.75" hidden="1" customHeight="1">
      <c r="B215" s="409" t="s">
        <v>291</v>
      </c>
      <c r="C215" s="410"/>
      <c r="D215" s="399" t="s">
        <v>89</v>
      </c>
      <c r="E215" s="184">
        <v>1</v>
      </c>
      <c r="F215" s="116">
        <f t="shared" si="3"/>
        <v>2</v>
      </c>
      <c r="G215" s="117">
        <f>IFERROR($E215*SUMIF('Daily Log'!$B$18:$B$1017,$B215,'Daily Log'!$C$18:$C$1017),0)</f>
        <v>0</v>
      </c>
      <c r="H215" s="117">
        <f>IFERROR($E215*SUMIF('Daily Log'!$E$18:$E$1017,$B215,'Daily Log'!$F$18:$F$1017),0)</f>
        <v>0</v>
      </c>
      <c r="I215" s="117">
        <f>IFERROR($E215*SUMIF('Daily Log'!$H$18:$H$1017,$B215,'Daily Log'!$I$18:$I$1017),0)</f>
        <v>0</v>
      </c>
      <c r="J215" s="117">
        <f>IFERROR($E215*SUMIF('Daily Log'!$K$18:$K$1017,$B215,'Daily Log'!$L$18:$L$1017),0)</f>
        <v>0</v>
      </c>
      <c r="K215" s="117">
        <f>IFERROR($E215*SUMIF('Daily Log'!$N$18:$N$1017,$B215,'Daily Log'!$O$18:$O$1017),0)</f>
        <v>0</v>
      </c>
      <c r="L215" s="117">
        <f>IFERROR($E215*SUMIF('Daily Log'!$Q$18:$Q$1017,$B215,'Daily Log'!$R$18:$R$1017),0)</f>
        <v>0</v>
      </c>
      <c r="M215" s="117">
        <f>IFERROR($E215*SUMIF('Daily Log'!$T$18:$T$1017,$B215,'Daily Log'!$U$18:$U$1017),0)</f>
        <v>0</v>
      </c>
      <c r="N215" s="117">
        <f>IFERROR($E215*SUMIF('Daily Log'!$W$18:$W$1017,$B215,'Daily Log'!$X$18:$X$1017),0)</f>
        <v>0</v>
      </c>
      <c r="O215" s="117">
        <f>IFERROR($E215*SUMIF('Daily Log'!$Z$18:$Z$1017,$B215,'Daily Log'!$AA$18:$AA$1017),0)</f>
        <v>0</v>
      </c>
      <c r="P215" s="117">
        <f>IFERROR($E215*SUMIF('Daily Log'!$AC$18:$AC$1017,$B215,'Daily Log'!$AD$18:$AD$1017),0)</f>
        <v>0</v>
      </c>
      <c r="Q215" s="117">
        <f>IFERROR($E215*SUMIF('Daily Log'!$AF$18:$AF$1017,$B215,'Daily Log'!$AG$18:$AG$1017),0)</f>
        <v>0</v>
      </c>
      <c r="R215" s="117">
        <f>IFERROR($E215*SUMIF('Daily Log'!$AI$18:$AI$1017,$B215,'Daily Log'!$AJ$18:$AJ$1017),0)</f>
        <v>0</v>
      </c>
      <c r="S215" s="117">
        <f>IFERROR($E215*SUMIF('Daily Log'!$AL$18:$AL$1017,$B215,'Daily Log'!$AM$18:$AM$1017),0)</f>
        <v>0</v>
      </c>
      <c r="T215" s="117">
        <f>IFERROR($E215*SUMIF('Daily Log'!$AO$18:$AO$1017,$B215,'Daily Log'!$AP$18:$AP$1017),0)</f>
        <v>0</v>
      </c>
      <c r="U215" s="117">
        <f>IFERROR($E215*SUMIF('Daily Log'!$AR$18:$AR$1017,$B215,'Daily Log'!$AS$18:$AS$1017),0)</f>
        <v>0</v>
      </c>
      <c r="V215" s="117">
        <f>IFERROR($E215*SUMIF('Daily Log'!$AU$18:$AU$1017,$B215,'Daily Log'!$AV$18:$AV$1017),0)</f>
        <v>0</v>
      </c>
      <c r="W215" s="117">
        <f>IFERROR($E215*SUMIF('Daily Log'!$AX$18:$AX$1017,$B215,'Daily Log'!$AY$18:$AY$1017),0)</f>
        <v>0</v>
      </c>
      <c r="X215" s="117">
        <f>IFERROR($E215*SUMIF('Daily Log'!$BA$18:$BA$1017,$B215,'Daily Log'!$BB$18:$BB$1017),0)</f>
        <v>0</v>
      </c>
      <c r="Y215" s="117">
        <f>IFERROR($E215*SUMIF('Daily Log'!$BD$18:$BD$1017,$B215,'Daily Log'!$BE$18:$BE$1017),0)</f>
        <v>0</v>
      </c>
      <c r="Z215" s="117">
        <f>IFERROR($E215*SUMIF('Daily Log'!$BG$18:$BG$1017,$B215,'Daily Log'!$BH$18:$BH$1017),0)</f>
        <v>0</v>
      </c>
      <c r="AA215" s="117">
        <f>IFERROR($E215*SUMIF('Daily Log'!$BJ$18:$BJ$1017,$B215,'Daily Log'!$BK$18:$BK$1017),0)</f>
        <v>0</v>
      </c>
      <c r="AB215" s="117">
        <f>IFERROR($E215*SUMIF('Daily Log'!$BM$18:$BM$1017,$B215,'Daily Log'!$BN$18:$BN$1017),0)</f>
        <v>0</v>
      </c>
      <c r="AC215" s="117">
        <f>IFERROR($E215*SUMIF('Daily Log'!$BP$18:$BP$1017,$B215,'Daily Log'!$BQ$18:$BQ$1017),0)</f>
        <v>0</v>
      </c>
      <c r="AD215" s="117">
        <f>IFERROR($E215*SUMIF('Daily Log'!$BS$18:$BS$1017,$B215,'Daily Log'!$BT$18:$BT$1017),0)</f>
        <v>0</v>
      </c>
      <c r="AE215" s="117">
        <f>IFERROR($E215*SUMIF('Daily Log'!$BV$18:$BV$1017,$B215,'Daily Log'!$BW$18:$BW$1017),0)</f>
        <v>0</v>
      </c>
      <c r="AF215" s="117">
        <f>IFERROR($E215*SUMIF('Daily Log'!$BY$18:$BY$1017,$B215,'Daily Log'!$BZ$18:$BZ$1017),0)</f>
        <v>1</v>
      </c>
      <c r="AG215" s="117">
        <f>IFERROR($E215*SUMIF('Daily Log'!$CB$18:$CB$1017,$B215,'Daily Log'!$CC$18:$CC$1017),0)</f>
        <v>1</v>
      </c>
      <c r="AH215" s="117">
        <f>IFERROR($E215*SUMIF('Daily Log'!$CE$18:$CE$1017,$B215,'Daily Log'!$CF$18:$CF$1017),0)</f>
        <v>0</v>
      </c>
      <c r="AI215" s="117">
        <f>IFERROR($E215*SUMIF('Daily Log'!$CH$18:$CH$1017,$B215,'Daily Log'!$CI$18:$CI$1017),0)</f>
        <v>0</v>
      </c>
      <c r="AJ215" s="117">
        <f>IFERROR($E215*SUMIF('Daily Log'!$CK$18:$CK$1017,$B215,'Daily Log'!$CL$18:$CL$1017),0)</f>
        <v>0</v>
      </c>
      <c r="AK215" s="117">
        <f>IFERROR($E215*SUMIF('Daily Log'!$CN$18:$CN$1017,$B215,'Daily Log'!$CO$18:$CO$1017),0)</f>
        <v>0</v>
      </c>
    </row>
    <row r="216" spans="2:37" ht="33.75" hidden="1" customHeight="1">
      <c r="B216" s="409" t="s">
        <v>292</v>
      </c>
      <c r="C216" s="410"/>
      <c r="D216" s="399" t="s">
        <v>89</v>
      </c>
      <c r="E216" s="184">
        <v>1</v>
      </c>
      <c r="F216" s="116">
        <f t="shared" si="3"/>
        <v>8</v>
      </c>
      <c r="G216" s="117">
        <f>IFERROR($E216*SUMIF('Daily Log'!$B$18:$B$1017,$B216,'Daily Log'!$C$18:$C$1017),0)</f>
        <v>0</v>
      </c>
      <c r="H216" s="117">
        <f>IFERROR($E216*SUMIF('Daily Log'!$E$18:$E$1017,$B216,'Daily Log'!$F$18:$F$1017),0)</f>
        <v>0</v>
      </c>
      <c r="I216" s="117">
        <f>IFERROR($E216*SUMIF('Daily Log'!$H$18:$H$1017,$B216,'Daily Log'!$I$18:$I$1017),0)</f>
        <v>0</v>
      </c>
      <c r="J216" s="117">
        <f>IFERROR($E216*SUMIF('Daily Log'!$K$18:$K$1017,$B216,'Daily Log'!$L$18:$L$1017),0)</f>
        <v>0</v>
      </c>
      <c r="K216" s="117">
        <f>IFERROR($E216*SUMIF('Daily Log'!$N$18:$N$1017,$B216,'Daily Log'!$O$18:$O$1017),0)</f>
        <v>0</v>
      </c>
      <c r="L216" s="117">
        <f>IFERROR($E216*SUMIF('Daily Log'!$Q$18:$Q$1017,$B216,'Daily Log'!$R$18:$R$1017),0)</f>
        <v>0</v>
      </c>
      <c r="M216" s="117">
        <f>IFERROR($E216*SUMIF('Daily Log'!$T$18:$T$1017,$B216,'Daily Log'!$U$18:$U$1017),0)</f>
        <v>0</v>
      </c>
      <c r="N216" s="117">
        <f>IFERROR($E216*SUMIF('Daily Log'!$W$18:$W$1017,$B216,'Daily Log'!$X$18:$X$1017),0)</f>
        <v>0</v>
      </c>
      <c r="O216" s="117">
        <f>IFERROR($E216*SUMIF('Daily Log'!$Z$18:$Z$1017,$B216,'Daily Log'!$AA$18:$AA$1017),0)</f>
        <v>0</v>
      </c>
      <c r="P216" s="117">
        <f>IFERROR($E216*SUMIF('Daily Log'!$AC$18:$AC$1017,$B216,'Daily Log'!$AD$18:$AD$1017),0)</f>
        <v>0</v>
      </c>
      <c r="Q216" s="117">
        <f>IFERROR($E216*SUMIF('Daily Log'!$AF$18:$AF$1017,$B216,'Daily Log'!$AG$18:$AG$1017),0)</f>
        <v>0</v>
      </c>
      <c r="R216" s="117">
        <f>IFERROR($E216*SUMIF('Daily Log'!$AI$18:$AI$1017,$B216,'Daily Log'!$AJ$18:$AJ$1017),0)</f>
        <v>0</v>
      </c>
      <c r="S216" s="117">
        <f>IFERROR($E216*SUMIF('Daily Log'!$AL$18:$AL$1017,$B216,'Daily Log'!$AM$18:$AM$1017),0)</f>
        <v>0</v>
      </c>
      <c r="T216" s="117">
        <f>IFERROR($E216*SUMIF('Daily Log'!$AO$18:$AO$1017,$B216,'Daily Log'!$AP$18:$AP$1017),0)</f>
        <v>0</v>
      </c>
      <c r="U216" s="117">
        <f>IFERROR($E216*SUMIF('Daily Log'!$AR$18:$AR$1017,$B216,'Daily Log'!$AS$18:$AS$1017),0)</f>
        <v>0</v>
      </c>
      <c r="V216" s="117">
        <f>IFERROR($E216*SUMIF('Daily Log'!$AU$18:$AU$1017,$B216,'Daily Log'!$AV$18:$AV$1017),0)</f>
        <v>0</v>
      </c>
      <c r="W216" s="117">
        <f>IFERROR($E216*SUMIF('Daily Log'!$AX$18:$AX$1017,$B216,'Daily Log'!$AY$18:$AY$1017),0)</f>
        <v>0</v>
      </c>
      <c r="X216" s="117">
        <f>IFERROR($E216*SUMIF('Daily Log'!$BA$18:$BA$1017,$B216,'Daily Log'!$BB$18:$BB$1017),0)</f>
        <v>0</v>
      </c>
      <c r="Y216" s="117">
        <f>IFERROR($E216*SUMIF('Daily Log'!$BD$18:$BD$1017,$B216,'Daily Log'!$BE$18:$BE$1017),0)</f>
        <v>0</v>
      </c>
      <c r="Z216" s="117">
        <f>IFERROR($E216*SUMIF('Daily Log'!$BG$18:$BG$1017,$B216,'Daily Log'!$BH$18:$BH$1017),0)</f>
        <v>0</v>
      </c>
      <c r="AA216" s="117">
        <f>IFERROR($E216*SUMIF('Daily Log'!$BJ$18:$BJ$1017,$B216,'Daily Log'!$BK$18:$BK$1017),0)</f>
        <v>0</v>
      </c>
      <c r="AB216" s="117">
        <f>IFERROR($E216*SUMIF('Daily Log'!$BM$18:$BM$1017,$B216,'Daily Log'!$BN$18:$BN$1017),0)</f>
        <v>2</v>
      </c>
      <c r="AC216" s="117">
        <f>IFERROR($E216*SUMIF('Daily Log'!$BP$18:$BP$1017,$B216,'Daily Log'!$BQ$18:$BQ$1017),0)</f>
        <v>0</v>
      </c>
      <c r="AD216" s="117">
        <f>IFERROR($E216*SUMIF('Daily Log'!$BS$18:$BS$1017,$B216,'Daily Log'!$BT$18:$BT$1017),0)</f>
        <v>0</v>
      </c>
      <c r="AE216" s="117">
        <f>IFERROR($E216*SUMIF('Daily Log'!$BV$18:$BV$1017,$B216,'Daily Log'!$BW$18:$BW$1017),0)</f>
        <v>1</v>
      </c>
      <c r="AF216" s="117">
        <f>IFERROR($E216*SUMIF('Daily Log'!$BY$18:$BY$1017,$B216,'Daily Log'!$BZ$18:$BZ$1017),0)</f>
        <v>2</v>
      </c>
      <c r="AG216" s="117">
        <f>IFERROR($E216*SUMIF('Daily Log'!$CB$18:$CB$1017,$B216,'Daily Log'!$CC$18:$CC$1017),0)</f>
        <v>3</v>
      </c>
      <c r="AH216" s="117">
        <f>IFERROR($E216*SUMIF('Daily Log'!$CE$18:$CE$1017,$B216,'Daily Log'!$CF$18:$CF$1017),0)</f>
        <v>0</v>
      </c>
      <c r="AI216" s="117">
        <f>IFERROR($E216*SUMIF('Daily Log'!$CH$18:$CH$1017,$B216,'Daily Log'!$CI$18:$CI$1017),0)</f>
        <v>0</v>
      </c>
      <c r="AJ216" s="117">
        <f>IFERROR($E216*SUMIF('Daily Log'!$CK$18:$CK$1017,$B216,'Daily Log'!$CL$18:$CL$1017),0)</f>
        <v>0</v>
      </c>
      <c r="AK216" s="117">
        <f>IFERROR($E216*SUMIF('Daily Log'!$CN$18:$CN$1017,$B216,'Daily Log'!$CO$18:$CO$1017),0)</f>
        <v>0</v>
      </c>
    </row>
    <row r="217" spans="2:37" ht="33.75" hidden="1" customHeight="1">
      <c r="B217" s="409" t="s">
        <v>293</v>
      </c>
      <c r="C217" s="410"/>
      <c r="D217" s="399" t="s">
        <v>89</v>
      </c>
      <c r="E217" s="184">
        <v>1</v>
      </c>
      <c r="F217" s="116">
        <f t="shared" si="3"/>
        <v>0</v>
      </c>
      <c r="G217" s="117">
        <f>IFERROR($E217*SUMIF('Daily Log'!$B$18:$B$1017,$B217,'Daily Log'!$C$18:$C$1017),0)</f>
        <v>0</v>
      </c>
      <c r="H217" s="117">
        <f>IFERROR($E217*SUMIF('Daily Log'!$E$18:$E$1017,$B217,'Daily Log'!$F$18:$F$1017),0)</f>
        <v>0</v>
      </c>
      <c r="I217" s="117">
        <f>IFERROR($E217*SUMIF('Daily Log'!$H$18:$H$1017,$B217,'Daily Log'!$I$18:$I$1017),0)</f>
        <v>0</v>
      </c>
      <c r="J217" s="117">
        <f>IFERROR($E217*SUMIF('Daily Log'!$K$18:$K$1017,$B217,'Daily Log'!$L$18:$L$1017),0)</f>
        <v>0</v>
      </c>
      <c r="K217" s="117">
        <f>IFERROR($E217*SUMIF('Daily Log'!$N$18:$N$1017,$B217,'Daily Log'!$O$18:$O$1017),0)</f>
        <v>0</v>
      </c>
      <c r="L217" s="117">
        <f>IFERROR($E217*SUMIF('Daily Log'!$Q$18:$Q$1017,$B217,'Daily Log'!$R$18:$R$1017),0)</f>
        <v>0</v>
      </c>
      <c r="M217" s="117">
        <f>IFERROR($E217*SUMIF('Daily Log'!$T$18:$T$1017,$B217,'Daily Log'!$U$18:$U$1017),0)</f>
        <v>0</v>
      </c>
      <c r="N217" s="117">
        <f>IFERROR($E217*SUMIF('Daily Log'!$W$18:$W$1017,$B217,'Daily Log'!$X$18:$X$1017),0)</f>
        <v>0</v>
      </c>
      <c r="O217" s="117">
        <f>IFERROR($E217*SUMIF('Daily Log'!$Z$18:$Z$1017,$B217,'Daily Log'!$AA$18:$AA$1017),0)</f>
        <v>0</v>
      </c>
      <c r="P217" s="117">
        <f>IFERROR($E217*SUMIF('Daily Log'!$AC$18:$AC$1017,$B217,'Daily Log'!$AD$18:$AD$1017),0)</f>
        <v>0</v>
      </c>
      <c r="Q217" s="117">
        <f>IFERROR($E217*SUMIF('Daily Log'!$AF$18:$AF$1017,$B217,'Daily Log'!$AG$18:$AG$1017),0)</f>
        <v>0</v>
      </c>
      <c r="R217" s="117">
        <f>IFERROR($E217*SUMIF('Daily Log'!$AI$18:$AI$1017,$B217,'Daily Log'!$AJ$18:$AJ$1017),0)</f>
        <v>0</v>
      </c>
      <c r="S217" s="117">
        <f>IFERROR($E217*SUMIF('Daily Log'!$AL$18:$AL$1017,$B217,'Daily Log'!$AM$18:$AM$1017),0)</f>
        <v>0</v>
      </c>
      <c r="T217" s="117">
        <f>IFERROR($E217*SUMIF('Daily Log'!$AO$18:$AO$1017,$B217,'Daily Log'!$AP$18:$AP$1017),0)</f>
        <v>0</v>
      </c>
      <c r="U217" s="117">
        <f>IFERROR($E217*SUMIF('Daily Log'!$AR$18:$AR$1017,$B217,'Daily Log'!$AS$18:$AS$1017),0)</f>
        <v>0</v>
      </c>
      <c r="V217" s="117">
        <f>IFERROR($E217*SUMIF('Daily Log'!$AU$18:$AU$1017,$B217,'Daily Log'!$AV$18:$AV$1017),0)</f>
        <v>0</v>
      </c>
      <c r="W217" s="117">
        <f>IFERROR($E217*SUMIF('Daily Log'!$AX$18:$AX$1017,$B217,'Daily Log'!$AY$18:$AY$1017),0)</f>
        <v>0</v>
      </c>
      <c r="X217" s="117">
        <f>IFERROR($E217*SUMIF('Daily Log'!$BA$18:$BA$1017,$B217,'Daily Log'!$BB$18:$BB$1017),0)</f>
        <v>0</v>
      </c>
      <c r="Y217" s="117">
        <f>IFERROR($E217*SUMIF('Daily Log'!$BD$18:$BD$1017,$B217,'Daily Log'!$BE$18:$BE$1017),0)</f>
        <v>0</v>
      </c>
      <c r="Z217" s="117">
        <f>IFERROR($E217*SUMIF('Daily Log'!$BG$18:$BG$1017,$B217,'Daily Log'!$BH$18:$BH$1017),0)</f>
        <v>0</v>
      </c>
      <c r="AA217" s="117">
        <f>IFERROR($E217*SUMIF('Daily Log'!$BJ$18:$BJ$1017,$B217,'Daily Log'!$BK$18:$BK$1017),0)</f>
        <v>0</v>
      </c>
      <c r="AB217" s="117">
        <f>IFERROR($E217*SUMIF('Daily Log'!$BM$18:$BM$1017,$B217,'Daily Log'!$BN$18:$BN$1017),0)</f>
        <v>0</v>
      </c>
      <c r="AC217" s="117">
        <f>IFERROR($E217*SUMIF('Daily Log'!$BP$18:$BP$1017,$B217,'Daily Log'!$BQ$18:$BQ$1017),0)</f>
        <v>0</v>
      </c>
      <c r="AD217" s="117">
        <f>IFERROR($E217*SUMIF('Daily Log'!$BS$18:$BS$1017,$B217,'Daily Log'!$BT$18:$BT$1017),0)</f>
        <v>0</v>
      </c>
      <c r="AE217" s="117">
        <f>IFERROR($E217*SUMIF('Daily Log'!$BV$18:$BV$1017,$B217,'Daily Log'!$BW$18:$BW$1017),0)</f>
        <v>0</v>
      </c>
      <c r="AF217" s="117">
        <f>IFERROR($E217*SUMIF('Daily Log'!$BY$18:$BY$1017,$B217,'Daily Log'!$BZ$18:$BZ$1017),0)</f>
        <v>0</v>
      </c>
      <c r="AG217" s="117">
        <f>IFERROR($E217*SUMIF('Daily Log'!$CB$18:$CB$1017,$B217,'Daily Log'!$CC$18:$CC$1017),0)</f>
        <v>0</v>
      </c>
      <c r="AH217" s="117">
        <f>IFERROR($E217*SUMIF('Daily Log'!$CE$18:$CE$1017,$B217,'Daily Log'!$CF$18:$CF$1017),0)</f>
        <v>0</v>
      </c>
      <c r="AI217" s="117">
        <f>IFERROR($E217*SUMIF('Daily Log'!$CH$18:$CH$1017,$B217,'Daily Log'!$CI$18:$CI$1017),0)</f>
        <v>0</v>
      </c>
      <c r="AJ217" s="117">
        <f>IFERROR($E217*SUMIF('Daily Log'!$CK$18:$CK$1017,$B217,'Daily Log'!$CL$18:$CL$1017),0)</f>
        <v>0</v>
      </c>
      <c r="AK217" s="117">
        <f>IFERROR($E217*SUMIF('Daily Log'!$CN$18:$CN$1017,$B217,'Daily Log'!$CO$18:$CO$1017),0)</f>
        <v>0</v>
      </c>
    </row>
    <row r="218" spans="2:37" ht="33.75" hidden="1" customHeight="1">
      <c r="B218" s="409" t="s">
        <v>294</v>
      </c>
      <c r="C218" s="410"/>
      <c r="D218" s="399" t="s">
        <v>89</v>
      </c>
      <c r="E218" s="184">
        <v>1</v>
      </c>
      <c r="F218" s="116">
        <f t="shared" si="3"/>
        <v>1</v>
      </c>
      <c r="G218" s="117">
        <f>IFERROR($E218*SUMIF('Daily Log'!$B$18:$B$1017,$B218,'Daily Log'!$C$18:$C$1017),0)</f>
        <v>0</v>
      </c>
      <c r="H218" s="117">
        <f>IFERROR($E218*SUMIF('Daily Log'!$E$18:$E$1017,$B218,'Daily Log'!$F$18:$F$1017),0)</f>
        <v>0</v>
      </c>
      <c r="I218" s="117">
        <f>IFERROR($E218*SUMIF('Daily Log'!$H$18:$H$1017,$B218,'Daily Log'!$I$18:$I$1017),0)</f>
        <v>0</v>
      </c>
      <c r="J218" s="117">
        <f>IFERROR($E218*SUMIF('Daily Log'!$K$18:$K$1017,$B218,'Daily Log'!$L$18:$L$1017),0)</f>
        <v>0</v>
      </c>
      <c r="K218" s="117">
        <f>IFERROR($E218*SUMIF('Daily Log'!$N$18:$N$1017,$B218,'Daily Log'!$O$18:$O$1017),0)</f>
        <v>0</v>
      </c>
      <c r="L218" s="117">
        <f>IFERROR($E218*SUMIF('Daily Log'!$Q$18:$Q$1017,$B218,'Daily Log'!$R$18:$R$1017),0)</f>
        <v>0</v>
      </c>
      <c r="M218" s="117">
        <f>IFERROR($E218*SUMIF('Daily Log'!$T$18:$T$1017,$B218,'Daily Log'!$U$18:$U$1017),0)</f>
        <v>0</v>
      </c>
      <c r="N218" s="117">
        <f>IFERROR($E218*SUMIF('Daily Log'!$W$18:$W$1017,$B218,'Daily Log'!$X$18:$X$1017),0)</f>
        <v>0</v>
      </c>
      <c r="O218" s="117">
        <f>IFERROR($E218*SUMIF('Daily Log'!$Z$18:$Z$1017,$B218,'Daily Log'!$AA$18:$AA$1017),0)</f>
        <v>0</v>
      </c>
      <c r="P218" s="117">
        <f>IFERROR($E218*SUMIF('Daily Log'!$AC$18:$AC$1017,$B218,'Daily Log'!$AD$18:$AD$1017),0)</f>
        <v>0</v>
      </c>
      <c r="Q218" s="117">
        <f>IFERROR($E218*SUMIF('Daily Log'!$AF$18:$AF$1017,$B218,'Daily Log'!$AG$18:$AG$1017),0)</f>
        <v>0</v>
      </c>
      <c r="R218" s="117">
        <f>IFERROR($E218*SUMIF('Daily Log'!$AI$18:$AI$1017,$B218,'Daily Log'!$AJ$18:$AJ$1017),0)</f>
        <v>0</v>
      </c>
      <c r="S218" s="117">
        <f>IFERROR($E218*SUMIF('Daily Log'!$AL$18:$AL$1017,$B218,'Daily Log'!$AM$18:$AM$1017),0)</f>
        <v>0</v>
      </c>
      <c r="T218" s="117">
        <f>IFERROR($E218*SUMIF('Daily Log'!$AO$18:$AO$1017,$B218,'Daily Log'!$AP$18:$AP$1017),0)</f>
        <v>0</v>
      </c>
      <c r="U218" s="117">
        <f>IFERROR($E218*SUMIF('Daily Log'!$AR$18:$AR$1017,$B218,'Daily Log'!$AS$18:$AS$1017),0)</f>
        <v>0</v>
      </c>
      <c r="V218" s="117">
        <f>IFERROR($E218*SUMIF('Daily Log'!$AU$18:$AU$1017,$B218,'Daily Log'!$AV$18:$AV$1017),0)</f>
        <v>0</v>
      </c>
      <c r="W218" s="117">
        <f>IFERROR($E218*SUMIF('Daily Log'!$AX$18:$AX$1017,$B218,'Daily Log'!$AY$18:$AY$1017),0)</f>
        <v>0</v>
      </c>
      <c r="X218" s="117">
        <f>IFERROR($E218*SUMIF('Daily Log'!$BA$18:$BA$1017,$B218,'Daily Log'!$BB$18:$BB$1017),0)</f>
        <v>0</v>
      </c>
      <c r="Y218" s="117">
        <f>IFERROR($E218*SUMIF('Daily Log'!$BD$18:$BD$1017,$B218,'Daily Log'!$BE$18:$BE$1017),0)</f>
        <v>0</v>
      </c>
      <c r="Z218" s="117">
        <f>IFERROR($E218*SUMIF('Daily Log'!$BG$18:$BG$1017,$B218,'Daily Log'!$BH$18:$BH$1017),0)</f>
        <v>0</v>
      </c>
      <c r="AA218" s="117">
        <f>IFERROR($E218*SUMIF('Daily Log'!$BJ$18:$BJ$1017,$B218,'Daily Log'!$BK$18:$BK$1017),0)</f>
        <v>0</v>
      </c>
      <c r="AB218" s="117">
        <f>IFERROR($E218*SUMIF('Daily Log'!$BM$18:$BM$1017,$B218,'Daily Log'!$BN$18:$BN$1017),0)</f>
        <v>0</v>
      </c>
      <c r="AC218" s="117">
        <f>IFERROR($E218*SUMIF('Daily Log'!$BP$18:$BP$1017,$B218,'Daily Log'!$BQ$18:$BQ$1017),0)</f>
        <v>0</v>
      </c>
      <c r="AD218" s="117">
        <f>IFERROR($E218*SUMIF('Daily Log'!$BS$18:$BS$1017,$B218,'Daily Log'!$BT$18:$BT$1017),0)</f>
        <v>0</v>
      </c>
      <c r="AE218" s="117">
        <f>IFERROR($E218*SUMIF('Daily Log'!$BV$18:$BV$1017,$B218,'Daily Log'!$BW$18:$BW$1017),0)</f>
        <v>0</v>
      </c>
      <c r="AF218" s="117">
        <f>IFERROR($E218*SUMIF('Daily Log'!$BY$18:$BY$1017,$B218,'Daily Log'!$BZ$18:$BZ$1017),0)</f>
        <v>0</v>
      </c>
      <c r="AG218" s="117">
        <f>IFERROR($E218*SUMIF('Daily Log'!$CB$18:$CB$1017,$B218,'Daily Log'!$CC$18:$CC$1017),0)</f>
        <v>1</v>
      </c>
      <c r="AH218" s="117">
        <f>IFERROR($E218*SUMIF('Daily Log'!$CE$18:$CE$1017,$B218,'Daily Log'!$CF$18:$CF$1017),0)</f>
        <v>0</v>
      </c>
      <c r="AI218" s="117">
        <f>IFERROR($E218*SUMIF('Daily Log'!$CH$18:$CH$1017,$B218,'Daily Log'!$CI$18:$CI$1017),0)</f>
        <v>0</v>
      </c>
      <c r="AJ218" s="117">
        <f>IFERROR($E218*SUMIF('Daily Log'!$CK$18:$CK$1017,$B218,'Daily Log'!$CL$18:$CL$1017),0)</f>
        <v>0</v>
      </c>
      <c r="AK218" s="117">
        <f>IFERROR($E218*SUMIF('Daily Log'!$CN$18:$CN$1017,$B218,'Daily Log'!$CO$18:$CO$1017),0)</f>
        <v>0</v>
      </c>
    </row>
    <row r="219" spans="2:37" ht="33.75" hidden="1" customHeight="1">
      <c r="B219" s="409" t="s">
        <v>295</v>
      </c>
      <c r="C219" s="410"/>
      <c r="D219" s="399" t="s">
        <v>89</v>
      </c>
      <c r="E219" s="184">
        <v>1</v>
      </c>
      <c r="F219" s="116">
        <f t="shared" si="3"/>
        <v>0</v>
      </c>
      <c r="G219" s="117">
        <f>IFERROR($E219*SUMIF('Daily Log'!$B$18:$B$1017,$B219,'Daily Log'!$C$18:$C$1017),0)</f>
        <v>0</v>
      </c>
      <c r="H219" s="117">
        <f>IFERROR($E219*SUMIF('Daily Log'!$E$18:$E$1017,$B219,'Daily Log'!$F$18:$F$1017),0)</f>
        <v>0</v>
      </c>
      <c r="I219" s="117">
        <f>IFERROR($E219*SUMIF('Daily Log'!$H$18:$H$1017,$B219,'Daily Log'!$I$18:$I$1017),0)</f>
        <v>0</v>
      </c>
      <c r="J219" s="117">
        <f>IFERROR($E219*SUMIF('Daily Log'!$K$18:$K$1017,$B219,'Daily Log'!$L$18:$L$1017),0)</f>
        <v>0</v>
      </c>
      <c r="K219" s="117">
        <f>IFERROR($E219*SUMIF('Daily Log'!$N$18:$N$1017,$B219,'Daily Log'!$O$18:$O$1017),0)</f>
        <v>0</v>
      </c>
      <c r="L219" s="117">
        <f>IFERROR($E219*SUMIF('Daily Log'!$Q$18:$Q$1017,$B219,'Daily Log'!$R$18:$R$1017),0)</f>
        <v>0</v>
      </c>
      <c r="M219" s="117">
        <f>IFERROR($E219*SUMIF('Daily Log'!$T$18:$T$1017,$B219,'Daily Log'!$U$18:$U$1017),0)</f>
        <v>0</v>
      </c>
      <c r="N219" s="117">
        <f>IFERROR($E219*SUMIF('Daily Log'!$W$18:$W$1017,$B219,'Daily Log'!$X$18:$X$1017),0)</f>
        <v>0</v>
      </c>
      <c r="O219" s="117">
        <f>IFERROR($E219*SUMIF('Daily Log'!$Z$18:$Z$1017,$B219,'Daily Log'!$AA$18:$AA$1017),0)</f>
        <v>0</v>
      </c>
      <c r="P219" s="117">
        <f>IFERROR($E219*SUMIF('Daily Log'!$AC$18:$AC$1017,$B219,'Daily Log'!$AD$18:$AD$1017),0)</f>
        <v>0</v>
      </c>
      <c r="Q219" s="117">
        <f>IFERROR($E219*SUMIF('Daily Log'!$AF$18:$AF$1017,$B219,'Daily Log'!$AG$18:$AG$1017),0)</f>
        <v>0</v>
      </c>
      <c r="R219" s="117">
        <f>IFERROR($E219*SUMIF('Daily Log'!$AI$18:$AI$1017,$B219,'Daily Log'!$AJ$18:$AJ$1017),0)</f>
        <v>0</v>
      </c>
      <c r="S219" s="117">
        <f>IFERROR($E219*SUMIF('Daily Log'!$AL$18:$AL$1017,$B219,'Daily Log'!$AM$18:$AM$1017),0)</f>
        <v>0</v>
      </c>
      <c r="T219" s="117">
        <f>IFERROR($E219*SUMIF('Daily Log'!$AO$18:$AO$1017,$B219,'Daily Log'!$AP$18:$AP$1017),0)</f>
        <v>0</v>
      </c>
      <c r="U219" s="117">
        <f>IFERROR($E219*SUMIF('Daily Log'!$AR$18:$AR$1017,$B219,'Daily Log'!$AS$18:$AS$1017),0)</f>
        <v>0</v>
      </c>
      <c r="V219" s="117">
        <f>IFERROR($E219*SUMIF('Daily Log'!$AU$18:$AU$1017,$B219,'Daily Log'!$AV$18:$AV$1017),0)</f>
        <v>0</v>
      </c>
      <c r="W219" s="117">
        <f>IFERROR($E219*SUMIF('Daily Log'!$AX$18:$AX$1017,$B219,'Daily Log'!$AY$18:$AY$1017),0)</f>
        <v>0</v>
      </c>
      <c r="X219" s="117">
        <f>IFERROR($E219*SUMIF('Daily Log'!$BA$18:$BA$1017,$B219,'Daily Log'!$BB$18:$BB$1017),0)</f>
        <v>0</v>
      </c>
      <c r="Y219" s="117">
        <f>IFERROR($E219*SUMIF('Daily Log'!$BD$18:$BD$1017,$B219,'Daily Log'!$BE$18:$BE$1017),0)</f>
        <v>0</v>
      </c>
      <c r="Z219" s="117">
        <f>IFERROR($E219*SUMIF('Daily Log'!$BG$18:$BG$1017,$B219,'Daily Log'!$BH$18:$BH$1017),0)</f>
        <v>0</v>
      </c>
      <c r="AA219" s="117">
        <f>IFERROR($E219*SUMIF('Daily Log'!$BJ$18:$BJ$1017,$B219,'Daily Log'!$BK$18:$BK$1017),0)</f>
        <v>0</v>
      </c>
      <c r="AB219" s="117">
        <f>IFERROR($E219*SUMIF('Daily Log'!$BM$18:$BM$1017,$B219,'Daily Log'!$BN$18:$BN$1017),0)</f>
        <v>0</v>
      </c>
      <c r="AC219" s="117">
        <f>IFERROR($E219*SUMIF('Daily Log'!$BP$18:$BP$1017,$B219,'Daily Log'!$BQ$18:$BQ$1017),0)</f>
        <v>0</v>
      </c>
      <c r="AD219" s="117">
        <f>IFERROR($E219*SUMIF('Daily Log'!$BS$18:$BS$1017,$B219,'Daily Log'!$BT$18:$BT$1017),0)</f>
        <v>0</v>
      </c>
      <c r="AE219" s="117">
        <f>IFERROR($E219*SUMIF('Daily Log'!$BV$18:$BV$1017,$B219,'Daily Log'!$BW$18:$BW$1017),0)</f>
        <v>0</v>
      </c>
      <c r="AF219" s="117">
        <f>IFERROR($E219*SUMIF('Daily Log'!$BY$18:$BY$1017,$B219,'Daily Log'!$BZ$18:$BZ$1017),0)</f>
        <v>0</v>
      </c>
      <c r="AG219" s="117">
        <f>IFERROR($E219*SUMIF('Daily Log'!$CB$18:$CB$1017,$B219,'Daily Log'!$CC$18:$CC$1017),0)</f>
        <v>0</v>
      </c>
      <c r="AH219" s="117">
        <f>IFERROR($E219*SUMIF('Daily Log'!$CE$18:$CE$1017,$B219,'Daily Log'!$CF$18:$CF$1017),0)</f>
        <v>0</v>
      </c>
      <c r="AI219" s="117">
        <f>IFERROR($E219*SUMIF('Daily Log'!$CH$18:$CH$1017,$B219,'Daily Log'!$CI$18:$CI$1017),0)</f>
        <v>0</v>
      </c>
      <c r="AJ219" s="117">
        <f>IFERROR($E219*SUMIF('Daily Log'!$CK$18:$CK$1017,$B219,'Daily Log'!$CL$18:$CL$1017),0)</f>
        <v>0</v>
      </c>
      <c r="AK219" s="117">
        <f>IFERROR($E219*SUMIF('Daily Log'!$CN$18:$CN$1017,$B219,'Daily Log'!$CO$18:$CO$1017),0)</f>
        <v>0</v>
      </c>
    </row>
    <row r="220" spans="2:37" ht="33.75" hidden="1" customHeight="1">
      <c r="B220" s="409" t="s">
        <v>296</v>
      </c>
      <c r="C220" s="410"/>
      <c r="D220" s="399" t="s">
        <v>89</v>
      </c>
      <c r="E220" s="184">
        <v>1</v>
      </c>
      <c r="F220" s="116">
        <f t="shared" si="3"/>
        <v>1</v>
      </c>
      <c r="G220" s="117">
        <f>IFERROR($E220*SUMIF('Daily Log'!$B$18:$B$1017,$B220,'Daily Log'!$C$18:$C$1017),0)</f>
        <v>0</v>
      </c>
      <c r="H220" s="117">
        <f>IFERROR($E220*SUMIF('Daily Log'!$E$18:$E$1017,$B220,'Daily Log'!$F$18:$F$1017),0)</f>
        <v>0</v>
      </c>
      <c r="I220" s="117">
        <f>IFERROR($E220*SUMIF('Daily Log'!$H$18:$H$1017,$B220,'Daily Log'!$I$18:$I$1017),0)</f>
        <v>0</v>
      </c>
      <c r="J220" s="117">
        <f>IFERROR($E220*SUMIF('Daily Log'!$K$18:$K$1017,$B220,'Daily Log'!$L$18:$L$1017),0)</f>
        <v>0</v>
      </c>
      <c r="K220" s="117">
        <f>IFERROR($E220*SUMIF('Daily Log'!$N$18:$N$1017,$B220,'Daily Log'!$O$18:$O$1017),0)</f>
        <v>0</v>
      </c>
      <c r="L220" s="117">
        <f>IFERROR($E220*SUMIF('Daily Log'!$Q$18:$Q$1017,$B220,'Daily Log'!$R$18:$R$1017),0)</f>
        <v>0</v>
      </c>
      <c r="M220" s="117">
        <f>IFERROR($E220*SUMIF('Daily Log'!$T$18:$T$1017,$B220,'Daily Log'!$U$18:$U$1017),0)</f>
        <v>0</v>
      </c>
      <c r="N220" s="117">
        <f>IFERROR($E220*SUMIF('Daily Log'!$W$18:$W$1017,$B220,'Daily Log'!$X$18:$X$1017),0)</f>
        <v>0</v>
      </c>
      <c r="O220" s="117">
        <f>IFERROR($E220*SUMIF('Daily Log'!$Z$18:$Z$1017,$B220,'Daily Log'!$AA$18:$AA$1017),0)</f>
        <v>0</v>
      </c>
      <c r="P220" s="117">
        <f>IFERROR($E220*SUMIF('Daily Log'!$AC$18:$AC$1017,$B220,'Daily Log'!$AD$18:$AD$1017),0)</f>
        <v>0</v>
      </c>
      <c r="Q220" s="117">
        <f>IFERROR($E220*SUMIF('Daily Log'!$AF$18:$AF$1017,$B220,'Daily Log'!$AG$18:$AG$1017),0)</f>
        <v>0</v>
      </c>
      <c r="R220" s="117">
        <f>IFERROR($E220*SUMIF('Daily Log'!$AI$18:$AI$1017,$B220,'Daily Log'!$AJ$18:$AJ$1017),0)</f>
        <v>0</v>
      </c>
      <c r="S220" s="117">
        <f>IFERROR($E220*SUMIF('Daily Log'!$AL$18:$AL$1017,$B220,'Daily Log'!$AM$18:$AM$1017),0)</f>
        <v>0</v>
      </c>
      <c r="T220" s="117">
        <f>IFERROR($E220*SUMIF('Daily Log'!$AO$18:$AO$1017,$B220,'Daily Log'!$AP$18:$AP$1017),0)</f>
        <v>0</v>
      </c>
      <c r="U220" s="117">
        <f>IFERROR($E220*SUMIF('Daily Log'!$AR$18:$AR$1017,$B220,'Daily Log'!$AS$18:$AS$1017),0)</f>
        <v>0</v>
      </c>
      <c r="V220" s="117">
        <f>IFERROR($E220*SUMIF('Daily Log'!$AU$18:$AU$1017,$B220,'Daily Log'!$AV$18:$AV$1017),0)</f>
        <v>0</v>
      </c>
      <c r="W220" s="117">
        <f>IFERROR($E220*SUMIF('Daily Log'!$AX$18:$AX$1017,$B220,'Daily Log'!$AY$18:$AY$1017),0)</f>
        <v>0</v>
      </c>
      <c r="X220" s="117">
        <f>IFERROR($E220*SUMIF('Daily Log'!$BA$18:$BA$1017,$B220,'Daily Log'!$BB$18:$BB$1017),0)</f>
        <v>0</v>
      </c>
      <c r="Y220" s="117">
        <f>IFERROR($E220*SUMIF('Daily Log'!$BD$18:$BD$1017,$B220,'Daily Log'!$BE$18:$BE$1017),0)</f>
        <v>0</v>
      </c>
      <c r="Z220" s="117">
        <f>IFERROR($E220*SUMIF('Daily Log'!$BG$18:$BG$1017,$B220,'Daily Log'!$BH$18:$BH$1017),0)</f>
        <v>0</v>
      </c>
      <c r="AA220" s="117">
        <f>IFERROR($E220*SUMIF('Daily Log'!$BJ$18:$BJ$1017,$B220,'Daily Log'!$BK$18:$BK$1017),0)</f>
        <v>0</v>
      </c>
      <c r="AB220" s="117">
        <f>IFERROR($E220*SUMIF('Daily Log'!$BM$18:$BM$1017,$B220,'Daily Log'!$BN$18:$BN$1017),0)</f>
        <v>0</v>
      </c>
      <c r="AC220" s="117">
        <f>IFERROR($E220*SUMIF('Daily Log'!$BP$18:$BP$1017,$B220,'Daily Log'!$BQ$18:$BQ$1017),0)</f>
        <v>0</v>
      </c>
      <c r="AD220" s="117">
        <f>IFERROR($E220*SUMIF('Daily Log'!$BS$18:$BS$1017,$B220,'Daily Log'!$BT$18:$BT$1017),0)</f>
        <v>0</v>
      </c>
      <c r="AE220" s="117">
        <f>IFERROR($E220*SUMIF('Daily Log'!$BV$18:$BV$1017,$B220,'Daily Log'!$BW$18:$BW$1017),0)</f>
        <v>1</v>
      </c>
      <c r="AF220" s="117">
        <f>IFERROR($E220*SUMIF('Daily Log'!$BY$18:$BY$1017,$B220,'Daily Log'!$BZ$18:$BZ$1017),0)</f>
        <v>0</v>
      </c>
      <c r="AG220" s="117">
        <f>IFERROR($E220*SUMIF('Daily Log'!$CB$18:$CB$1017,$B220,'Daily Log'!$CC$18:$CC$1017),0)</f>
        <v>0</v>
      </c>
      <c r="AH220" s="117">
        <f>IFERROR($E220*SUMIF('Daily Log'!$CE$18:$CE$1017,$B220,'Daily Log'!$CF$18:$CF$1017),0)</f>
        <v>0</v>
      </c>
      <c r="AI220" s="117">
        <f>IFERROR($E220*SUMIF('Daily Log'!$CH$18:$CH$1017,$B220,'Daily Log'!$CI$18:$CI$1017),0)</f>
        <v>0</v>
      </c>
      <c r="AJ220" s="117">
        <f>IFERROR($E220*SUMIF('Daily Log'!$CK$18:$CK$1017,$B220,'Daily Log'!$CL$18:$CL$1017),0)</f>
        <v>0</v>
      </c>
      <c r="AK220" s="117">
        <f>IFERROR($E220*SUMIF('Daily Log'!$CN$18:$CN$1017,$B220,'Daily Log'!$CO$18:$CO$1017),0)</f>
        <v>0</v>
      </c>
    </row>
    <row r="221" spans="2:37" ht="33.75" hidden="1" customHeight="1">
      <c r="B221" s="409" t="s">
        <v>297</v>
      </c>
      <c r="C221" s="410"/>
      <c r="D221" s="399" t="s">
        <v>89</v>
      </c>
      <c r="E221" s="184">
        <v>1</v>
      </c>
      <c r="F221" s="116">
        <f t="shared" si="3"/>
        <v>4</v>
      </c>
      <c r="G221" s="117">
        <f>IFERROR($E221*SUMIF('Daily Log'!$B$18:$B$1017,$B221,'Daily Log'!$C$18:$C$1017),0)</f>
        <v>0</v>
      </c>
      <c r="H221" s="117">
        <f>IFERROR($E221*SUMIF('Daily Log'!$E$18:$E$1017,$B221,'Daily Log'!$F$18:$F$1017),0)</f>
        <v>0</v>
      </c>
      <c r="I221" s="117">
        <f>IFERROR($E221*SUMIF('Daily Log'!$H$18:$H$1017,$B221,'Daily Log'!$I$18:$I$1017),0)</f>
        <v>0</v>
      </c>
      <c r="J221" s="117">
        <f>IFERROR($E221*SUMIF('Daily Log'!$K$18:$K$1017,$B221,'Daily Log'!$L$18:$L$1017),0)</f>
        <v>0</v>
      </c>
      <c r="K221" s="117">
        <f>IFERROR($E221*SUMIF('Daily Log'!$N$18:$N$1017,$B221,'Daily Log'!$O$18:$O$1017),0)</f>
        <v>0</v>
      </c>
      <c r="L221" s="117">
        <f>IFERROR($E221*SUMIF('Daily Log'!$Q$18:$Q$1017,$B221,'Daily Log'!$R$18:$R$1017),0)</f>
        <v>0</v>
      </c>
      <c r="M221" s="117">
        <f>IFERROR($E221*SUMIF('Daily Log'!$T$18:$T$1017,$B221,'Daily Log'!$U$18:$U$1017),0)</f>
        <v>0</v>
      </c>
      <c r="N221" s="117">
        <f>IFERROR($E221*SUMIF('Daily Log'!$W$18:$W$1017,$B221,'Daily Log'!$X$18:$X$1017),0)</f>
        <v>0</v>
      </c>
      <c r="O221" s="117">
        <f>IFERROR($E221*SUMIF('Daily Log'!$Z$18:$Z$1017,$B221,'Daily Log'!$AA$18:$AA$1017),0)</f>
        <v>0</v>
      </c>
      <c r="P221" s="117">
        <f>IFERROR($E221*SUMIF('Daily Log'!$AC$18:$AC$1017,$B221,'Daily Log'!$AD$18:$AD$1017),0)</f>
        <v>0</v>
      </c>
      <c r="Q221" s="117">
        <f>IFERROR($E221*SUMIF('Daily Log'!$AF$18:$AF$1017,$B221,'Daily Log'!$AG$18:$AG$1017),0)</f>
        <v>0</v>
      </c>
      <c r="R221" s="117">
        <f>IFERROR($E221*SUMIF('Daily Log'!$AI$18:$AI$1017,$B221,'Daily Log'!$AJ$18:$AJ$1017),0)</f>
        <v>0</v>
      </c>
      <c r="S221" s="117">
        <f>IFERROR($E221*SUMIF('Daily Log'!$AL$18:$AL$1017,$B221,'Daily Log'!$AM$18:$AM$1017),0)</f>
        <v>0</v>
      </c>
      <c r="T221" s="117">
        <f>IFERROR($E221*SUMIF('Daily Log'!$AO$18:$AO$1017,$B221,'Daily Log'!$AP$18:$AP$1017),0)</f>
        <v>0</v>
      </c>
      <c r="U221" s="117">
        <f>IFERROR($E221*SUMIF('Daily Log'!$AR$18:$AR$1017,$B221,'Daily Log'!$AS$18:$AS$1017),0)</f>
        <v>0</v>
      </c>
      <c r="V221" s="117">
        <f>IFERROR($E221*SUMIF('Daily Log'!$AU$18:$AU$1017,$B221,'Daily Log'!$AV$18:$AV$1017),0)</f>
        <v>0</v>
      </c>
      <c r="W221" s="117">
        <f>IFERROR($E221*SUMIF('Daily Log'!$AX$18:$AX$1017,$B221,'Daily Log'!$AY$18:$AY$1017),0)</f>
        <v>0</v>
      </c>
      <c r="X221" s="117">
        <f>IFERROR($E221*SUMIF('Daily Log'!$BA$18:$BA$1017,$B221,'Daily Log'!$BB$18:$BB$1017),0)</f>
        <v>0</v>
      </c>
      <c r="Y221" s="117">
        <f>IFERROR($E221*SUMIF('Daily Log'!$BD$18:$BD$1017,$B221,'Daily Log'!$BE$18:$BE$1017),0)</f>
        <v>0</v>
      </c>
      <c r="Z221" s="117">
        <f>IFERROR($E221*SUMIF('Daily Log'!$BG$18:$BG$1017,$B221,'Daily Log'!$BH$18:$BH$1017),0)</f>
        <v>0</v>
      </c>
      <c r="AA221" s="117">
        <f>IFERROR($E221*SUMIF('Daily Log'!$BJ$18:$BJ$1017,$B221,'Daily Log'!$BK$18:$BK$1017),0)</f>
        <v>0</v>
      </c>
      <c r="AB221" s="117">
        <f>IFERROR($E221*SUMIF('Daily Log'!$BM$18:$BM$1017,$B221,'Daily Log'!$BN$18:$BN$1017),0)</f>
        <v>0</v>
      </c>
      <c r="AC221" s="117">
        <f>IFERROR($E221*SUMIF('Daily Log'!$BP$18:$BP$1017,$B221,'Daily Log'!$BQ$18:$BQ$1017),0)</f>
        <v>0</v>
      </c>
      <c r="AD221" s="117">
        <f>IFERROR($E221*SUMIF('Daily Log'!$BS$18:$BS$1017,$B221,'Daily Log'!$BT$18:$BT$1017),0)</f>
        <v>0</v>
      </c>
      <c r="AE221" s="117">
        <f>IFERROR($E221*SUMIF('Daily Log'!$BV$18:$BV$1017,$B221,'Daily Log'!$BW$18:$BW$1017),0)</f>
        <v>1</v>
      </c>
      <c r="AF221" s="117">
        <f>IFERROR($E221*SUMIF('Daily Log'!$BY$18:$BY$1017,$B221,'Daily Log'!$BZ$18:$BZ$1017),0)</f>
        <v>2</v>
      </c>
      <c r="AG221" s="117">
        <f>IFERROR($E221*SUMIF('Daily Log'!$CB$18:$CB$1017,$B221,'Daily Log'!$CC$18:$CC$1017),0)</f>
        <v>1</v>
      </c>
      <c r="AH221" s="117">
        <f>IFERROR($E221*SUMIF('Daily Log'!$CE$18:$CE$1017,$B221,'Daily Log'!$CF$18:$CF$1017),0)</f>
        <v>0</v>
      </c>
      <c r="AI221" s="117">
        <f>IFERROR($E221*SUMIF('Daily Log'!$CH$18:$CH$1017,$B221,'Daily Log'!$CI$18:$CI$1017),0)</f>
        <v>0</v>
      </c>
      <c r="AJ221" s="117">
        <f>IFERROR($E221*SUMIF('Daily Log'!$CK$18:$CK$1017,$B221,'Daily Log'!$CL$18:$CL$1017),0)</f>
        <v>0</v>
      </c>
      <c r="AK221" s="117">
        <f>IFERROR($E221*SUMIF('Daily Log'!$CN$18:$CN$1017,$B221,'Daily Log'!$CO$18:$CO$1017),0)</f>
        <v>0</v>
      </c>
    </row>
    <row r="222" spans="2:37" ht="33.75" hidden="1" customHeight="1">
      <c r="B222" s="409" t="s">
        <v>298</v>
      </c>
      <c r="C222" s="410"/>
      <c r="D222" s="399" t="s">
        <v>89</v>
      </c>
      <c r="E222" s="184">
        <v>1</v>
      </c>
      <c r="F222" s="116">
        <f t="shared" si="3"/>
        <v>0</v>
      </c>
      <c r="G222" s="117">
        <f>IFERROR($E222*SUMIF('Daily Log'!$B$18:$B$1017,$B222,'Daily Log'!$C$18:$C$1017),0)</f>
        <v>0</v>
      </c>
      <c r="H222" s="117">
        <f>IFERROR($E222*SUMIF('Daily Log'!$E$18:$E$1017,$B222,'Daily Log'!$F$18:$F$1017),0)</f>
        <v>0</v>
      </c>
      <c r="I222" s="117">
        <f>IFERROR($E222*SUMIF('Daily Log'!$H$18:$H$1017,$B222,'Daily Log'!$I$18:$I$1017),0)</f>
        <v>0</v>
      </c>
      <c r="J222" s="117">
        <f>IFERROR($E222*SUMIF('Daily Log'!$K$18:$K$1017,$B222,'Daily Log'!$L$18:$L$1017),0)</f>
        <v>0</v>
      </c>
      <c r="K222" s="117">
        <f>IFERROR($E222*SUMIF('Daily Log'!$N$18:$N$1017,$B222,'Daily Log'!$O$18:$O$1017),0)</f>
        <v>0</v>
      </c>
      <c r="L222" s="117">
        <f>IFERROR($E222*SUMIF('Daily Log'!$Q$18:$Q$1017,$B222,'Daily Log'!$R$18:$R$1017),0)</f>
        <v>0</v>
      </c>
      <c r="M222" s="117">
        <f>IFERROR($E222*SUMIF('Daily Log'!$T$18:$T$1017,$B222,'Daily Log'!$U$18:$U$1017),0)</f>
        <v>0</v>
      </c>
      <c r="N222" s="117">
        <f>IFERROR($E222*SUMIF('Daily Log'!$W$18:$W$1017,$B222,'Daily Log'!$X$18:$X$1017),0)</f>
        <v>0</v>
      </c>
      <c r="O222" s="117">
        <f>IFERROR($E222*SUMIF('Daily Log'!$Z$18:$Z$1017,$B222,'Daily Log'!$AA$18:$AA$1017),0)</f>
        <v>0</v>
      </c>
      <c r="P222" s="117">
        <f>IFERROR($E222*SUMIF('Daily Log'!$AC$18:$AC$1017,$B222,'Daily Log'!$AD$18:$AD$1017),0)</f>
        <v>0</v>
      </c>
      <c r="Q222" s="117">
        <f>IFERROR($E222*SUMIF('Daily Log'!$AF$18:$AF$1017,$B222,'Daily Log'!$AG$18:$AG$1017),0)</f>
        <v>0</v>
      </c>
      <c r="R222" s="117">
        <f>IFERROR($E222*SUMIF('Daily Log'!$AI$18:$AI$1017,$B222,'Daily Log'!$AJ$18:$AJ$1017),0)</f>
        <v>0</v>
      </c>
      <c r="S222" s="117">
        <f>IFERROR($E222*SUMIF('Daily Log'!$AL$18:$AL$1017,$B222,'Daily Log'!$AM$18:$AM$1017),0)</f>
        <v>0</v>
      </c>
      <c r="T222" s="117">
        <f>IFERROR($E222*SUMIF('Daily Log'!$AO$18:$AO$1017,$B222,'Daily Log'!$AP$18:$AP$1017),0)</f>
        <v>0</v>
      </c>
      <c r="U222" s="117">
        <f>IFERROR($E222*SUMIF('Daily Log'!$AR$18:$AR$1017,$B222,'Daily Log'!$AS$18:$AS$1017),0)</f>
        <v>0</v>
      </c>
      <c r="V222" s="117">
        <f>IFERROR($E222*SUMIF('Daily Log'!$AU$18:$AU$1017,$B222,'Daily Log'!$AV$18:$AV$1017),0)</f>
        <v>0</v>
      </c>
      <c r="W222" s="117">
        <f>IFERROR($E222*SUMIF('Daily Log'!$AX$18:$AX$1017,$B222,'Daily Log'!$AY$18:$AY$1017),0)</f>
        <v>0</v>
      </c>
      <c r="X222" s="117">
        <f>IFERROR($E222*SUMIF('Daily Log'!$BA$18:$BA$1017,$B222,'Daily Log'!$BB$18:$BB$1017),0)</f>
        <v>0</v>
      </c>
      <c r="Y222" s="117">
        <f>IFERROR($E222*SUMIF('Daily Log'!$BD$18:$BD$1017,$B222,'Daily Log'!$BE$18:$BE$1017),0)</f>
        <v>0</v>
      </c>
      <c r="Z222" s="117">
        <f>IFERROR($E222*SUMIF('Daily Log'!$BG$18:$BG$1017,$B222,'Daily Log'!$BH$18:$BH$1017),0)</f>
        <v>0</v>
      </c>
      <c r="AA222" s="117">
        <f>IFERROR($E222*SUMIF('Daily Log'!$BJ$18:$BJ$1017,$B222,'Daily Log'!$BK$18:$BK$1017),0)</f>
        <v>0</v>
      </c>
      <c r="AB222" s="117">
        <f>IFERROR($E222*SUMIF('Daily Log'!$BM$18:$BM$1017,$B222,'Daily Log'!$BN$18:$BN$1017),0)</f>
        <v>0</v>
      </c>
      <c r="AC222" s="117">
        <f>IFERROR($E222*SUMIF('Daily Log'!$BP$18:$BP$1017,$B222,'Daily Log'!$BQ$18:$BQ$1017),0)</f>
        <v>0</v>
      </c>
      <c r="AD222" s="117">
        <f>IFERROR($E222*SUMIF('Daily Log'!$BS$18:$BS$1017,$B222,'Daily Log'!$BT$18:$BT$1017),0)</f>
        <v>0</v>
      </c>
      <c r="AE222" s="117">
        <f>IFERROR($E222*SUMIF('Daily Log'!$BV$18:$BV$1017,$B222,'Daily Log'!$BW$18:$BW$1017),0)</f>
        <v>0</v>
      </c>
      <c r="AF222" s="117">
        <f>IFERROR($E222*SUMIF('Daily Log'!$BY$18:$BY$1017,$B222,'Daily Log'!$BZ$18:$BZ$1017),0)</f>
        <v>0</v>
      </c>
      <c r="AG222" s="117">
        <f>IFERROR($E222*SUMIF('Daily Log'!$CB$18:$CB$1017,$B222,'Daily Log'!$CC$18:$CC$1017),0)</f>
        <v>0</v>
      </c>
      <c r="AH222" s="117">
        <f>IFERROR($E222*SUMIF('Daily Log'!$CE$18:$CE$1017,$B222,'Daily Log'!$CF$18:$CF$1017),0)</f>
        <v>0</v>
      </c>
      <c r="AI222" s="117">
        <f>IFERROR($E222*SUMIF('Daily Log'!$CH$18:$CH$1017,$B222,'Daily Log'!$CI$18:$CI$1017),0)</f>
        <v>0</v>
      </c>
      <c r="AJ222" s="117">
        <f>IFERROR($E222*SUMIF('Daily Log'!$CK$18:$CK$1017,$B222,'Daily Log'!$CL$18:$CL$1017),0)</f>
        <v>0</v>
      </c>
      <c r="AK222" s="117">
        <f>IFERROR($E222*SUMIF('Daily Log'!$CN$18:$CN$1017,$B222,'Daily Log'!$CO$18:$CO$1017),0)</f>
        <v>0</v>
      </c>
    </row>
    <row r="223" spans="2:37" ht="33.75" hidden="1" customHeight="1">
      <c r="B223" s="409" t="s">
        <v>299</v>
      </c>
      <c r="C223" s="410"/>
      <c r="D223" s="399" t="s">
        <v>89</v>
      </c>
      <c r="E223" s="184">
        <v>1</v>
      </c>
      <c r="F223" s="116">
        <f t="shared" si="3"/>
        <v>0</v>
      </c>
      <c r="G223" s="117">
        <f>IFERROR($E223*SUMIF('Daily Log'!$B$18:$B$1017,$B223,'Daily Log'!$C$18:$C$1017),0)</f>
        <v>0</v>
      </c>
      <c r="H223" s="117">
        <f>IFERROR($E223*SUMIF('Daily Log'!$E$18:$E$1017,$B223,'Daily Log'!$F$18:$F$1017),0)</f>
        <v>0</v>
      </c>
      <c r="I223" s="117">
        <f>IFERROR($E223*SUMIF('Daily Log'!$H$18:$H$1017,$B223,'Daily Log'!$I$18:$I$1017),0)</f>
        <v>0</v>
      </c>
      <c r="J223" s="117">
        <f>IFERROR($E223*SUMIF('Daily Log'!$K$18:$K$1017,$B223,'Daily Log'!$L$18:$L$1017),0)</f>
        <v>0</v>
      </c>
      <c r="K223" s="117">
        <f>IFERROR($E223*SUMIF('Daily Log'!$N$18:$N$1017,$B223,'Daily Log'!$O$18:$O$1017),0)</f>
        <v>0</v>
      </c>
      <c r="L223" s="117">
        <f>IFERROR($E223*SUMIF('Daily Log'!$Q$18:$Q$1017,$B223,'Daily Log'!$R$18:$R$1017),0)</f>
        <v>0</v>
      </c>
      <c r="M223" s="117">
        <f>IFERROR($E223*SUMIF('Daily Log'!$T$18:$T$1017,$B223,'Daily Log'!$U$18:$U$1017),0)</f>
        <v>0</v>
      </c>
      <c r="N223" s="117">
        <f>IFERROR($E223*SUMIF('Daily Log'!$W$18:$W$1017,$B223,'Daily Log'!$X$18:$X$1017),0)</f>
        <v>0</v>
      </c>
      <c r="O223" s="117">
        <f>IFERROR($E223*SUMIF('Daily Log'!$Z$18:$Z$1017,$B223,'Daily Log'!$AA$18:$AA$1017),0)</f>
        <v>0</v>
      </c>
      <c r="P223" s="117">
        <f>IFERROR($E223*SUMIF('Daily Log'!$AC$18:$AC$1017,$B223,'Daily Log'!$AD$18:$AD$1017),0)</f>
        <v>0</v>
      </c>
      <c r="Q223" s="117">
        <f>IFERROR($E223*SUMIF('Daily Log'!$AF$18:$AF$1017,$B223,'Daily Log'!$AG$18:$AG$1017),0)</f>
        <v>0</v>
      </c>
      <c r="R223" s="117">
        <f>IFERROR($E223*SUMIF('Daily Log'!$AI$18:$AI$1017,$B223,'Daily Log'!$AJ$18:$AJ$1017),0)</f>
        <v>0</v>
      </c>
      <c r="S223" s="117">
        <f>IFERROR($E223*SUMIF('Daily Log'!$AL$18:$AL$1017,$B223,'Daily Log'!$AM$18:$AM$1017),0)</f>
        <v>0</v>
      </c>
      <c r="T223" s="117">
        <f>IFERROR($E223*SUMIF('Daily Log'!$AO$18:$AO$1017,$B223,'Daily Log'!$AP$18:$AP$1017),0)</f>
        <v>0</v>
      </c>
      <c r="U223" s="117">
        <f>IFERROR($E223*SUMIF('Daily Log'!$AR$18:$AR$1017,$B223,'Daily Log'!$AS$18:$AS$1017),0)</f>
        <v>0</v>
      </c>
      <c r="V223" s="117">
        <f>IFERROR($E223*SUMIF('Daily Log'!$AU$18:$AU$1017,$B223,'Daily Log'!$AV$18:$AV$1017),0)</f>
        <v>0</v>
      </c>
      <c r="W223" s="117">
        <f>IFERROR($E223*SUMIF('Daily Log'!$AX$18:$AX$1017,$B223,'Daily Log'!$AY$18:$AY$1017),0)</f>
        <v>0</v>
      </c>
      <c r="X223" s="117">
        <f>IFERROR($E223*SUMIF('Daily Log'!$BA$18:$BA$1017,$B223,'Daily Log'!$BB$18:$BB$1017),0)</f>
        <v>0</v>
      </c>
      <c r="Y223" s="117">
        <f>IFERROR($E223*SUMIF('Daily Log'!$BD$18:$BD$1017,$B223,'Daily Log'!$BE$18:$BE$1017),0)</f>
        <v>0</v>
      </c>
      <c r="Z223" s="117">
        <f>IFERROR($E223*SUMIF('Daily Log'!$BG$18:$BG$1017,$B223,'Daily Log'!$BH$18:$BH$1017),0)</f>
        <v>0</v>
      </c>
      <c r="AA223" s="117">
        <f>IFERROR($E223*SUMIF('Daily Log'!$BJ$18:$BJ$1017,$B223,'Daily Log'!$BK$18:$BK$1017),0)</f>
        <v>0</v>
      </c>
      <c r="AB223" s="117">
        <f>IFERROR($E223*SUMIF('Daily Log'!$BM$18:$BM$1017,$B223,'Daily Log'!$BN$18:$BN$1017),0)</f>
        <v>0</v>
      </c>
      <c r="AC223" s="117">
        <f>IFERROR($E223*SUMIF('Daily Log'!$BP$18:$BP$1017,$B223,'Daily Log'!$BQ$18:$BQ$1017),0)</f>
        <v>0</v>
      </c>
      <c r="AD223" s="117">
        <f>IFERROR($E223*SUMIF('Daily Log'!$BS$18:$BS$1017,$B223,'Daily Log'!$BT$18:$BT$1017),0)</f>
        <v>0</v>
      </c>
      <c r="AE223" s="117">
        <f>IFERROR($E223*SUMIF('Daily Log'!$BV$18:$BV$1017,$B223,'Daily Log'!$BW$18:$BW$1017),0)</f>
        <v>0</v>
      </c>
      <c r="AF223" s="117">
        <f>IFERROR($E223*SUMIF('Daily Log'!$BY$18:$BY$1017,$B223,'Daily Log'!$BZ$18:$BZ$1017),0)</f>
        <v>0</v>
      </c>
      <c r="AG223" s="117">
        <f>IFERROR($E223*SUMIF('Daily Log'!$CB$18:$CB$1017,$B223,'Daily Log'!$CC$18:$CC$1017),0)</f>
        <v>0</v>
      </c>
      <c r="AH223" s="117">
        <f>IFERROR($E223*SUMIF('Daily Log'!$CE$18:$CE$1017,$B223,'Daily Log'!$CF$18:$CF$1017),0)</f>
        <v>0</v>
      </c>
      <c r="AI223" s="117">
        <f>IFERROR($E223*SUMIF('Daily Log'!$CH$18:$CH$1017,$B223,'Daily Log'!$CI$18:$CI$1017),0)</f>
        <v>0</v>
      </c>
      <c r="AJ223" s="117">
        <f>IFERROR($E223*SUMIF('Daily Log'!$CK$18:$CK$1017,$B223,'Daily Log'!$CL$18:$CL$1017),0)</f>
        <v>0</v>
      </c>
      <c r="AK223" s="117">
        <f>IFERROR($E223*SUMIF('Daily Log'!$CN$18:$CN$1017,$B223,'Daily Log'!$CO$18:$CO$1017),0)</f>
        <v>0</v>
      </c>
    </row>
    <row r="224" spans="2:37" ht="33.75" hidden="1" customHeight="1">
      <c r="B224" s="409" t="s">
        <v>300</v>
      </c>
      <c r="C224" s="410"/>
      <c r="D224" s="399" t="s">
        <v>89</v>
      </c>
      <c r="E224" s="184">
        <v>1</v>
      </c>
      <c r="F224" s="116">
        <f t="shared" si="3"/>
        <v>0</v>
      </c>
      <c r="G224" s="117">
        <f>IFERROR($E224*SUMIF('Daily Log'!$B$18:$B$1017,$B224,'Daily Log'!$C$18:$C$1017),0)</f>
        <v>0</v>
      </c>
      <c r="H224" s="117">
        <f>IFERROR($E224*SUMIF('Daily Log'!$E$18:$E$1017,$B224,'Daily Log'!$F$18:$F$1017),0)</f>
        <v>0</v>
      </c>
      <c r="I224" s="117">
        <f>IFERROR($E224*SUMIF('Daily Log'!$H$18:$H$1017,$B224,'Daily Log'!$I$18:$I$1017),0)</f>
        <v>0</v>
      </c>
      <c r="J224" s="117">
        <f>IFERROR($E224*SUMIF('Daily Log'!$K$18:$K$1017,$B224,'Daily Log'!$L$18:$L$1017),0)</f>
        <v>0</v>
      </c>
      <c r="K224" s="117">
        <f>IFERROR($E224*SUMIF('Daily Log'!$N$18:$N$1017,$B224,'Daily Log'!$O$18:$O$1017),0)</f>
        <v>0</v>
      </c>
      <c r="L224" s="117">
        <f>IFERROR($E224*SUMIF('Daily Log'!$Q$18:$Q$1017,$B224,'Daily Log'!$R$18:$R$1017),0)</f>
        <v>0</v>
      </c>
      <c r="M224" s="117">
        <f>IFERROR($E224*SUMIF('Daily Log'!$T$18:$T$1017,$B224,'Daily Log'!$U$18:$U$1017),0)</f>
        <v>0</v>
      </c>
      <c r="N224" s="117">
        <f>IFERROR($E224*SUMIF('Daily Log'!$W$18:$W$1017,$B224,'Daily Log'!$X$18:$X$1017),0)</f>
        <v>0</v>
      </c>
      <c r="O224" s="117">
        <f>IFERROR($E224*SUMIF('Daily Log'!$Z$18:$Z$1017,$B224,'Daily Log'!$AA$18:$AA$1017),0)</f>
        <v>0</v>
      </c>
      <c r="P224" s="117">
        <f>IFERROR($E224*SUMIF('Daily Log'!$AC$18:$AC$1017,$B224,'Daily Log'!$AD$18:$AD$1017),0)</f>
        <v>0</v>
      </c>
      <c r="Q224" s="117">
        <f>IFERROR($E224*SUMIF('Daily Log'!$AF$18:$AF$1017,$B224,'Daily Log'!$AG$18:$AG$1017),0)</f>
        <v>0</v>
      </c>
      <c r="R224" s="117">
        <f>IFERROR($E224*SUMIF('Daily Log'!$AI$18:$AI$1017,$B224,'Daily Log'!$AJ$18:$AJ$1017),0)</f>
        <v>0</v>
      </c>
      <c r="S224" s="117">
        <f>IFERROR($E224*SUMIF('Daily Log'!$AL$18:$AL$1017,$B224,'Daily Log'!$AM$18:$AM$1017),0)</f>
        <v>0</v>
      </c>
      <c r="T224" s="117">
        <f>IFERROR($E224*SUMIF('Daily Log'!$AO$18:$AO$1017,$B224,'Daily Log'!$AP$18:$AP$1017),0)</f>
        <v>0</v>
      </c>
      <c r="U224" s="117">
        <f>IFERROR($E224*SUMIF('Daily Log'!$AR$18:$AR$1017,$B224,'Daily Log'!$AS$18:$AS$1017),0)</f>
        <v>0</v>
      </c>
      <c r="V224" s="117">
        <f>IFERROR($E224*SUMIF('Daily Log'!$AU$18:$AU$1017,$B224,'Daily Log'!$AV$18:$AV$1017),0)</f>
        <v>0</v>
      </c>
      <c r="W224" s="117">
        <f>IFERROR($E224*SUMIF('Daily Log'!$AX$18:$AX$1017,$B224,'Daily Log'!$AY$18:$AY$1017),0)</f>
        <v>0</v>
      </c>
      <c r="X224" s="117">
        <f>IFERROR($E224*SUMIF('Daily Log'!$BA$18:$BA$1017,$B224,'Daily Log'!$BB$18:$BB$1017),0)</f>
        <v>0</v>
      </c>
      <c r="Y224" s="117">
        <f>IFERROR($E224*SUMIF('Daily Log'!$BD$18:$BD$1017,$B224,'Daily Log'!$BE$18:$BE$1017),0)</f>
        <v>0</v>
      </c>
      <c r="Z224" s="117">
        <f>IFERROR($E224*SUMIF('Daily Log'!$BG$18:$BG$1017,$B224,'Daily Log'!$BH$18:$BH$1017),0)</f>
        <v>0</v>
      </c>
      <c r="AA224" s="117">
        <f>IFERROR($E224*SUMIF('Daily Log'!$BJ$18:$BJ$1017,$B224,'Daily Log'!$BK$18:$BK$1017),0)</f>
        <v>0</v>
      </c>
      <c r="AB224" s="117">
        <f>IFERROR($E224*SUMIF('Daily Log'!$BM$18:$BM$1017,$B224,'Daily Log'!$BN$18:$BN$1017),0)</f>
        <v>0</v>
      </c>
      <c r="AC224" s="117">
        <f>IFERROR($E224*SUMIF('Daily Log'!$BP$18:$BP$1017,$B224,'Daily Log'!$BQ$18:$BQ$1017),0)</f>
        <v>0</v>
      </c>
      <c r="AD224" s="117">
        <f>IFERROR($E224*SUMIF('Daily Log'!$BS$18:$BS$1017,$B224,'Daily Log'!$BT$18:$BT$1017),0)</f>
        <v>0</v>
      </c>
      <c r="AE224" s="117">
        <f>IFERROR($E224*SUMIF('Daily Log'!$BV$18:$BV$1017,$B224,'Daily Log'!$BW$18:$BW$1017),0)</f>
        <v>0</v>
      </c>
      <c r="AF224" s="117">
        <f>IFERROR($E224*SUMIF('Daily Log'!$BY$18:$BY$1017,$B224,'Daily Log'!$BZ$18:$BZ$1017),0)</f>
        <v>0</v>
      </c>
      <c r="AG224" s="117">
        <f>IFERROR($E224*SUMIF('Daily Log'!$CB$18:$CB$1017,$B224,'Daily Log'!$CC$18:$CC$1017),0)</f>
        <v>0</v>
      </c>
      <c r="AH224" s="117">
        <f>IFERROR($E224*SUMIF('Daily Log'!$CE$18:$CE$1017,$B224,'Daily Log'!$CF$18:$CF$1017),0)</f>
        <v>0</v>
      </c>
      <c r="AI224" s="117">
        <f>IFERROR($E224*SUMIF('Daily Log'!$CH$18:$CH$1017,$B224,'Daily Log'!$CI$18:$CI$1017),0)</f>
        <v>0</v>
      </c>
      <c r="AJ224" s="117">
        <f>IFERROR($E224*SUMIF('Daily Log'!$CK$18:$CK$1017,$B224,'Daily Log'!$CL$18:$CL$1017),0)</f>
        <v>0</v>
      </c>
      <c r="AK224" s="117">
        <f>IFERROR($E224*SUMIF('Daily Log'!$CN$18:$CN$1017,$B224,'Daily Log'!$CO$18:$CO$1017),0)</f>
        <v>0</v>
      </c>
    </row>
    <row r="225" spans="2:37" ht="33.75" hidden="1" customHeight="1">
      <c r="B225" s="409" t="s">
        <v>301</v>
      </c>
      <c r="C225" s="410"/>
      <c r="D225" s="399" t="s">
        <v>89</v>
      </c>
      <c r="E225" s="184">
        <v>1</v>
      </c>
      <c r="F225" s="116">
        <f t="shared" ref="F225:F237" si="4">SUM($G225:$AK225)</f>
        <v>8</v>
      </c>
      <c r="G225" s="117">
        <f>IFERROR($E225*SUMIF('Daily Log'!$B$18:$B$1017,$B225,'Daily Log'!$C$18:$C$1017),0)</f>
        <v>0</v>
      </c>
      <c r="H225" s="117">
        <f>IFERROR($E225*SUMIF('Daily Log'!$E$18:$E$1017,$B225,'Daily Log'!$F$18:$F$1017),0)</f>
        <v>0</v>
      </c>
      <c r="I225" s="117">
        <f>IFERROR($E225*SUMIF('Daily Log'!$H$18:$H$1017,$B225,'Daily Log'!$I$18:$I$1017),0)</f>
        <v>0</v>
      </c>
      <c r="J225" s="117">
        <f>IFERROR($E225*SUMIF('Daily Log'!$K$18:$K$1017,$B225,'Daily Log'!$L$18:$L$1017),0)</f>
        <v>0</v>
      </c>
      <c r="K225" s="117">
        <f>IFERROR($E225*SUMIF('Daily Log'!$N$18:$N$1017,$B225,'Daily Log'!$O$18:$O$1017),0)</f>
        <v>0</v>
      </c>
      <c r="L225" s="117">
        <f>IFERROR($E225*SUMIF('Daily Log'!$Q$18:$Q$1017,$B225,'Daily Log'!$R$18:$R$1017),0)</f>
        <v>0</v>
      </c>
      <c r="M225" s="117">
        <f>IFERROR($E225*SUMIF('Daily Log'!$T$18:$T$1017,$B225,'Daily Log'!$U$18:$U$1017),0)</f>
        <v>0</v>
      </c>
      <c r="N225" s="117">
        <f>IFERROR($E225*SUMIF('Daily Log'!$W$18:$W$1017,$B225,'Daily Log'!$X$18:$X$1017),0)</f>
        <v>0</v>
      </c>
      <c r="O225" s="117">
        <f>IFERROR($E225*SUMIF('Daily Log'!$Z$18:$Z$1017,$B225,'Daily Log'!$AA$18:$AA$1017),0)</f>
        <v>0</v>
      </c>
      <c r="P225" s="117">
        <f>IFERROR($E225*SUMIF('Daily Log'!$AC$18:$AC$1017,$B225,'Daily Log'!$AD$18:$AD$1017),0)</f>
        <v>0</v>
      </c>
      <c r="Q225" s="117">
        <f>IFERROR($E225*SUMIF('Daily Log'!$AF$18:$AF$1017,$B225,'Daily Log'!$AG$18:$AG$1017),0)</f>
        <v>0</v>
      </c>
      <c r="R225" s="117">
        <f>IFERROR($E225*SUMIF('Daily Log'!$AI$18:$AI$1017,$B225,'Daily Log'!$AJ$18:$AJ$1017),0)</f>
        <v>0</v>
      </c>
      <c r="S225" s="117">
        <f>IFERROR($E225*SUMIF('Daily Log'!$AL$18:$AL$1017,$B225,'Daily Log'!$AM$18:$AM$1017),0)</f>
        <v>0</v>
      </c>
      <c r="T225" s="117">
        <f>IFERROR($E225*SUMIF('Daily Log'!$AO$18:$AO$1017,$B225,'Daily Log'!$AP$18:$AP$1017),0)</f>
        <v>0</v>
      </c>
      <c r="U225" s="117">
        <f>IFERROR($E225*SUMIF('Daily Log'!$AR$18:$AR$1017,$B225,'Daily Log'!$AS$18:$AS$1017),0)</f>
        <v>0</v>
      </c>
      <c r="V225" s="117">
        <f>IFERROR($E225*SUMIF('Daily Log'!$AU$18:$AU$1017,$B225,'Daily Log'!$AV$18:$AV$1017),0)</f>
        <v>0</v>
      </c>
      <c r="W225" s="117">
        <f>IFERROR($E225*SUMIF('Daily Log'!$AX$18:$AX$1017,$B225,'Daily Log'!$AY$18:$AY$1017),0)</f>
        <v>0</v>
      </c>
      <c r="X225" s="117">
        <f>IFERROR($E225*SUMIF('Daily Log'!$BA$18:$BA$1017,$B225,'Daily Log'!$BB$18:$BB$1017),0)</f>
        <v>0</v>
      </c>
      <c r="Y225" s="117">
        <f>IFERROR($E225*SUMIF('Daily Log'!$BD$18:$BD$1017,$B225,'Daily Log'!$BE$18:$BE$1017),0)</f>
        <v>0</v>
      </c>
      <c r="Z225" s="117">
        <f>IFERROR($E225*SUMIF('Daily Log'!$BG$18:$BG$1017,$B225,'Daily Log'!$BH$18:$BH$1017),0)</f>
        <v>0</v>
      </c>
      <c r="AA225" s="117">
        <f>IFERROR($E225*SUMIF('Daily Log'!$BJ$18:$BJ$1017,$B225,'Daily Log'!$BK$18:$BK$1017),0)</f>
        <v>0</v>
      </c>
      <c r="AB225" s="117">
        <f>IFERROR($E225*SUMIF('Daily Log'!$BM$18:$BM$1017,$B225,'Daily Log'!$BN$18:$BN$1017),0)</f>
        <v>1</v>
      </c>
      <c r="AC225" s="117">
        <f>IFERROR($E225*SUMIF('Daily Log'!$BP$18:$BP$1017,$B225,'Daily Log'!$BQ$18:$BQ$1017),0)</f>
        <v>1</v>
      </c>
      <c r="AD225" s="117">
        <f>IFERROR($E225*SUMIF('Daily Log'!$BS$18:$BS$1017,$B225,'Daily Log'!$BT$18:$BT$1017),0)</f>
        <v>0</v>
      </c>
      <c r="AE225" s="117">
        <f>IFERROR($E225*SUMIF('Daily Log'!$BV$18:$BV$1017,$B225,'Daily Log'!$BW$18:$BW$1017),0)</f>
        <v>1</v>
      </c>
      <c r="AF225" s="117">
        <f>IFERROR($E225*SUMIF('Daily Log'!$BY$18:$BY$1017,$B225,'Daily Log'!$BZ$18:$BZ$1017),0)</f>
        <v>3</v>
      </c>
      <c r="AG225" s="117">
        <f>IFERROR($E225*SUMIF('Daily Log'!$CB$18:$CB$1017,$B225,'Daily Log'!$CC$18:$CC$1017),0)</f>
        <v>2</v>
      </c>
      <c r="AH225" s="117">
        <f>IFERROR($E225*SUMIF('Daily Log'!$CE$18:$CE$1017,$B225,'Daily Log'!$CF$18:$CF$1017),0)</f>
        <v>0</v>
      </c>
      <c r="AI225" s="117">
        <f>IFERROR($E225*SUMIF('Daily Log'!$CH$18:$CH$1017,$B225,'Daily Log'!$CI$18:$CI$1017),0)</f>
        <v>0</v>
      </c>
      <c r="AJ225" s="117">
        <f>IFERROR($E225*SUMIF('Daily Log'!$CK$18:$CK$1017,$B225,'Daily Log'!$CL$18:$CL$1017),0)</f>
        <v>0</v>
      </c>
      <c r="AK225" s="117">
        <f>IFERROR($E225*SUMIF('Daily Log'!$CN$18:$CN$1017,$B225,'Daily Log'!$CO$18:$CO$1017),0)</f>
        <v>0</v>
      </c>
    </row>
    <row r="226" spans="2:37" ht="33.75" hidden="1" customHeight="1">
      <c r="B226" s="409" t="s">
        <v>302</v>
      </c>
      <c r="C226" s="410"/>
      <c r="D226" s="399" t="s">
        <v>89</v>
      </c>
      <c r="E226" s="184">
        <v>1</v>
      </c>
      <c r="F226" s="116">
        <f t="shared" si="4"/>
        <v>11</v>
      </c>
      <c r="G226" s="117">
        <f>IFERROR($E226*SUMIF('Daily Log'!$B$18:$B$1017,$B226,'Daily Log'!$C$18:$C$1017),0)</f>
        <v>0</v>
      </c>
      <c r="H226" s="117">
        <f>IFERROR($E226*SUMIF('Daily Log'!$E$18:$E$1017,$B226,'Daily Log'!$F$18:$F$1017),0)</f>
        <v>0</v>
      </c>
      <c r="I226" s="117">
        <f>IFERROR($E226*SUMIF('Daily Log'!$H$18:$H$1017,$B226,'Daily Log'!$I$18:$I$1017),0)</f>
        <v>0</v>
      </c>
      <c r="J226" s="117">
        <f>IFERROR($E226*SUMIF('Daily Log'!$K$18:$K$1017,$B226,'Daily Log'!$L$18:$L$1017),0)</f>
        <v>0</v>
      </c>
      <c r="K226" s="117">
        <f>IFERROR($E226*SUMIF('Daily Log'!$N$18:$N$1017,$B226,'Daily Log'!$O$18:$O$1017),0)</f>
        <v>0</v>
      </c>
      <c r="L226" s="117">
        <f>IFERROR($E226*SUMIF('Daily Log'!$Q$18:$Q$1017,$B226,'Daily Log'!$R$18:$R$1017),0)</f>
        <v>0</v>
      </c>
      <c r="M226" s="117">
        <f>IFERROR($E226*SUMIF('Daily Log'!$T$18:$T$1017,$B226,'Daily Log'!$U$18:$U$1017),0)</f>
        <v>0</v>
      </c>
      <c r="N226" s="117">
        <f>IFERROR($E226*SUMIF('Daily Log'!$W$18:$W$1017,$B226,'Daily Log'!$X$18:$X$1017),0)</f>
        <v>0</v>
      </c>
      <c r="O226" s="117">
        <f>IFERROR($E226*SUMIF('Daily Log'!$Z$18:$Z$1017,$B226,'Daily Log'!$AA$18:$AA$1017),0)</f>
        <v>0</v>
      </c>
      <c r="P226" s="117">
        <f>IFERROR($E226*SUMIF('Daily Log'!$AC$18:$AC$1017,$B226,'Daily Log'!$AD$18:$AD$1017),0)</f>
        <v>0</v>
      </c>
      <c r="Q226" s="117">
        <f>IFERROR($E226*SUMIF('Daily Log'!$AF$18:$AF$1017,$B226,'Daily Log'!$AG$18:$AG$1017),0)</f>
        <v>0</v>
      </c>
      <c r="R226" s="117">
        <f>IFERROR($E226*SUMIF('Daily Log'!$AI$18:$AI$1017,$B226,'Daily Log'!$AJ$18:$AJ$1017),0)</f>
        <v>0</v>
      </c>
      <c r="S226" s="117">
        <f>IFERROR($E226*SUMIF('Daily Log'!$AL$18:$AL$1017,$B226,'Daily Log'!$AM$18:$AM$1017),0)</f>
        <v>0</v>
      </c>
      <c r="T226" s="117">
        <f>IFERROR($E226*SUMIF('Daily Log'!$AO$18:$AO$1017,$B226,'Daily Log'!$AP$18:$AP$1017),0)</f>
        <v>0</v>
      </c>
      <c r="U226" s="117">
        <f>IFERROR($E226*SUMIF('Daily Log'!$AR$18:$AR$1017,$B226,'Daily Log'!$AS$18:$AS$1017),0)</f>
        <v>0</v>
      </c>
      <c r="V226" s="117">
        <f>IFERROR($E226*SUMIF('Daily Log'!$AU$18:$AU$1017,$B226,'Daily Log'!$AV$18:$AV$1017),0)</f>
        <v>0</v>
      </c>
      <c r="W226" s="117">
        <f>IFERROR($E226*SUMIF('Daily Log'!$AX$18:$AX$1017,$B226,'Daily Log'!$AY$18:$AY$1017),0)</f>
        <v>0</v>
      </c>
      <c r="X226" s="117">
        <f>IFERROR($E226*SUMIF('Daily Log'!$BA$18:$BA$1017,$B226,'Daily Log'!$BB$18:$BB$1017),0)</f>
        <v>0</v>
      </c>
      <c r="Y226" s="117">
        <f>IFERROR($E226*SUMIF('Daily Log'!$BD$18:$BD$1017,$B226,'Daily Log'!$BE$18:$BE$1017),0)</f>
        <v>0</v>
      </c>
      <c r="Z226" s="117">
        <f>IFERROR($E226*SUMIF('Daily Log'!$BG$18:$BG$1017,$B226,'Daily Log'!$BH$18:$BH$1017),0)</f>
        <v>0</v>
      </c>
      <c r="AA226" s="117">
        <f>IFERROR($E226*SUMIF('Daily Log'!$BJ$18:$BJ$1017,$B226,'Daily Log'!$BK$18:$BK$1017),0)</f>
        <v>0</v>
      </c>
      <c r="AB226" s="117">
        <f>IFERROR($E226*SUMIF('Daily Log'!$BM$18:$BM$1017,$B226,'Daily Log'!$BN$18:$BN$1017),0)</f>
        <v>0</v>
      </c>
      <c r="AC226" s="117">
        <f>IFERROR($E226*SUMIF('Daily Log'!$BP$18:$BP$1017,$B226,'Daily Log'!$BQ$18:$BQ$1017),0)</f>
        <v>2</v>
      </c>
      <c r="AD226" s="117">
        <f>IFERROR($E226*SUMIF('Daily Log'!$BS$18:$BS$1017,$B226,'Daily Log'!$BT$18:$BT$1017),0)</f>
        <v>1</v>
      </c>
      <c r="AE226" s="117">
        <f>IFERROR($E226*SUMIF('Daily Log'!$BV$18:$BV$1017,$B226,'Daily Log'!$BW$18:$BW$1017),0)</f>
        <v>3</v>
      </c>
      <c r="AF226" s="117">
        <f>IFERROR($E226*SUMIF('Daily Log'!$BY$18:$BY$1017,$B226,'Daily Log'!$BZ$18:$BZ$1017),0)</f>
        <v>1</v>
      </c>
      <c r="AG226" s="117">
        <f>IFERROR($E226*SUMIF('Daily Log'!$CB$18:$CB$1017,$B226,'Daily Log'!$CC$18:$CC$1017),0)</f>
        <v>4</v>
      </c>
      <c r="AH226" s="117">
        <f>IFERROR($E226*SUMIF('Daily Log'!$CE$18:$CE$1017,$B226,'Daily Log'!$CF$18:$CF$1017),0)</f>
        <v>0</v>
      </c>
      <c r="AI226" s="117">
        <f>IFERROR($E226*SUMIF('Daily Log'!$CH$18:$CH$1017,$B226,'Daily Log'!$CI$18:$CI$1017),0)</f>
        <v>0</v>
      </c>
      <c r="AJ226" s="117">
        <f>IFERROR($E226*SUMIF('Daily Log'!$CK$18:$CK$1017,$B226,'Daily Log'!$CL$18:$CL$1017),0)</f>
        <v>0</v>
      </c>
      <c r="AK226" s="117">
        <f>IFERROR($E226*SUMIF('Daily Log'!$CN$18:$CN$1017,$B226,'Daily Log'!$CO$18:$CO$1017),0)</f>
        <v>0</v>
      </c>
    </row>
    <row r="227" spans="2:37" ht="33.75" hidden="1" customHeight="1">
      <c r="B227" s="409" t="s">
        <v>303</v>
      </c>
      <c r="C227" s="410"/>
      <c r="D227" s="399" t="s">
        <v>89</v>
      </c>
      <c r="E227" s="184">
        <v>1</v>
      </c>
      <c r="F227" s="116">
        <f t="shared" si="4"/>
        <v>0</v>
      </c>
      <c r="G227" s="117">
        <f>IFERROR($E227*SUMIF('Daily Log'!$B$18:$B$1017,$B227,'Daily Log'!$C$18:$C$1017),0)</f>
        <v>0</v>
      </c>
      <c r="H227" s="117">
        <f>IFERROR($E227*SUMIF('Daily Log'!$E$18:$E$1017,$B227,'Daily Log'!$F$18:$F$1017),0)</f>
        <v>0</v>
      </c>
      <c r="I227" s="117">
        <f>IFERROR($E227*SUMIF('Daily Log'!$H$18:$H$1017,$B227,'Daily Log'!$I$18:$I$1017),0)</f>
        <v>0</v>
      </c>
      <c r="J227" s="117">
        <f>IFERROR($E227*SUMIF('Daily Log'!$K$18:$K$1017,$B227,'Daily Log'!$L$18:$L$1017),0)</f>
        <v>0</v>
      </c>
      <c r="K227" s="117">
        <f>IFERROR($E227*SUMIF('Daily Log'!$N$18:$N$1017,$B227,'Daily Log'!$O$18:$O$1017),0)</f>
        <v>0</v>
      </c>
      <c r="L227" s="117">
        <f>IFERROR($E227*SUMIF('Daily Log'!$Q$18:$Q$1017,$B227,'Daily Log'!$R$18:$R$1017),0)</f>
        <v>0</v>
      </c>
      <c r="M227" s="117">
        <f>IFERROR($E227*SUMIF('Daily Log'!$T$18:$T$1017,$B227,'Daily Log'!$U$18:$U$1017),0)</f>
        <v>0</v>
      </c>
      <c r="N227" s="117">
        <f>IFERROR($E227*SUMIF('Daily Log'!$W$18:$W$1017,$B227,'Daily Log'!$X$18:$X$1017),0)</f>
        <v>0</v>
      </c>
      <c r="O227" s="117">
        <f>IFERROR($E227*SUMIF('Daily Log'!$Z$18:$Z$1017,$B227,'Daily Log'!$AA$18:$AA$1017),0)</f>
        <v>0</v>
      </c>
      <c r="P227" s="117">
        <f>IFERROR($E227*SUMIF('Daily Log'!$AC$18:$AC$1017,$B227,'Daily Log'!$AD$18:$AD$1017),0)</f>
        <v>0</v>
      </c>
      <c r="Q227" s="117">
        <f>IFERROR($E227*SUMIF('Daily Log'!$AF$18:$AF$1017,$B227,'Daily Log'!$AG$18:$AG$1017),0)</f>
        <v>0</v>
      </c>
      <c r="R227" s="117">
        <f>IFERROR($E227*SUMIF('Daily Log'!$AI$18:$AI$1017,$B227,'Daily Log'!$AJ$18:$AJ$1017),0)</f>
        <v>0</v>
      </c>
      <c r="S227" s="117">
        <f>IFERROR($E227*SUMIF('Daily Log'!$AL$18:$AL$1017,$B227,'Daily Log'!$AM$18:$AM$1017),0)</f>
        <v>0</v>
      </c>
      <c r="T227" s="117">
        <f>IFERROR($E227*SUMIF('Daily Log'!$AO$18:$AO$1017,$B227,'Daily Log'!$AP$18:$AP$1017),0)</f>
        <v>0</v>
      </c>
      <c r="U227" s="117">
        <f>IFERROR($E227*SUMIF('Daily Log'!$AR$18:$AR$1017,$B227,'Daily Log'!$AS$18:$AS$1017),0)</f>
        <v>0</v>
      </c>
      <c r="V227" s="117">
        <f>IFERROR($E227*SUMIF('Daily Log'!$AU$18:$AU$1017,$B227,'Daily Log'!$AV$18:$AV$1017),0)</f>
        <v>0</v>
      </c>
      <c r="W227" s="117">
        <f>IFERROR($E227*SUMIF('Daily Log'!$AX$18:$AX$1017,$B227,'Daily Log'!$AY$18:$AY$1017),0)</f>
        <v>0</v>
      </c>
      <c r="X227" s="117">
        <f>IFERROR($E227*SUMIF('Daily Log'!$BA$18:$BA$1017,$B227,'Daily Log'!$BB$18:$BB$1017),0)</f>
        <v>0</v>
      </c>
      <c r="Y227" s="117">
        <f>IFERROR($E227*SUMIF('Daily Log'!$BD$18:$BD$1017,$B227,'Daily Log'!$BE$18:$BE$1017),0)</f>
        <v>0</v>
      </c>
      <c r="Z227" s="117">
        <f>IFERROR($E227*SUMIF('Daily Log'!$BG$18:$BG$1017,$B227,'Daily Log'!$BH$18:$BH$1017),0)</f>
        <v>0</v>
      </c>
      <c r="AA227" s="117">
        <f>IFERROR($E227*SUMIF('Daily Log'!$BJ$18:$BJ$1017,$B227,'Daily Log'!$BK$18:$BK$1017),0)</f>
        <v>0</v>
      </c>
      <c r="AB227" s="117">
        <f>IFERROR($E227*SUMIF('Daily Log'!$BM$18:$BM$1017,$B227,'Daily Log'!$BN$18:$BN$1017),0)</f>
        <v>0</v>
      </c>
      <c r="AC227" s="117">
        <f>IFERROR($E227*SUMIF('Daily Log'!$BP$18:$BP$1017,$B227,'Daily Log'!$BQ$18:$BQ$1017),0)</f>
        <v>0</v>
      </c>
      <c r="AD227" s="117">
        <f>IFERROR($E227*SUMIF('Daily Log'!$BS$18:$BS$1017,$B227,'Daily Log'!$BT$18:$BT$1017),0)</f>
        <v>0</v>
      </c>
      <c r="AE227" s="117">
        <f>IFERROR($E227*SUMIF('Daily Log'!$BV$18:$BV$1017,$B227,'Daily Log'!$BW$18:$BW$1017),0)</f>
        <v>0</v>
      </c>
      <c r="AF227" s="117">
        <f>IFERROR($E227*SUMIF('Daily Log'!$BY$18:$BY$1017,$B227,'Daily Log'!$BZ$18:$BZ$1017),0)</f>
        <v>0</v>
      </c>
      <c r="AG227" s="117">
        <f>IFERROR($E227*SUMIF('Daily Log'!$CB$18:$CB$1017,$B227,'Daily Log'!$CC$18:$CC$1017),0)</f>
        <v>0</v>
      </c>
      <c r="AH227" s="117">
        <f>IFERROR($E227*SUMIF('Daily Log'!$CE$18:$CE$1017,$B227,'Daily Log'!$CF$18:$CF$1017),0)</f>
        <v>0</v>
      </c>
      <c r="AI227" s="117">
        <f>IFERROR($E227*SUMIF('Daily Log'!$CH$18:$CH$1017,$B227,'Daily Log'!$CI$18:$CI$1017),0)</f>
        <v>0</v>
      </c>
      <c r="AJ227" s="117">
        <f>IFERROR($E227*SUMIF('Daily Log'!$CK$18:$CK$1017,$B227,'Daily Log'!$CL$18:$CL$1017),0)</f>
        <v>0</v>
      </c>
      <c r="AK227" s="117">
        <f>IFERROR($E227*SUMIF('Daily Log'!$CN$18:$CN$1017,$B227,'Daily Log'!$CO$18:$CO$1017),0)</f>
        <v>0</v>
      </c>
    </row>
    <row r="228" spans="2:37" ht="33.75" hidden="1" customHeight="1">
      <c r="B228" s="409" t="s">
        <v>304</v>
      </c>
      <c r="C228" s="410"/>
      <c r="D228" s="399" t="s">
        <v>89</v>
      </c>
      <c r="E228" s="184">
        <v>1</v>
      </c>
      <c r="F228" s="116">
        <f t="shared" si="4"/>
        <v>1</v>
      </c>
      <c r="G228" s="117">
        <f>IFERROR($E228*SUMIF('Daily Log'!$B$18:$B$1017,$B228,'Daily Log'!$C$18:$C$1017),0)</f>
        <v>0</v>
      </c>
      <c r="H228" s="117">
        <f>IFERROR($E228*SUMIF('Daily Log'!$E$18:$E$1017,$B228,'Daily Log'!$F$18:$F$1017),0)</f>
        <v>0</v>
      </c>
      <c r="I228" s="117">
        <f>IFERROR($E228*SUMIF('Daily Log'!$H$18:$H$1017,$B228,'Daily Log'!$I$18:$I$1017),0)</f>
        <v>0</v>
      </c>
      <c r="J228" s="117">
        <f>IFERROR($E228*SUMIF('Daily Log'!$K$18:$K$1017,$B228,'Daily Log'!$L$18:$L$1017),0)</f>
        <v>0</v>
      </c>
      <c r="K228" s="117">
        <f>IFERROR($E228*SUMIF('Daily Log'!$N$18:$N$1017,$B228,'Daily Log'!$O$18:$O$1017),0)</f>
        <v>0</v>
      </c>
      <c r="L228" s="117">
        <f>IFERROR($E228*SUMIF('Daily Log'!$Q$18:$Q$1017,$B228,'Daily Log'!$R$18:$R$1017),0)</f>
        <v>0</v>
      </c>
      <c r="M228" s="117">
        <f>IFERROR($E228*SUMIF('Daily Log'!$T$18:$T$1017,$B228,'Daily Log'!$U$18:$U$1017),0)</f>
        <v>0</v>
      </c>
      <c r="N228" s="117">
        <f>IFERROR($E228*SUMIF('Daily Log'!$W$18:$W$1017,$B228,'Daily Log'!$X$18:$X$1017),0)</f>
        <v>0</v>
      </c>
      <c r="O228" s="117">
        <f>IFERROR($E228*SUMIF('Daily Log'!$Z$18:$Z$1017,$B228,'Daily Log'!$AA$18:$AA$1017),0)</f>
        <v>0</v>
      </c>
      <c r="P228" s="117">
        <f>IFERROR($E228*SUMIF('Daily Log'!$AC$18:$AC$1017,$B228,'Daily Log'!$AD$18:$AD$1017),0)</f>
        <v>0</v>
      </c>
      <c r="Q228" s="117">
        <f>IFERROR($E228*SUMIF('Daily Log'!$AF$18:$AF$1017,$B228,'Daily Log'!$AG$18:$AG$1017),0)</f>
        <v>0</v>
      </c>
      <c r="R228" s="117">
        <f>IFERROR($E228*SUMIF('Daily Log'!$AI$18:$AI$1017,$B228,'Daily Log'!$AJ$18:$AJ$1017),0)</f>
        <v>0</v>
      </c>
      <c r="S228" s="117">
        <f>IFERROR($E228*SUMIF('Daily Log'!$AL$18:$AL$1017,$B228,'Daily Log'!$AM$18:$AM$1017),0)</f>
        <v>0</v>
      </c>
      <c r="T228" s="117">
        <f>IFERROR($E228*SUMIF('Daily Log'!$AO$18:$AO$1017,$B228,'Daily Log'!$AP$18:$AP$1017),0)</f>
        <v>0</v>
      </c>
      <c r="U228" s="117">
        <f>IFERROR($E228*SUMIF('Daily Log'!$AR$18:$AR$1017,$B228,'Daily Log'!$AS$18:$AS$1017),0)</f>
        <v>0</v>
      </c>
      <c r="V228" s="117">
        <f>IFERROR($E228*SUMIF('Daily Log'!$AU$18:$AU$1017,$B228,'Daily Log'!$AV$18:$AV$1017),0)</f>
        <v>0</v>
      </c>
      <c r="W228" s="117">
        <f>IFERROR($E228*SUMIF('Daily Log'!$AX$18:$AX$1017,$B228,'Daily Log'!$AY$18:$AY$1017),0)</f>
        <v>0</v>
      </c>
      <c r="X228" s="117">
        <f>IFERROR($E228*SUMIF('Daily Log'!$BA$18:$BA$1017,$B228,'Daily Log'!$BB$18:$BB$1017),0)</f>
        <v>0</v>
      </c>
      <c r="Y228" s="117">
        <f>IFERROR($E228*SUMIF('Daily Log'!$BD$18:$BD$1017,$B228,'Daily Log'!$BE$18:$BE$1017),0)</f>
        <v>0</v>
      </c>
      <c r="Z228" s="117">
        <f>IFERROR($E228*SUMIF('Daily Log'!$BG$18:$BG$1017,$B228,'Daily Log'!$BH$18:$BH$1017),0)</f>
        <v>0</v>
      </c>
      <c r="AA228" s="117">
        <f>IFERROR($E228*SUMIF('Daily Log'!$BJ$18:$BJ$1017,$B228,'Daily Log'!$BK$18:$BK$1017),0)</f>
        <v>0</v>
      </c>
      <c r="AB228" s="117">
        <f>IFERROR($E228*SUMIF('Daily Log'!$BM$18:$BM$1017,$B228,'Daily Log'!$BN$18:$BN$1017),0)</f>
        <v>0</v>
      </c>
      <c r="AC228" s="117">
        <f>IFERROR($E228*SUMIF('Daily Log'!$BP$18:$BP$1017,$B228,'Daily Log'!$BQ$18:$BQ$1017),0)</f>
        <v>0</v>
      </c>
      <c r="AD228" s="117">
        <f>IFERROR($E228*SUMIF('Daily Log'!$BS$18:$BS$1017,$B228,'Daily Log'!$BT$18:$BT$1017),0)</f>
        <v>0</v>
      </c>
      <c r="AE228" s="117">
        <f>IFERROR($E228*SUMIF('Daily Log'!$BV$18:$BV$1017,$B228,'Daily Log'!$BW$18:$BW$1017),0)</f>
        <v>0</v>
      </c>
      <c r="AF228" s="117">
        <f>IFERROR($E228*SUMIF('Daily Log'!$BY$18:$BY$1017,$B228,'Daily Log'!$BZ$18:$BZ$1017),0)</f>
        <v>1</v>
      </c>
      <c r="AG228" s="117">
        <f>IFERROR($E228*SUMIF('Daily Log'!$CB$18:$CB$1017,$B228,'Daily Log'!$CC$18:$CC$1017),0)</f>
        <v>0</v>
      </c>
      <c r="AH228" s="117">
        <f>IFERROR($E228*SUMIF('Daily Log'!$CE$18:$CE$1017,$B228,'Daily Log'!$CF$18:$CF$1017),0)</f>
        <v>0</v>
      </c>
      <c r="AI228" s="117">
        <f>IFERROR($E228*SUMIF('Daily Log'!$CH$18:$CH$1017,$B228,'Daily Log'!$CI$18:$CI$1017),0)</f>
        <v>0</v>
      </c>
      <c r="AJ228" s="117">
        <f>IFERROR($E228*SUMIF('Daily Log'!$CK$18:$CK$1017,$B228,'Daily Log'!$CL$18:$CL$1017),0)</f>
        <v>0</v>
      </c>
      <c r="AK228" s="117">
        <f>IFERROR($E228*SUMIF('Daily Log'!$CN$18:$CN$1017,$B228,'Daily Log'!$CO$18:$CO$1017),0)</f>
        <v>0</v>
      </c>
    </row>
    <row r="229" spans="2:37" ht="33.75" hidden="1" customHeight="1">
      <c r="B229" s="409" t="s">
        <v>305</v>
      </c>
      <c r="C229" s="410"/>
      <c r="D229" s="399" t="s">
        <v>89</v>
      </c>
      <c r="E229" s="184">
        <v>1</v>
      </c>
      <c r="F229" s="116">
        <f t="shared" si="4"/>
        <v>0</v>
      </c>
      <c r="G229" s="117">
        <f>IFERROR($E229*SUMIF('Daily Log'!$B$18:$B$1017,$B229,'Daily Log'!$C$18:$C$1017),0)</f>
        <v>0</v>
      </c>
      <c r="H229" s="117">
        <f>IFERROR($E229*SUMIF('Daily Log'!$E$18:$E$1017,$B229,'Daily Log'!$F$18:$F$1017),0)</f>
        <v>0</v>
      </c>
      <c r="I229" s="117">
        <f>IFERROR($E229*SUMIF('Daily Log'!$H$18:$H$1017,$B229,'Daily Log'!$I$18:$I$1017),0)</f>
        <v>0</v>
      </c>
      <c r="J229" s="117">
        <f>IFERROR($E229*SUMIF('Daily Log'!$K$18:$K$1017,$B229,'Daily Log'!$L$18:$L$1017),0)</f>
        <v>0</v>
      </c>
      <c r="K229" s="117">
        <f>IFERROR($E229*SUMIF('Daily Log'!$N$18:$N$1017,$B229,'Daily Log'!$O$18:$O$1017),0)</f>
        <v>0</v>
      </c>
      <c r="L229" s="117">
        <f>IFERROR($E229*SUMIF('Daily Log'!$Q$18:$Q$1017,$B229,'Daily Log'!$R$18:$R$1017),0)</f>
        <v>0</v>
      </c>
      <c r="M229" s="117">
        <f>IFERROR($E229*SUMIF('Daily Log'!$T$18:$T$1017,$B229,'Daily Log'!$U$18:$U$1017),0)</f>
        <v>0</v>
      </c>
      <c r="N229" s="117">
        <f>IFERROR($E229*SUMIF('Daily Log'!$W$18:$W$1017,$B229,'Daily Log'!$X$18:$X$1017),0)</f>
        <v>0</v>
      </c>
      <c r="O229" s="117">
        <f>IFERROR($E229*SUMIF('Daily Log'!$Z$18:$Z$1017,$B229,'Daily Log'!$AA$18:$AA$1017),0)</f>
        <v>0</v>
      </c>
      <c r="P229" s="117">
        <f>IFERROR($E229*SUMIF('Daily Log'!$AC$18:$AC$1017,$B229,'Daily Log'!$AD$18:$AD$1017),0)</f>
        <v>0</v>
      </c>
      <c r="Q229" s="117">
        <f>IFERROR($E229*SUMIF('Daily Log'!$AF$18:$AF$1017,$B229,'Daily Log'!$AG$18:$AG$1017),0)</f>
        <v>0</v>
      </c>
      <c r="R229" s="117">
        <f>IFERROR($E229*SUMIF('Daily Log'!$AI$18:$AI$1017,$B229,'Daily Log'!$AJ$18:$AJ$1017),0)</f>
        <v>0</v>
      </c>
      <c r="S229" s="117">
        <f>IFERROR($E229*SUMIF('Daily Log'!$AL$18:$AL$1017,$B229,'Daily Log'!$AM$18:$AM$1017),0)</f>
        <v>0</v>
      </c>
      <c r="T229" s="117">
        <f>IFERROR($E229*SUMIF('Daily Log'!$AO$18:$AO$1017,$B229,'Daily Log'!$AP$18:$AP$1017),0)</f>
        <v>0</v>
      </c>
      <c r="U229" s="117">
        <f>IFERROR($E229*SUMIF('Daily Log'!$AR$18:$AR$1017,$B229,'Daily Log'!$AS$18:$AS$1017),0)</f>
        <v>0</v>
      </c>
      <c r="V229" s="117">
        <f>IFERROR($E229*SUMIF('Daily Log'!$AU$18:$AU$1017,$B229,'Daily Log'!$AV$18:$AV$1017),0)</f>
        <v>0</v>
      </c>
      <c r="W229" s="117">
        <f>IFERROR($E229*SUMIF('Daily Log'!$AX$18:$AX$1017,$B229,'Daily Log'!$AY$18:$AY$1017),0)</f>
        <v>0</v>
      </c>
      <c r="X229" s="117">
        <f>IFERROR($E229*SUMIF('Daily Log'!$BA$18:$BA$1017,$B229,'Daily Log'!$BB$18:$BB$1017),0)</f>
        <v>0</v>
      </c>
      <c r="Y229" s="117">
        <f>IFERROR($E229*SUMIF('Daily Log'!$BD$18:$BD$1017,$B229,'Daily Log'!$BE$18:$BE$1017),0)</f>
        <v>0</v>
      </c>
      <c r="Z229" s="117">
        <f>IFERROR($E229*SUMIF('Daily Log'!$BG$18:$BG$1017,$B229,'Daily Log'!$BH$18:$BH$1017),0)</f>
        <v>0</v>
      </c>
      <c r="AA229" s="117">
        <f>IFERROR($E229*SUMIF('Daily Log'!$BJ$18:$BJ$1017,$B229,'Daily Log'!$BK$18:$BK$1017),0)</f>
        <v>0</v>
      </c>
      <c r="AB229" s="117">
        <f>IFERROR($E229*SUMIF('Daily Log'!$BM$18:$BM$1017,$B229,'Daily Log'!$BN$18:$BN$1017),0)</f>
        <v>0</v>
      </c>
      <c r="AC229" s="117">
        <f>IFERROR($E229*SUMIF('Daily Log'!$BP$18:$BP$1017,$B229,'Daily Log'!$BQ$18:$BQ$1017),0)</f>
        <v>0</v>
      </c>
      <c r="AD229" s="117">
        <f>IFERROR($E229*SUMIF('Daily Log'!$BS$18:$BS$1017,$B229,'Daily Log'!$BT$18:$BT$1017),0)</f>
        <v>0</v>
      </c>
      <c r="AE229" s="117">
        <f>IFERROR($E229*SUMIF('Daily Log'!$BV$18:$BV$1017,$B229,'Daily Log'!$BW$18:$BW$1017),0)</f>
        <v>0</v>
      </c>
      <c r="AF229" s="117">
        <f>IFERROR($E229*SUMIF('Daily Log'!$BY$18:$BY$1017,$B229,'Daily Log'!$BZ$18:$BZ$1017),0)</f>
        <v>0</v>
      </c>
      <c r="AG229" s="117">
        <f>IFERROR($E229*SUMIF('Daily Log'!$CB$18:$CB$1017,$B229,'Daily Log'!$CC$18:$CC$1017),0)</f>
        <v>0</v>
      </c>
      <c r="AH229" s="117">
        <f>IFERROR($E229*SUMIF('Daily Log'!$CE$18:$CE$1017,$B229,'Daily Log'!$CF$18:$CF$1017),0)</f>
        <v>0</v>
      </c>
      <c r="AI229" s="117">
        <f>IFERROR($E229*SUMIF('Daily Log'!$CH$18:$CH$1017,$B229,'Daily Log'!$CI$18:$CI$1017),0)</f>
        <v>0</v>
      </c>
      <c r="AJ229" s="117">
        <f>IFERROR($E229*SUMIF('Daily Log'!$CK$18:$CK$1017,$B229,'Daily Log'!$CL$18:$CL$1017),0)</f>
        <v>0</v>
      </c>
      <c r="AK229" s="117">
        <f>IFERROR($E229*SUMIF('Daily Log'!$CN$18:$CN$1017,$B229,'Daily Log'!$CO$18:$CO$1017),0)</f>
        <v>0</v>
      </c>
    </row>
    <row r="230" spans="2:37" ht="33.75" hidden="1" customHeight="1">
      <c r="B230" s="409" t="s">
        <v>306</v>
      </c>
      <c r="C230" s="410"/>
      <c r="D230" s="399" t="s">
        <v>89</v>
      </c>
      <c r="E230" s="184">
        <v>1</v>
      </c>
      <c r="F230" s="116">
        <f t="shared" si="4"/>
        <v>4</v>
      </c>
      <c r="G230" s="117">
        <f>IFERROR($E230*SUMIF('Daily Log'!$B$18:$B$1017,$B230,'Daily Log'!$C$18:$C$1017),0)</f>
        <v>0</v>
      </c>
      <c r="H230" s="117">
        <f>IFERROR($E230*SUMIF('Daily Log'!$E$18:$E$1017,$B230,'Daily Log'!$F$18:$F$1017),0)</f>
        <v>0</v>
      </c>
      <c r="I230" s="117">
        <f>IFERROR($E230*SUMIF('Daily Log'!$H$18:$H$1017,$B230,'Daily Log'!$I$18:$I$1017),0)</f>
        <v>0</v>
      </c>
      <c r="J230" s="117">
        <f>IFERROR($E230*SUMIF('Daily Log'!$K$18:$K$1017,$B230,'Daily Log'!$L$18:$L$1017),0)</f>
        <v>0</v>
      </c>
      <c r="K230" s="117">
        <f>IFERROR($E230*SUMIF('Daily Log'!$N$18:$N$1017,$B230,'Daily Log'!$O$18:$O$1017),0)</f>
        <v>0</v>
      </c>
      <c r="L230" s="117">
        <f>IFERROR($E230*SUMIF('Daily Log'!$Q$18:$Q$1017,$B230,'Daily Log'!$R$18:$R$1017),0)</f>
        <v>0</v>
      </c>
      <c r="M230" s="117">
        <f>IFERROR($E230*SUMIF('Daily Log'!$T$18:$T$1017,$B230,'Daily Log'!$U$18:$U$1017),0)</f>
        <v>0</v>
      </c>
      <c r="N230" s="117">
        <f>IFERROR($E230*SUMIF('Daily Log'!$W$18:$W$1017,$B230,'Daily Log'!$X$18:$X$1017),0)</f>
        <v>0</v>
      </c>
      <c r="O230" s="117">
        <f>IFERROR($E230*SUMIF('Daily Log'!$Z$18:$Z$1017,$B230,'Daily Log'!$AA$18:$AA$1017),0)</f>
        <v>0</v>
      </c>
      <c r="P230" s="117">
        <f>IFERROR($E230*SUMIF('Daily Log'!$AC$18:$AC$1017,$B230,'Daily Log'!$AD$18:$AD$1017),0)</f>
        <v>0</v>
      </c>
      <c r="Q230" s="117">
        <f>IFERROR($E230*SUMIF('Daily Log'!$AF$18:$AF$1017,$B230,'Daily Log'!$AG$18:$AG$1017),0)</f>
        <v>0</v>
      </c>
      <c r="R230" s="117">
        <f>IFERROR($E230*SUMIF('Daily Log'!$AI$18:$AI$1017,$B230,'Daily Log'!$AJ$18:$AJ$1017),0)</f>
        <v>0</v>
      </c>
      <c r="S230" s="117">
        <f>IFERROR($E230*SUMIF('Daily Log'!$AL$18:$AL$1017,$B230,'Daily Log'!$AM$18:$AM$1017),0)</f>
        <v>0</v>
      </c>
      <c r="T230" s="117">
        <f>IFERROR($E230*SUMIF('Daily Log'!$AO$18:$AO$1017,$B230,'Daily Log'!$AP$18:$AP$1017),0)</f>
        <v>0</v>
      </c>
      <c r="U230" s="117">
        <f>IFERROR($E230*SUMIF('Daily Log'!$AR$18:$AR$1017,$B230,'Daily Log'!$AS$18:$AS$1017),0)</f>
        <v>0</v>
      </c>
      <c r="V230" s="117">
        <f>IFERROR($E230*SUMIF('Daily Log'!$AU$18:$AU$1017,$B230,'Daily Log'!$AV$18:$AV$1017),0)</f>
        <v>0</v>
      </c>
      <c r="W230" s="117">
        <f>IFERROR($E230*SUMIF('Daily Log'!$AX$18:$AX$1017,$B230,'Daily Log'!$AY$18:$AY$1017),0)</f>
        <v>0</v>
      </c>
      <c r="X230" s="117">
        <f>IFERROR($E230*SUMIF('Daily Log'!$BA$18:$BA$1017,$B230,'Daily Log'!$BB$18:$BB$1017),0)</f>
        <v>0</v>
      </c>
      <c r="Y230" s="117">
        <f>IFERROR($E230*SUMIF('Daily Log'!$BD$18:$BD$1017,$B230,'Daily Log'!$BE$18:$BE$1017),0)</f>
        <v>0</v>
      </c>
      <c r="Z230" s="117">
        <f>IFERROR($E230*SUMIF('Daily Log'!$BG$18:$BG$1017,$B230,'Daily Log'!$BH$18:$BH$1017),0)</f>
        <v>0</v>
      </c>
      <c r="AA230" s="117">
        <f>IFERROR($E230*SUMIF('Daily Log'!$BJ$18:$BJ$1017,$B230,'Daily Log'!$BK$18:$BK$1017),0)</f>
        <v>0</v>
      </c>
      <c r="AB230" s="117">
        <f>IFERROR($E230*SUMIF('Daily Log'!$BM$18:$BM$1017,$B230,'Daily Log'!$BN$18:$BN$1017),0)</f>
        <v>0</v>
      </c>
      <c r="AC230" s="117">
        <f>IFERROR($E230*SUMIF('Daily Log'!$BP$18:$BP$1017,$B230,'Daily Log'!$BQ$18:$BQ$1017),0)</f>
        <v>0</v>
      </c>
      <c r="AD230" s="117">
        <f>IFERROR($E230*SUMIF('Daily Log'!$BS$18:$BS$1017,$B230,'Daily Log'!$BT$18:$BT$1017),0)</f>
        <v>1</v>
      </c>
      <c r="AE230" s="117">
        <f>IFERROR($E230*SUMIF('Daily Log'!$BV$18:$BV$1017,$B230,'Daily Log'!$BW$18:$BW$1017),0)</f>
        <v>1</v>
      </c>
      <c r="AF230" s="117">
        <f>IFERROR($E230*SUMIF('Daily Log'!$BY$18:$BY$1017,$B230,'Daily Log'!$BZ$18:$BZ$1017),0)</f>
        <v>0</v>
      </c>
      <c r="AG230" s="117">
        <f>IFERROR($E230*SUMIF('Daily Log'!$CB$18:$CB$1017,$B230,'Daily Log'!$CC$18:$CC$1017),0)</f>
        <v>2</v>
      </c>
      <c r="AH230" s="117">
        <f>IFERROR($E230*SUMIF('Daily Log'!$CE$18:$CE$1017,$B230,'Daily Log'!$CF$18:$CF$1017),0)</f>
        <v>0</v>
      </c>
      <c r="AI230" s="117">
        <f>IFERROR($E230*SUMIF('Daily Log'!$CH$18:$CH$1017,$B230,'Daily Log'!$CI$18:$CI$1017),0)</f>
        <v>0</v>
      </c>
      <c r="AJ230" s="117">
        <f>IFERROR($E230*SUMIF('Daily Log'!$CK$18:$CK$1017,$B230,'Daily Log'!$CL$18:$CL$1017),0)</f>
        <v>0</v>
      </c>
      <c r="AK230" s="117">
        <f>IFERROR($E230*SUMIF('Daily Log'!$CN$18:$CN$1017,$B230,'Daily Log'!$CO$18:$CO$1017),0)</f>
        <v>0</v>
      </c>
    </row>
    <row r="231" spans="2:37" ht="33.75" hidden="1" customHeight="1">
      <c r="B231" s="409" t="s">
        <v>307</v>
      </c>
      <c r="C231" s="410"/>
      <c r="D231" s="399" t="s">
        <v>89</v>
      </c>
      <c r="E231" s="184">
        <v>1</v>
      </c>
      <c r="F231" s="116">
        <f t="shared" si="4"/>
        <v>0</v>
      </c>
      <c r="G231" s="117">
        <f>IFERROR($E231*SUMIF('Daily Log'!$B$18:$B$1017,$B231,'Daily Log'!$C$18:$C$1017),0)</f>
        <v>0</v>
      </c>
      <c r="H231" s="117">
        <f>IFERROR($E231*SUMIF('Daily Log'!$E$18:$E$1017,$B231,'Daily Log'!$F$18:$F$1017),0)</f>
        <v>0</v>
      </c>
      <c r="I231" s="117">
        <f>IFERROR($E231*SUMIF('Daily Log'!$H$18:$H$1017,$B231,'Daily Log'!$I$18:$I$1017),0)</f>
        <v>0</v>
      </c>
      <c r="J231" s="117">
        <f>IFERROR($E231*SUMIF('Daily Log'!$K$18:$K$1017,$B231,'Daily Log'!$L$18:$L$1017),0)</f>
        <v>0</v>
      </c>
      <c r="K231" s="117">
        <f>IFERROR($E231*SUMIF('Daily Log'!$N$18:$N$1017,$B231,'Daily Log'!$O$18:$O$1017),0)</f>
        <v>0</v>
      </c>
      <c r="L231" s="117">
        <f>IFERROR($E231*SUMIF('Daily Log'!$Q$18:$Q$1017,$B231,'Daily Log'!$R$18:$R$1017),0)</f>
        <v>0</v>
      </c>
      <c r="M231" s="117">
        <f>IFERROR($E231*SUMIF('Daily Log'!$T$18:$T$1017,$B231,'Daily Log'!$U$18:$U$1017),0)</f>
        <v>0</v>
      </c>
      <c r="N231" s="117">
        <f>IFERROR($E231*SUMIF('Daily Log'!$W$18:$W$1017,$B231,'Daily Log'!$X$18:$X$1017),0)</f>
        <v>0</v>
      </c>
      <c r="O231" s="117">
        <f>IFERROR($E231*SUMIF('Daily Log'!$Z$18:$Z$1017,$B231,'Daily Log'!$AA$18:$AA$1017),0)</f>
        <v>0</v>
      </c>
      <c r="P231" s="117">
        <f>IFERROR($E231*SUMIF('Daily Log'!$AC$18:$AC$1017,$B231,'Daily Log'!$AD$18:$AD$1017),0)</f>
        <v>0</v>
      </c>
      <c r="Q231" s="117">
        <f>IFERROR($E231*SUMIF('Daily Log'!$AF$18:$AF$1017,$B231,'Daily Log'!$AG$18:$AG$1017),0)</f>
        <v>0</v>
      </c>
      <c r="R231" s="117">
        <f>IFERROR($E231*SUMIF('Daily Log'!$AI$18:$AI$1017,$B231,'Daily Log'!$AJ$18:$AJ$1017),0)</f>
        <v>0</v>
      </c>
      <c r="S231" s="117">
        <f>IFERROR($E231*SUMIF('Daily Log'!$AL$18:$AL$1017,$B231,'Daily Log'!$AM$18:$AM$1017),0)</f>
        <v>0</v>
      </c>
      <c r="T231" s="117">
        <f>IFERROR($E231*SUMIF('Daily Log'!$AO$18:$AO$1017,$B231,'Daily Log'!$AP$18:$AP$1017),0)</f>
        <v>0</v>
      </c>
      <c r="U231" s="117">
        <f>IFERROR($E231*SUMIF('Daily Log'!$AR$18:$AR$1017,$B231,'Daily Log'!$AS$18:$AS$1017),0)</f>
        <v>0</v>
      </c>
      <c r="V231" s="117">
        <f>IFERROR($E231*SUMIF('Daily Log'!$AU$18:$AU$1017,$B231,'Daily Log'!$AV$18:$AV$1017),0)</f>
        <v>0</v>
      </c>
      <c r="W231" s="117">
        <f>IFERROR($E231*SUMIF('Daily Log'!$AX$18:$AX$1017,$B231,'Daily Log'!$AY$18:$AY$1017),0)</f>
        <v>0</v>
      </c>
      <c r="X231" s="117">
        <f>IFERROR($E231*SUMIF('Daily Log'!$BA$18:$BA$1017,$B231,'Daily Log'!$BB$18:$BB$1017),0)</f>
        <v>0</v>
      </c>
      <c r="Y231" s="117">
        <f>IFERROR($E231*SUMIF('Daily Log'!$BD$18:$BD$1017,$B231,'Daily Log'!$BE$18:$BE$1017),0)</f>
        <v>0</v>
      </c>
      <c r="Z231" s="117">
        <f>IFERROR($E231*SUMIF('Daily Log'!$BG$18:$BG$1017,$B231,'Daily Log'!$BH$18:$BH$1017),0)</f>
        <v>0</v>
      </c>
      <c r="AA231" s="117">
        <f>IFERROR($E231*SUMIF('Daily Log'!$BJ$18:$BJ$1017,$B231,'Daily Log'!$BK$18:$BK$1017),0)</f>
        <v>0</v>
      </c>
      <c r="AB231" s="117">
        <f>IFERROR($E231*SUMIF('Daily Log'!$BM$18:$BM$1017,$B231,'Daily Log'!$BN$18:$BN$1017),0)</f>
        <v>0</v>
      </c>
      <c r="AC231" s="117">
        <f>IFERROR($E231*SUMIF('Daily Log'!$BP$18:$BP$1017,$B231,'Daily Log'!$BQ$18:$BQ$1017),0)</f>
        <v>0</v>
      </c>
      <c r="AD231" s="117">
        <f>IFERROR($E231*SUMIF('Daily Log'!$BS$18:$BS$1017,$B231,'Daily Log'!$BT$18:$BT$1017),0)</f>
        <v>0</v>
      </c>
      <c r="AE231" s="117">
        <f>IFERROR($E231*SUMIF('Daily Log'!$BV$18:$BV$1017,$B231,'Daily Log'!$BW$18:$BW$1017),0)</f>
        <v>0</v>
      </c>
      <c r="AF231" s="117">
        <f>IFERROR($E231*SUMIF('Daily Log'!$BY$18:$BY$1017,$B231,'Daily Log'!$BZ$18:$BZ$1017),0)</f>
        <v>0</v>
      </c>
      <c r="AG231" s="117">
        <f>IFERROR($E231*SUMIF('Daily Log'!$CB$18:$CB$1017,$B231,'Daily Log'!$CC$18:$CC$1017),0)</f>
        <v>0</v>
      </c>
      <c r="AH231" s="117">
        <f>IFERROR($E231*SUMIF('Daily Log'!$CE$18:$CE$1017,$B231,'Daily Log'!$CF$18:$CF$1017),0)</f>
        <v>0</v>
      </c>
      <c r="AI231" s="117">
        <f>IFERROR($E231*SUMIF('Daily Log'!$CH$18:$CH$1017,$B231,'Daily Log'!$CI$18:$CI$1017),0)</f>
        <v>0</v>
      </c>
      <c r="AJ231" s="117">
        <f>IFERROR($E231*SUMIF('Daily Log'!$CK$18:$CK$1017,$B231,'Daily Log'!$CL$18:$CL$1017),0)</f>
        <v>0</v>
      </c>
      <c r="AK231" s="117">
        <f>IFERROR($E231*SUMIF('Daily Log'!$CN$18:$CN$1017,$B231,'Daily Log'!$CO$18:$CO$1017),0)</f>
        <v>0</v>
      </c>
    </row>
    <row r="232" spans="2:37" ht="33.75" hidden="1" customHeight="1">
      <c r="B232" s="409" t="s">
        <v>308</v>
      </c>
      <c r="C232" s="410"/>
      <c r="D232" s="399" t="s">
        <v>89</v>
      </c>
      <c r="E232" s="184">
        <v>1</v>
      </c>
      <c r="F232" s="116">
        <f t="shared" si="4"/>
        <v>2</v>
      </c>
      <c r="G232" s="117">
        <f>IFERROR($E232*SUMIF('Daily Log'!$B$18:$B$1017,$B232,'Daily Log'!$C$18:$C$1017),0)</f>
        <v>0</v>
      </c>
      <c r="H232" s="117">
        <f>IFERROR($E232*SUMIF('Daily Log'!$E$18:$E$1017,$B232,'Daily Log'!$F$18:$F$1017),0)</f>
        <v>0</v>
      </c>
      <c r="I232" s="117">
        <f>IFERROR($E232*SUMIF('Daily Log'!$H$18:$H$1017,$B232,'Daily Log'!$I$18:$I$1017),0)</f>
        <v>0</v>
      </c>
      <c r="J232" s="117">
        <f>IFERROR($E232*SUMIF('Daily Log'!$K$18:$K$1017,$B232,'Daily Log'!$L$18:$L$1017),0)</f>
        <v>0</v>
      </c>
      <c r="K232" s="117">
        <f>IFERROR($E232*SUMIF('Daily Log'!$N$18:$N$1017,$B232,'Daily Log'!$O$18:$O$1017),0)</f>
        <v>0</v>
      </c>
      <c r="L232" s="117">
        <f>IFERROR($E232*SUMIF('Daily Log'!$Q$18:$Q$1017,$B232,'Daily Log'!$R$18:$R$1017),0)</f>
        <v>0</v>
      </c>
      <c r="M232" s="117">
        <f>IFERROR($E232*SUMIF('Daily Log'!$T$18:$T$1017,$B232,'Daily Log'!$U$18:$U$1017),0)</f>
        <v>0</v>
      </c>
      <c r="N232" s="117">
        <f>IFERROR($E232*SUMIF('Daily Log'!$W$18:$W$1017,$B232,'Daily Log'!$X$18:$X$1017),0)</f>
        <v>0</v>
      </c>
      <c r="O232" s="117">
        <f>IFERROR($E232*SUMIF('Daily Log'!$Z$18:$Z$1017,$B232,'Daily Log'!$AA$18:$AA$1017),0)</f>
        <v>0</v>
      </c>
      <c r="P232" s="117">
        <f>IFERROR($E232*SUMIF('Daily Log'!$AC$18:$AC$1017,$B232,'Daily Log'!$AD$18:$AD$1017),0)</f>
        <v>0</v>
      </c>
      <c r="Q232" s="117">
        <f>IFERROR($E232*SUMIF('Daily Log'!$AF$18:$AF$1017,$B232,'Daily Log'!$AG$18:$AG$1017),0)</f>
        <v>0</v>
      </c>
      <c r="R232" s="117">
        <f>IFERROR($E232*SUMIF('Daily Log'!$AI$18:$AI$1017,$B232,'Daily Log'!$AJ$18:$AJ$1017),0)</f>
        <v>0</v>
      </c>
      <c r="S232" s="117">
        <f>IFERROR($E232*SUMIF('Daily Log'!$AL$18:$AL$1017,$B232,'Daily Log'!$AM$18:$AM$1017),0)</f>
        <v>0</v>
      </c>
      <c r="T232" s="117">
        <f>IFERROR($E232*SUMIF('Daily Log'!$AO$18:$AO$1017,$B232,'Daily Log'!$AP$18:$AP$1017),0)</f>
        <v>0</v>
      </c>
      <c r="U232" s="117">
        <f>IFERROR($E232*SUMIF('Daily Log'!$AR$18:$AR$1017,$B232,'Daily Log'!$AS$18:$AS$1017),0)</f>
        <v>0</v>
      </c>
      <c r="V232" s="117">
        <f>IFERROR($E232*SUMIF('Daily Log'!$AU$18:$AU$1017,$B232,'Daily Log'!$AV$18:$AV$1017),0)</f>
        <v>0</v>
      </c>
      <c r="W232" s="117">
        <f>IFERROR($E232*SUMIF('Daily Log'!$AX$18:$AX$1017,$B232,'Daily Log'!$AY$18:$AY$1017),0)</f>
        <v>0</v>
      </c>
      <c r="X232" s="117">
        <f>IFERROR($E232*SUMIF('Daily Log'!$BA$18:$BA$1017,$B232,'Daily Log'!$BB$18:$BB$1017),0)</f>
        <v>0</v>
      </c>
      <c r="Y232" s="117">
        <f>IFERROR($E232*SUMIF('Daily Log'!$BD$18:$BD$1017,$B232,'Daily Log'!$BE$18:$BE$1017),0)</f>
        <v>0</v>
      </c>
      <c r="Z232" s="117">
        <f>IFERROR($E232*SUMIF('Daily Log'!$BG$18:$BG$1017,$B232,'Daily Log'!$BH$18:$BH$1017),0)</f>
        <v>0</v>
      </c>
      <c r="AA232" s="117">
        <f>IFERROR($E232*SUMIF('Daily Log'!$BJ$18:$BJ$1017,$B232,'Daily Log'!$BK$18:$BK$1017),0)</f>
        <v>0</v>
      </c>
      <c r="AB232" s="117">
        <f>IFERROR($E232*SUMIF('Daily Log'!$BM$18:$BM$1017,$B232,'Daily Log'!$BN$18:$BN$1017),0)</f>
        <v>0</v>
      </c>
      <c r="AC232" s="117">
        <f>IFERROR($E232*SUMIF('Daily Log'!$BP$18:$BP$1017,$B232,'Daily Log'!$BQ$18:$BQ$1017),0)</f>
        <v>0</v>
      </c>
      <c r="AD232" s="117">
        <f>IFERROR($E232*SUMIF('Daily Log'!$BS$18:$BS$1017,$B232,'Daily Log'!$BT$18:$BT$1017),0)</f>
        <v>0</v>
      </c>
      <c r="AE232" s="117">
        <f>IFERROR($E232*SUMIF('Daily Log'!$BV$18:$BV$1017,$B232,'Daily Log'!$BW$18:$BW$1017),0)</f>
        <v>1</v>
      </c>
      <c r="AF232" s="117">
        <f>IFERROR($E232*SUMIF('Daily Log'!$BY$18:$BY$1017,$B232,'Daily Log'!$BZ$18:$BZ$1017),0)</f>
        <v>0</v>
      </c>
      <c r="AG232" s="117">
        <f>IFERROR($E232*SUMIF('Daily Log'!$CB$18:$CB$1017,$B232,'Daily Log'!$CC$18:$CC$1017),0)</f>
        <v>1</v>
      </c>
      <c r="AH232" s="117">
        <f>IFERROR($E232*SUMIF('Daily Log'!$CE$18:$CE$1017,$B232,'Daily Log'!$CF$18:$CF$1017),0)</f>
        <v>0</v>
      </c>
      <c r="AI232" s="117">
        <f>IFERROR($E232*SUMIF('Daily Log'!$CH$18:$CH$1017,$B232,'Daily Log'!$CI$18:$CI$1017),0)</f>
        <v>0</v>
      </c>
      <c r="AJ232" s="117">
        <f>IFERROR($E232*SUMIF('Daily Log'!$CK$18:$CK$1017,$B232,'Daily Log'!$CL$18:$CL$1017),0)</f>
        <v>0</v>
      </c>
      <c r="AK232" s="117">
        <f>IFERROR($E232*SUMIF('Daily Log'!$CN$18:$CN$1017,$B232,'Daily Log'!$CO$18:$CO$1017),0)</f>
        <v>0</v>
      </c>
    </row>
    <row r="233" spans="2:37" ht="33.75" hidden="1" customHeight="1">
      <c r="B233" s="409" t="s">
        <v>309</v>
      </c>
      <c r="C233" s="410"/>
      <c r="D233" s="399" t="s">
        <v>89</v>
      </c>
      <c r="E233" s="184">
        <v>1</v>
      </c>
      <c r="F233" s="116">
        <f t="shared" si="4"/>
        <v>0</v>
      </c>
      <c r="G233" s="117">
        <f>IFERROR($E233*SUMIF('Daily Log'!$B$18:$B$1017,$B233,'Daily Log'!$C$18:$C$1017),0)</f>
        <v>0</v>
      </c>
      <c r="H233" s="117">
        <f>IFERROR($E233*SUMIF('Daily Log'!$E$18:$E$1017,$B233,'Daily Log'!$F$18:$F$1017),0)</f>
        <v>0</v>
      </c>
      <c r="I233" s="117">
        <f>IFERROR($E233*SUMIF('Daily Log'!$H$18:$H$1017,$B233,'Daily Log'!$I$18:$I$1017),0)</f>
        <v>0</v>
      </c>
      <c r="J233" s="117">
        <f>IFERROR($E233*SUMIF('Daily Log'!$K$18:$K$1017,$B233,'Daily Log'!$L$18:$L$1017),0)</f>
        <v>0</v>
      </c>
      <c r="K233" s="117">
        <f>IFERROR($E233*SUMIF('Daily Log'!$N$18:$N$1017,$B233,'Daily Log'!$O$18:$O$1017),0)</f>
        <v>0</v>
      </c>
      <c r="L233" s="117">
        <f>IFERROR($E233*SUMIF('Daily Log'!$Q$18:$Q$1017,$B233,'Daily Log'!$R$18:$R$1017),0)</f>
        <v>0</v>
      </c>
      <c r="M233" s="117">
        <f>IFERROR($E233*SUMIF('Daily Log'!$T$18:$T$1017,$B233,'Daily Log'!$U$18:$U$1017),0)</f>
        <v>0</v>
      </c>
      <c r="N233" s="117">
        <f>IFERROR($E233*SUMIF('Daily Log'!$W$18:$W$1017,$B233,'Daily Log'!$X$18:$X$1017),0)</f>
        <v>0</v>
      </c>
      <c r="O233" s="117">
        <f>IFERROR($E233*SUMIF('Daily Log'!$Z$18:$Z$1017,$B233,'Daily Log'!$AA$18:$AA$1017),0)</f>
        <v>0</v>
      </c>
      <c r="P233" s="117">
        <f>IFERROR($E233*SUMIF('Daily Log'!$AC$18:$AC$1017,$B233,'Daily Log'!$AD$18:$AD$1017),0)</f>
        <v>0</v>
      </c>
      <c r="Q233" s="117">
        <f>IFERROR($E233*SUMIF('Daily Log'!$AF$18:$AF$1017,$B233,'Daily Log'!$AG$18:$AG$1017),0)</f>
        <v>0</v>
      </c>
      <c r="R233" s="117">
        <f>IFERROR($E233*SUMIF('Daily Log'!$AI$18:$AI$1017,$B233,'Daily Log'!$AJ$18:$AJ$1017),0)</f>
        <v>0</v>
      </c>
      <c r="S233" s="117">
        <f>IFERROR($E233*SUMIF('Daily Log'!$AL$18:$AL$1017,$B233,'Daily Log'!$AM$18:$AM$1017),0)</f>
        <v>0</v>
      </c>
      <c r="T233" s="117">
        <f>IFERROR($E233*SUMIF('Daily Log'!$AO$18:$AO$1017,$B233,'Daily Log'!$AP$18:$AP$1017),0)</f>
        <v>0</v>
      </c>
      <c r="U233" s="117">
        <f>IFERROR($E233*SUMIF('Daily Log'!$AR$18:$AR$1017,$B233,'Daily Log'!$AS$18:$AS$1017),0)</f>
        <v>0</v>
      </c>
      <c r="V233" s="117">
        <f>IFERROR($E233*SUMIF('Daily Log'!$AU$18:$AU$1017,$B233,'Daily Log'!$AV$18:$AV$1017),0)</f>
        <v>0</v>
      </c>
      <c r="W233" s="117">
        <f>IFERROR($E233*SUMIF('Daily Log'!$AX$18:$AX$1017,$B233,'Daily Log'!$AY$18:$AY$1017),0)</f>
        <v>0</v>
      </c>
      <c r="X233" s="117">
        <f>IFERROR($E233*SUMIF('Daily Log'!$BA$18:$BA$1017,$B233,'Daily Log'!$BB$18:$BB$1017),0)</f>
        <v>0</v>
      </c>
      <c r="Y233" s="117">
        <f>IFERROR($E233*SUMIF('Daily Log'!$BD$18:$BD$1017,$B233,'Daily Log'!$BE$18:$BE$1017),0)</f>
        <v>0</v>
      </c>
      <c r="Z233" s="117">
        <f>IFERROR($E233*SUMIF('Daily Log'!$BG$18:$BG$1017,$B233,'Daily Log'!$BH$18:$BH$1017),0)</f>
        <v>0</v>
      </c>
      <c r="AA233" s="117">
        <f>IFERROR($E233*SUMIF('Daily Log'!$BJ$18:$BJ$1017,$B233,'Daily Log'!$BK$18:$BK$1017),0)</f>
        <v>0</v>
      </c>
      <c r="AB233" s="117">
        <f>IFERROR($E233*SUMIF('Daily Log'!$BM$18:$BM$1017,$B233,'Daily Log'!$BN$18:$BN$1017),0)</f>
        <v>0</v>
      </c>
      <c r="AC233" s="117">
        <f>IFERROR($E233*SUMIF('Daily Log'!$BP$18:$BP$1017,$B233,'Daily Log'!$BQ$18:$BQ$1017),0)</f>
        <v>0</v>
      </c>
      <c r="AD233" s="117">
        <f>IFERROR($E233*SUMIF('Daily Log'!$BS$18:$BS$1017,$B233,'Daily Log'!$BT$18:$BT$1017),0)</f>
        <v>0</v>
      </c>
      <c r="AE233" s="117">
        <f>IFERROR($E233*SUMIF('Daily Log'!$BV$18:$BV$1017,$B233,'Daily Log'!$BW$18:$BW$1017),0)</f>
        <v>0</v>
      </c>
      <c r="AF233" s="117">
        <f>IFERROR($E233*SUMIF('Daily Log'!$BY$18:$BY$1017,$B233,'Daily Log'!$BZ$18:$BZ$1017),0)</f>
        <v>0</v>
      </c>
      <c r="AG233" s="117">
        <f>IFERROR($E233*SUMIF('Daily Log'!$CB$18:$CB$1017,$B233,'Daily Log'!$CC$18:$CC$1017),0)</f>
        <v>0</v>
      </c>
      <c r="AH233" s="117">
        <f>IFERROR($E233*SUMIF('Daily Log'!$CE$18:$CE$1017,$B233,'Daily Log'!$CF$18:$CF$1017),0)</f>
        <v>0</v>
      </c>
      <c r="AI233" s="117">
        <f>IFERROR($E233*SUMIF('Daily Log'!$CH$18:$CH$1017,$B233,'Daily Log'!$CI$18:$CI$1017),0)</f>
        <v>0</v>
      </c>
      <c r="AJ233" s="117">
        <f>IFERROR($E233*SUMIF('Daily Log'!$CK$18:$CK$1017,$B233,'Daily Log'!$CL$18:$CL$1017),0)</f>
        <v>0</v>
      </c>
      <c r="AK233" s="117">
        <f>IFERROR($E233*SUMIF('Daily Log'!$CN$18:$CN$1017,$B233,'Daily Log'!$CO$18:$CO$1017),0)</f>
        <v>0</v>
      </c>
    </row>
    <row r="234" spans="2:37" ht="33.75" hidden="1" customHeight="1">
      <c r="B234" s="409" t="s">
        <v>161</v>
      </c>
      <c r="C234" s="410"/>
      <c r="D234" s="399" t="s">
        <v>89</v>
      </c>
      <c r="E234" s="184">
        <v>1</v>
      </c>
      <c r="F234" s="116">
        <f t="shared" si="4"/>
        <v>1</v>
      </c>
      <c r="G234" s="117">
        <f>IFERROR($E234*SUMIF('Daily Log'!$B$18:$B$1017,$B234,'Daily Log'!$C$18:$C$1017),0)</f>
        <v>0</v>
      </c>
      <c r="H234" s="117">
        <f>IFERROR($E234*SUMIF('Daily Log'!$E$18:$E$1017,$B234,'Daily Log'!$F$18:$F$1017),0)</f>
        <v>0</v>
      </c>
      <c r="I234" s="117">
        <f>IFERROR($E234*SUMIF('Daily Log'!$H$18:$H$1017,$B234,'Daily Log'!$I$18:$I$1017),0)</f>
        <v>0</v>
      </c>
      <c r="J234" s="117">
        <f>IFERROR($E234*SUMIF('Daily Log'!$K$18:$K$1017,$B234,'Daily Log'!$L$18:$L$1017),0)</f>
        <v>0</v>
      </c>
      <c r="K234" s="117">
        <f>IFERROR($E234*SUMIF('Daily Log'!$N$18:$N$1017,$B234,'Daily Log'!$O$18:$O$1017),0)</f>
        <v>0</v>
      </c>
      <c r="L234" s="117">
        <f>IFERROR($E234*SUMIF('Daily Log'!$Q$18:$Q$1017,$B234,'Daily Log'!$R$18:$R$1017),0)</f>
        <v>0</v>
      </c>
      <c r="M234" s="117">
        <f>IFERROR($E234*SUMIF('Daily Log'!$T$18:$T$1017,$B234,'Daily Log'!$U$18:$U$1017),0)</f>
        <v>0</v>
      </c>
      <c r="N234" s="117">
        <f>IFERROR($E234*SUMIF('Daily Log'!$W$18:$W$1017,$B234,'Daily Log'!$X$18:$X$1017),0)</f>
        <v>0</v>
      </c>
      <c r="O234" s="117">
        <f>IFERROR($E234*SUMIF('Daily Log'!$Z$18:$Z$1017,$B234,'Daily Log'!$AA$18:$AA$1017),0)</f>
        <v>0</v>
      </c>
      <c r="P234" s="117">
        <f>IFERROR($E234*SUMIF('Daily Log'!$AC$18:$AC$1017,$B234,'Daily Log'!$AD$18:$AD$1017),0)</f>
        <v>0</v>
      </c>
      <c r="Q234" s="117">
        <f>IFERROR($E234*SUMIF('Daily Log'!$AF$18:$AF$1017,$B234,'Daily Log'!$AG$18:$AG$1017),0)</f>
        <v>0</v>
      </c>
      <c r="R234" s="117">
        <f>IFERROR($E234*SUMIF('Daily Log'!$AI$18:$AI$1017,$B234,'Daily Log'!$AJ$18:$AJ$1017),0)</f>
        <v>0</v>
      </c>
      <c r="S234" s="117">
        <f>IFERROR($E234*SUMIF('Daily Log'!$AL$18:$AL$1017,$B234,'Daily Log'!$AM$18:$AM$1017),0)</f>
        <v>0</v>
      </c>
      <c r="T234" s="117">
        <f>IFERROR($E234*SUMIF('Daily Log'!$AO$18:$AO$1017,$B234,'Daily Log'!$AP$18:$AP$1017),0)</f>
        <v>0</v>
      </c>
      <c r="U234" s="117">
        <f>IFERROR($E234*SUMIF('Daily Log'!$AR$18:$AR$1017,$B234,'Daily Log'!$AS$18:$AS$1017),0)</f>
        <v>0</v>
      </c>
      <c r="V234" s="117">
        <f>IFERROR($E234*SUMIF('Daily Log'!$AU$18:$AU$1017,$B234,'Daily Log'!$AV$18:$AV$1017),0)</f>
        <v>0</v>
      </c>
      <c r="W234" s="117">
        <f>IFERROR($E234*SUMIF('Daily Log'!$AX$18:$AX$1017,$B234,'Daily Log'!$AY$18:$AY$1017),0)</f>
        <v>0</v>
      </c>
      <c r="X234" s="117">
        <f>IFERROR($E234*SUMIF('Daily Log'!$BA$18:$BA$1017,$B234,'Daily Log'!$BB$18:$BB$1017),0)</f>
        <v>0</v>
      </c>
      <c r="Y234" s="117">
        <f>IFERROR($E234*SUMIF('Daily Log'!$BD$18:$BD$1017,$B234,'Daily Log'!$BE$18:$BE$1017),0)</f>
        <v>0</v>
      </c>
      <c r="Z234" s="117">
        <f>IFERROR($E234*SUMIF('Daily Log'!$BG$18:$BG$1017,$B234,'Daily Log'!$BH$18:$BH$1017),0)</f>
        <v>0</v>
      </c>
      <c r="AA234" s="117">
        <f>IFERROR($E234*SUMIF('Daily Log'!$BJ$18:$BJ$1017,$B234,'Daily Log'!$BK$18:$BK$1017),0)</f>
        <v>0</v>
      </c>
      <c r="AB234" s="117">
        <f>IFERROR($E234*SUMIF('Daily Log'!$BM$18:$BM$1017,$B234,'Daily Log'!$BN$18:$BN$1017),0)</f>
        <v>0</v>
      </c>
      <c r="AC234" s="117">
        <f>IFERROR($E234*SUMIF('Daily Log'!$BP$18:$BP$1017,$B234,'Daily Log'!$BQ$18:$BQ$1017),0)</f>
        <v>0</v>
      </c>
      <c r="AD234" s="117">
        <f>IFERROR($E234*SUMIF('Daily Log'!$BS$18:$BS$1017,$B234,'Daily Log'!$BT$18:$BT$1017),0)</f>
        <v>0</v>
      </c>
      <c r="AE234" s="117">
        <f>IFERROR($E234*SUMIF('Daily Log'!$BV$18:$BV$1017,$B234,'Daily Log'!$BW$18:$BW$1017),0)</f>
        <v>0</v>
      </c>
      <c r="AF234" s="117">
        <f>IFERROR($E234*SUMIF('Daily Log'!$BY$18:$BY$1017,$B234,'Daily Log'!$BZ$18:$BZ$1017),0)</f>
        <v>1</v>
      </c>
      <c r="AG234" s="117">
        <f>IFERROR($E234*SUMIF('Daily Log'!$CB$18:$CB$1017,$B234,'Daily Log'!$CC$18:$CC$1017),0)</f>
        <v>0</v>
      </c>
      <c r="AH234" s="117">
        <f>IFERROR($E234*SUMIF('Daily Log'!$CE$18:$CE$1017,$B234,'Daily Log'!$CF$18:$CF$1017),0)</f>
        <v>0</v>
      </c>
      <c r="AI234" s="117">
        <f>IFERROR($E234*SUMIF('Daily Log'!$CH$18:$CH$1017,$B234,'Daily Log'!$CI$18:$CI$1017),0)</f>
        <v>0</v>
      </c>
      <c r="AJ234" s="117">
        <f>IFERROR($E234*SUMIF('Daily Log'!$CK$18:$CK$1017,$B234,'Daily Log'!$CL$18:$CL$1017),0)</f>
        <v>0</v>
      </c>
      <c r="AK234" s="117">
        <f>IFERROR($E234*SUMIF('Daily Log'!$CN$18:$CN$1017,$B234,'Daily Log'!$CO$18:$CO$1017),0)</f>
        <v>0</v>
      </c>
    </row>
    <row r="235" spans="2:37" ht="33.75" hidden="1" customHeight="1">
      <c r="B235" s="409" t="s">
        <v>162</v>
      </c>
      <c r="C235" s="410"/>
      <c r="D235" s="399" t="s">
        <v>89</v>
      </c>
      <c r="E235" s="184">
        <v>1</v>
      </c>
      <c r="F235" s="116">
        <f t="shared" si="4"/>
        <v>2</v>
      </c>
      <c r="G235" s="117">
        <f>IFERROR($E235*SUMIF('Daily Log'!$B$18:$B$1017,$B235,'Daily Log'!$C$18:$C$1017),0)</f>
        <v>0</v>
      </c>
      <c r="H235" s="117">
        <f>IFERROR($E235*SUMIF('Daily Log'!$E$18:$E$1017,$B235,'Daily Log'!$F$18:$F$1017),0)</f>
        <v>0</v>
      </c>
      <c r="I235" s="117">
        <f>IFERROR($E235*SUMIF('Daily Log'!$H$18:$H$1017,$B235,'Daily Log'!$I$18:$I$1017),0)</f>
        <v>0</v>
      </c>
      <c r="J235" s="117">
        <f>IFERROR($E235*SUMIF('Daily Log'!$K$18:$K$1017,$B235,'Daily Log'!$L$18:$L$1017),0)</f>
        <v>0</v>
      </c>
      <c r="K235" s="117">
        <f>IFERROR($E235*SUMIF('Daily Log'!$N$18:$N$1017,$B235,'Daily Log'!$O$18:$O$1017),0)</f>
        <v>0</v>
      </c>
      <c r="L235" s="117">
        <f>IFERROR($E235*SUMIF('Daily Log'!$Q$18:$Q$1017,$B235,'Daily Log'!$R$18:$R$1017),0)</f>
        <v>0</v>
      </c>
      <c r="M235" s="117">
        <f>IFERROR($E235*SUMIF('Daily Log'!$T$18:$T$1017,$B235,'Daily Log'!$U$18:$U$1017),0)</f>
        <v>0</v>
      </c>
      <c r="N235" s="117">
        <f>IFERROR($E235*SUMIF('Daily Log'!$W$18:$W$1017,$B235,'Daily Log'!$X$18:$X$1017),0)</f>
        <v>0</v>
      </c>
      <c r="O235" s="117">
        <f>IFERROR($E235*SUMIF('Daily Log'!$Z$18:$Z$1017,$B235,'Daily Log'!$AA$18:$AA$1017),0)</f>
        <v>0</v>
      </c>
      <c r="P235" s="117">
        <f>IFERROR($E235*SUMIF('Daily Log'!$AC$18:$AC$1017,$B235,'Daily Log'!$AD$18:$AD$1017),0)</f>
        <v>0</v>
      </c>
      <c r="Q235" s="117">
        <f>IFERROR($E235*SUMIF('Daily Log'!$AF$18:$AF$1017,$B235,'Daily Log'!$AG$18:$AG$1017),0)</f>
        <v>0</v>
      </c>
      <c r="R235" s="117">
        <f>IFERROR($E235*SUMIF('Daily Log'!$AI$18:$AI$1017,$B235,'Daily Log'!$AJ$18:$AJ$1017),0)</f>
        <v>0</v>
      </c>
      <c r="S235" s="117">
        <f>IFERROR($E235*SUMIF('Daily Log'!$AL$18:$AL$1017,$B235,'Daily Log'!$AM$18:$AM$1017),0)</f>
        <v>0</v>
      </c>
      <c r="T235" s="117">
        <f>IFERROR($E235*SUMIF('Daily Log'!$AO$18:$AO$1017,$B235,'Daily Log'!$AP$18:$AP$1017),0)</f>
        <v>0</v>
      </c>
      <c r="U235" s="117">
        <f>IFERROR($E235*SUMIF('Daily Log'!$AR$18:$AR$1017,$B235,'Daily Log'!$AS$18:$AS$1017),0)</f>
        <v>0</v>
      </c>
      <c r="V235" s="117">
        <f>IFERROR($E235*SUMIF('Daily Log'!$AU$18:$AU$1017,$B235,'Daily Log'!$AV$18:$AV$1017),0)</f>
        <v>0</v>
      </c>
      <c r="W235" s="117">
        <f>IFERROR($E235*SUMIF('Daily Log'!$AX$18:$AX$1017,$B235,'Daily Log'!$AY$18:$AY$1017),0)</f>
        <v>0</v>
      </c>
      <c r="X235" s="117">
        <f>IFERROR($E235*SUMIF('Daily Log'!$BA$18:$BA$1017,$B235,'Daily Log'!$BB$18:$BB$1017),0)</f>
        <v>0</v>
      </c>
      <c r="Y235" s="117">
        <f>IFERROR($E235*SUMIF('Daily Log'!$BD$18:$BD$1017,$B235,'Daily Log'!$BE$18:$BE$1017),0)</f>
        <v>0</v>
      </c>
      <c r="Z235" s="117">
        <f>IFERROR($E235*SUMIF('Daily Log'!$BG$18:$BG$1017,$B235,'Daily Log'!$BH$18:$BH$1017),0)</f>
        <v>0</v>
      </c>
      <c r="AA235" s="117">
        <f>IFERROR($E235*SUMIF('Daily Log'!$BJ$18:$BJ$1017,$B235,'Daily Log'!$BK$18:$BK$1017),0)</f>
        <v>0</v>
      </c>
      <c r="AB235" s="117">
        <f>IFERROR($E235*SUMIF('Daily Log'!$BM$18:$BM$1017,$B235,'Daily Log'!$BN$18:$BN$1017),0)</f>
        <v>0</v>
      </c>
      <c r="AC235" s="117">
        <f>IFERROR($E235*SUMIF('Daily Log'!$BP$18:$BP$1017,$B235,'Daily Log'!$BQ$18:$BQ$1017),0)</f>
        <v>0</v>
      </c>
      <c r="AD235" s="117">
        <f>IFERROR($E235*SUMIF('Daily Log'!$BS$18:$BS$1017,$B235,'Daily Log'!$BT$18:$BT$1017),0)</f>
        <v>0</v>
      </c>
      <c r="AE235" s="117">
        <f>IFERROR($E235*SUMIF('Daily Log'!$BV$18:$BV$1017,$B235,'Daily Log'!$BW$18:$BW$1017),0)</f>
        <v>1</v>
      </c>
      <c r="AF235" s="117">
        <f>IFERROR($E235*SUMIF('Daily Log'!$BY$18:$BY$1017,$B235,'Daily Log'!$BZ$18:$BZ$1017),0)</f>
        <v>1</v>
      </c>
      <c r="AG235" s="117">
        <f>IFERROR($E235*SUMIF('Daily Log'!$CB$18:$CB$1017,$B235,'Daily Log'!$CC$18:$CC$1017),0)</f>
        <v>0</v>
      </c>
      <c r="AH235" s="117">
        <f>IFERROR($E235*SUMIF('Daily Log'!$CE$18:$CE$1017,$B235,'Daily Log'!$CF$18:$CF$1017),0)</f>
        <v>0</v>
      </c>
      <c r="AI235" s="117">
        <f>IFERROR($E235*SUMIF('Daily Log'!$CH$18:$CH$1017,$B235,'Daily Log'!$CI$18:$CI$1017),0)</f>
        <v>0</v>
      </c>
      <c r="AJ235" s="117">
        <f>IFERROR($E235*SUMIF('Daily Log'!$CK$18:$CK$1017,$B235,'Daily Log'!$CL$18:$CL$1017),0)</f>
        <v>0</v>
      </c>
      <c r="AK235" s="117">
        <f>IFERROR($E235*SUMIF('Daily Log'!$CN$18:$CN$1017,$B235,'Daily Log'!$CO$18:$CO$1017),0)</f>
        <v>0</v>
      </c>
    </row>
    <row r="236" spans="2:37" ht="33.75" hidden="1" customHeight="1">
      <c r="B236" s="409" t="s">
        <v>310</v>
      </c>
      <c r="C236" s="410"/>
      <c r="D236" s="399" t="s">
        <v>90</v>
      </c>
      <c r="E236" s="184">
        <v>1</v>
      </c>
      <c r="F236" s="116">
        <f t="shared" si="4"/>
        <v>0</v>
      </c>
      <c r="G236" s="117">
        <f>IFERROR($E236*SUMIF('Daily Log'!$B$18:$B$1017,$B236,'Daily Log'!$C$18:$C$1017),0)</f>
        <v>0</v>
      </c>
      <c r="H236" s="117">
        <f>IFERROR($E236*SUMIF('Daily Log'!$E$18:$E$1017,$B236,'Daily Log'!$F$18:$F$1017),0)</f>
        <v>0</v>
      </c>
      <c r="I236" s="117">
        <f>IFERROR($E236*SUMIF('Daily Log'!$H$18:$H$1017,$B236,'Daily Log'!$I$18:$I$1017),0)</f>
        <v>0</v>
      </c>
      <c r="J236" s="117">
        <f>IFERROR($E236*SUMIF('Daily Log'!$K$18:$K$1017,$B236,'Daily Log'!$L$18:$L$1017),0)</f>
        <v>0</v>
      </c>
      <c r="K236" s="117">
        <f>IFERROR($E236*SUMIF('Daily Log'!$N$18:$N$1017,$B236,'Daily Log'!$O$18:$O$1017),0)</f>
        <v>0</v>
      </c>
      <c r="L236" s="117">
        <f>IFERROR($E236*SUMIF('Daily Log'!$Q$18:$Q$1017,$B236,'Daily Log'!$R$18:$R$1017),0)</f>
        <v>0</v>
      </c>
      <c r="M236" s="117">
        <f>IFERROR($E236*SUMIF('Daily Log'!$T$18:$T$1017,$B236,'Daily Log'!$U$18:$U$1017),0)</f>
        <v>0</v>
      </c>
      <c r="N236" s="117">
        <f>IFERROR($E236*SUMIF('Daily Log'!$W$18:$W$1017,$B236,'Daily Log'!$X$18:$X$1017),0)</f>
        <v>0</v>
      </c>
      <c r="O236" s="117">
        <f>IFERROR($E236*SUMIF('Daily Log'!$Z$18:$Z$1017,$B236,'Daily Log'!$AA$18:$AA$1017),0)</f>
        <v>0</v>
      </c>
      <c r="P236" s="117">
        <f>IFERROR($E236*SUMIF('Daily Log'!$AC$18:$AC$1017,$B236,'Daily Log'!$AD$18:$AD$1017),0)</f>
        <v>0</v>
      </c>
      <c r="Q236" s="117">
        <f>IFERROR($E236*SUMIF('Daily Log'!$AF$18:$AF$1017,$B236,'Daily Log'!$AG$18:$AG$1017),0)</f>
        <v>0</v>
      </c>
      <c r="R236" s="117">
        <f>IFERROR($E236*SUMIF('Daily Log'!$AI$18:$AI$1017,$B236,'Daily Log'!$AJ$18:$AJ$1017),0)</f>
        <v>0</v>
      </c>
      <c r="S236" s="117">
        <f>IFERROR($E236*SUMIF('Daily Log'!$AL$18:$AL$1017,$B236,'Daily Log'!$AM$18:$AM$1017),0)</f>
        <v>0</v>
      </c>
      <c r="T236" s="117">
        <f>IFERROR($E236*SUMIF('Daily Log'!$AO$18:$AO$1017,$B236,'Daily Log'!$AP$18:$AP$1017),0)</f>
        <v>0</v>
      </c>
      <c r="U236" s="117">
        <f>IFERROR($E236*SUMIF('Daily Log'!$AR$18:$AR$1017,$B236,'Daily Log'!$AS$18:$AS$1017),0)</f>
        <v>0</v>
      </c>
      <c r="V236" s="117">
        <f>IFERROR($E236*SUMIF('Daily Log'!$AU$18:$AU$1017,$B236,'Daily Log'!$AV$18:$AV$1017),0)</f>
        <v>0</v>
      </c>
      <c r="W236" s="117">
        <f>IFERROR($E236*SUMIF('Daily Log'!$AX$18:$AX$1017,$B236,'Daily Log'!$AY$18:$AY$1017),0)</f>
        <v>0</v>
      </c>
      <c r="X236" s="117">
        <f>IFERROR($E236*SUMIF('Daily Log'!$BA$18:$BA$1017,$B236,'Daily Log'!$BB$18:$BB$1017),0)</f>
        <v>0</v>
      </c>
      <c r="Y236" s="117">
        <f>IFERROR($E236*SUMIF('Daily Log'!$BD$18:$BD$1017,$B236,'Daily Log'!$BE$18:$BE$1017),0)</f>
        <v>0</v>
      </c>
      <c r="Z236" s="117">
        <f>IFERROR($E236*SUMIF('Daily Log'!$BG$18:$BG$1017,$B236,'Daily Log'!$BH$18:$BH$1017),0)</f>
        <v>0</v>
      </c>
      <c r="AA236" s="117">
        <f>IFERROR($E236*SUMIF('Daily Log'!$BJ$18:$BJ$1017,$B236,'Daily Log'!$BK$18:$BK$1017),0)</f>
        <v>0</v>
      </c>
      <c r="AB236" s="117">
        <f>IFERROR($E236*SUMIF('Daily Log'!$BM$18:$BM$1017,$B236,'Daily Log'!$BN$18:$BN$1017),0)</f>
        <v>0</v>
      </c>
      <c r="AC236" s="117">
        <f>IFERROR($E236*SUMIF('Daily Log'!$BP$18:$BP$1017,$B236,'Daily Log'!$BQ$18:$BQ$1017),0)</f>
        <v>0</v>
      </c>
      <c r="AD236" s="117">
        <f>IFERROR($E236*SUMIF('Daily Log'!$BS$18:$BS$1017,$B236,'Daily Log'!$BT$18:$BT$1017),0)</f>
        <v>0</v>
      </c>
      <c r="AE236" s="117">
        <f>IFERROR($E236*SUMIF('Daily Log'!$BV$18:$BV$1017,$B236,'Daily Log'!$BW$18:$BW$1017),0)</f>
        <v>0</v>
      </c>
      <c r="AF236" s="117">
        <f>IFERROR($E236*SUMIF('Daily Log'!$BY$18:$BY$1017,$B236,'Daily Log'!$BZ$18:$BZ$1017),0)</f>
        <v>0</v>
      </c>
      <c r="AG236" s="117">
        <f>IFERROR($E236*SUMIF('Daily Log'!$CB$18:$CB$1017,$B236,'Daily Log'!$CC$18:$CC$1017),0)</f>
        <v>0</v>
      </c>
      <c r="AH236" s="117">
        <f>IFERROR($E236*SUMIF('Daily Log'!$CE$18:$CE$1017,$B236,'Daily Log'!$CF$18:$CF$1017),0)</f>
        <v>0</v>
      </c>
      <c r="AI236" s="117">
        <f>IFERROR($E236*SUMIF('Daily Log'!$CH$18:$CH$1017,$B236,'Daily Log'!$CI$18:$CI$1017),0)</f>
        <v>0</v>
      </c>
      <c r="AJ236" s="117">
        <f>IFERROR($E236*SUMIF('Daily Log'!$CK$18:$CK$1017,$B236,'Daily Log'!$CL$18:$CL$1017),0)</f>
        <v>0</v>
      </c>
      <c r="AK236" s="117">
        <f>IFERROR($E236*SUMIF('Daily Log'!$CN$18:$CN$1017,$B236,'Daily Log'!$CO$18:$CO$1017),0)</f>
        <v>0</v>
      </c>
    </row>
    <row r="237" spans="2:37" ht="33.75" hidden="1" customHeight="1">
      <c r="B237" s="409" t="s">
        <v>311</v>
      </c>
      <c r="C237" s="410"/>
      <c r="D237" s="399" t="s">
        <v>90</v>
      </c>
      <c r="E237" s="184">
        <v>1</v>
      </c>
      <c r="F237" s="116">
        <f t="shared" si="4"/>
        <v>0</v>
      </c>
      <c r="G237" s="117">
        <f>IFERROR($E237*SUMIF('Daily Log'!$B$18:$B$1017,$B237,'Daily Log'!$C$18:$C$1017),0)</f>
        <v>0</v>
      </c>
      <c r="H237" s="117">
        <f>IFERROR($E237*SUMIF('Daily Log'!$E$18:$E$1017,$B237,'Daily Log'!$F$18:$F$1017),0)</f>
        <v>0</v>
      </c>
      <c r="I237" s="117">
        <f>IFERROR($E237*SUMIF('Daily Log'!$H$18:$H$1017,$B237,'Daily Log'!$I$18:$I$1017),0)</f>
        <v>0</v>
      </c>
      <c r="J237" s="117">
        <f>IFERROR($E237*SUMIF('Daily Log'!$K$18:$K$1017,$B237,'Daily Log'!$L$18:$L$1017),0)</f>
        <v>0</v>
      </c>
      <c r="K237" s="117">
        <f>IFERROR($E237*SUMIF('Daily Log'!$N$18:$N$1017,$B237,'Daily Log'!$O$18:$O$1017),0)</f>
        <v>0</v>
      </c>
      <c r="L237" s="117">
        <f>IFERROR($E237*SUMIF('Daily Log'!$Q$18:$Q$1017,$B237,'Daily Log'!$R$18:$R$1017),0)</f>
        <v>0</v>
      </c>
      <c r="M237" s="117">
        <f>IFERROR($E237*SUMIF('Daily Log'!$T$18:$T$1017,$B237,'Daily Log'!$U$18:$U$1017),0)</f>
        <v>0</v>
      </c>
      <c r="N237" s="117">
        <f>IFERROR($E237*SUMIF('Daily Log'!$W$18:$W$1017,$B237,'Daily Log'!$X$18:$X$1017),0)</f>
        <v>0</v>
      </c>
      <c r="O237" s="117">
        <f>IFERROR($E237*SUMIF('Daily Log'!$Z$18:$Z$1017,$B237,'Daily Log'!$AA$18:$AA$1017),0)</f>
        <v>0</v>
      </c>
      <c r="P237" s="117">
        <f>IFERROR($E237*SUMIF('Daily Log'!$AC$18:$AC$1017,$B237,'Daily Log'!$AD$18:$AD$1017),0)</f>
        <v>0</v>
      </c>
      <c r="Q237" s="117">
        <f>IFERROR($E237*SUMIF('Daily Log'!$AF$18:$AF$1017,$B237,'Daily Log'!$AG$18:$AG$1017),0)</f>
        <v>0</v>
      </c>
      <c r="R237" s="117">
        <f>IFERROR($E237*SUMIF('Daily Log'!$AI$18:$AI$1017,$B237,'Daily Log'!$AJ$18:$AJ$1017),0)</f>
        <v>0</v>
      </c>
      <c r="S237" s="117">
        <f>IFERROR($E237*SUMIF('Daily Log'!$AL$18:$AL$1017,$B237,'Daily Log'!$AM$18:$AM$1017),0)</f>
        <v>0</v>
      </c>
      <c r="T237" s="117">
        <f>IFERROR($E237*SUMIF('Daily Log'!$AO$18:$AO$1017,$B237,'Daily Log'!$AP$18:$AP$1017),0)</f>
        <v>0</v>
      </c>
      <c r="U237" s="117">
        <f>IFERROR($E237*SUMIF('Daily Log'!$AR$18:$AR$1017,$B237,'Daily Log'!$AS$18:$AS$1017),0)</f>
        <v>0</v>
      </c>
      <c r="V237" s="117">
        <f>IFERROR($E237*SUMIF('Daily Log'!$AU$18:$AU$1017,$B237,'Daily Log'!$AV$18:$AV$1017),0)</f>
        <v>0</v>
      </c>
      <c r="W237" s="117">
        <f>IFERROR($E237*SUMIF('Daily Log'!$AX$18:$AX$1017,$B237,'Daily Log'!$AY$18:$AY$1017),0)</f>
        <v>0</v>
      </c>
      <c r="X237" s="117">
        <f>IFERROR($E237*SUMIF('Daily Log'!$BA$18:$BA$1017,$B237,'Daily Log'!$BB$18:$BB$1017),0)</f>
        <v>0</v>
      </c>
      <c r="Y237" s="117">
        <f>IFERROR($E237*SUMIF('Daily Log'!$BD$18:$BD$1017,$B237,'Daily Log'!$BE$18:$BE$1017),0)</f>
        <v>0</v>
      </c>
      <c r="Z237" s="117">
        <f>IFERROR($E237*SUMIF('Daily Log'!$BG$18:$BG$1017,$B237,'Daily Log'!$BH$18:$BH$1017),0)</f>
        <v>0</v>
      </c>
      <c r="AA237" s="117">
        <f>IFERROR($E237*SUMIF('Daily Log'!$BJ$18:$BJ$1017,$B237,'Daily Log'!$BK$18:$BK$1017),0)</f>
        <v>0</v>
      </c>
      <c r="AB237" s="117">
        <f>IFERROR($E237*SUMIF('Daily Log'!$BM$18:$BM$1017,$B237,'Daily Log'!$BN$18:$BN$1017),0)</f>
        <v>0</v>
      </c>
      <c r="AC237" s="117">
        <f>IFERROR($E237*SUMIF('Daily Log'!$BP$18:$BP$1017,$B237,'Daily Log'!$BQ$18:$BQ$1017),0)</f>
        <v>0</v>
      </c>
      <c r="AD237" s="117">
        <f>IFERROR($E237*SUMIF('Daily Log'!$BS$18:$BS$1017,$B237,'Daily Log'!$BT$18:$BT$1017),0)</f>
        <v>0</v>
      </c>
      <c r="AE237" s="117">
        <f>IFERROR($E237*SUMIF('Daily Log'!$BV$18:$BV$1017,$B237,'Daily Log'!$BW$18:$BW$1017),0)</f>
        <v>0</v>
      </c>
      <c r="AF237" s="117">
        <f>IFERROR($E237*SUMIF('Daily Log'!$BY$18:$BY$1017,$B237,'Daily Log'!$BZ$18:$BZ$1017),0)</f>
        <v>0</v>
      </c>
      <c r="AG237" s="117">
        <f>IFERROR($E237*SUMIF('Daily Log'!$CB$18:$CB$1017,$B237,'Daily Log'!$CC$18:$CC$1017),0)</f>
        <v>0</v>
      </c>
      <c r="AH237" s="117">
        <f>IFERROR($E237*SUMIF('Daily Log'!$CE$18:$CE$1017,$B237,'Daily Log'!$CF$18:$CF$1017),0)</f>
        <v>0</v>
      </c>
      <c r="AI237" s="117">
        <f>IFERROR($E237*SUMIF('Daily Log'!$CH$18:$CH$1017,$B237,'Daily Log'!$CI$18:$CI$1017),0)</f>
        <v>0</v>
      </c>
      <c r="AJ237" s="117">
        <f>IFERROR($E237*SUMIF('Daily Log'!$CK$18:$CK$1017,$B237,'Daily Log'!$CL$18:$CL$1017),0)</f>
        <v>0</v>
      </c>
      <c r="AK237" s="117">
        <f>IFERROR($E237*SUMIF('Daily Log'!$CN$18:$CN$1017,$B237,'Daily Log'!$CO$18:$CO$1017),0)</f>
        <v>0</v>
      </c>
    </row>
    <row r="238" spans="2:37" ht="33.75" hidden="1" customHeight="1">
      <c r="B238" s="409" t="s">
        <v>312</v>
      </c>
      <c r="C238" s="410"/>
      <c r="D238" s="399" t="s">
        <v>90</v>
      </c>
      <c r="E238" s="184">
        <v>1</v>
      </c>
      <c r="F238" s="116">
        <f t="shared" ref="F238:F301" si="5">SUM($G238:$AK238)</f>
        <v>0</v>
      </c>
      <c r="G238" s="117">
        <f>IFERROR($E238*SUMIF('Daily Log'!$B$18:$B$1017,$B238,'Daily Log'!$C$18:$C$1017),0)</f>
        <v>0</v>
      </c>
      <c r="H238" s="117">
        <f>IFERROR($E238*SUMIF('Daily Log'!$E$18:$E$1017,$B238,'Daily Log'!$F$18:$F$1017),0)</f>
        <v>0</v>
      </c>
      <c r="I238" s="117">
        <f>IFERROR($E238*SUMIF('Daily Log'!$H$18:$H$1017,$B238,'Daily Log'!$I$18:$I$1017),0)</f>
        <v>0</v>
      </c>
      <c r="J238" s="117">
        <f>IFERROR($E238*SUMIF('Daily Log'!$K$18:$K$1017,$B238,'Daily Log'!$L$18:$L$1017),0)</f>
        <v>0</v>
      </c>
      <c r="K238" s="117">
        <f>IFERROR($E238*SUMIF('Daily Log'!$N$18:$N$1017,$B238,'Daily Log'!$O$18:$O$1017),0)</f>
        <v>0</v>
      </c>
      <c r="L238" s="117">
        <f>IFERROR($E238*SUMIF('Daily Log'!$Q$18:$Q$1017,$B238,'Daily Log'!$R$18:$R$1017),0)</f>
        <v>0</v>
      </c>
      <c r="M238" s="117">
        <f>IFERROR($E238*SUMIF('Daily Log'!$T$18:$T$1017,$B238,'Daily Log'!$U$18:$U$1017),0)</f>
        <v>0</v>
      </c>
      <c r="N238" s="117">
        <f>IFERROR($E238*SUMIF('Daily Log'!$W$18:$W$1017,$B238,'Daily Log'!$X$18:$X$1017),0)</f>
        <v>0</v>
      </c>
      <c r="O238" s="117">
        <f>IFERROR($E238*SUMIF('Daily Log'!$Z$18:$Z$1017,$B238,'Daily Log'!$AA$18:$AA$1017),0)</f>
        <v>0</v>
      </c>
      <c r="P238" s="117">
        <f>IFERROR($E238*SUMIF('Daily Log'!$AC$18:$AC$1017,$B238,'Daily Log'!$AD$18:$AD$1017),0)</f>
        <v>0</v>
      </c>
      <c r="Q238" s="117">
        <f>IFERROR($E238*SUMIF('Daily Log'!$AF$18:$AF$1017,$B238,'Daily Log'!$AG$18:$AG$1017),0)</f>
        <v>0</v>
      </c>
      <c r="R238" s="117">
        <f>IFERROR($E238*SUMIF('Daily Log'!$AI$18:$AI$1017,$B238,'Daily Log'!$AJ$18:$AJ$1017),0)</f>
        <v>0</v>
      </c>
      <c r="S238" s="117">
        <f>IFERROR($E238*SUMIF('Daily Log'!$AL$18:$AL$1017,$B238,'Daily Log'!$AM$18:$AM$1017),0)</f>
        <v>0</v>
      </c>
      <c r="T238" s="117">
        <f>IFERROR($E238*SUMIF('Daily Log'!$AO$18:$AO$1017,$B238,'Daily Log'!$AP$18:$AP$1017),0)</f>
        <v>0</v>
      </c>
      <c r="U238" s="117">
        <f>IFERROR($E238*SUMIF('Daily Log'!$AR$18:$AR$1017,$B238,'Daily Log'!$AS$18:$AS$1017),0)</f>
        <v>0</v>
      </c>
      <c r="V238" s="117">
        <f>IFERROR($E238*SUMIF('Daily Log'!$AU$18:$AU$1017,$B238,'Daily Log'!$AV$18:$AV$1017),0)</f>
        <v>0</v>
      </c>
      <c r="W238" s="117">
        <f>IFERROR($E238*SUMIF('Daily Log'!$AX$18:$AX$1017,$B238,'Daily Log'!$AY$18:$AY$1017),0)</f>
        <v>0</v>
      </c>
      <c r="X238" s="117">
        <f>IFERROR($E238*SUMIF('Daily Log'!$BA$18:$BA$1017,$B238,'Daily Log'!$BB$18:$BB$1017),0)</f>
        <v>0</v>
      </c>
      <c r="Y238" s="117">
        <f>IFERROR($E238*SUMIF('Daily Log'!$BD$18:$BD$1017,$B238,'Daily Log'!$BE$18:$BE$1017),0)</f>
        <v>0</v>
      </c>
      <c r="Z238" s="117">
        <f>IFERROR($E238*SUMIF('Daily Log'!$BG$18:$BG$1017,$B238,'Daily Log'!$BH$18:$BH$1017),0)</f>
        <v>0</v>
      </c>
      <c r="AA238" s="117">
        <f>IFERROR($E238*SUMIF('Daily Log'!$BJ$18:$BJ$1017,$B238,'Daily Log'!$BK$18:$BK$1017),0)</f>
        <v>0</v>
      </c>
      <c r="AB238" s="117">
        <f>IFERROR($E238*SUMIF('Daily Log'!$BM$18:$BM$1017,$B238,'Daily Log'!$BN$18:$BN$1017),0)</f>
        <v>0</v>
      </c>
      <c r="AC238" s="117">
        <f>IFERROR($E238*SUMIF('Daily Log'!$BP$18:$BP$1017,$B238,'Daily Log'!$BQ$18:$BQ$1017),0)</f>
        <v>0</v>
      </c>
      <c r="AD238" s="117">
        <f>IFERROR($E238*SUMIF('Daily Log'!$BS$18:$BS$1017,$B238,'Daily Log'!$BT$18:$BT$1017),0)</f>
        <v>0</v>
      </c>
      <c r="AE238" s="117">
        <f>IFERROR($E238*SUMIF('Daily Log'!$BV$18:$BV$1017,$B238,'Daily Log'!$BW$18:$BW$1017),0)</f>
        <v>0</v>
      </c>
      <c r="AF238" s="117">
        <f>IFERROR($E238*SUMIF('Daily Log'!$BY$18:$BY$1017,$B238,'Daily Log'!$BZ$18:$BZ$1017),0)</f>
        <v>0</v>
      </c>
      <c r="AG238" s="117">
        <f>IFERROR($E238*SUMIF('Daily Log'!$CB$18:$CB$1017,$B238,'Daily Log'!$CC$18:$CC$1017),0)</f>
        <v>0</v>
      </c>
      <c r="AH238" s="117">
        <f>IFERROR($E238*SUMIF('Daily Log'!$CE$18:$CE$1017,$B238,'Daily Log'!$CF$18:$CF$1017),0)</f>
        <v>0</v>
      </c>
      <c r="AI238" s="117">
        <f>IFERROR($E238*SUMIF('Daily Log'!$CH$18:$CH$1017,$B238,'Daily Log'!$CI$18:$CI$1017),0)</f>
        <v>0</v>
      </c>
      <c r="AJ238" s="117">
        <f>IFERROR($E238*SUMIF('Daily Log'!$CK$18:$CK$1017,$B238,'Daily Log'!$CL$18:$CL$1017),0)</f>
        <v>0</v>
      </c>
      <c r="AK238" s="117">
        <f>IFERROR($E238*SUMIF('Daily Log'!$CN$18:$CN$1017,$B238,'Daily Log'!$CO$18:$CO$1017),0)</f>
        <v>0</v>
      </c>
    </row>
    <row r="239" spans="2:37" ht="33.75" hidden="1" customHeight="1">
      <c r="B239" s="409" t="s">
        <v>313</v>
      </c>
      <c r="C239" s="410"/>
      <c r="D239" s="399" t="s">
        <v>90</v>
      </c>
      <c r="E239" s="184">
        <v>1</v>
      </c>
      <c r="F239" s="116">
        <f t="shared" si="5"/>
        <v>0</v>
      </c>
      <c r="G239" s="117">
        <f>IFERROR($E239*SUMIF('Daily Log'!$B$18:$B$1017,$B239,'Daily Log'!$C$18:$C$1017),0)</f>
        <v>0</v>
      </c>
      <c r="H239" s="117">
        <f>IFERROR($E239*SUMIF('Daily Log'!$E$18:$E$1017,$B239,'Daily Log'!$F$18:$F$1017),0)</f>
        <v>0</v>
      </c>
      <c r="I239" s="117">
        <f>IFERROR($E239*SUMIF('Daily Log'!$H$18:$H$1017,$B239,'Daily Log'!$I$18:$I$1017),0)</f>
        <v>0</v>
      </c>
      <c r="J239" s="117">
        <f>IFERROR($E239*SUMIF('Daily Log'!$K$18:$K$1017,$B239,'Daily Log'!$L$18:$L$1017),0)</f>
        <v>0</v>
      </c>
      <c r="K239" s="117">
        <f>IFERROR($E239*SUMIF('Daily Log'!$N$18:$N$1017,$B239,'Daily Log'!$O$18:$O$1017),0)</f>
        <v>0</v>
      </c>
      <c r="L239" s="117">
        <f>IFERROR($E239*SUMIF('Daily Log'!$Q$18:$Q$1017,$B239,'Daily Log'!$R$18:$R$1017),0)</f>
        <v>0</v>
      </c>
      <c r="M239" s="117">
        <f>IFERROR($E239*SUMIF('Daily Log'!$T$18:$T$1017,$B239,'Daily Log'!$U$18:$U$1017),0)</f>
        <v>0</v>
      </c>
      <c r="N239" s="117">
        <f>IFERROR($E239*SUMIF('Daily Log'!$W$18:$W$1017,$B239,'Daily Log'!$X$18:$X$1017),0)</f>
        <v>0</v>
      </c>
      <c r="O239" s="117">
        <f>IFERROR($E239*SUMIF('Daily Log'!$Z$18:$Z$1017,$B239,'Daily Log'!$AA$18:$AA$1017),0)</f>
        <v>0</v>
      </c>
      <c r="P239" s="117">
        <f>IFERROR($E239*SUMIF('Daily Log'!$AC$18:$AC$1017,$B239,'Daily Log'!$AD$18:$AD$1017),0)</f>
        <v>0</v>
      </c>
      <c r="Q239" s="117">
        <f>IFERROR($E239*SUMIF('Daily Log'!$AF$18:$AF$1017,$B239,'Daily Log'!$AG$18:$AG$1017),0)</f>
        <v>0</v>
      </c>
      <c r="R239" s="117">
        <f>IFERROR($E239*SUMIF('Daily Log'!$AI$18:$AI$1017,$B239,'Daily Log'!$AJ$18:$AJ$1017),0)</f>
        <v>0</v>
      </c>
      <c r="S239" s="117">
        <f>IFERROR($E239*SUMIF('Daily Log'!$AL$18:$AL$1017,$B239,'Daily Log'!$AM$18:$AM$1017),0)</f>
        <v>0</v>
      </c>
      <c r="T239" s="117">
        <f>IFERROR($E239*SUMIF('Daily Log'!$AO$18:$AO$1017,$B239,'Daily Log'!$AP$18:$AP$1017),0)</f>
        <v>0</v>
      </c>
      <c r="U239" s="117">
        <f>IFERROR($E239*SUMIF('Daily Log'!$AR$18:$AR$1017,$B239,'Daily Log'!$AS$18:$AS$1017),0)</f>
        <v>0</v>
      </c>
      <c r="V239" s="117">
        <f>IFERROR($E239*SUMIF('Daily Log'!$AU$18:$AU$1017,$B239,'Daily Log'!$AV$18:$AV$1017),0)</f>
        <v>0</v>
      </c>
      <c r="W239" s="117">
        <f>IFERROR($E239*SUMIF('Daily Log'!$AX$18:$AX$1017,$B239,'Daily Log'!$AY$18:$AY$1017),0)</f>
        <v>0</v>
      </c>
      <c r="X239" s="117">
        <f>IFERROR($E239*SUMIF('Daily Log'!$BA$18:$BA$1017,$B239,'Daily Log'!$BB$18:$BB$1017),0)</f>
        <v>0</v>
      </c>
      <c r="Y239" s="117">
        <f>IFERROR($E239*SUMIF('Daily Log'!$BD$18:$BD$1017,$B239,'Daily Log'!$BE$18:$BE$1017),0)</f>
        <v>0</v>
      </c>
      <c r="Z239" s="117">
        <f>IFERROR($E239*SUMIF('Daily Log'!$BG$18:$BG$1017,$B239,'Daily Log'!$BH$18:$BH$1017),0)</f>
        <v>0</v>
      </c>
      <c r="AA239" s="117">
        <f>IFERROR($E239*SUMIF('Daily Log'!$BJ$18:$BJ$1017,$B239,'Daily Log'!$BK$18:$BK$1017),0)</f>
        <v>0</v>
      </c>
      <c r="AB239" s="117">
        <f>IFERROR($E239*SUMIF('Daily Log'!$BM$18:$BM$1017,$B239,'Daily Log'!$BN$18:$BN$1017),0)</f>
        <v>0</v>
      </c>
      <c r="AC239" s="117">
        <f>IFERROR($E239*SUMIF('Daily Log'!$BP$18:$BP$1017,$B239,'Daily Log'!$BQ$18:$BQ$1017),0)</f>
        <v>0</v>
      </c>
      <c r="AD239" s="117">
        <f>IFERROR($E239*SUMIF('Daily Log'!$BS$18:$BS$1017,$B239,'Daily Log'!$BT$18:$BT$1017),0)</f>
        <v>0</v>
      </c>
      <c r="AE239" s="117">
        <f>IFERROR($E239*SUMIF('Daily Log'!$BV$18:$BV$1017,$B239,'Daily Log'!$BW$18:$BW$1017),0)</f>
        <v>0</v>
      </c>
      <c r="AF239" s="117">
        <f>IFERROR($E239*SUMIF('Daily Log'!$BY$18:$BY$1017,$B239,'Daily Log'!$BZ$18:$BZ$1017),0)</f>
        <v>0</v>
      </c>
      <c r="AG239" s="117">
        <f>IFERROR($E239*SUMIF('Daily Log'!$CB$18:$CB$1017,$B239,'Daily Log'!$CC$18:$CC$1017),0)</f>
        <v>0</v>
      </c>
      <c r="AH239" s="117">
        <f>IFERROR($E239*SUMIF('Daily Log'!$CE$18:$CE$1017,$B239,'Daily Log'!$CF$18:$CF$1017),0)</f>
        <v>0</v>
      </c>
      <c r="AI239" s="117">
        <f>IFERROR($E239*SUMIF('Daily Log'!$CH$18:$CH$1017,$B239,'Daily Log'!$CI$18:$CI$1017),0)</f>
        <v>0</v>
      </c>
      <c r="AJ239" s="117">
        <f>IFERROR($E239*SUMIF('Daily Log'!$CK$18:$CK$1017,$B239,'Daily Log'!$CL$18:$CL$1017),0)</f>
        <v>0</v>
      </c>
      <c r="AK239" s="117">
        <f>IFERROR($E239*SUMIF('Daily Log'!$CN$18:$CN$1017,$B239,'Daily Log'!$CO$18:$CO$1017),0)</f>
        <v>0</v>
      </c>
    </row>
    <row r="240" spans="2:37" ht="33.75" hidden="1" customHeight="1">
      <c r="B240" s="409" t="s">
        <v>314</v>
      </c>
      <c r="C240" s="410"/>
      <c r="D240" s="399" t="s">
        <v>90</v>
      </c>
      <c r="E240" s="184">
        <v>1</v>
      </c>
      <c r="F240" s="116">
        <f t="shared" si="5"/>
        <v>0</v>
      </c>
      <c r="G240" s="117">
        <f>IFERROR($E240*SUMIF('Daily Log'!$B$18:$B$1017,$B240,'Daily Log'!$C$18:$C$1017),0)</f>
        <v>0</v>
      </c>
      <c r="H240" s="117">
        <f>IFERROR($E240*SUMIF('Daily Log'!$E$18:$E$1017,$B240,'Daily Log'!$F$18:$F$1017),0)</f>
        <v>0</v>
      </c>
      <c r="I240" s="117">
        <f>IFERROR($E240*SUMIF('Daily Log'!$H$18:$H$1017,$B240,'Daily Log'!$I$18:$I$1017),0)</f>
        <v>0</v>
      </c>
      <c r="J240" s="117">
        <f>IFERROR($E240*SUMIF('Daily Log'!$K$18:$K$1017,$B240,'Daily Log'!$L$18:$L$1017),0)</f>
        <v>0</v>
      </c>
      <c r="K240" s="117">
        <f>IFERROR($E240*SUMIF('Daily Log'!$N$18:$N$1017,$B240,'Daily Log'!$O$18:$O$1017),0)</f>
        <v>0</v>
      </c>
      <c r="L240" s="117">
        <f>IFERROR($E240*SUMIF('Daily Log'!$Q$18:$Q$1017,$B240,'Daily Log'!$R$18:$R$1017),0)</f>
        <v>0</v>
      </c>
      <c r="M240" s="117">
        <f>IFERROR($E240*SUMIF('Daily Log'!$T$18:$T$1017,$B240,'Daily Log'!$U$18:$U$1017),0)</f>
        <v>0</v>
      </c>
      <c r="N240" s="117">
        <f>IFERROR($E240*SUMIF('Daily Log'!$W$18:$W$1017,$B240,'Daily Log'!$X$18:$X$1017),0)</f>
        <v>0</v>
      </c>
      <c r="O240" s="117">
        <f>IFERROR($E240*SUMIF('Daily Log'!$Z$18:$Z$1017,$B240,'Daily Log'!$AA$18:$AA$1017),0)</f>
        <v>0</v>
      </c>
      <c r="P240" s="117">
        <f>IFERROR($E240*SUMIF('Daily Log'!$AC$18:$AC$1017,$B240,'Daily Log'!$AD$18:$AD$1017),0)</f>
        <v>0</v>
      </c>
      <c r="Q240" s="117">
        <f>IFERROR($E240*SUMIF('Daily Log'!$AF$18:$AF$1017,$B240,'Daily Log'!$AG$18:$AG$1017),0)</f>
        <v>0</v>
      </c>
      <c r="R240" s="117">
        <f>IFERROR($E240*SUMIF('Daily Log'!$AI$18:$AI$1017,$B240,'Daily Log'!$AJ$18:$AJ$1017),0)</f>
        <v>0</v>
      </c>
      <c r="S240" s="117">
        <f>IFERROR($E240*SUMIF('Daily Log'!$AL$18:$AL$1017,$B240,'Daily Log'!$AM$18:$AM$1017),0)</f>
        <v>0</v>
      </c>
      <c r="T240" s="117">
        <f>IFERROR($E240*SUMIF('Daily Log'!$AO$18:$AO$1017,$B240,'Daily Log'!$AP$18:$AP$1017),0)</f>
        <v>0</v>
      </c>
      <c r="U240" s="117">
        <f>IFERROR($E240*SUMIF('Daily Log'!$AR$18:$AR$1017,$B240,'Daily Log'!$AS$18:$AS$1017),0)</f>
        <v>0</v>
      </c>
      <c r="V240" s="117">
        <f>IFERROR($E240*SUMIF('Daily Log'!$AU$18:$AU$1017,$B240,'Daily Log'!$AV$18:$AV$1017),0)</f>
        <v>0</v>
      </c>
      <c r="W240" s="117">
        <f>IFERROR($E240*SUMIF('Daily Log'!$AX$18:$AX$1017,$B240,'Daily Log'!$AY$18:$AY$1017),0)</f>
        <v>0</v>
      </c>
      <c r="X240" s="117">
        <f>IFERROR($E240*SUMIF('Daily Log'!$BA$18:$BA$1017,$B240,'Daily Log'!$BB$18:$BB$1017),0)</f>
        <v>0</v>
      </c>
      <c r="Y240" s="117">
        <f>IFERROR($E240*SUMIF('Daily Log'!$BD$18:$BD$1017,$B240,'Daily Log'!$BE$18:$BE$1017),0)</f>
        <v>0</v>
      </c>
      <c r="Z240" s="117">
        <f>IFERROR($E240*SUMIF('Daily Log'!$BG$18:$BG$1017,$B240,'Daily Log'!$BH$18:$BH$1017),0)</f>
        <v>0</v>
      </c>
      <c r="AA240" s="117">
        <f>IFERROR($E240*SUMIF('Daily Log'!$BJ$18:$BJ$1017,$B240,'Daily Log'!$BK$18:$BK$1017),0)</f>
        <v>0</v>
      </c>
      <c r="AB240" s="117">
        <f>IFERROR($E240*SUMIF('Daily Log'!$BM$18:$BM$1017,$B240,'Daily Log'!$BN$18:$BN$1017),0)</f>
        <v>0</v>
      </c>
      <c r="AC240" s="117">
        <f>IFERROR($E240*SUMIF('Daily Log'!$BP$18:$BP$1017,$B240,'Daily Log'!$BQ$18:$BQ$1017),0)</f>
        <v>0</v>
      </c>
      <c r="AD240" s="117">
        <f>IFERROR($E240*SUMIF('Daily Log'!$BS$18:$BS$1017,$B240,'Daily Log'!$BT$18:$BT$1017),0)</f>
        <v>0</v>
      </c>
      <c r="AE240" s="117">
        <f>IFERROR($E240*SUMIF('Daily Log'!$BV$18:$BV$1017,$B240,'Daily Log'!$BW$18:$BW$1017),0)</f>
        <v>0</v>
      </c>
      <c r="AF240" s="117">
        <f>IFERROR($E240*SUMIF('Daily Log'!$BY$18:$BY$1017,$B240,'Daily Log'!$BZ$18:$BZ$1017),0)</f>
        <v>0</v>
      </c>
      <c r="AG240" s="117">
        <f>IFERROR($E240*SUMIF('Daily Log'!$CB$18:$CB$1017,$B240,'Daily Log'!$CC$18:$CC$1017),0)</f>
        <v>0</v>
      </c>
      <c r="AH240" s="117">
        <f>IFERROR($E240*SUMIF('Daily Log'!$CE$18:$CE$1017,$B240,'Daily Log'!$CF$18:$CF$1017),0)</f>
        <v>0</v>
      </c>
      <c r="AI240" s="117">
        <f>IFERROR($E240*SUMIF('Daily Log'!$CH$18:$CH$1017,$B240,'Daily Log'!$CI$18:$CI$1017),0)</f>
        <v>0</v>
      </c>
      <c r="AJ240" s="117">
        <f>IFERROR($E240*SUMIF('Daily Log'!$CK$18:$CK$1017,$B240,'Daily Log'!$CL$18:$CL$1017),0)</f>
        <v>0</v>
      </c>
      <c r="AK240" s="117">
        <f>IFERROR($E240*SUMIF('Daily Log'!$CN$18:$CN$1017,$B240,'Daily Log'!$CO$18:$CO$1017),0)</f>
        <v>0</v>
      </c>
    </row>
    <row r="241" spans="1:37" ht="33.75" hidden="1" customHeight="1">
      <c r="B241" s="409" t="s">
        <v>315</v>
      </c>
      <c r="C241" s="410"/>
      <c r="D241" s="399" t="s">
        <v>90</v>
      </c>
      <c r="E241" s="184">
        <v>1</v>
      </c>
      <c r="F241" s="116">
        <f t="shared" si="5"/>
        <v>0</v>
      </c>
      <c r="G241" s="117">
        <f>IFERROR($E241*SUMIF('Daily Log'!$B$18:$B$1017,$B241,'Daily Log'!$C$18:$C$1017),0)</f>
        <v>0</v>
      </c>
      <c r="H241" s="117">
        <f>IFERROR($E241*SUMIF('Daily Log'!$E$18:$E$1017,$B241,'Daily Log'!$F$18:$F$1017),0)</f>
        <v>0</v>
      </c>
      <c r="I241" s="117">
        <f>IFERROR($E241*SUMIF('Daily Log'!$H$18:$H$1017,$B241,'Daily Log'!$I$18:$I$1017),0)</f>
        <v>0</v>
      </c>
      <c r="J241" s="117">
        <f>IFERROR($E241*SUMIF('Daily Log'!$K$18:$K$1017,$B241,'Daily Log'!$L$18:$L$1017),0)</f>
        <v>0</v>
      </c>
      <c r="K241" s="117">
        <f>IFERROR($E241*SUMIF('Daily Log'!$N$18:$N$1017,$B241,'Daily Log'!$O$18:$O$1017),0)</f>
        <v>0</v>
      </c>
      <c r="L241" s="117">
        <f>IFERROR($E241*SUMIF('Daily Log'!$Q$18:$Q$1017,$B241,'Daily Log'!$R$18:$R$1017),0)</f>
        <v>0</v>
      </c>
      <c r="M241" s="117">
        <f>IFERROR($E241*SUMIF('Daily Log'!$T$18:$T$1017,$B241,'Daily Log'!$U$18:$U$1017),0)</f>
        <v>0</v>
      </c>
      <c r="N241" s="117">
        <f>IFERROR($E241*SUMIF('Daily Log'!$W$18:$W$1017,$B241,'Daily Log'!$X$18:$X$1017),0)</f>
        <v>0</v>
      </c>
      <c r="O241" s="117">
        <f>IFERROR($E241*SUMIF('Daily Log'!$Z$18:$Z$1017,$B241,'Daily Log'!$AA$18:$AA$1017),0)</f>
        <v>0</v>
      </c>
      <c r="P241" s="117">
        <f>IFERROR($E241*SUMIF('Daily Log'!$AC$18:$AC$1017,$B241,'Daily Log'!$AD$18:$AD$1017),0)</f>
        <v>0</v>
      </c>
      <c r="Q241" s="117">
        <f>IFERROR($E241*SUMIF('Daily Log'!$AF$18:$AF$1017,$B241,'Daily Log'!$AG$18:$AG$1017),0)</f>
        <v>0</v>
      </c>
      <c r="R241" s="117">
        <f>IFERROR($E241*SUMIF('Daily Log'!$AI$18:$AI$1017,$B241,'Daily Log'!$AJ$18:$AJ$1017),0)</f>
        <v>0</v>
      </c>
      <c r="S241" s="117">
        <f>IFERROR($E241*SUMIF('Daily Log'!$AL$18:$AL$1017,$B241,'Daily Log'!$AM$18:$AM$1017),0)</f>
        <v>0</v>
      </c>
      <c r="T241" s="117">
        <f>IFERROR($E241*SUMIF('Daily Log'!$AO$18:$AO$1017,$B241,'Daily Log'!$AP$18:$AP$1017),0)</f>
        <v>0</v>
      </c>
      <c r="U241" s="117">
        <f>IFERROR($E241*SUMIF('Daily Log'!$AR$18:$AR$1017,$B241,'Daily Log'!$AS$18:$AS$1017),0)</f>
        <v>0</v>
      </c>
      <c r="V241" s="117">
        <f>IFERROR($E241*SUMIF('Daily Log'!$AU$18:$AU$1017,$B241,'Daily Log'!$AV$18:$AV$1017),0)</f>
        <v>0</v>
      </c>
      <c r="W241" s="117">
        <f>IFERROR($E241*SUMIF('Daily Log'!$AX$18:$AX$1017,$B241,'Daily Log'!$AY$18:$AY$1017),0)</f>
        <v>0</v>
      </c>
      <c r="X241" s="117">
        <f>IFERROR($E241*SUMIF('Daily Log'!$BA$18:$BA$1017,$B241,'Daily Log'!$BB$18:$BB$1017),0)</f>
        <v>0</v>
      </c>
      <c r="Y241" s="117">
        <f>IFERROR($E241*SUMIF('Daily Log'!$BD$18:$BD$1017,$B241,'Daily Log'!$BE$18:$BE$1017),0)</f>
        <v>0</v>
      </c>
      <c r="Z241" s="117">
        <f>IFERROR($E241*SUMIF('Daily Log'!$BG$18:$BG$1017,$B241,'Daily Log'!$BH$18:$BH$1017),0)</f>
        <v>0</v>
      </c>
      <c r="AA241" s="117">
        <f>IFERROR($E241*SUMIF('Daily Log'!$BJ$18:$BJ$1017,$B241,'Daily Log'!$BK$18:$BK$1017),0)</f>
        <v>0</v>
      </c>
      <c r="AB241" s="117">
        <f>IFERROR($E241*SUMIF('Daily Log'!$BM$18:$BM$1017,$B241,'Daily Log'!$BN$18:$BN$1017),0)</f>
        <v>0</v>
      </c>
      <c r="AC241" s="117">
        <f>IFERROR($E241*SUMIF('Daily Log'!$BP$18:$BP$1017,$B241,'Daily Log'!$BQ$18:$BQ$1017),0)</f>
        <v>0</v>
      </c>
      <c r="AD241" s="117">
        <f>IFERROR($E241*SUMIF('Daily Log'!$BS$18:$BS$1017,$B241,'Daily Log'!$BT$18:$BT$1017),0)</f>
        <v>0</v>
      </c>
      <c r="AE241" s="117">
        <f>IFERROR($E241*SUMIF('Daily Log'!$BV$18:$BV$1017,$B241,'Daily Log'!$BW$18:$BW$1017),0)</f>
        <v>0</v>
      </c>
      <c r="AF241" s="117">
        <f>IFERROR($E241*SUMIF('Daily Log'!$BY$18:$BY$1017,$B241,'Daily Log'!$BZ$18:$BZ$1017),0)</f>
        <v>0</v>
      </c>
      <c r="AG241" s="117">
        <f>IFERROR($E241*SUMIF('Daily Log'!$CB$18:$CB$1017,$B241,'Daily Log'!$CC$18:$CC$1017),0)</f>
        <v>0</v>
      </c>
      <c r="AH241" s="117">
        <f>IFERROR($E241*SUMIF('Daily Log'!$CE$18:$CE$1017,$B241,'Daily Log'!$CF$18:$CF$1017),0)</f>
        <v>0</v>
      </c>
      <c r="AI241" s="117">
        <f>IFERROR($E241*SUMIF('Daily Log'!$CH$18:$CH$1017,$B241,'Daily Log'!$CI$18:$CI$1017),0)</f>
        <v>0</v>
      </c>
      <c r="AJ241" s="117">
        <f>IFERROR($E241*SUMIF('Daily Log'!$CK$18:$CK$1017,$B241,'Daily Log'!$CL$18:$CL$1017),0)</f>
        <v>0</v>
      </c>
      <c r="AK241" s="117">
        <f>IFERROR($E241*SUMIF('Daily Log'!$CN$18:$CN$1017,$B241,'Daily Log'!$CO$18:$CO$1017),0)</f>
        <v>0</v>
      </c>
    </row>
    <row r="242" spans="1:37" ht="33.75" hidden="1" customHeight="1">
      <c r="B242" s="409" t="s">
        <v>316</v>
      </c>
      <c r="C242" s="410"/>
      <c r="D242" s="399" t="s">
        <v>90</v>
      </c>
      <c r="E242" s="184">
        <v>1</v>
      </c>
      <c r="F242" s="116">
        <f t="shared" si="5"/>
        <v>0</v>
      </c>
      <c r="G242" s="117">
        <f>IFERROR($E242*SUMIF('Daily Log'!$B$18:$B$1017,$B242,'Daily Log'!$C$18:$C$1017),0)</f>
        <v>0</v>
      </c>
      <c r="H242" s="117">
        <f>IFERROR($E242*SUMIF('Daily Log'!$E$18:$E$1017,$B242,'Daily Log'!$F$18:$F$1017),0)</f>
        <v>0</v>
      </c>
      <c r="I242" s="117">
        <f>IFERROR($E242*SUMIF('Daily Log'!$H$18:$H$1017,$B242,'Daily Log'!$I$18:$I$1017),0)</f>
        <v>0</v>
      </c>
      <c r="J242" s="117">
        <f>IFERROR($E242*SUMIF('Daily Log'!$K$18:$K$1017,$B242,'Daily Log'!$L$18:$L$1017),0)</f>
        <v>0</v>
      </c>
      <c r="K242" s="117">
        <f>IFERROR($E242*SUMIF('Daily Log'!$N$18:$N$1017,$B242,'Daily Log'!$O$18:$O$1017),0)</f>
        <v>0</v>
      </c>
      <c r="L242" s="117">
        <f>IFERROR($E242*SUMIF('Daily Log'!$Q$18:$Q$1017,$B242,'Daily Log'!$R$18:$R$1017),0)</f>
        <v>0</v>
      </c>
      <c r="M242" s="117">
        <f>IFERROR($E242*SUMIF('Daily Log'!$T$18:$T$1017,$B242,'Daily Log'!$U$18:$U$1017),0)</f>
        <v>0</v>
      </c>
      <c r="N242" s="117">
        <f>IFERROR($E242*SUMIF('Daily Log'!$W$18:$W$1017,$B242,'Daily Log'!$X$18:$X$1017),0)</f>
        <v>0</v>
      </c>
      <c r="O242" s="117">
        <f>IFERROR($E242*SUMIF('Daily Log'!$Z$18:$Z$1017,$B242,'Daily Log'!$AA$18:$AA$1017),0)</f>
        <v>0</v>
      </c>
      <c r="P242" s="117">
        <f>IFERROR($E242*SUMIF('Daily Log'!$AC$18:$AC$1017,$B242,'Daily Log'!$AD$18:$AD$1017),0)</f>
        <v>0</v>
      </c>
      <c r="Q242" s="117">
        <f>IFERROR($E242*SUMIF('Daily Log'!$AF$18:$AF$1017,$B242,'Daily Log'!$AG$18:$AG$1017),0)</f>
        <v>0</v>
      </c>
      <c r="R242" s="117">
        <f>IFERROR($E242*SUMIF('Daily Log'!$AI$18:$AI$1017,$B242,'Daily Log'!$AJ$18:$AJ$1017),0)</f>
        <v>0</v>
      </c>
      <c r="S242" s="117">
        <f>IFERROR($E242*SUMIF('Daily Log'!$AL$18:$AL$1017,$B242,'Daily Log'!$AM$18:$AM$1017),0)</f>
        <v>0</v>
      </c>
      <c r="T242" s="117">
        <f>IFERROR($E242*SUMIF('Daily Log'!$AO$18:$AO$1017,$B242,'Daily Log'!$AP$18:$AP$1017),0)</f>
        <v>0</v>
      </c>
      <c r="U242" s="117">
        <f>IFERROR($E242*SUMIF('Daily Log'!$AR$18:$AR$1017,$B242,'Daily Log'!$AS$18:$AS$1017),0)</f>
        <v>0</v>
      </c>
      <c r="V242" s="117">
        <f>IFERROR($E242*SUMIF('Daily Log'!$AU$18:$AU$1017,$B242,'Daily Log'!$AV$18:$AV$1017),0)</f>
        <v>0</v>
      </c>
      <c r="W242" s="117">
        <f>IFERROR($E242*SUMIF('Daily Log'!$AX$18:$AX$1017,$B242,'Daily Log'!$AY$18:$AY$1017),0)</f>
        <v>0</v>
      </c>
      <c r="X242" s="117">
        <f>IFERROR($E242*SUMIF('Daily Log'!$BA$18:$BA$1017,$B242,'Daily Log'!$BB$18:$BB$1017),0)</f>
        <v>0</v>
      </c>
      <c r="Y242" s="117">
        <f>IFERROR($E242*SUMIF('Daily Log'!$BD$18:$BD$1017,$B242,'Daily Log'!$BE$18:$BE$1017),0)</f>
        <v>0</v>
      </c>
      <c r="Z242" s="117">
        <f>IFERROR($E242*SUMIF('Daily Log'!$BG$18:$BG$1017,$B242,'Daily Log'!$BH$18:$BH$1017),0)</f>
        <v>0</v>
      </c>
      <c r="AA242" s="117">
        <f>IFERROR($E242*SUMIF('Daily Log'!$BJ$18:$BJ$1017,$B242,'Daily Log'!$BK$18:$BK$1017),0)</f>
        <v>0</v>
      </c>
      <c r="AB242" s="117">
        <f>IFERROR($E242*SUMIF('Daily Log'!$BM$18:$BM$1017,$B242,'Daily Log'!$BN$18:$BN$1017),0)</f>
        <v>0</v>
      </c>
      <c r="AC242" s="117">
        <f>IFERROR($E242*SUMIF('Daily Log'!$BP$18:$BP$1017,$B242,'Daily Log'!$BQ$18:$BQ$1017),0)</f>
        <v>0</v>
      </c>
      <c r="AD242" s="117">
        <f>IFERROR($E242*SUMIF('Daily Log'!$BS$18:$BS$1017,$B242,'Daily Log'!$BT$18:$BT$1017),0)</f>
        <v>0</v>
      </c>
      <c r="AE242" s="117">
        <f>IFERROR($E242*SUMIF('Daily Log'!$BV$18:$BV$1017,$B242,'Daily Log'!$BW$18:$BW$1017),0)</f>
        <v>0</v>
      </c>
      <c r="AF242" s="117">
        <f>IFERROR($E242*SUMIF('Daily Log'!$BY$18:$BY$1017,$B242,'Daily Log'!$BZ$18:$BZ$1017),0)</f>
        <v>0</v>
      </c>
      <c r="AG242" s="117">
        <f>IFERROR($E242*SUMIF('Daily Log'!$CB$18:$CB$1017,$B242,'Daily Log'!$CC$18:$CC$1017),0)</f>
        <v>0</v>
      </c>
      <c r="AH242" s="117">
        <f>IFERROR($E242*SUMIF('Daily Log'!$CE$18:$CE$1017,$B242,'Daily Log'!$CF$18:$CF$1017),0)</f>
        <v>0</v>
      </c>
      <c r="AI242" s="117">
        <f>IFERROR($E242*SUMIF('Daily Log'!$CH$18:$CH$1017,$B242,'Daily Log'!$CI$18:$CI$1017),0)</f>
        <v>0</v>
      </c>
      <c r="AJ242" s="117">
        <f>IFERROR($E242*SUMIF('Daily Log'!$CK$18:$CK$1017,$B242,'Daily Log'!$CL$18:$CL$1017),0)</f>
        <v>0</v>
      </c>
      <c r="AK242" s="117">
        <f>IFERROR($E242*SUMIF('Daily Log'!$CN$18:$CN$1017,$B242,'Daily Log'!$CO$18:$CO$1017),0)</f>
        <v>0</v>
      </c>
    </row>
    <row r="243" spans="1:37" ht="33.75" hidden="1" customHeight="1">
      <c r="B243" s="409" t="s">
        <v>317</v>
      </c>
      <c r="C243" s="410"/>
      <c r="D243" s="399" t="s">
        <v>90</v>
      </c>
      <c r="E243" s="184">
        <v>1</v>
      </c>
      <c r="F243" s="116">
        <f t="shared" si="5"/>
        <v>0</v>
      </c>
      <c r="G243" s="117">
        <f>IFERROR($E243*SUMIF('Daily Log'!$B$18:$B$1017,$B243,'Daily Log'!$C$18:$C$1017),0)</f>
        <v>0</v>
      </c>
      <c r="H243" s="117">
        <f>IFERROR($E243*SUMIF('Daily Log'!$E$18:$E$1017,$B243,'Daily Log'!$F$18:$F$1017),0)</f>
        <v>0</v>
      </c>
      <c r="I243" s="117">
        <f>IFERROR($E243*SUMIF('Daily Log'!$H$18:$H$1017,$B243,'Daily Log'!$I$18:$I$1017),0)</f>
        <v>0</v>
      </c>
      <c r="J243" s="117">
        <f>IFERROR($E243*SUMIF('Daily Log'!$K$18:$K$1017,$B243,'Daily Log'!$L$18:$L$1017),0)</f>
        <v>0</v>
      </c>
      <c r="K243" s="117">
        <f>IFERROR($E243*SUMIF('Daily Log'!$N$18:$N$1017,$B243,'Daily Log'!$O$18:$O$1017),0)</f>
        <v>0</v>
      </c>
      <c r="L243" s="117">
        <f>IFERROR($E243*SUMIF('Daily Log'!$Q$18:$Q$1017,$B243,'Daily Log'!$R$18:$R$1017),0)</f>
        <v>0</v>
      </c>
      <c r="M243" s="117">
        <f>IFERROR($E243*SUMIF('Daily Log'!$T$18:$T$1017,$B243,'Daily Log'!$U$18:$U$1017),0)</f>
        <v>0</v>
      </c>
      <c r="N243" s="117">
        <f>IFERROR($E243*SUMIF('Daily Log'!$W$18:$W$1017,$B243,'Daily Log'!$X$18:$X$1017),0)</f>
        <v>0</v>
      </c>
      <c r="O243" s="117">
        <f>IFERROR($E243*SUMIF('Daily Log'!$Z$18:$Z$1017,$B243,'Daily Log'!$AA$18:$AA$1017),0)</f>
        <v>0</v>
      </c>
      <c r="P243" s="117">
        <f>IFERROR($E243*SUMIF('Daily Log'!$AC$18:$AC$1017,$B243,'Daily Log'!$AD$18:$AD$1017),0)</f>
        <v>0</v>
      </c>
      <c r="Q243" s="117">
        <f>IFERROR($E243*SUMIF('Daily Log'!$AF$18:$AF$1017,$B243,'Daily Log'!$AG$18:$AG$1017),0)</f>
        <v>0</v>
      </c>
      <c r="R243" s="117">
        <f>IFERROR($E243*SUMIF('Daily Log'!$AI$18:$AI$1017,$B243,'Daily Log'!$AJ$18:$AJ$1017),0)</f>
        <v>0</v>
      </c>
      <c r="S243" s="117">
        <f>IFERROR($E243*SUMIF('Daily Log'!$AL$18:$AL$1017,$B243,'Daily Log'!$AM$18:$AM$1017),0)</f>
        <v>0</v>
      </c>
      <c r="T243" s="117">
        <f>IFERROR($E243*SUMIF('Daily Log'!$AO$18:$AO$1017,$B243,'Daily Log'!$AP$18:$AP$1017),0)</f>
        <v>0</v>
      </c>
      <c r="U243" s="117">
        <f>IFERROR($E243*SUMIF('Daily Log'!$AR$18:$AR$1017,$B243,'Daily Log'!$AS$18:$AS$1017),0)</f>
        <v>0</v>
      </c>
      <c r="V243" s="117">
        <f>IFERROR($E243*SUMIF('Daily Log'!$AU$18:$AU$1017,$B243,'Daily Log'!$AV$18:$AV$1017),0)</f>
        <v>0</v>
      </c>
      <c r="W243" s="117">
        <f>IFERROR($E243*SUMIF('Daily Log'!$AX$18:$AX$1017,$B243,'Daily Log'!$AY$18:$AY$1017),0)</f>
        <v>0</v>
      </c>
      <c r="X243" s="117">
        <f>IFERROR($E243*SUMIF('Daily Log'!$BA$18:$BA$1017,$B243,'Daily Log'!$BB$18:$BB$1017),0)</f>
        <v>0</v>
      </c>
      <c r="Y243" s="117">
        <f>IFERROR($E243*SUMIF('Daily Log'!$BD$18:$BD$1017,$B243,'Daily Log'!$BE$18:$BE$1017),0)</f>
        <v>0</v>
      </c>
      <c r="Z243" s="117">
        <f>IFERROR($E243*SUMIF('Daily Log'!$BG$18:$BG$1017,$B243,'Daily Log'!$BH$18:$BH$1017),0)</f>
        <v>0</v>
      </c>
      <c r="AA243" s="117">
        <f>IFERROR($E243*SUMIF('Daily Log'!$BJ$18:$BJ$1017,$B243,'Daily Log'!$BK$18:$BK$1017),0)</f>
        <v>0</v>
      </c>
      <c r="AB243" s="117">
        <f>IFERROR($E243*SUMIF('Daily Log'!$BM$18:$BM$1017,$B243,'Daily Log'!$BN$18:$BN$1017),0)</f>
        <v>0</v>
      </c>
      <c r="AC243" s="117">
        <f>IFERROR($E243*SUMIF('Daily Log'!$BP$18:$BP$1017,$B243,'Daily Log'!$BQ$18:$BQ$1017),0)</f>
        <v>0</v>
      </c>
      <c r="AD243" s="117">
        <f>IFERROR($E243*SUMIF('Daily Log'!$BS$18:$BS$1017,$B243,'Daily Log'!$BT$18:$BT$1017),0)</f>
        <v>0</v>
      </c>
      <c r="AE243" s="117">
        <f>IFERROR($E243*SUMIF('Daily Log'!$BV$18:$BV$1017,$B243,'Daily Log'!$BW$18:$BW$1017),0)</f>
        <v>0</v>
      </c>
      <c r="AF243" s="117">
        <f>IFERROR($E243*SUMIF('Daily Log'!$BY$18:$BY$1017,$B243,'Daily Log'!$BZ$18:$BZ$1017),0)</f>
        <v>0</v>
      </c>
      <c r="AG243" s="117">
        <f>IFERROR($E243*SUMIF('Daily Log'!$CB$18:$CB$1017,$B243,'Daily Log'!$CC$18:$CC$1017),0)</f>
        <v>0</v>
      </c>
      <c r="AH243" s="117">
        <f>IFERROR($E243*SUMIF('Daily Log'!$CE$18:$CE$1017,$B243,'Daily Log'!$CF$18:$CF$1017),0)</f>
        <v>0</v>
      </c>
      <c r="AI243" s="117">
        <f>IFERROR($E243*SUMIF('Daily Log'!$CH$18:$CH$1017,$B243,'Daily Log'!$CI$18:$CI$1017),0)</f>
        <v>0</v>
      </c>
      <c r="AJ243" s="117">
        <f>IFERROR($E243*SUMIF('Daily Log'!$CK$18:$CK$1017,$B243,'Daily Log'!$CL$18:$CL$1017),0)</f>
        <v>0</v>
      </c>
      <c r="AK243" s="117">
        <f>IFERROR($E243*SUMIF('Daily Log'!$CN$18:$CN$1017,$B243,'Daily Log'!$CO$18:$CO$1017),0)</f>
        <v>0</v>
      </c>
    </row>
    <row r="244" spans="1:37" ht="33.75" hidden="1" customHeight="1">
      <c r="B244" s="409" t="s">
        <v>318</v>
      </c>
      <c r="C244" s="410"/>
      <c r="D244" s="399" t="s">
        <v>90</v>
      </c>
      <c r="E244" s="184">
        <v>1</v>
      </c>
      <c r="F244" s="116">
        <f t="shared" si="5"/>
        <v>0</v>
      </c>
      <c r="G244" s="117">
        <f>IFERROR($E244*SUMIF('Daily Log'!$B$18:$B$1017,$B244,'Daily Log'!$C$18:$C$1017),0)</f>
        <v>0</v>
      </c>
      <c r="H244" s="117">
        <f>IFERROR($E244*SUMIF('Daily Log'!$E$18:$E$1017,$B244,'Daily Log'!$F$18:$F$1017),0)</f>
        <v>0</v>
      </c>
      <c r="I244" s="117">
        <f>IFERROR($E244*SUMIF('Daily Log'!$H$18:$H$1017,$B244,'Daily Log'!$I$18:$I$1017),0)</f>
        <v>0</v>
      </c>
      <c r="J244" s="117">
        <f>IFERROR($E244*SUMIF('Daily Log'!$K$18:$K$1017,$B244,'Daily Log'!$L$18:$L$1017),0)</f>
        <v>0</v>
      </c>
      <c r="K244" s="117">
        <f>IFERROR($E244*SUMIF('Daily Log'!$N$18:$N$1017,$B244,'Daily Log'!$O$18:$O$1017),0)</f>
        <v>0</v>
      </c>
      <c r="L244" s="117">
        <f>IFERROR($E244*SUMIF('Daily Log'!$Q$18:$Q$1017,$B244,'Daily Log'!$R$18:$R$1017),0)</f>
        <v>0</v>
      </c>
      <c r="M244" s="117">
        <f>IFERROR($E244*SUMIF('Daily Log'!$T$18:$T$1017,$B244,'Daily Log'!$U$18:$U$1017),0)</f>
        <v>0</v>
      </c>
      <c r="N244" s="117">
        <f>IFERROR($E244*SUMIF('Daily Log'!$W$18:$W$1017,$B244,'Daily Log'!$X$18:$X$1017),0)</f>
        <v>0</v>
      </c>
      <c r="O244" s="117">
        <f>IFERROR($E244*SUMIF('Daily Log'!$Z$18:$Z$1017,$B244,'Daily Log'!$AA$18:$AA$1017),0)</f>
        <v>0</v>
      </c>
      <c r="P244" s="117">
        <f>IFERROR($E244*SUMIF('Daily Log'!$AC$18:$AC$1017,$B244,'Daily Log'!$AD$18:$AD$1017),0)</f>
        <v>0</v>
      </c>
      <c r="Q244" s="117">
        <f>IFERROR($E244*SUMIF('Daily Log'!$AF$18:$AF$1017,$B244,'Daily Log'!$AG$18:$AG$1017),0)</f>
        <v>0</v>
      </c>
      <c r="R244" s="117">
        <f>IFERROR($E244*SUMIF('Daily Log'!$AI$18:$AI$1017,$B244,'Daily Log'!$AJ$18:$AJ$1017),0)</f>
        <v>0</v>
      </c>
      <c r="S244" s="117">
        <f>IFERROR($E244*SUMIF('Daily Log'!$AL$18:$AL$1017,$B244,'Daily Log'!$AM$18:$AM$1017),0)</f>
        <v>0</v>
      </c>
      <c r="T244" s="117">
        <f>IFERROR($E244*SUMIF('Daily Log'!$AO$18:$AO$1017,$B244,'Daily Log'!$AP$18:$AP$1017),0)</f>
        <v>0</v>
      </c>
      <c r="U244" s="117">
        <f>IFERROR($E244*SUMIF('Daily Log'!$AR$18:$AR$1017,$B244,'Daily Log'!$AS$18:$AS$1017),0)</f>
        <v>0</v>
      </c>
      <c r="V244" s="117">
        <f>IFERROR($E244*SUMIF('Daily Log'!$AU$18:$AU$1017,$B244,'Daily Log'!$AV$18:$AV$1017),0)</f>
        <v>0</v>
      </c>
      <c r="W244" s="117">
        <f>IFERROR($E244*SUMIF('Daily Log'!$AX$18:$AX$1017,$B244,'Daily Log'!$AY$18:$AY$1017),0)</f>
        <v>0</v>
      </c>
      <c r="X244" s="117">
        <f>IFERROR($E244*SUMIF('Daily Log'!$BA$18:$BA$1017,$B244,'Daily Log'!$BB$18:$BB$1017),0)</f>
        <v>0</v>
      </c>
      <c r="Y244" s="117">
        <f>IFERROR($E244*SUMIF('Daily Log'!$BD$18:$BD$1017,$B244,'Daily Log'!$BE$18:$BE$1017),0)</f>
        <v>0</v>
      </c>
      <c r="Z244" s="117">
        <f>IFERROR($E244*SUMIF('Daily Log'!$BG$18:$BG$1017,$B244,'Daily Log'!$BH$18:$BH$1017),0)</f>
        <v>0</v>
      </c>
      <c r="AA244" s="117">
        <f>IFERROR($E244*SUMIF('Daily Log'!$BJ$18:$BJ$1017,$B244,'Daily Log'!$BK$18:$BK$1017),0)</f>
        <v>0</v>
      </c>
      <c r="AB244" s="117">
        <f>IFERROR($E244*SUMIF('Daily Log'!$BM$18:$BM$1017,$B244,'Daily Log'!$BN$18:$BN$1017),0)</f>
        <v>0</v>
      </c>
      <c r="AC244" s="117">
        <f>IFERROR($E244*SUMIF('Daily Log'!$BP$18:$BP$1017,$B244,'Daily Log'!$BQ$18:$BQ$1017),0)</f>
        <v>0</v>
      </c>
      <c r="AD244" s="117">
        <f>IFERROR($E244*SUMIF('Daily Log'!$BS$18:$BS$1017,$B244,'Daily Log'!$BT$18:$BT$1017),0)</f>
        <v>0</v>
      </c>
      <c r="AE244" s="117">
        <f>IFERROR($E244*SUMIF('Daily Log'!$BV$18:$BV$1017,$B244,'Daily Log'!$BW$18:$BW$1017),0)</f>
        <v>0</v>
      </c>
      <c r="AF244" s="117">
        <f>IFERROR($E244*SUMIF('Daily Log'!$BY$18:$BY$1017,$B244,'Daily Log'!$BZ$18:$BZ$1017),0)</f>
        <v>0</v>
      </c>
      <c r="AG244" s="117">
        <f>IFERROR($E244*SUMIF('Daily Log'!$CB$18:$CB$1017,$B244,'Daily Log'!$CC$18:$CC$1017),0)</f>
        <v>0</v>
      </c>
      <c r="AH244" s="117">
        <f>IFERROR($E244*SUMIF('Daily Log'!$CE$18:$CE$1017,$B244,'Daily Log'!$CF$18:$CF$1017),0)</f>
        <v>0</v>
      </c>
      <c r="AI244" s="117">
        <f>IFERROR($E244*SUMIF('Daily Log'!$CH$18:$CH$1017,$B244,'Daily Log'!$CI$18:$CI$1017),0)</f>
        <v>0</v>
      </c>
      <c r="AJ244" s="117">
        <f>IFERROR($E244*SUMIF('Daily Log'!$CK$18:$CK$1017,$B244,'Daily Log'!$CL$18:$CL$1017),0)</f>
        <v>0</v>
      </c>
      <c r="AK244" s="117">
        <f>IFERROR($E244*SUMIF('Daily Log'!$CN$18:$CN$1017,$B244,'Daily Log'!$CO$18:$CO$1017),0)</f>
        <v>0</v>
      </c>
    </row>
    <row r="245" spans="1:37" ht="33.75" hidden="1" customHeight="1">
      <c r="B245" s="409" t="s">
        <v>319</v>
      </c>
      <c r="C245" s="410"/>
      <c r="D245" s="399" t="s">
        <v>90</v>
      </c>
      <c r="E245" s="184">
        <v>1</v>
      </c>
      <c r="F245" s="116">
        <f t="shared" si="5"/>
        <v>0</v>
      </c>
      <c r="G245" s="117">
        <f>IFERROR($E245*SUMIF('Daily Log'!$B$18:$B$1017,$B245,'Daily Log'!$C$18:$C$1017),0)</f>
        <v>0</v>
      </c>
      <c r="H245" s="117">
        <f>IFERROR($E245*SUMIF('Daily Log'!$E$18:$E$1017,$B245,'Daily Log'!$F$18:$F$1017),0)</f>
        <v>0</v>
      </c>
      <c r="I245" s="117">
        <f>IFERROR($E245*SUMIF('Daily Log'!$H$18:$H$1017,$B245,'Daily Log'!$I$18:$I$1017),0)</f>
        <v>0</v>
      </c>
      <c r="J245" s="117">
        <f>IFERROR($E245*SUMIF('Daily Log'!$K$18:$K$1017,$B245,'Daily Log'!$L$18:$L$1017),0)</f>
        <v>0</v>
      </c>
      <c r="K245" s="117">
        <f>IFERROR($E245*SUMIF('Daily Log'!$N$18:$N$1017,$B245,'Daily Log'!$O$18:$O$1017),0)</f>
        <v>0</v>
      </c>
      <c r="L245" s="117">
        <f>IFERROR($E245*SUMIF('Daily Log'!$Q$18:$Q$1017,$B245,'Daily Log'!$R$18:$R$1017),0)</f>
        <v>0</v>
      </c>
      <c r="M245" s="117">
        <f>IFERROR($E245*SUMIF('Daily Log'!$T$18:$T$1017,$B245,'Daily Log'!$U$18:$U$1017),0)</f>
        <v>0</v>
      </c>
      <c r="N245" s="117">
        <f>IFERROR($E245*SUMIF('Daily Log'!$W$18:$W$1017,$B245,'Daily Log'!$X$18:$X$1017),0)</f>
        <v>0</v>
      </c>
      <c r="O245" s="117">
        <f>IFERROR($E245*SUMIF('Daily Log'!$Z$18:$Z$1017,$B245,'Daily Log'!$AA$18:$AA$1017),0)</f>
        <v>0</v>
      </c>
      <c r="P245" s="117">
        <f>IFERROR($E245*SUMIF('Daily Log'!$AC$18:$AC$1017,$B245,'Daily Log'!$AD$18:$AD$1017),0)</f>
        <v>0</v>
      </c>
      <c r="Q245" s="117">
        <f>IFERROR($E245*SUMIF('Daily Log'!$AF$18:$AF$1017,$B245,'Daily Log'!$AG$18:$AG$1017),0)</f>
        <v>0</v>
      </c>
      <c r="R245" s="117">
        <f>IFERROR($E245*SUMIF('Daily Log'!$AI$18:$AI$1017,$B245,'Daily Log'!$AJ$18:$AJ$1017),0)</f>
        <v>0</v>
      </c>
      <c r="S245" s="117">
        <f>IFERROR($E245*SUMIF('Daily Log'!$AL$18:$AL$1017,$B245,'Daily Log'!$AM$18:$AM$1017),0)</f>
        <v>0</v>
      </c>
      <c r="T245" s="117">
        <f>IFERROR($E245*SUMIF('Daily Log'!$AO$18:$AO$1017,$B245,'Daily Log'!$AP$18:$AP$1017),0)</f>
        <v>0</v>
      </c>
      <c r="U245" s="117">
        <f>IFERROR($E245*SUMIF('Daily Log'!$AR$18:$AR$1017,$B245,'Daily Log'!$AS$18:$AS$1017),0)</f>
        <v>0</v>
      </c>
      <c r="V245" s="117">
        <f>IFERROR($E245*SUMIF('Daily Log'!$AU$18:$AU$1017,$B245,'Daily Log'!$AV$18:$AV$1017),0)</f>
        <v>0</v>
      </c>
      <c r="W245" s="117">
        <f>IFERROR($E245*SUMIF('Daily Log'!$AX$18:$AX$1017,$B245,'Daily Log'!$AY$18:$AY$1017),0)</f>
        <v>0</v>
      </c>
      <c r="X245" s="117">
        <f>IFERROR($E245*SUMIF('Daily Log'!$BA$18:$BA$1017,$B245,'Daily Log'!$BB$18:$BB$1017),0)</f>
        <v>0</v>
      </c>
      <c r="Y245" s="117">
        <f>IFERROR($E245*SUMIF('Daily Log'!$BD$18:$BD$1017,$B245,'Daily Log'!$BE$18:$BE$1017),0)</f>
        <v>0</v>
      </c>
      <c r="Z245" s="117">
        <f>IFERROR($E245*SUMIF('Daily Log'!$BG$18:$BG$1017,$B245,'Daily Log'!$BH$18:$BH$1017),0)</f>
        <v>0</v>
      </c>
      <c r="AA245" s="117">
        <f>IFERROR($E245*SUMIF('Daily Log'!$BJ$18:$BJ$1017,$B245,'Daily Log'!$BK$18:$BK$1017),0)</f>
        <v>0</v>
      </c>
      <c r="AB245" s="117">
        <f>IFERROR($E245*SUMIF('Daily Log'!$BM$18:$BM$1017,$B245,'Daily Log'!$BN$18:$BN$1017),0)</f>
        <v>0</v>
      </c>
      <c r="AC245" s="117">
        <f>IFERROR($E245*SUMIF('Daily Log'!$BP$18:$BP$1017,$B245,'Daily Log'!$BQ$18:$BQ$1017),0)</f>
        <v>0</v>
      </c>
      <c r="AD245" s="117">
        <f>IFERROR($E245*SUMIF('Daily Log'!$BS$18:$BS$1017,$B245,'Daily Log'!$BT$18:$BT$1017),0)</f>
        <v>0</v>
      </c>
      <c r="AE245" s="117">
        <f>IFERROR($E245*SUMIF('Daily Log'!$BV$18:$BV$1017,$B245,'Daily Log'!$BW$18:$BW$1017),0)</f>
        <v>0</v>
      </c>
      <c r="AF245" s="117">
        <f>IFERROR($E245*SUMIF('Daily Log'!$BY$18:$BY$1017,$B245,'Daily Log'!$BZ$18:$BZ$1017),0)</f>
        <v>0</v>
      </c>
      <c r="AG245" s="117">
        <f>IFERROR($E245*SUMIF('Daily Log'!$CB$18:$CB$1017,$B245,'Daily Log'!$CC$18:$CC$1017),0)</f>
        <v>0</v>
      </c>
      <c r="AH245" s="117">
        <f>IFERROR($E245*SUMIF('Daily Log'!$CE$18:$CE$1017,$B245,'Daily Log'!$CF$18:$CF$1017),0)</f>
        <v>0</v>
      </c>
      <c r="AI245" s="117">
        <f>IFERROR($E245*SUMIF('Daily Log'!$CH$18:$CH$1017,$B245,'Daily Log'!$CI$18:$CI$1017),0)</f>
        <v>0</v>
      </c>
      <c r="AJ245" s="117">
        <f>IFERROR($E245*SUMIF('Daily Log'!$CK$18:$CK$1017,$B245,'Daily Log'!$CL$18:$CL$1017),0)</f>
        <v>0</v>
      </c>
      <c r="AK245" s="117">
        <f>IFERROR($E245*SUMIF('Daily Log'!$CN$18:$CN$1017,$B245,'Daily Log'!$CO$18:$CO$1017),0)</f>
        <v>0</v>
      </c>
    </row>
    <row r="246" spans="1:37" ht="33.75" hidden="1" customHeight="1">
      <c r="B246" s="409" t="s">
        <v>320</v>
      </c>
      <c r="C246" s="410"/>
      <c r="D246" s="399" t="s">
        <v>28</v>
      </c>
      <c r="E246" s="184">
        <v>1</v>
      </c>
      <c r="F246" s="116">
        <f t="shared" si="5"/>
        <v>2</v>
      </c>
      <c r="G246" s="117">
        <f>IFERROR($E246*SUMIF('Daily Log'!$B$18:$B$1017,$B246,'Daily Log'!$C$18:$C$1017),0)</f>
        <v>0</v>
      </c>
      <c r="H246" s="117">
        <f>IFERROR($E246*SUMIF('Daily Log'!$E$18:$E$1017,$B246,'Daily Log'!$F$18:$F$1017),0)</f>
        <v>0</v>
      </c>
      <c r="I246" s="117">
        <f>IFERROR($E246*SUMIF('Daily Log'!$H$18:$H$1017,$B246,'Daily Log'!$I$18:$I$1017),0)</f>
        <v>0</v>
      </c>
      <c r="J246" s="117">
        <f>IFERROR($E246*SUMIF('Daily Log'!$K$18:$K$1017,$B246,'Daily Log'!$L$18:$L$1017),0)</f>
        <v>0</v>
      </c>
      <c r="K246" s="117">
        <f>IFERROR($E246*SUMIF('Daily Log'!$N$18:$N$1017,$B246,'Daily Log'!$O$18:$O$1017),0)</f>
        <v>0</v>
      </c>
      <c r="L246" s="117">
        <f>IFERROR($E246*SUMIF('Daily Log'!$Q$18:$Q$1017,$B246,'Daily Log'!$R$18:$R$1017),0)</f>
        <v>0</v>
      </c>
      <c r="M246" s="117">
        <f>IFERROR($E246*SUMIF('Daily Log'!$T$18:$T$1017,$B246,'Daily Log'!$U$18:$U$1017),0)</f>
        <v>0</v>
      </c>
      <c r="N246" s="117">
        <f>IFERROR($E246*SUMIF('Daily Log'!$W$18:$W$1017,$B246,'Daily Log'!$X$18:$X$1017),0)</f>
        <v>0</v>
      </c>
      <c r="O246" s="117">
        <f>IFERROR($E246*SUMIF('Daily Log'!$Z$18:$Z$1017,$B246,'Daily Log'!$AA$18:$AA$1017),0)</f>
        <v>0</v>
      </c>
      <c r="P246" s="117">
        <f>IFERROR($E246*SUMIF('Daily Log'!$AC$18:$AC$1017,$B246,'Daily Log'!$AD$18:$AD$1017),0)</f>
        <v>0</v>
      </c>
      <c r="Q246" s="117">
        <f>IFERROR($E246*SUMIF('Daily Log'!$AF$18:$AF$1017,$B246,'Daily Log'!$AG$18:$AG$1017),0)</f>
        <v>0</v>
      </c>
      <c r="R246" s="117">
        <f>IFERROR($E246*SUMIF('Daily Log'!$AI$18:$AI$1017,$B246,'Daily Log'!$AJ$18:$AJ$1017),0)</f>
        <v>0</v>
      </c>
      <c r="S246" s="117">
        <f>IFERROR($E246*SUMIF('Daily Log'!$AL$18:$AL$1017,$B246,'Daily Log'!$AM$18:$AM$1017),0)</f>
        <v>0</v>
      </c>
      <c r="T246" s="117">
        <f>IFERROR($E246*SUMIF('Daily Log'!$AO$18:$AO$1017,$B246,'Daily Log'!$AP$18:$AP$1017),0)</f>
        <v>0</v>
      </c>
      <c r="U246" s="117">
        <f>IFERROR($E246*SUMIF('Daily Log'!$AR$18:$AR$1017,$B246,'Daily Log'!$AS$18:$AS$1017),0)</f>
        <v>0</v>
      </c>
      <c r="V246" s="117">
        <f>IFERROR($E246*SUMIF('Daily Log'!$AU$18:$AU$1017,$B246,'Daily Log'!$AV$18:$AV$1017),0)</f>
        <v>0</v>
      </c>
      <c r="W246" s="117">
        <f>IFERROR($E246*SUMIF('Daily Log'!$AX$18:$AX$1017,$B246,'Daily Log'!$AY$18:$AY$1017),0)</f>
        <v>0</v>
      </c>
      <c r="X246" s="117">
        <f>IFERROR($E246*SUMIF('Daily Log'!$BA$18:$BA$1017,$B246,'Daily Log'!$BB$18:$BB$1017),0)</f>
        <v>0</v>
      </c>
      <c r="Y246" s="117">
        <f>IFERROR($E246*SUMIF('Daily Log'!$BD$18:$BD$1017,$B246,'Daily Log'!$BE$18:$BE$1017),0)</f>
        <v>0</v>
      </c>
      <c r="Z246" s="117">
        <f>IFERROR($E246*SUMIF('Daily Log'!$BG$18:$BG$1017,$B246,'Daily Log'!$BH$18:$BH$1017),0)</f>
        <v>0</v>
      </c>
      <c r="AA246" s="117">
        <f>IFERROR($E246*SUMIF('Daily Log'!$BJ$18:$BJ$1017,$B246,'Daily Log'!$BK$18:$BK$1017),0)</f>
        <v>0</v>
      </c>
      <c r="AB246" s="117">
        <f>IFERROR($E246*SUMIF('Daily Log'!$BM$18:$BM$1017,$B246,'Daily Log'!$BN$18:$BN$1017),0)</f>
        <v>0</v>
      </c>
      <c r="AC246" s="117">
        <f>IFERROR($E246*SUMIF('Daily Log'!$BP$18:$BP$1017,$B246,'Daily Log'!$BQ$18:$BQ$1017),0)</f>
        <v>1</v>
      </c>
      <c r="AD246" s="117">
        <f>IFERROR($E246*SUMIF('Daily Log'!$BS$18:$BS$1017,$B246,'Daily Log'!$BT$18:$BT$1017),0)</f>
        <v>0</v>
      </c>
      <c r="AE246" s="117">
        <f>IFERROR($E246*SUMIF('Daily Log'!$BV$18:$BV$1017,$B246,'Daily Log'!$BW$18:$BW$1017),0)</f>
        <v>1</v>
      </c>
      <c r="AF246" s="117">
        <f>IFERROR($E246*SUMIF('Daily Log'!$BY$18:$BY$1017,$B246,'Daily Log'!$BZ$18:$BZ$1017),0)</f>
        <v>0</v>
      </c>
      <c r="AG246" s="117">
        <f>IFERROR($E246*SUMIF('Daily Log'!$CB$18:$CB$1017,$B246,'Daily Log'!$CC$18:$CC$1017),0)</f>
        <v>0</v>
      </c>
      <c r="AH246" s="117">
        <f>IFERROR($E246*SUMIF('Daily Log'!$CE$18:$CE$1017,$B246,'Daily Log'!$CF$18:$CF$1017),0)</f>
        <v>0</v>
      </c>
      <c r="AI246" s="117">
        <f>IFERROR($E246*SUMIF('Daily Log'!$CH$18:$CH$1017,$B246,'Daily Log'!$CI$18:$CI$1017),0)</f>
        <v>0</v>
      </c>
      <c r="AJ246" s="117">
        <f>IFERROR($E246*SUMIF('Daily Log'!$CK$18:$CK$1017,$B246,'Daily Log'!$CL$18:$CL$1017),0)</f>
        <v>0</v>
      </c>
      <c r="AK246" s="117">
        <f>IFERROR($E246*SUMIF('Daily Log'!$CN$18:$CN$1017,$B246,'Daily Log'!$CO$18:$CO$1017),0)</f>
        <v>0</v>
      </c>
    </row>
    <row r="247" spans="1:37" ht="33.75" hidden="1" customHeight="1">
      <c r="B247" s="409" t="s">
        <v>321</v>
      </c>
      <c r="C247" s="410"/>
      <c r="D247" s="399" t="s">
        <v>28</v>
      </c>
      <c r="E247" s="184">
        <v>1</v>
      </c>
      <c r="F247" s="116">
        <f t="shared" si="5"/>
        <v>2</v>
      </c>
      <c r="G247" s="117">
        <f>IFERROR($E247*SUMIF('Daily Log'!$B$18:$B$1017,$B247,'Daily Log'!$C$18:$C$1017),0)</f>
        <v>0</v>
      </c>
      <c r="H247" s="117">
        <f>IFERROR($E247*SUMIF('Daily Log'!$E$18:$E$1017,$B247,'Daily Log'!$F$18:$F$1017),0)</f>
        <v>0</v>
      </c>
      <c r="I247" s="117">
        <f>IFERROR($E247*SUMIF('Daily Log'!$H$18:$H$1017,$B247,'Daily Log'!$I$18:$I$1017),0)</f>
        <v>0</v>
      </c>
      <c r="J247" s="117">
        <f>IFERROR($E247*SUMIF('Daily Log'!$K$18:$K$1017,$B247,'Daily Log'!$L$18:$L$1017),0)</f>
        <v>0</v>
      </c>
      <c r="K247" s="117">
        <f>IFERROR($E247*SUMIF('Daily Log'!$N$18:$N$1017,$B247,'Daily Log'!$O$18:$O$1017),0)</f>
        <v>0</v>
      </c>
      <c r="L247" s="117">
        <f>IFERROR($E247*SUMIF('Daily Log'!$Q$18:$Q$1017,$B247,'Daily Log'!$R$18:$R$1017),0)</f>
        <v>0</v>
      </c>
      <c r="M247" s="117">
        <f>IFERROR($E247*SUMIF('Daily Log'!$T$18:$T$1017,$B247,'Daily Log'!$U$18:$U$1017),0)</f>
        <v>0</v>
      </c>
      <c r="N247" s="117">
        <f>IFERROR($E247*SUMIF('Daily Log'!$W$18:$W$1017,$B247,'Daily Log'!$X$18:$X$1017),0)</f>
        <v>0</v>
      </c>
      <c r="O247" s="117">
        <f>IFERROR($E247*SUMIF('Daily Log'!$Z$18:$Z$1017,$B247,'Daily Log'!$AA$18:$AA$1017),0)</f>
        <v>0</v>
      </c>
      <c r="P247" s="117">
        <f>IFERROR($E247*SUMIF('Daily Log'!$AC$18:$AC$1017,$B247,'Daily Log'!$AD$18:$AD$1017),0)</f>
        <v>0</v>
      </c>
      <c r="Q247" s="117">
        <f>IFERROR($E247*SUMIF('Daily Log'!$AF$18:$AF$1017,$B247,'Daily Log'!$AG$18:$AG$1017),0)</f>
        <v>0</v>
      </c>
      <c r="R247" s="117">
        <f>IFERROR($E247*SUMIF('Daily Log'!$AI$18:$AI$1017,$B247,'Daily Log'!$AJ$18:$AJ$1017),0)</f>
        <v>0</v>
      </c>
      <c r="S247" s="117">
        <f>IFERROR($E247*SUMIF('Daily Log'!$AL$18:$AL$1017,$B247,'Daily Log'!$AM$18:$AM$1017),0)</f>
        <v>0</v>
      </c>
      <c r="T247" s="117">
        <f>IFERROR($E247*SUMIF('Daily Log'!$AO$18:$AO$1017,$B247,'Daily Log'!$AP$18:$AP$1017),0)</f>
        <v>0</v>
      </c>
      <c r="U247" s="117">
        <f>IFERROR($E247*SUMIF('Daily Log'!$AR$18:$AR$1017,$B247,'Daily Log'!$AS$18:$AS$1017),0)</f>
        <v>0</v>
      </c>
      <c r="V247" s="117">
        <f>IFERROR($E247*SUMIF('Daily Log'!$AU$18:$AU$1017,$B247,'Daily Log'!$AV$18:$AV$1017),0)</f>
        <v>0</v>
      </c>
      <c r="W247" s="117">
        <f>IFERROR($E247*SUMIF('Daily Log'!$AX$18:$AX$1017,$B247,'Daily Log'!$AY$18:$AY$1017),0)</f>
        <v>0</v>
      </c>
      <c r="X247" s="117">
        <f>IFERROR($E247*SUMIF('Daily Log'!$BA$18:$BA$1017,$B247,'Daily Log'!$BB$18:$BB$1017),0)</f>
        <v>0</v>
      </c>
      <c r="Y247" s="117">
        <f>IFERROR($E247*SUMIF('Daily Log'!$BD$18:$BD$1017,$B247,'Daily Log'!$BE$18:$BE$1017),0)</f>
        <v>0</v>
      </c>
      <c r="Z247" s="117">
        <f>IFERROR($E247*SUMIF('Daily Log'!$BG$18:$BG$1017,$B247,'Daily Log'!$BH$18:$BH$1017),0)</f>
        <v>0</v>
      </c>
      <c r="AA247" s="117">
        <f>IFERROR($E247*SUMIF('Daily Log'!$BJ$18:$BJ$1017,$B247,'Daily Log'!$BK$18:$BK$1017),0)</f>
        <v>1</v>
      </c>
      <c r="AB247" s="117">
        <f>IFERROR($E247*SUMIF('Daily Log'!$BM$18:$BM$1017,$B247,'Daily Log'!$BN$18:$BN$1017),0)</f>
        <v>0</v>
      </c>
      <c r="AC247" s="117">
        <f>IFERROR($E247*SUMIF('Daily Log'!$BP$18:$BP$1017,$B247,'Daily Log'!$BQ$18:$BQ$1017),0)</f>
        <v>0</v>
      </c>
      <c r="AD247" s="117">
        <f>IFERROR($E247*SUMIF('Daily Log'!$BS$18:$BS$1017,$B247,'Daily Log'!$BT$18:$BT$1017),0)</f>
        <v>0</v>
      </c>
      <c r="AE247" s="117">
        <f>IFERROR($E247*SUMIF('Daily Log'!$BV$18:$BV$1017,$B247,'Daily Log'!$BW$18:$BW$1017),0)</f>
        <v>1</v>
      </c>
      <c r="AF247" s="117">
        <f>IFERROR($E247*SUMIF('Daily Log'!$BY$18:$BY$1017,$B247,'Daily Log'!$BZ$18:$BZ$1017),0)</f>
        <v>0</v>
      </c>
      <c r="AG247" s="117">
        <f>IFERROR($E247*SUMIF('Daily Log'!$CB$18:$CB$1017,$B247,'Daily Log'!$CC$18:$CC$1017),0)</f>
        <v>0</v>
      </c>
      <c r="AH247" s="117">
        <f>IFERROR($E247*SUMIF('Daily Log'!$CE$18:$CE$1017,$B247,'Daily Log'!$CF$18:$CF$1017),0)</f>
        <v>0</v>
      </c>
      <c r="AI247" s="117">
        <f>IFERROR($E247*SUMIF('Daily Log'!$CH$18:$CH$1017,$B247,'Daily Log'!$CI$18:$CI$1017),0)</f>
        <v>0</v>
      </c>
      <c r="AJ247" s="117">
        <f>IFERROR($E247*SUMIF('Daily Log'!$CK$18:$CK$1017,$B247,'Daily Log'!$CL$18:$CL$1017),0)</f>
        <v>0</v>
      </c>
      <c r="AK247" s="117">
        <f>IFERROR($E247*SUMIF('Daily Log'!$CN$18:$CN$1017,$B247,'Daily Log'!$CO$18:$CO$1017),0)</f>
        <v>0</v>
      </c>
    </row>
    <row r="248" spans="1:37" ht="33.75" hidden="1" customHeight="1">
      <c r="B248" s="409" t="s">
        <v>322</v>
      </c>
      <c r="C248" s="410"/>
      <c r="D248" s="399" t="s">
        <v>28</v>
      </c>
      <c r="E248" s="184">
        <v>1</v>
      </c>
      <c r="F248" s="116">
        <f t="shared" si="5"/>
        <v>0</v>
      </c>
      <c r="G248" s="117">
        <f>IFERROR($E248*SUMIF('Daily Log'!$B$18:$B$1017,$B248,'Daily Log'!$C$18:$C$1017),0)</f>
        <v>0</v>
      </c>
      <c r="H248" s="117">
        <f>IFERROR($E248*SUMIF('Daily Log'!$E$18:$E$1017,$B248,'Daily Log'!$F$18:$F$1017),0)</f>
        <v>0</v>
      </c>
      <c r="I248" s="117">
        <f>IFERROR($E248*SUMIF('Daily Log'!$H$18:$H$1017,$B248,'Daily Log'!$I$18:$I$1017),0)</f>
        <v>0</v>
      </c>
      <c r="J248" s="117">
        <f>IFERROR($E248*SUMIF('Daily Log'!$K$18:$K$1017,$B248,'Daily Log'!$L$18:$L$1017),0)</f>
        <v>0</v>
      </c>
      <c r="K248" s="117">
        <f>IFERROR($E248*SUMIF('Daily Log'!$N$18:$N$1017,$B248,'Daily Log'!$O$18:$O$1017),0)</f>
        <v>0</v>
      </c>
      <c r="L248" s="117">
        <f>IFERROR($E248*SUMIF('Daily Log'!$Q$18:$Q$1017,$B248,'Daily Log'!$R$18:$R$1017),0)</f>
        <v>0</v>
      </c>
      <c r="M248" s="117">
        <f>IFERROR($E248*SUMIF('Daily Log'!$T$18:$T$1017,$B248,'Daily Log'!$U$18:$U$1017),0)</f>
        <v>0</v>
      </c>
      <c r="N248" s="117">
        <f>IFERROR($E248*SUMIF('Daily Log'!$W$18:$W$1017,$B248,'Daily Log'!$X$18:$X$1017),0)</f>
        <v>0</v>
      </c>
      <c r="O248" s="117">
        <f>IFERROR($E248*SUMIF('Daily Log'!$Z$18:$Z$1017,$B248,'Daily Log'!$AA$18:$AA$1017),0)</f>
        <v>0</v>
      </c>
      <c r="P248" s="117">
        <f>IFERROR($E248*SUMIF('Daily Log'!$AC$18:$AC$1017,$B248,'Daily Log'!$AD$18:$AD$1017),0)</f>
        <v>0</v>
      </c>
      <c r="Q248" s="117">
        <f>IFERROR($E248*SUMIF('Daily Log'!$AF$18:$AF$1017,$B248,'Daily Log'!$AG$18:$AG$1017),0)</f>
        <v>0</v>
      </c>
      <c r="R248" s="117">
        <f>IFERROR($E248*SUMIF('Daily Log'!$AI$18:$AI$1017,$B248,'Daily Log'!$AJ$18:$AJ$1017),0)</f>
        <v>0</v>
      </c>
      <c r="S248" s="117">
        <f>IFERROR($E248*SUMIF('Daily Log'!$AL$18:$AL$1017,$B248,'Daily Log'!$AM$18:$AM$1017),0)</f>
        <v>0</v>
      </c>
      <c r="T248" s="117">
        <f>IFERROR($E248*SUMIF('Daily Log'!$AO$18:$AO$1017,$B248,'Daily Log'!$AP$18:$AP$1017),0)</f>
        <v>0</v>
      </c>
      <c r="U248" s="117">
        <f>IFERROR($E248*SUMIF('Daily Log'!$AR$18:$AR$1017,$B248,'Daily Log'!$AS$18:$AS$1017),0)</f>
        <v>0</v>
      </c>
      <c r="V248" s="117">
        <f>IFERROR($E248*SUMIF('Daily Log'!$AU$18:$AU$1017,$B248,'Daily Log'!$AV$18:$AV$1017),0)</f>
        <v>0</v>
      </c>
      <c r="W248" s="117">
        <f>IFERROR($E248*SUMIF('Daily Log'!$AX$18:$AX$1017,$B248,'Daily Log'!$AY$18:$AY$1017),0)</f>
        <v>0</v>
      </c>
      <c r="X248" s="117">
        <f>IFERROR($E248*SUMIF('Daily Log'!$BA$18:$BA$1017,$B248,'Daily Log'!$BB$18:$BB$1017),0)</f>
        <v>0</v>
      </c>
      <c r="Y248" s="117">
        <f>IFERROR($E248*SUMIF('Daily Log'!$BD$18:$BD$1017,$B248,'Daily Log'!$BE$18:$BE$1017),0)</f>
        <v>0</v>
      </c>
      <c r="Z248" s="117">
        <f>IFERROR($E248*SUMIF('Daily Log'!$BG$18:$BG$1017,$B248,'Daily Log'!$BH$18:$BH$1017),0)</f>
        <v>0</v>
      </c>
      <c r="AA248" s="117">
        <f>IFERROR($E248*SUMIF('Daily Log'!$BJ$18:$BJ$1017,$B248,'Daily Log'!$BK$18:$BK$1017),0)</f>
        <v>0</v>
      </c>
      <c r="AB248" s="117">
        <f>IFERROR($E248*SUMIF('Daily Log'!$BM$18:$BM$1017,$B248,'Daily Log'!$BN$18:$BN$1017),0)</f>
        <v>0</v>
      </c>
      <c r="AC248" s="117">
        <f>IFERROR($E248*SUMIF('Daily Log'!$BP$18:$BP$1017,$B248,'Daily Log'!$BQ$18:$BQ$1017),0)</f>
        <v>0</v>
      </c>
      <c r="AD248" s="117">
        <f>IFERROR($E248*SUMIF('Daily Log'!$BS$18:$BS$1017,$B248,'Daily Log'!$BT$18:$BT$1017),0)</f>
        <v>0</v>
      </c>
      <c r="AE248" s="117">
        <f>IFERROR($E248*SUMIF('Daily Log'!$BV$18:$BV$1017,$B248,'Daily Log'!$BW$18:$BW$1017),0)</f>
        <v>0</v>
      </c>
      <c r="AF248" s="117">
        <f>IFERROR($E248*SUMIF('Daily Log'!$BY$18:$BY$1017,$B248,'Daily Log'!$BZ$18:$BZ$1017),0)</f>
        <v>0</v>
      </c>
      <c r="AG248" s="117">
        <f>IFERROR($E248*SUMIF('Daily Log'!$CB$18:$CB$1017,$B248,'Daily Log'!$CC$18:$CC$1017),0)</f>
        <v>0</v>
      </c>
      <c r="AH248" s="117">
        <f>IFERROR($E248*SUMIF('Daily Log'!$CE$18:$CE$1017,$B248,'Daily Log'!$CF$18:$CF$1017),0)</f>
        <v>0</v>
      </c>
      <c r="AI248" s="117">
        <f>IFERROR($E248*SUMIF('Daily Log'!$CH$18:$CH$1017,$B248,'Daily Log'!$CI$18:$CI$1017),0)</f>
        <v>0</v>
      </c>
      <c r="AJ248" s="117">
        <f>IFERROR($E248*SUMIF('Daily Log'!$CK$18:$CK$1017,$B248,'Daily Log'!$CL$18:$CL$1017),0)</f>
        <v>0</v>
      </c>
      <c r="AK248" s="117">
        <f>IFERROR($E248*SUMIF('Daily Log'!$CN$18:$CN$1017,$B248,'Daily Log'!$CO$18:$CO$1017),0)</f>
        <v>0</v>
      </c>
    </row>
    <row r="249" spans="1:37" s="321" customFormat="1" ht="33.75" hidden="1" customHeight="1">
      <c r="A249" s="93"/>
      <c r="B249" s="409" t="s">
        <v>323</v>
      </c>
      <c r="C249" s="410"/>
      <c r="D249" s="399" t="s">
        <v>28</v>
      </c>
      <c r="E249" s="184">
        <v>1</v>
      </c>
      <c r="F249" s="116">
        <f t="shared" si="5"/>
        <v>0</v>
      </c>
      <c r="G249" s="320">
        <f>IFERROR($E249*SUMIF('Daily Log'!$B$18:$B$1017,$B249,'Daily Log'!$C$18:$C$1017),0)</f>
        <v>0</v>
      </c>
      <c r="H249" s="320">
        <f>IFERROR($E249*SUMIF('Daily Log'!$E$18:$E$1017,$B249,'Daily Log'!$F$18:$F$1017),0)</f>
        <v>0</v>
      </c>
      <c r="I249" s="320">
        <f>IFERROR($E249*SUMIF('Daily Log'!$H$18:$H$1017,$B249,'Daily Log'!$I$18:$I$1017),0)</f>
        <v>0</v>
      </c>
      <c r="J249" s="320">
        <f>IFERROR($E249*SUMIF('Daily Log'!$K$18:$K$1017,$B249,'Daily Log'!$L$18:$L$1017),0)</f>
        <v>0</v>
      </c>
      <c r="K249" s="320">
        <f>IFERROR($E249*SUMIF('Daily Log'!$N$18:$N$1017,$B249,'Daily Log'!$O$18:$O$1017),0)</f>
        <v>0</v>
      </c>
      <c r="L249" s="320">
        <f>IFERROR($E249*SUMIF('Daily Log'!$Q$18:$Q$1017,$B249,'Daily Log'!$R$18:$R$1017),0)</f>
        <v>0</v>
      </c>
      <c r="M249" s="320">
        <f>IFERROR($E249*SUMIF('Daily Log'!$T$18:$T$1017,$B249,'Daily Log'!$U$18:$U$1017),0)</f>
        <v>0</v>
      </c>
      <c r="N249" s="320">
        <f>IFERROR($E249*SUMIF('Daily Log'!$W$18:$W$1017,$B249,'Daily Log'!$X$18:$X$1017),0)</f>
        <v>0</v>
      </c>
      <c r="O249" s="320">
        <f>IFERROR($E249*SUMIF('Daily Log'!$Z$18:$Z$1017,$B249,'Daily Log'!$AA$18:$AA$1017),0)</f>
        <v>0</v>
      </c>
      <c r="P249" s="320">
        <f>IFERROR($E249*SUMIF('Daily Log'!$AC$18:$AC$1017,$B249,'Daily Log'!$AD$18:$AD$1017),0)</f>
        <v>0</v>
      </c>
      <c r="Q249" s="320">
        <f>IFERROR($E249*SUMIF('Daily Log'!$AF$18:$AF$1017,$B249,'Daily Log'!$AG$18:$AG$1017),0)</f>
        <v>0</v>
      </c>
      <c r="R249" s="320">
        <f>IFERROR($E249*SUMIF('Daily Log'!$AI$18:$AI$1017,$B249,'Daily Log'!$AJ$18:$AJ$1017),0)</f>
        <v>0</v>
      </c>
      <c r="S249" s="320">
        <f>IFERROR($E249*SUMIF('Daily Log'!$AL$18:$AL$1017,$B249,'Daily Log'!$AM$18:$AM$1017),0)</f>
        <v>0</v>
      </c>
      <c r="T249" s="320">
        <f>IFERROR($E249*SUMIF('Daily Log'!$AO$18:$AO$1017,$B249,'Daily Log'!$AP$18:$AP$1017),0)</f>
        <v>0</v>
      </c>
      <c r="U249" s="320">
        <f>IFERROR($E249*SUMIF('Daily Log'!$AR$18:$AR$1017,$B249,'Daily Log'!$AS$18:$AS$1017),0)</f>
        <v>0</v>
      </c>
      <c r="V249" s="320">
        <f>IFERROR($E249*SUMIF('Daily Log'!$AU$18:$AU$1017,$B249,'Daily Log'!$AV$18:$AV$1017),0)</f>
        <v>0</v>
      </c>
      <c r="W249" s="320">
        <f>IFERROR($E249*SUMIF('Daily Log'!$AX$18:$AX$1017,$B249,'Daily Log'!$AY$18:$AY$1017),0)</f>
        <v>0</v>
      </c>
      <c r="X249" s="320">
        <f>IFERROR($E249*SUMIF('Daily Log'!$BA$18:$BA$1017,$B249,'Daily Log'!$BB$18:$BB$1017),0)</f>
        <v>0</v>
      </c>
      <c r="Y249" s="320">
        <f>IFERROR($E249*SUMIF('Daily Log'!$BD$18:$BD$1017,$B249,'Daily Log'!$BE$18:$BE$1017),0)</f>
        <v>0</v>
      </c>
      <c r="Z249" s="320">
        <f>IFERROR($E249*SUMIF('Daily Log'!$BG$18:$BG$1017,$B249,'Daily Log'!$BH$18:$BH$1017),0)</f>
        <v>0</v>
      </c>
      <c r="AA249" s="320">
        <f>IFERROR($E249*SUMIF('Daily Log'!$BJ$18:$BJ$1017,$B249,'Daily Log'!$BK$18:$BK$1017),0)</f>
        <v>0</v>
      </c>
      <c r="AB249" s="320">
        <f>IFERROR($E249*SUMIF('Daily Log'!$BM$18:$BM$1017,$B249,'Daily Log'!$BN$18:$BN$1017),0)</f>
        <v>0</v>
      </c>
      <c r="AC249" s="320">
        <f>IFERROR($E249*SUMIF('Daily Log'!$BP$18:$BP$1017,$B249,'Daily Log'!$BQ$18:$BQ$1017),0)</f>
        <v>0</v>
      </c>
      <c r="AD249" s="320">
        <f>IFERROR($E249*SUMIF('Daily Log'!$BS$18:$BS$1017,$B249,'Daily Log'!$BT$18:$BT$1017),0)</f>
        <v>0</v>
      </c>
      <c r="AE249" s="320">
        <f>IFERROR($E249*SUMIF('Daily Log'!$BV$18:$BV$1017,$B249,'Daily Log'!$BW$18:$BW$1017),0)</f>
        <v>0</v>
      </c>
      <c r="AF249" s="320">
        <f>IFERROR($E249*SUMIF('Daily Log'!$BY$18:$BY$1017,$B249,'Daily Log'!$BZ$18:$BZ$1017),0)</f>
        <v>0</v>
      </c>
      <c r="AG249" s="320">
        <f>IFERROR($E249*SUMIF('Daily Log'!$CB$18:$CB$1017,$B249,'Daily Log'!$CC$18:$CC$1017),0)</f>
        <v>0</v>
      </c>
      <c r="AH249" s="320">
        <f>IFERROR($E249*SUMIF('Daily Log'!$CE$18:$CE$1017,$B249,'Daily Log'!$CF$18:$CF$1017),0)</f>
        <v>0</v>
      </c>
      <c r="AI249" s="320">
        <f>IFERROR($E249*SUMIF('Daily Log'!$CH$18:$CH$1017,$B249,'Daily Log'!$CI$18:$CI$1017),0)</f>
        <v>0</v>
      </c>
      <c r="AJ249" s="320">
        <f>IFERROR($E249*SUMIF('Daily Log'!$CK$18:$CK$1017,$B249,'Daily Log'!$CL$18:$CL$1017),0)</f>
        <v>0</v>
      </c>
      <c r="AK249" s="320">
        <f>IFERROR($E249*SUMIF('Daily Log'!$CN$18:$CN$1017,$B249,'Daily Log'!$CO$18:$CO$1017),0)</f>
        <v>0</v>
      </c>
    </row>
    <row r="250" spans="1:37" s="321" customFormat="1" ht="33.75" hidden="1" customHeight="1">
      <c r="A250" s="93"/>
      <c r="B250" s="409" t="s">
        <v>324</v>
      </c>
      <c r="C250" s="410"/>
      <c r="D250" s="399" t="s">
        <v>70</v>
      </c>
      <c r="E250" s="184">
        <v>1</v>
      </c>
      <c r="F250" s="116">
        <f t="shared" si="5"/>
        <v>0</v>
      </c>
      <c r="G250" s="320">
        <f>IFERROR($E250*SUMIF('Daily Log'!$B$18:$B$1017,$B250,'Daily Log'!$C$18:$C$1017),0)</f>
        <v>0</v>
      </c>
      <c r="H250" s="320">
        <f>IFERROR($E250*SUMIF('Daily Log'!$E$18:$E$1017,$B250,'Daily Log'!$F$18:$F$1017),0)</f>
        <v>0</v>
      </c>
      <c r="I250" s="320">
        <f>IFERROR($E250*SUMIF('Daily Log'!$H$18:$H$1017,$B250,'Daily Log'!$I$18:$I$1017),0)</f>
        <v>0</v>
      </c>
      <c r="J250" s="320">
        <f>IFERROR($E250*SUMIF('Daily Log'!$K$18:$K$1017,$B250,'Daily Log'!$L$18:$L$1017),0)</f>
        <v>0</v>
      </c>
      <c r="K250" s="320">
        <f>IFERROR($E250*SUMIF('Daily Log'!$N$18:$N$1017,$B250,'Daily Log'!$O$18:$O$1017),0)</f>
        <v>0</v>
      </c>
      <c r="L250" s="320">
        <f>IFERROR($E250*SUMIF('Daily Log'!$Q$18:$Q$1017,$B250,'Daily Log'!$R$18:$R$1017),0)</f>
        <v>0</v>
      </c>
      <c r="M250" s="320">
        <f>IFERROR($E250*SUMIF('Daily Log'!$T$18:$T$1017,$B250,'Daily Log'!$U$18:$U$1017),0)</f>
        <v>0</v>
      </c>
      <c r="N250" s="320">
        <f>IFERROR($E250*SUMIF('Daily Log'!$W$18:$W$1017,$B250,'Daily Log'!$X$18:$X$1017),0)</f>
        <v>0</v>
      </c>
      <c r="O250" s="320">
        <f>IFERROR($E250*SUMIF('Daily Log'!$Z$18:$Z$1017,$B250,'Daily Log'!$AA$18:$AA$1017),0)</f>
        <v>0</v>
      </c>
      <c r="P250" s="320">
        <f>IFERROR($E250*SUMIF('Daily Log'!$AC$18:$AC$1017,$B250,'Daily Log'!$AD$18:$AD$1017),0)</f>
        <v>0</v>
      </c>
      <c r="Q250" s="320">
        <f>IFERROR($E250*SUMIF('Daily Log'!$AF$18:$AF$1017,$B250,'Daily Log'!$AG$18:$AG$1017),0)</f>
        <v>0</v>
      </c>
      <c r="R250" s="320">
        <f>IFERROR($E250*SUMIF('Daily Log'!$AI$18:$AI$1017,$B250,'Daily Log'!$AJ$18:$AJ$1017),0)</f>
        <v>0</v>
      </c>
      <c r="S250" s="320">
        <f>IFERROR($E250*SUMIF('Daily Log'!$AL$18:$AL$1017,$B250,'Daily Log'!$AM$18:$AM$1017),0)</f>
        <v>0</v>
      </c>
      <c r="T250" s="320">
        <f>IFERROR($E250*SUMIF('Daily Log'!$AO$18:$AO$1017,$B250,'Daily Log'!$AP$18:$AP$1017),0)</f>
        <v>0</v>
      </c>
      <c r="U250" s="320">
        <f>IFERROR($E250*SUMIF('Daily Log'!$AR$18:$AR$1017,$B250,'Daily Log'!$AS$18:$AS$1017),0)</f>
        <v>0</v>
      </c>
      <c r="V250" s="320">
        <f>IFERROR($E250*SUMIF('Daily Log'!$AU$18:$AU$1017,$B250,'Daily Log'!$AV$18:$AV$1017),0)</f>
        <v>0</v>
      </c>
      <c r="W250" s="320">
        <f>IFERROR($E250*SUMIF('Daily Log'!$AX$18:$AX$1017,$B250,'Daily Log'!$AY$18:$AY$1017),0)</f>
        <v>0</v>
      </c>
      <c r="X250" s="320">
        <f>IFERROR($E250*SUMIF('Daily Log'!$BA$18:$BA$1017,$B250,'Daily Log'!$BB$18:$BB$1017),0)</f>
        <v>0</v>
      </c>
      <c r="Y250" s="320">
        <f>IFERROR($E250*SUMIF('Daily Log'!$BD$18:$BD$1017,$B250,'Daily Log'!$BE$18:$BE$1017),0)</f>
        <v>0</v>
      </c>
      <c r="Z250" s="320">
        <f>IFERROR($E250*SUMIF('Daily Log'!$BG$18:$BG$1017,$B250,'Daily Log'!$BH$18:$BH$1017),0)</f>
        <v>0</v>
      </c>
      <c r="AA250" s="320">
        <f>IFERROR($E250*SUMIF('Daily Log'!$BJ$18:$BJ$1017,$B250,'Daily Log'!$BK$18:$BK$1017),0)</f>
        <v>0</v>
      </c>
      <c r="AB250" s="320">
        <f>IFERROR($E250*SUMIF('Daily Log'!$BM$18:$BM$1017,$B250,'Daily Log'!$BN$18:$BN$1017),0)</f>
        <v>0</v>
      </c>
      <c r="AC250" s="320">
        <f>IFERROR($E250*SUMIF('Daily Log'!$BP$18:$BP$1017,$B250,'Daily Log'!$BQ$18:$BQ$1017),0)</f>
        <v>0</v>
      </c>
      <c r="AD250" s="320">
        <f>IFERROR($E250*SUMIF('Daily Log'!$BS$18:$BS$1017,$B250,'Daily Log'!$BT$18:$BT$1017),0)</f>
        <v>0</v>
      </c>
      <c r="AE250" s="320">
        <f>IFERROR($E250*SUMIF('Daily Log'!$BV$18:$BV$1017,$B250,'Daily Log'!$BW$18:$BW$1017),0)</f>
        <v>0</v>
      </c>
      <c r="AF250" s="320">
        <f>IFERROR($E250*SUMIF('Daily Log'!$BY$18:$BY$1017,$B250,'Daily Log'!$BZ$18:$BZ$1017),0)</f>
        <v>0</v>
      </c>
      <c r="AG250" s="320">
        <f>IFERROR($E250*SUMIF('Daily Log'!$CB$18:$CB$1017,$B250,'Daily Log'!$CC$18:$CC$1017),0)</f>
        <v>0</v>
      </c>
      <c r="AH250" s="320">
        <f>IFERROR($E250*SUMIF('Daily Log'!$CE$18:$CE$1017,$B250,'Daily Log'!$CF$18:$CF$1017),0)</f>
        <v>0</v>
      </c>
      <c r="AI250" s="320">
        <f>IFERROR($E250*SUMIF('Daily Log'!$CH$18:$CH$1017,$B250,'Daily Log'!$CI$18:$CI$1017),0)</f>
        <v>0</v>
      </c>
      <c r="AJ250" s="320">
        <f>IFERROR($E250*SUMIF('Daily Log'!$CK$18:$CK$1017,$B250,'Daily Log'!$CL$18:$CL$1017),0)</f>
        <v>0</v>
      </c>
      <c r="AK250" s="320">
        <f>IFERROR($E250*SUMIF('Daily Log'!$CN$18:$CN$1017,$B250,'Daily Log'!$CO$18:$CO$1017),0)</f>
        <v>0</v>
      </c>
    </row>
    <row r="251" spans="1:37" s="321" customFormat="1" ht="33.75" hidden="1" customHeight="1">
      <c r="A251" s="93"/>
      <c r="B251" s="409" t="s">
        <v>325</v>
      </c>
      <c r="C251" s="417"/>
      <c r="D251" s="399" t="s">
        <v>70</v>
      </c>
      <c r="E251" s="184">
        <v>1</v>
      </c>
      <c r="F251" s="116">
        <f t="shared" si="5"/>
        <v>0</v>
      </c>
      <c r="G251" s="320">
        <f>IFERROR($E251*SUMIF('Daily Log'!$B$18:$B$1017,$B251,'Daily Log'!$C$18:$C$1017),0)</f>
        <v>0</v>
      </c>
      <c r="H251" s="320">
        <f>IFERROR($E251*SUMIF('Daily Log'!$E$18:$E$1017,$B251,'Daily Log'!$F$18:$F$1017),0)</f>
        <v>0</v>
      </c>
      <c r="I251" s="320">
        <f>IFERROR($E251*SUMIF('Daily Log'!$H$18:$H$1017,$B251,'Daily Log'!$I$18:$I$1017),0)</f>
        <v>0</v>
      </c>
      <c r="J251" s="320">
        <f>IFERROR($E251*SUMIF('Daily Log'!$K$18:$K$1017,$B251,'Daily Log'!$L$18:$L$1017),0)</f>
        <v>0</v>
      </c>
      <c r="K251" s="320">
        <f>IFERROR($E251*SUMIF('Daily Log'!$N$18:$N$1017,$B251,'Daily Log'!$O$18:$O$1017),0)</f>
        <v>0</v>
      </c>
      <c r="L251" s="320">
        <f>IFERROR($E251*SUMIF('Daily Log'!$Q$18:$Q$1017,$B251,'Daily Log'!$R$18:$R$1017),0)</f>
        <v>0</v>
      </c>
      <c r="M251" s="320">
        <f>IFERROR($E251*SUMIF('Daily Log'!$T$18:$T$1017,$B251,'Daily Log'!$U$18:$U$1017),0)</f>
        <v>0</v>
      </c>
      <c r="N251" s="320">
        <f>IFERROR($E251*SUMIF('Daily Log'!$W$18:$W$1017,$B251,'Daily Log'!$X$18:$X$1017),0)</f>
        <v>0</v>
      </c>
      <c r="O251" s="320">
        <f>IFERROR($E251*SUMIF('Daily Log'!$Z$18:$Z$1017,$B251,'Daily Log'!$AA$18:$AA$1017),0)</f>
        <v>0</v>
      </c>
      <c r="P251" s="320">
        <f>IFERROR($E251*SUMIF('Daily Log'!$AC$18:$AC$1017,$B251,'Daily Log'!$AD$18:$AD$1017),0)</f>
        <v>0</v>
      </c>
      <c r="Q251" s="320">
        <f>IFERROR($E251*SUMIF('Daily Log'!$AF$18:$AF$1017,$B251,'Daily Log'!$AG$18:$AG$1017),0)</f>
        <v>0</v>
      </c>
      <c r="R251" s="320">
        <f>IFERROR($E251*SUMIF('Daily Log'!$AI$18:$AI$1017,$B251,'Daily Log'!$AJ$18:$AJ$1017),0)</f>
        <v>0</v>
      </c>
      <c r="S251" s="320">
        <f>IFERROR($E251*SUMIF('Daily Log'!$AL$18:$AL$1017,$B251,'Daily Log'!$AM$18:$AM$1017),0)</f>
        <v>0</v>
      </c>
      <c r="T251" s="320">
        <f>IFERROR($E251*SUMIF('Daily Log'!$AO$18:$AO$1017,$B251,'Daily Log'!$AP$18:$AP$1017),0)</f>
        <v>0</v>
      </c>
      <c r="U251" s="320">
        <f>IFERROR($E251*SUMIF('Daily Log'!$AR$18:$AR$1017,$B251,'Daily Log'!$AS$18:$AS$1017),0)</f>
        <v>0</v>
      </c>
      <c r="V251" s="320">
        <f>IFERROR($E251*SUMIF('Daily Log'!$AU$18:$AU$1017,$B251,'Daily Log'!$AV$18:$AV$1017),0)</f>
        <v>0</v>
      </c>
      <c r="W251" s="320">
        <f>IFERROR($E251*SUMIF('Daily Log'!$AX$18:$AX$1017,$B251,'Daily Log'!$AY$18:$AY$1017),0)</f>
        <v>0</v>
      </c>
      <c r="X251" s="320">
        <f>IFERROR($E251*SUMIF('Daily Log'!$BA$18:$BA$1017,$B251,'Daily Log'!$BB$18:$BB$1017),0)</f>
        <v>0</v>
      </c>
      <c r="Y251" s="320">
        <f>IFERROR($E251*SUMIF('Daily Log'!$BD$18:$BD$1017,$B251,'Daily Log'!$BE$18:$BE$1017),0)</f>
        <v>0</v>
      </c>
      <c r="Z251" s="320">
        <f>IFERROR($E251*SUMIF('Daily Log'!$BG$18:$BG$1017,$B251,'Daily Log'!$BH$18:$BH$1017),0)</f>
        <v>0</v>
      </c>
      <c r="AA251" s="320">
        <f>IFERROR($E251*SUMIF('Daily Log'!$BJ$18:$BJ$1017,$B251,'Daily Log'!$BK$18:$BK$1017),0)</f>
        <v>0</v>
      </c>
      <c r="AB251" s="320">
        <f>IFERROR($E251*SUMIF('Daily Log'!$BM$18:$BM$1017,$B251,'Daily Log'!$BN$18:$BN$1017),0)</f>
        <v>0</v>
      </c>
      <c r="AC251" s="320">
        <f>IFERROR($E251*SUMIF('Daily Log'!$BP$18:$BP$1017,$B251,'Daily Log'!$BQ$18:$BQ$1017),0)</f>
        <v>0</v>
      </c>
      <c r="AD251" s="320">
        <f>IFERROR($E251*SUMIF('Daily Log'!$BS$18:$BS$1017,$B251,'Daily Log'!$BT$18:$BT$1017),0)</f>
        <v>0</v>
      </c>
      <c r="AE251" s="320">
        <f>IFERROR($E251*SUMIF('Daily Log'!$BV$18:$BV$1017,$B251,'Daily Log'!$BW$18:$BW$1017),0)</f>
        <v>0</v>
      </c>
      <c r="AF251" s="320">
        <f>IFERROR($E251*SUMIF('Daily Log'!$BY$18:$BY$1017,$B251,'Daily Log'!$BZ$18:$BZ$1017),0)</f>
        <v>0</v>
      </c>
      <c r="AG251" s="320">
        <f>IFERROR($E251*SUMIF('Daily Log'!$CB$18:$CB$1017,$B251,'Daily Log'!$CC$18:$CC$1017),0)</f>
        <v>0</v>
      </c>
      <c r="AH251" s="320">
        <f>IFERROR($E251*SUMIF('Daily Log'!$CE$18:$CE$1017,$B251,'Daily Log'!$CF$18:$CF$1017),0)</f>
        <v>0</v>
      </c>
      <c r="AI251" s="320">
        <f>IFERROR($E251*SUMIF('Daily Log'!$CH$18:$CH$1017,$B251,'Daily Log'!$CI$18:$CI$1017),0)</f>
        <v>0</v>
      </c>
      <c r="AJ251" s="320">
        <f>IFERROR($E251*SUMIF('Daily Log'!$CK$18:$CK$1017,$B251,'Daily Log'!$CL$18:$CL$1017),0)</f>
        <v>0</v>
      </c>
      <c r="AK251" s="320">
        <f>IFERROR($E251*SUMIF('Daily Log'!$CN$18:$CN$1017,$B251,'Daily Log'!$CO$18:$CO$1017),0)</f>
        <v>0</v>
      </c>
    </row>
    <row r="252" spans="1:37" s="321" customFormat="1" ht="33.75" hidden="1" customHeight="1">
      <c r="A252" s="93"/>
      <c r="B252" s="409" t="s">
        <v>326</v>
      </c>
      <c r="C252" s="417"/>
      <c r="D252" s="399" t="s">
        <v>70</v>
      </c>
      <c r="E252" s="184">
        <v>1</v>
      </c>
      <c r="F252" s="116">
        <f t="shared" si="5"/>
        <v>2</v>
      </c>
      <c r="G252" s="320">
        <f>IFERROR($E252*SUMIF('Daily Log'!$B$18:$B$1017,$B252,'Daily Log'!$C$18:$C$1017),0)</f>
        <v>0</v>
      </c>
      <c r="H252" s="320">
        <f>IFERROR($E252*SUMIF('Daily Log'!$E$18:$E$1017,$B252,'Daily Log'!$F$18:$F$1017),0)</f>
        <v>0</v>
      </c>
      <c r="I252" s="320">
        <f>IFERROR($E252*SUMIF('Daily Log'!$H$18:$H$1017,$B252,'Daily Log'!$I$18:$I$1017),0)</f>
        <v>0</v>
      </c>
      <c r="J252" s="320">
        <f>IFERROR($E252*SUMIF('Daily Log'!$K$18:$K$1017,$B252,'Daily Log'!$L$18:$L$1017),0)</f>
        <v>0</v>
      </c>
      <c r="K252" s="320">
        <f>IFERROR($E252*SUMIF('Daily Log'!$N$18:$N$1017,$B252,'Daily Log'!$O$18:$O$1017),0)</f>
        <v>0</v>
      </c>
      <c r="L252" s="320">
        <f>IFERROR($E252*SUMIF('Daily Log'!$Q$18:$Q$1017,$B252,'Daily Log'!$R$18:$R$1017),0)</f>
        <v>0</v>
      </c>
      <c r="M252" s="320">
        <f>IFERROR($E252*SUMIF('Daily Log'!$T$18:$T$1017,$B252,'Daily Log'!$U$18:$U$1017),0)</f>
        <v>0</v>
      </c>
      <c r="N252" s="320">
        <f>IFERROR($E252*SUMIF('Daily Log'!$W$18:$W$1017,$B252,'Daily Log'!$X$18:$X$1017),0)</f>
        <v>0</v>
      </c>
      <c r="O252" s="320">
        <f>IFERROR($E252*SUMIF('Daily Log'!$Z$18:$Z$1017,$B252,'Daily Log'!$AA$18:$AA$1017),0)</f>
        <v>0</v>
      </c>
      <c r="P252" s="320">
        <f>IFERROR($E252*SUMIF('Daily Log'!$AC$18:$AC$1017,$B252,'Daily Log'!$AD$18:$AD$1017),0)</f>
        <v>0</v>
      </c>
      <c r="Q252" s="320">
        <f>IFERROR($E252*SUMIF('Daily Log'!$AF$18:$AF$1017,$B252,'Daily Log'!$AG$18:$AG$1017),0)</f>
        <v>0</v>
      </c>
      <c r="R252" s="320">
        <f>IFERROR($E252*SUMIF('Daily Log'!$AI$18:$AI$1017,$B252,'Daily Log'!$AJ$18:$AJ$1017),0)</f>
        <v>0</v>
      </c>
      <c r="S252" s="320">
        <f>IFERROR($E252*SUMIF('Daily Log'!$AL$18:$AL$1017,$B252,'Daily Log'!$AM$18:$AM$1017),0)</f>
        <v>0</v>
      </c>
      <c r="T252" s="320">
        <f>IFERROR($E252*SUMIF('Daily Log'!$AO$18:$AO$1017,$B252,'Daily Log'!$AP$18:$AP$1017),0)</f>
        <v>0</v>
      </c>
      <c r="U252" s="320">
        <f>IFERROR($E252*SUMIF('Daily Log'!$AR$18:$AR$1017,$B252,'Daily Log'!$AS$18:$AS$1017),0)</f>
        <v>0</v>
      </c>
      <c r="V252" s="320">
        <f>IFERROR($E252*SUMIF('Daily Log'!$AU$18:$AU$1017,$B252,'Daily Log'!$AV$18:$AV$1017),0)</f>
        <v>0</v>
      </c>
      <c r="W252" s="320">
        <f>IFERROR($E252*SUMIF('Daily Log'!$AX$18:$AX$1017,$B252,'Daily Log'!$AY$18:$AY$1017),0)</f>
        <v>0</v>
      </c>
      <c r="X252" s="320">
        <f>IFERROR($E252*SUMIF('Daily Log'!$BA$18:$BA$1017,$B252,'Daily Log'!$BB$18:$BB$1017),0)</f>
        <v>0</v>
      </c>
      <c r="Y252" s="320">
        <f>IFERROR($E252*SUMIF('Daily Log'!$BD$18:$BD$1017,$B252,'Daily Log'!$BE$18:$BE$1017),0)</f>
        <v>0</v>
      </c>
      <c r="Z252" s="320">
        <f>IFERROR($E252*SUMIF('Daily Log'!$BG$18:$BG$1017,$B252,'Daily Log'!$BH$18:$BH$1017),0)</f>
        <v>0</v>
      </c>
      <c r="AA252" s="320">
        <f>IFERROR($E252*SUMIF('Daily Log'!$BJ$18:$BJ$1017,$B252,'Daily Log'!$BK$18:$BK$1017),0)</f>
        <v>0</v>
      </c>
      <c r="AB252" s="320">
        <f>IFERROR($E252*SUMIF('Daily Log'!$BM$18:$BM$1017,$B252,'Daily Log'!$BN$18:$BN$1017),0)</f>
        <v>0</v>
      </c>
      <c r="AC252" s="320">
        <f>IFERROR($E252*SUMIF('Daily Log'!$BP$18:$BP$1017,$B252,'Daily Log'!$BQ$18:$BQ$1017),0)</f>
        <v>2</v>
      </c>
      <c r="AD252" s="320">
        <f>IFERROR($E252*SUMIF('Daily Log'!$BS$18:$BS$1017,$B252,'Daily Log'!$BT$18:$BT$1017),0)</f>
        <v>0</v>
      </c>
      <c r="AE252" s="320">
        <f>IFERROR($E252*SUMIF('Daily Log'!$BV$18:$BV$1017,$B252,'Daily Log'!$BW$18:$BW$1017),0)</f>
        <v>0</v>
      </c>
      <c r="AF252" s="320">
        <f>IFERROR($E252*SUMIF('Daily Log'!$BY$18:$BY$1017,$B252,'Daily Log'!$BZ$18:$BZ$1017),0)</f>
        <v>0</v>
      </c>
      <c r="AG252" s="320">
        <f>IFERROR($E252*SUMIF('Daily Log'!$CB$18:$CB$1017,$B252,'Daily Log'!$CC$18:$CC$1017),0)</f>
        <v>0</v>
      </c>
      <c r="AH252" s="320">
        <f>IFERROR($E252*SUMIF('Daily Log'!$CE$18:$CE$1017,$B252,'Daily Log'!$CF$18:$CF$1017),0)</f>
        <v>0</v>
      </c>
      <c r="AI252" s="320">
        <f>IFERROR($E252*SUMIF('Daily Log'!$CH$18:$CH$1017,$B252,'Daily Log'!$CI$18:$CI$1017),0)</f>
        <v>0</v>
      </c>
      <c r="AJ252" s="320">
        <f>IFERROR($E252*SUMIF('Daily Log'!$CK$18:$CK$1017,$B252,'Daily Log'!$CL$18:$CL$1017),0)</f>
        <v>0</v>
      </c>
      <c r="AK252" s="320">
        <f>IFERROR($E252*SUMIF('Daily Log'!$CN$18:$CN$1017,$B252,'Daily Log'!$CO$18:$CO$1017),0)</f>
        <v>0</v>
      </c>
    </row>
    <row r="253" spans="1:37" s="321" customFormat="1" ht="33.75" hidden="1" customHeight="1">
      <c r="A253" s="93"/>
      <c r="B253" s="409" t="s">
        <v>169</v>
      </c>
      <c r="C253" s="417"/>
      <c r="D253" s="399" t="s">
        <v>70</v>
      </c>
      <c r="E253" s="184">
        <v>1</v>
      </c>
      <c r="F253" s="116">
        <f t="shared" si="5"/>
        <v>5</v>
      </c>
      <c r="G253" s="320">
        <f>IFERROR($E253*SUMIF('Daily Log'!$B$18:$B$1017,$B253,'Daily Log'!$C$18:$C$1017),0)</f>
        <v>0</v>
      </c>
      <c r="H253" s="320">
        <f>IFERROR($E253*SUMIF('Daily Log'!$E$18:$E$1017,$B253,'Daily Log'!$F$18:$F$1017),0)</f>
        <v>0</v>
      </c>
      <c r="I253" s="320">
        <f>IFERROR($E253*SUMIF('Daily Log'!$H$18:$H$1017,$B253,'Daily Log'!$I$18:$I$1017),0)</f>
        <v>0</v>
      </c>
      <c r="J253" s="320">
        <f>IFERROR($E253*SUMIF('Daily Log'!$K$18:$K$1017,$B253,'Daily Log'!$L$18:$L$1017),0)</f>
        <v>0</v>
      </c>
      <c r="K253" s="320">
        <f>IFERROR($E253*SUMIF('Daily Log'!$N$18:$N$1017,$B253,'Daily Log'!$O$18:$O$1017),0)</f>
        <v>0</v>
      </c>
      <c r="L253" s="320">
        <f>IFERROR($E253*SUMIF('Daily Log'!$Q$18:$Q$1017,$B253,'Daily Log'!$R$18:$R$1017),0)</f>
        <v>0</v>
      </c>
      <c r="M253" s="320">
        <f>IFERROR($E253*SUMIF('Daily Log'!$T$18:$T$1017,$B253,'Daily Log'!$U$18:$U$1017),0)</f>
        <v>0</v>
      </c>
      <c r="N253" s="320">
        <f>IFERROR($E253*SUMIF('Daily Log'!$W$18:$W$1017,$B253,'Daily Log'!$X$18:$X$1017),0)</f>
        <v>0</v>
      </c>
      <c r="O253" s="320">
        <f>IFERROR($E253*SUMIF('Daily Log'!$Z$18:$Z$1017,$B253,'Daily Log'!$AA$18:$AA$1017),0)</f>
        <v>0</v>
      </c>
      <c r="P253" s="320">
        <f>IFERROR($E253*SUMIF('Daily Log'!$AC$18:$AC$1017,$B253,'Daily Log'!$AD$18:$AD$1017),0)</f>
        <v>0</v>
      </c>
      <c r="Q253" s="320">
        <f>IFERROR($E253*SUMIF('Daily Log'!$AF$18:$AF$1017,$B253,'Daily Log'!$AG$18:$AG$1017),0)</f>
        <v>0</v>
      </c>
      <c r="R253" s="320">
        <f>IFERROR($E253*SUMIF('Daily Log'!$AI$18:$AI$1017,$B253,'Daily Log'!$AJ$18:$AJ$1017),0)</f>
        <v>0</v>
      </c>
      <c r="S253" s="320">
        <f>IFERROR($E253*SUMIF('Daily Log'!$AL$18:$AL$1017,$B253,'Daily Log'!$AM$18:$AM$1017),0)</f>
        <v>0</v>
      </c>
      <c r="T253" s="320">
        <f>IFERROR($E253*SUMIF('Daily Log'!$AO$18:$AO$1017,$B253,'Daily Log'!$AP$18:$AP$1017),0)</f>
        <v>0</v>
      </c>
      <c r="U253" s="320">
        <f>IFERROR($E253*SUMIF('Daily Log'!$AR$18:$AR$1017,$B253,'Daily Log'!$AS$18:$AS$1017),0)</f>
        <v>0</v>
      </c>
      <c r="V253" s="320">
        <f>IFERROR($E253*SUMIF('Daily Log'!$AU$18:$AU$1017,$B253,'Daily Log'!$AV$18:$AV$1017),0)</f>
        <v>0</v>
      </c>
      <c r="W253" s="320">
        <f>IFERROR($E253*SUMIF('Daily Log'!$AX$18:$AX$1017,$B253,'Daily Log'!$AY$18:$AY$1017),0)</f>
        <v>0</v>
      </c>
      <c r="X253" s="320">
        <f>IFERROR($E253*SUMIF('Daily Log'!$BA$18:$BA$1017,$B253,'Daily Log'!$BB$18:$BB$1017),0)</f>
        <v>0</v>
      </c>
      <c r="Y253" s="320">
        <f>IFERROR($E253*SUMIF('Daily Log'!$BD$18:$BD$1017,$B253,'Daily Log'!$BE$18:$BE$1017),0)</f>
        <v>0</v>
      </c>
      <c r="Z253" s="320">
        <f>IFERROR($E253*SUMIF('Daily Log'!$BG$18:$BG$1017,$B253,'Daily Log'!$BH$18:$BH$1017),0)</f>
        <v>0</v>
      </c>
      <c r="AA253" s="320">
        <f>IFERROR($E253*SUMIF('Daily Log'!$BJ$18:$BJ$1017,$B253,'Daily Log'!$BK$18:$BK$1017),0)</f>
        <v>0</v>
      </c>
      <c r="AB253" s="320">
        <f>IFERROR($E253*SUMIF('Daily Log'!$BM$18:$BM$1017,$B253,'Daily Log'!$BN$18:$BN$1017),0)</f>
        <v>1</v>
      </c>
      <c r="AC253" s="320">
        <f>IFERROR($E253*SUMIF('Daily Log'!$BP$18:$BP$1017,$B253,'Daily Log'!$BQ$18:$BQ$1017),0)</f>
        <v>0</v>
      </c>
      <c r="AD253" s="320">
        <f>IFERROR($E253*SUMIF('Daily Log'!$BS$18:$BS$1017,$B253,'Daily Log'!$BT$18:$BT$1017),0)</f>
        <v>0</v>
      </c>
      <c r="AE253" s="320">
        <f>IFERROR($E253*SUMIF('Daily Log'!$BV$18:$BV$1017,$B253,'Daily Log'!$BW$18:$BW$1017),0)</f>
        <v>3</v>
      </c>
      <c r="AF253" s="320">
        <f>IFERROR($E253*SUMIF('Daily Log'!$BY$18:$BY$1017,$B253,'Daily Log'!$BZ$18:$BZ$1017),0)</f>
        <v>1</v>
      </c>
      <c r="AG253" s="320">
        <f>IFERROR($E253*SUMIF('Daily Log'!$CB$18:$CB$1017,$B253,'Daily Log'!$CC$18:$CC$1017),0)</f>
        <v>0</v>
      </c>
      <c r="AH253" s="320">
        <f>IFERROR($E253*SUMIF('Daily Log'!$CE$18:$CE$1017,$B253,'Daily Log'!$CF$18:$CF$1017),0)</f>
        <v>0</v>
      </c>
      <c r="AI253" s="320">
        <f>IFERROR($E253*SUMIF('Daily Log'!$CH$18:$CH$1017,$B253,'Daily Log'!$CI$18:$CI$1017),0)</f>
        <v>0</v>
      </c>
      <c r="AJ253" s="320">
        <f>IFERROR($E253*SUMIF('Daily Log'!$CK$18:$CK$1017,$B253,'Daily Log'!$CL$18:$CL$1017),0)</f>
        <v>0</v>
      </c>
      <c r="AK253" s="320">
        <f>IFERROR($E253*SUMIF('Daily Log'!$CN$18:$CN$1017,$B253,'Daily Log'!$CO$18:$CO$1017),0)</f>
        <v>0</v>
      </c>
    </row>
    <row r="254" spans="1:37" s="321" customFormat="1" ht="33.75" hidden="1" customHeight="1">
      <c r="A254" s="93"/>
      <c r="B254" s="409" t="s">
        <v>327</v>
      </c>
      <c r="C254" s="417"/>
      <c r="D254" s="399" t="s">
        <v>70</v>
      </c>
      <c r="E254" s="184">
        <v>1</v>
      </c>
      <c r="F254" s="116">
        <f t="shared" si="5"/>
        <v>2</v>
      </c>
      <c r="G254" s="320">
        <f>IFERROR($E254*SUMIF('Daily Log'!$B$18:$B$1017,$B254,'Daily Log'!$C$18:$C$1017),0)</f>
        <v>0</v>
      </c>
      <c r="H254" s="320">
        <f>IFERROR($E254*SUMIF('Daily Log'!$E$18:$E$1017,$B254,'Daily Log'!$F$18:$F$1017),0)</f>
        <v>0</v>
      </c>
      <c r="I254" s="320">
        <f>IFERROR($E254*SUMIF('Daily Log'!$H$18:$H$1017,$B254,'Daily Log'!$I$18:$I$1017),0)</f>
        <v>0</v>
      </c>
      <c r="J254" s="320">
        <f>IFERROR($E254*SUMIF('Daily Log'!$K$18:$K$1017,$B254,'Daily Log'!$L$18:$L$1017),0)</f>
        <v>0</v>
      </c>
      <c r="K254" s="320">
        <f>IFERROR($E254*SUMIF('Daily Log'!$N$18:$N$1017,$B254,'Daily Log'!$O$18:$O$1017),0)</f>
        <v>0</v>
      </c>
      <c r="L254" s="320">
        <f>IFERROR($E254*SUMIF('Daily Log'!$Q$18:$Q$1017,$B254,'Daily Log'!$R$18:$R$1017),0)</f>
        <v>0</v>
      </c>
      <c r="M254" s="320">
        <f>IFERROR($E254*SUMIF('Daily Log'!$T$18:$T$1017,$B254,'Daily Log'!$U$18:$U$1017),0)</f>
        <v>0</v>
      </c>
      <c r="N254" s="320">
        <f>IFERROR($E254*SUMIF('Daily Log'!$W$18:$W$1017,$B254,'Daily Log'!$X$18:$X$1017),0)</f>
        <v>0</v>
      </c>
      <c r="O254" s="320">
        <f>IFERROR($E254*SUMIF('Daily Log'!$Z$18:$Z$1017,$B254,'Daily Log'!$AA$18:$AA$1017),0)</f>
        <v>0</v>
      </c>
      <c r="P254" s="320">
        <f>IFERROR($E254*SUMIF('Daily Log'!$AC$18:$AC$1017,$B254,'Daily Log'!$AD$18:$AD$1017),0)</f>
        <v>0</v>
      </c>
      <c r="Q254" s="320">
        <f>IFERROR($E254*SUMIF('Daily Log'!$AF$18:$AF$1017,$B254,'Daily Log'!$AG$18:$AG$1017),0)</f>
        <v>0</v>
      </c>
      <c r="R254" s="320">
        <f>IFERROR($E254*SUMIF('Daily Log'!$AI$18:$AI$1017,$B254,'Daily Log'!$AJ$18:$AJ$1017),0)</f>
        <v>0</v>
      </c>
      <c r="S254" s="320">
        <f>IFERROR($E254*SUMIF('Daily Log'!$AL$18:$AL$1017,$B254,'Daily Log'!$AM$18:$AM$1017),0)</f>
        <v>0</v>
      </c>
      <c r="T254" s="320">
        <f>IFERROR($E254*SUMIF('Daily Log'!$AO$18:$AO$1017,$B254,'Daily Log'!$AP$18:$AP$1017),0)</f>
        <v>0</v>
      </c>
      <c r="U254" s="320">
        <f>IFERROR($E254*SUMIF('Daily Log'!$AR$18:$AR$1017,$B254,'Daily Log'!$AS$18:$AS$1017),0)</f>
        <v>0</v>
      </c>
      <c r="V254" s="320">
        <f>IFERROR($E254*SUMIF('Daily Log'!$AU$18:$AU$1017,$B254,'Daily Log'!$AV$18:$AV$1017),0)</f>
        <v>0</v>
      </c>
      <c r="W254" s="320">
        <f>IFERROR($E254*SUMIF('Daily Log'!$AX$18:$AX$1017,$B254,'Daily Log'!$AY$18:$AY$1017),0)</f>
        <v>0</v>
      </c>
      <c r="X254" s="320">
        <f>IFERROR($E254*SUMIF('Daily Log'!$BA$18:$BA$1017,$B254,'Daily Log'!$BB$18:$BB$1017),0)</f>
        <v>0</v>
      </c>
      <c r="Y254" s="320">
        <f>IFERROR($E254*SUMIF('Daily Log'!$BD$18:$BD$1017,$B254,'Daily Log'!$BE$18:$BE$1017),0)</f>
        <v>0</v>
      </c>
      <c r="Z254" s="320">
        <f>IFERROR($E254*SUMIF('Daily Log'!$BG$18:$BG$1017,$B254,'Daily Log'!$BH$18:$BH$1017),0)</f>
        <v>0</v>
      </c>
      <c r="AA254" s="320">
        <f>IFERROR($E254*SUMIF('Daily Log'!$BJ$18:$BJ$1017,$B254,'Daily Log'!$BK$18:$BK$1017),0)</f>
        <v>0</v>
      </c>
      <c r="AB254" s="320">
        <f>IFERROR($E254*SUMIF('Daily Log'!$BM$18:$BM$1017,$B254,'Daily Log'!$BN$18:$BN$1017),0)</f>
        <v>0</v>
      </c>
      <c r="AC254" s="320">
        <f>IFERROR($E254*SUMIF('Daily Log'!$BP$18:$BP$1017,$B254,'Daily Log'!$BQ$18:$BQ$1017),0)</f>
        <v>1</v>
      </c>
      <c r="AD254" s="320">
        <f>IFERROR($E254*SUMIF('Daily Log'!$BS$18:$BS$1017,$B254,'Daily Log'!$BT$18:$BT$1017),0)</f>
        <v>0</v>
      </c>
      <c r="AE254" s="320">
        <f>IFERROR($E254*SUMIF('Daily Log'!$BV$18:$BV$1017,$B254,'Daily Log'!$BW$18:$BW$1017),0)</f>
        <v>0</v>
      </c>
      <c r="AF254" s="320">
        <f>IFERROR($E254*SUMIF('Daily Log'!$BY$18:$BY$1017,$B254,'Daily Log'!$BZ$18:$BZ$1017),0)</f>
        <v>1</v>
      </c>
      <c r="AG254" s="320">
        <f>IFERROR($E254*SUMIF('Daily Log'!$CB$18:$CB$1017,$B254,'Daily Log'!$CC$18:$CC$1017),0)</f>
        <v>0</v>
      </c>
      <c r="AH254" s="320">
        <f>IFERROR($E254*SUMIF('Daily Log'!$CE$18:$CE$1017,$B254,'Daily Log'!$CF$18:$CF$1017),0)</f>
        <v>0</v>
      </c>
      <c r="AI254" s="320">
        <f>IFERROR($E254*SUMIF('Daily Log'!$CH$18:$CH$1017,$B254,'Daily Log'!$CI$18:$CI$1017),0)</f>
        <v>0</v>
      </c>
      <c r="AJ254" s="320">
        <f>IFERROR($E254*SUMIF('Daily Log'!$CK$18:$CK$1017,$B254,'Daily Log'!$CL$18:$CL$1017),0)</f>
        <v>0</v>
      </c>
      <c r="AK254" s="320">
        <f>IFERROR($E254*SUMIF('Daily Log'!$CN$18:$CN$1017,$B254,'Daily Log'!$CO$18:$CO$1017),0)</f>
        <v>0</v>
      </c>
    </row>
    <row r="255" spans="1:37" s="321" customFormat="1" ht="33.75" hidden="1" customHeight="1">
      <c r="A255" s="93"/>
      <c r="B255" s="409" t="s">
        <v>328</v>
      </c>
      <c r="C255" s="417"/>
      <c r="D255" s="399" t="s">
        <v>70</v>
      </c>
      <c r="E255" s="184">
        <v>1</v>
      </c>
      <c r="F255" s="116">
        <f t="shared" si="5"/>
        <v>0</v>
      </c>
      <c r="G255" s="320">
        <f>IFERROR($E255*SUMIF('Daily Log'!$B$18:$B$1017,$B255,'Daily Log'!$C$18:$C$1017),0)</f>
        <v>0</v>
      </c>
      <c r="H255" s="320">
        <f>IFERROR($E255*SUMIF('Daily Log'!$E$18:$E$1017,$B255,'Daily Log'!$F$18:$F$1017),0)</f>
        <v>0</v>
      </c>
      <c r="I255" s="320">
        <f>IFERROR($E255*SUMIF('Daily Log'!$H$18:$H$1017,$B255,'Daily Log'!$I$18:$I$1017),0)</f>
        <v>0</v>
      </c>
      <c r="J255" s="320">
        <f>IFERROR($E255*SUMIF('Daily Log'!$K$18:$K$1017,$B255,'Daily Log'!$L$18:$L$1017),0)</f>
        <v>0</v>
      </c>
      <c r="K255" s="320">
        <f>IFERROR($E255*SUMIF('Daily Log'!$N$18:$N$1017,$B255,'Daily Log'!$O$18:$O$1017),0)</f>
        <v>0</v>
      </c>
      <c r="L255" s="320">
        <f>IFERROR($E255*SUMIF('Daily Log'!$Q$18:$Q$1017,$B255,'Daily Log'!$R$18:$R$1017),0)</f>
        <v>0</v>
      </c>
      <c r="M255" s="320">
        <f>IFERROR($E255*SUMIF('Daily Log'!$T$18:$T$1017,$B255,'Daily Log'!$U$18:$U$1017),0)</f>
        <v>0</v>
      </c>
      <c r="N255" s="320">
        <f>IFERROR($E255*SUMIF('Daily Log'!$W$18:$W$1017,$B255,'Daily Log'!$X$18:$X$1017),0)</f>
        <v>0</v>
      </c>
      <c r="O255" s="320">
        <f>IFERROR($E255*SUMIF('Daily Log'!$Z$18:$Z$1017,$B255,'Daily Log'!$AA$18:$AA$1017),0)</f>
        <v>0</v>
      </c>
      <c r="P255" s="320">
        <f>IFERROR($E255*SUMIF('Daily Log'!$AC$18:$AC$1017,$B255,'Daily Log'!$AD$18:$AD$1017),0)</f>
        <v>0</v>
      </c>
      <c r="Q255" s="320">
        <f>IFERROR($E255*SUMIF('Daily Log'!$AF$18:$AF$1017,$B255,'Daily Log'!$AG$18:$AG$1017),0)</f>
        <v>0</v>
      </c>
      <c r="R255" s="320">
        <f>IFERROR($E255*SUMIF('Daily Log'!$AI$18:$AI$1017,$B255,'Daily Log'!$AJ$18:$AJ$1017),0)</f>
        <v>0</v>
      </c>
      <c r="S255" s="320">
        <f>IFERROR($E255*SUMIF('Daily Log'!$AL$18:$AL$1017,$B255,'Daily Log'!$AM$18:$AM$1017),0)</f>
        <v>0</v>
      </c>
      <c r="T255" s="320">
        <f>IFERROR($E255*SUMIF('Daily Log'!$AO$18:$AO$1017,$B255,'Daily Log'!$AP$18:$AP$1017),0)</f>
        <v>0</v>
      </c>
      <c r="U255" s="320">
        <f>IFERROR($E255*SUMIF('Daily Log'!$AR$18:$AR$1017,$B255,'Daily Log'!$AS$18:$AS$1017),0)</f>
        <v>0</v>
      </c>
      <c r="V255" s="320">
        <f>IFERROR($E255*SUMIF('Daily Log'!$AU$18:$AU$1017,$B255,'Daily Log'!$AV$18:$AV$1017),0)</f>
        <v>0</v>
      </c>
      <c r="W255" s="320">
        <f>IFERROR($E255*SUMIF('Daily Log'!$AX$18:$AX$1017,$B255,'Daily Log'!$AY$18:$AY$1017),0)</f>
        <v>0</v>
      </c>
      <c r="X255" s="320">
        <f>IFERROR($E255*SUMIF('Daily Log'!$BA$18:$BA$1017,$B255,'Daily Log'!$BB$18:$BB$1017),0)</f>
        <v>0</v>
      </c>
      <c r="Y255" s="320">
        <f>IFERROR($E255*SUMIF('Daily Log'!$BD$18:$BD$1017,$B255,'Daily Log'!$BE$18:$BE$1017),0)</f>
        <v>0</v>
      </c>
      <c r="Z255" s="320">
        <f>IFERROR($E255*SUMIF('Daily Log'!$BG$18:$BG$1017,$B255,'Daily Log'!$BH$18:$BH$1017),0)</f>
        <v>0</v>
      </c>
      <c r="AA255" s="320">
        <f>IFERROR($E255*SUMIF('Daily Log'!$BJ$18:$BJ$1017,$B255,'Daily Log'!$BK$18:$BK$1017),0)</f>
        <v>0</v>
      </c>
      <c r="AB255" s="320">
        <f>IFERROR($E255*SUMIF('Daily Log'!$BM$18:$BM$1017,$B255,'Daily Log'!$BN$18:$BN$1017),0)</f>
        <v>0</v>
      </c>
      <c r="AC255" s="320">
        <f>IFERROR($E255*SUMIF('Daily Log'!$BP$18:$BP$1017,$B255,'Daily Log'!$BQ$18:$BQ$1017),0)</f>
        <v>0</v>
      </c>
      <c r="AD255" s="320">
        <f>IFERROR($E255*SUMIF('Daily Log'!$BS$18:$BS$1017,$B255,'Daily Log'!$BT$18:$BT$1017),0)</f>
        <v>0</v>
      </c>
      <c r="AE255" s="320">
        <f>IFERROR($E255*SUMIF('Daily Log'!$BV$18:$BV$1017,$B255,'Daily Log'!$BW$18:$BW$1017),0)</f>
        <v>0</v>
      </c>
      <c r="AF255" s="320">
        <f>IFERROR($E255*SUMIF('Daily Log'!$BY$18:$BY$1017,$B255,'Daily Log'!$BZ$18:$BZ$1017),0)</f>
        <v>0</v>
      </c>
      <c r="AG255" s="320">
        <f>IFERROR($E255*SUMIF('Daily Log'!$CB$18:$CB$1017,$B255,'Daily Log'!$CC$18:$CC$1017),0)</f>
        <v>0</v>
      </c>
      <c r="AH255" s="320">
        <f>IFERROR($E255*SUMIF('Daily Log'!$CE$18:$CE$1017,$B255,'Daily Log'!$CF$18:$CF$1017),0)</f>
        <v>0</v>
      </c>
      <c r="AI255" s="320">
        <f>IFERROR($E255*SUMIF('Daily Log'!$CH$18:$CH$1017,$B255,'Daily Log'!$CI$18:$CI$1017),0)</f>
        <v>0</v>
      </c>
      <c r="AJ255" s="320">
        <f>IFERROR($E255*SUMIF('Daily Log'!$CK$18:$CK$1017,$B255,'Daily Log'!$CL$18:$CL$1017),0)</f>
        <v>0</v>
      </c>
      <c r="AK255" s="320">
        <f>IFERROR($E255*SUMIF('Daily Log'!$CN$18:$CN$1017,$B255,'Daily Log'!$CO$18:$CO$1017),0)</f>
        <v>0</v>
      </c>
    </row>
    <row r="256" spans="1:37" s="321" customFormat="1" ht="33.75" hidden="1" customHeight="1">
      <c r="A256" s="93"/>
      <c r="B256" s="409" t="s">
        <v>329</v>
      </c>
      <c r="C256" s="417"/>
      <c r="D256" s="399" t="s">
        <v>70</v>
      </c>
      <c r="E256" s="184">
        <v>1</v>
      </c>
      <c r="F256" s="116">
        <f t="shared" si="5"/>
        <v>0</v>
      </c>
      <c r="G256" s="320">
        <f>IFERROR($E256*SUMIF('Daily Log'!$B$18:$B$1017,$B256,'Daily Log'!$C$18:$C$1017),0)</f>
        <v>0</v>
      </c>
      <c r="H256" s="320">
        <f>IFERROR($E256*SUMIF('Daily Log'!$E$18:$E$1017,$B256,'Daily Log'!$F$18:$F$1017),0)</f>
        <v>0</v>
      </c>
      <c r="I256" s="320">
        <f>IFERROR($E256*SUMIF('Daily Log'!$H$18:$H$1017,$B256,'Daily Log'!$I$18:$I$1017),0)</f>
        <v>0</v>
      </c>
      <c r="J256" s="320">
        <f>IFERROR($E256*SUMIF('Daily Log'!$K$18:$K$1017,$B256,'Daily Log'!$L$18:$L$1017),0)</f>
        <v>0</v>
      </c>
      <c r="K256" s="320">
        <f>IFERROR($E256*SUMIF('Daily Log'!$N$18:$N$1017,$B256,'Daily Log'!$O$18:$O$1017),0)</f>
        <v>0</v>
      </c>
      <c r="L256" s="320">
        <f>IFERROR($E256*SUMIF('Daily Log'!$Q$18:$Q$1017,$B256,'Daily Log'!$R$18:$R$1017),0)</f>
        <v>0</v>
      </c>
      <c r="M256" s="320">
        <f>IFERROR($E256*SUMIF('Daily Log'!$T$18:$T$1017,$B256,'Daily Log'!$U$18:$U$1017),0)</f>
        <v>0</v>
      </c>
      <c r="N256" s="320">
        <f>IFERROR($E256*SUMIF('Daily Log'!$W$18:$W$1017,$B256,'Daily Log'!$X$18:$X$1017),0)</f>
        <v>0</v>
      </c>
      <c r="O256" s="320">
        <f>IFERROR($E256*SUMIF('Daily Log'!$Z$18:$Z$1017,$B256,'Daily Log'!$AA$18:$AA$1017),0)</f>
        <v>0</v>
      </c>
      <c r="P256" s="320">
        <f>IFERROR($E256*SUMIF('Daily Log'!$AC$18:$AC$1017,$B256,'Daily Log'!$AD$18:$AD$1017),0)</f>
        <v>0</v>
      </c>
      <c r="Q256" s="320">
        <f>IFERROR($E256*SUMIF('Daily Log'!$AF$18:$AF$1017,$B256,'Daily Log'!$AG$18:$AG$1017),0)</f>
        <v>0</v>
      </c>
      <c r="R256" s="320">
        <f>IFERROR($E256*SUMIF('Daily Log'!$AI$18:$AI$1017,$B256,'Daily Log'!$AJ$18:$AJ$1017),0)</f>
        <v>0</v>
      </c>
      <c r="S256" s="320">
        <f>IFERROR($E256*SUMIF('Daily Log'!$AL$18:$AL$1017,$B256,'Daily Log'!$AM$18:$AM$1017),0)</f>
        <v>0</v>
      </c>
      <c r="T256" s="320">
        <f>IFERROR($E256*SUMIF('Daily Log'!$AO$18:$AO$1017,$B256,'Daily Log'!$AP$18:$AP$1017),0)</f>
        <v>0</v>
      </c>
      <c r="U256" s="320">
        <f>IFERROR($E256*SUMIF('Daily Log'!$AR$18:$AR$1017,$B256,'Daily Log'!$AS$18:$AS$1017),0)</f>
        <v>0</v>
      </c>
      <c r="V256" s="320">
        <f>IFERROR($E256*SUMIF('Daily Log'!$AU$18:$AU$1017,$B256,'Daily Log'!$AV$18:$AV$1017),0)</f>
        <v>0</v>
      </c>
      <c r="W256" s="320">
        <f>IFERROR($E256*SUMIF('Daily Log'!$AX$18:$AX$1017,$B256,'Daily Log'!$AY$18:$AY$1017),0)</f>
        <v>0</v>
      </c>
      <c r="X256" s="320">
        <f>IFERROR($E256*SUMIF('Daily Log'!$BA$18:$BA$1017,$B256,'Daily Log'!$BB$18:$BB$1017),0)</f>
        <v>0</v>
      </c>
      <c r="Y256" s="320">
        <f>IFERROR($E256*SUMIF('Daily Log'!$BD$18:$BD$1017,$B256,'Daily Log'!$BE$18:$BE$1017),0)</f>
        <v>0</v>
      </c>
      <c r="Z256" s="320">
        <f>IFERROR($E256*SUMIF('Daily Log'!$BG$18:$BG$1017,$B256,'Daily Log'!$BH$18:$BH$1017),0)</f>
        <v>0</v>
      </c>
      <c r="AA256" s="320">
        <f>IFERROR($E256*SUMIF('Daily Log'!$BJ$18:$BJ$1017,$B256,'Daily Log'!$BK$18:$BK$1017),0)</f>
        <v>0</v>
      </c>
      <c r="AB256" s="320">
        <f>IFERROR($E256*SUMIF('Daily Log'!$BM$18:$BM$1017,$B256,'Daily Log'!$BN$18:$BN$1017),0)</f>
        <v>0</v>
      </c>
      <c r="AC256" s="320">
        <f>IFERROR($E256*SUMIF('Daily Log'!$BP$18:$BP$1017,$B256,'Daily Log'!$BQ$18:$BQ$1017),0)</f>
        <v>0</v>
      </c>
      <c r="AD256" s="320">
        <f>IFERROR($E256*SUMIF('Daily Log'!$BS$18:$BS$1017,$B256,'Daily Log'!$BT$18:$BT$1017),0)</f>
        <v>0</v>
      </c>
      <c r="AE256" s="320">
        <f>IFERROR($E256*SUMIF('Daily Log'!$BV$18:$BV$1017,$B256,'Daily Log'!$BW$18:$BW$1017),0)</f>
        <v>0</v>
      </c>
      <c r="AF256" s="320">
        <f>IFERROR($E256*SUMIF('Daily Log'!$BY$18:$BY$1017,$B256,'Daily Log'!$BZ$18:$BZ$1017),0)</f>
        <v>0</v>
      </c>
      <c r="AG256" s="320">
        <f>IFERROR($E256*SUMIF('Daily Log'!$CB$18:$CB$1017,$B256,'Daily Log'!$CC$18:$CC$1017),0)</f>
        <v>0</v>
      </c>
      <c r="AH256" s="320">
        <f>IFERROR($E256*SUMIF('Daily Log'!$CE$18:$CE$1017,$B256,'Daily Log'!$CF$18:$CF$1017),0)</f>
        <v>0</v>
      </c>
      <c r="AI256" s="320">
        <f>IFERROR($E256*SUMIF('Daily Log'!$CH$18:$CH$1017,$B256,'Daily Log'!$CI$18:$CI$1017),0)</f>
        <v>0</v>
      </c>
      <c r="AJ256" s="320">
        <f>IFERROR($E256*SUMIF('Daily Log'!$CK$18:$CK$1017,$B256,'Daily Log'!$CL$18:$CL$1017),0)</f>
        <v>0</v>
      </c>
      <c r="AK256" s="320">
        <f>IFERROR($E256*SUMIF('Daily Log'!$CN$18:$CN$1017,$B256,'Daily Log'!$CO$18:$CO$1017),0)</f>
        <v>0</v>
      </c>
    </row>
    <row r="257" spans="1:37" s="321" customFormat="1" ht="33.75" hidden="1" customHeight="1">
      <c r="A257" s="93"/>
      <c r="B257" s="409" t="s">
        <v>170</v>
      </c>
      <c r="C257" s="417"/>
      <c r="D257" s="399" t="s">
        <v>70</v>
      </c>
      <c r="E257" s="184">
        <v>1</v>
      </c>
      <c r="F257" s="116">
        <f t="shared" si="5"/>
        <v>1</v>
      </c>
      <c r="G257" s="320">
        <f>IFERROR($E257*SUMIF('Daily Log'!$B$18:$B$1017,$B257,'Daily Log'!$C$18:$C$1017),0)</f>
        <v>0</v>
      </c>
      <c r="H257" s="320">
        <f>IFERROR($E257*SUMIF('Daily Log'!$E$18:$E$1017,$B257,'Daily Log'!$F$18:$F$1017),0)</f>
        <v>0</v>
      </c>
      <c r="I257" s="320">
        <f>IFERROR($E257*SUMIF('Daily Log'!$H$18:$H$1017,$B257,'Daily Log'!$I$18:$I$1017),0)</f>
        <v>0</v>
      </c>
      <c r="J257" s="320">
        <f>IFERROR($E257*SUMIF('Daily Log'!$K$18:$K$1017,$B257,'Daily Log'!$L$18:$L$1017),0)</f>
        <v>0</v>
      </c>
      <c r="K257" s="320">
        <f>IFERROR($E257*SUMIF('Daily Log'!$N$18:$N$1017,$B257,'Daily Log'!$O$18:$O$1017),0)</f>
        <v>0</v>
      </c>
      <c r="L257" s="320">
        <f>IFERROR($E257*SUMIF('Daily Log'!$Q$18:$Q$1017,$B257,'Daily Log'!$R$18:$R$1017),0)</f>
        <v>0</v>
      </c>
      <c r="M257" s="320">
        <f>IFERROR($E257*SUMIF('Daily Log'!$T$18:$T$1017,$B257,'Daily Log'!$U$18:$U$1017),0)</f>
        <v>0</v>
      </c>
      <c r="N257" s="320">
        <f>IFERROR($E257*SUMIF('Daily Log'!$W$18:$W$1017,$B257,'Daily Log'!$X$18:$X$1017),0)</f>
        <v>0</v>
      </c>
      <c r="O257" s="320">
        <f>IFERROR($E257*SUMIF('Daily Log'!$Z$18:$Z$1017,$B257,'Daily Log'!$AA$18:$AA$1017),0)</f>
        <v>0</v>
      </c>
      <c r="P257" s="320">
        <f>IFERROR($E257*SUMIF('Daily Log'!$AC$18:$AC$1017,$B257,'Daily Log'!$AD$18:$AD$1017),0)</f>
        <v>0</v>
      </c>
      <c r="Q257" s="320">
        <f>IFERROR($E257*SUMIF('Daily Log'!$AF$18:$AF$1017,$B257,'Daily Log'!$AG$18:$AG$1017),0)</f>
        <v>0</v>
      </c>
      <c r="R257" s="320">
        <f>IFERROR($E257*SUMIF('Daily Log'!$AI$18:$AI$1017,$B257,'Daily Log'!$AJ$18:$AJ$1017),0)</f>
        <v>0</v>
      </c>
      <c r="S257" s="320">
        <f>IFERROR($E257*SUMIF('Daily Log'!$AL$18:$AL$1017,$B257,'Daily Log'!$AM$18:$AM$1017),0)</f>
        <v>0</v>
      </c>
      <c r="T257" s="320">
        <f>IFERROR($E257*SUMIF('Daily Log'!$AO$18:$AO$1017,$B257,'Daily Log'!$AP$18:$AP$1017),0)</f>
        <v>0</v>
      </c>
      <c r="U257" s="320">
        <f>IFERROR($E257*SUMIF('Daily Log'!$AR$18:$AR$1017,$B257,'Daily Log'!$AS$18:$AS$1017),0)</f>
        <v>0</v>
      </c>
      <c r="V257" s="320">
        <f>IFERROR($E257*SUMIF('Daily Log'!$AU$18:$AU$1017,$B257,'Daily Log'!$AV$18:$AV$1017),0)</f>
        <v>0</v>
      </c>
      <c r="W257" s="320">
        <f>IFERROR($E257*SUMIF('Daily Log'!$AX$18:$AX$1017,$B257,'Daily Log'!$AY$18:$AY$1017),0)</f>
        <v>0</v>
      </c>
      <c r="X257" s="320">
        <f>IFERROR($E257*SUMIF('Daily Log'!$BA$18:$BA$1017,$B257,'Daily Log'!$BB$18:$BB$1017),0)</f>
        <v>0</v>
      </c>
      <c r="Y257" s="320">
        <f>IFERROR($E257*SUMIF('Daily Log'!$BD$18:$BD$1017,$B257,'Daily Log'!$BE$18:$BE$1017),0)</f>
        <v>0</v>
      </c>
      <c r="Z257" s="320">
        <f>IFERROR($E257*SUMIF('Daily Log'!$BG$18:$BG$1017,$B257,'Daily Log'!$BH$18:$BH$1017),0)</f>
        <v>0</v>
      </c>
      <c r="AA257" s="320">
        <f>IFERROR($E257*SUMIF('Daily Log'!$BJ$18:$BJ$1017,$B257,'Daily Log'!$BK$18:$BK$1017),0)</f>
        <v>0</v>
      </c>
      <c r="AB257" s="320">
        <f>IFERROR($E257*SUMIF('Daily Log'!$BM$18:$BM$1017,$B257,'Daily Log'!$BN$18:$BN$1017),0)</f>
        <v>0</v>
      </c>
      <c r="AC257" s="320">
        <f>IFERROR($E257*SUMIF('Daily Log'!$BP$18:$BP$1017,$B257,'Daily Log'!$BQ$18:$BQ$1017),0)</f>
        <v>0</v>
      </c>
      <c r="AD257" s="320">
        <f>IFERROR($E257*SUMIF('Daily Log'!$BS$18:$BS$1017,$B257,'Daily Log'!$BT$18:$BT$1017),0)</f>
        <v>1</v>
      </c>
      <c r="AE257" s="320">
        <f>IFERROR($E257*SUMIF('Daily Log'!$BV$18:$BV$1017,$B257,'Daily Log'!$BW$18:$BW$1017),0)</f>
        <v>0</v>
      </c>
      <c r="AF257" s="320">
        <f>IFERROR($E257*SUMIF('Daily Log'!$BY$18:$BY$1017,$B257,'Daily Log'!$BZ$18:$BZ$1017),0)</f>
        <v>0</v>
      </c>
      <c r="AG257" s="320">
        <f>IFERROR($E257*SUMIF('Daily Log'!$CB$18:$CB$1017,$B257,'Daily Log'!$CC$18:$CC$1017),0)</f>
        <v>0</v>
      </c>
      <c r="AH257" s="320">
        <f>IFERROR($E257*SUMIF('Daily Log'!$CE$18:$CE$1017,$B257,'Daily Log'!$CF$18:$CF$1017),0)</f>
        <v>0</v>
      </c>
      <c r="AI257" s="320">
        <f>IFERROR($E257*SUMIF('Daily Log'!$CH$18:$CH$1017,$B257,'Daily Log'!$CI$18:$CI$1017),0)</f>
        <v>0</v>
      </c>
      <c r="AJ257" s="320">
        <f>IFERROR($E257*SUMIF('Daily Log'!$CK$18:$CK$1017,$B257,'Daily Log'!$CL$18:$CL$1017),0)</f>
        <v>0</v>
      </c>
      <c r="AK257" s="320">
        <f>IFERROR($E257*SUMIF('Daily Log'!$CN$18:$CN$1017,$B257,'Daily Log'!$CO$18:$CO$1017),0)</f>
        <v>0</v>
      </c>
    </row>
    <row r="258" spans="1:37" s="321" customFormat="1" ht="33.75" hidden="1" customHeight="1">
      <c r="A258" s="93"/>
      <c r="B258" s="409" t="s">
        <v>330</v>
      </c>
      <c r="C258" s="417"/>
      <c r="D258" s="399" t="s">
        <v>70</v>
      </c>
      <c r="E258" s="184">
        <v>1</v>
      </c>
      <c r="F258" s="116">
        <f t="shared" si="5"/>
        <v>2</v>
      </c>
      <c r="G258" s="320">
        <f>IFERROR($E258*SUMIF('Daily Log'!$B$18:$B$1017,$B258,'Daily Log'!$C$18:$C$1017),0)</f>
        <v>0</v>
      </c>
      <c r="H258" s="320">
        <f>IFERROR($E258*SUMIF('Daily Log'!$E$18:$E$1017,$B258,'Daily Log'!$F$18:$F$1017),0)</f>
        <v>0</v>
      </c>
      <c r="I258" s="320">
        <f>IFERROR($E258*SUMIF('Daily Log'!$H$18:$H$1017,$B258,'Daily Log'!$I$18:$I$1017),0)</f>
        <v>0</v>
      </c>
      <c r="J258" s="320">
        <f>IFERROR($E258*SUMIF('Daily Log'!$K$18:$K$1017,$B258,'Daily Log'!$L$18:$L$1017),0)</f>
        <v>0</v>
      </c>
      <c r="K258" s="320">
        <f>IFERROR($E258*SUMIF('Daily Log'!$N$18:$N$1017,$B258,'Daily Log'!$O$18:$O$1017),0)</f>
        <v>0</v>
      </c>
      <c r="L258" s="320">
        <f>IFERROR($E258*SUMIF('Daily Log'!$Q$18:$Q$1017,$B258,'Daily Log'!$R$18:$R$1017),0)</f>
        <v>0</v>
      </c>
      <c r="M258" s="320">
        <f>IFERROR($E258*SUMIF('Daily Log'!$T$18:$T$1017,$B258,'Daily Log'!$U$18:$U$1017),0)</f>
        <v>0</v>
      </c>
      <c r="N258" s="320">
        <f>IFERROR($E258*SUMIF('Daily Log'!$W$18:$W$1017,$B258,'Daily Log'!$X$18:$X$1017),0)</f>
        <v>0</v>
      </c>
      <c r="O258" s="320">
        <f>IFERROR($E258*SUMIF('Daily Log'!$Z$18:$Z$1017,$B258,'Daily Log'!$AA$18:$AA$1017),0)</f>
        <v>0</v>
      </c>
      <c r="P258" s="320">
        <f>IFERROR($E258*SUMIF('Daily Log'!$AC$18:$AC$1017,$B258,'Daily Log'!$AD$18:$AD$1017),0)</f>
        <v>0</v>
      </c>
      <c r="Q258" s="320">
        <f>IFERROR($E258*SUMIF('Daily Log'!$AF$18:$AF$1017,$B258,'Daily Log'!$AG$18:$AG$1017),0)</f>
        <v>0</v>
      </c>
      <c r="R258" s="320">
        <f>IFERROR($E258*SUMIF('Daily Log'!$AI$18:$AI$1017,$B258,'Daily Log'!$AJ$18:$AJ$1017),0)</f>
        <v>0</v>
      </c>
      <c r="S258" s="320">
        <f>IFERROR($E258*SUMIF('Daily Log'!$AL$18:$AL$1017,$B258,'Daily Log'!$AM$18:$AM$1017),0)</f>
        <v>0</v>
      </c>
      <c r="T258" s="320">
        <f>IFERROR($E258*SUMIF('Daily Log'!$AO$18:$AO$1017,$B258,'Daily Log'!$AP$18:$AP$1017),0)</f>
        <v>0</v>
      </c>
      <c r="U258" s="320">
        <f>IFERROR($E258*SUMIF('Daily Log'!$AR$18:$AR$1017,$B258,'Daily Log'!$AS$18:$AS$1017),0)</f>
        <v>0</v>
      </c>
      <c r="V258" s="320">
        <f>IFERROR($E258*SUMIF('Daily Log'!$AU$18:$AU$1017,$B258,'Daily Log'!$AV$18:$AV$1017),0)</f>
        <v>0</v>
      </c>
      <c r="W258" s="320">
        <f>IFERROR($E258*SUMIF('Daily Log'!$AX$18:$AX$1017,$B258,'Daily Log'!$AY$18:$AY$1017),0)</f>
        <v>0</v>
      </c>
      <c r="X258" s="320">
        <f>IFERROR($E258*SUMIF('Daily Log'!$BA$18:$BA$1017,$B258,'Daily Log'!$BB$18:$BB$1017),0)</f>
        <v>0</v>
      </c>
      <c r="Y258" s="320">
        <f>IFERROR($E258*SUMIF('Daily Log'!$BD$18:$BD$1017,$B258,'Daily Log'!$BE$18:$BE$1017),0)</f>
        <v>0</v>
      </c>
      <c r="Z258" s="320">
        <f>IFERROR($E258*SUMIF('Daily Log'!$BG$18:$BG$1017,$B258,'Daily Log'!$BH$18:$BH$1017),0)</f>
        <v>0</v>
      </c>
      <c r="AA258" s="320">
        <f>IFERROR($E258*SUMIF('Daily Log'!$BJ$18:$BJ$1017,$B258,'Daily Log'!$BK$18:$BK$1017),0)</f>
        <v>0</v>
      </c>
      <c r="AB258" s="320">
        <f>IFERROR($E258*SUMIF('Daily Log'!$BM$18:$BM$1017,$B258,'Daily Log'!$BN$18:$BN$1017),0)</f>
        <v>0</v>
      </c>
      <c r="AC258" s="320">
        <f>IFERROR($E258*SUMIF('Daily Log'!$BP$18:$BP$1017,$B258,'Daily Log'!$BQ$18:$BQ$1017),0)</f>
        <v>1</v>
      </c>
      <c r="AD258" s="320">
        <f>IFERROR($E258*SUMIF('Daily Log'!$BS$18:$BS$1017,$B258,'Daily Log'!$BT$18:$BT$1017),0)</f>
        <v>0</v>
      </c>
      <c r="AE258" s="320">
        <f>IFERROR($E258*SUMIF('Daily Log'!$BV$18:$BV$1017,$B258,'Daily Log'!$BW$18:$BW$1017),0)</f>
        <v>1</v>
      </c>
      <c r="AF258" s="320">
        <f>IFERROR($E258*SUMIF('Daily Log'!$BY$18:$BY$1017,$B258,'Daily Log'!$BZ$18:$BZ$1017),0)</f>
        <v>0</v>
      </c>
      <c r="AG258" s="320">
        <f>IFERROR($E258*SUMIF('Daily Log'!$CB$18:$CB$1017,$B258,'Daily Log'!$CC$18:$CC$1017),0)</f>
        <v>0</v>
      </c>
      <c r="AH258" s="320">
        <f>IFERROR($E258*SUMIF('Daily Log'!$CE$18:$CE$1017,$B258,'Daily Log'!$CF$18:$CF$1017),0)</f>
        <v>0</v>
      </c>
      <c r="AI258" s="320">
        <f>IFERROR($E258*SUMIF('Daily Log'!$CH$18:$CH$1017,$B258,'Daily Log'!$CI$18:$CI$1017),0)</f>
        <v>0</v>
      </c>
      <c r="AJ258" s="320">
        <f>IFERROR($E258*SUMIF('Daily Log'!$CK$18:$CK$1017,$B258,'Daily Log'!$CL$18:$CL$1017),0)</f>
        <v>0</v>
      </c>
      <c r="AK258" s="320">
        <f>IFERROR($E258*SUMIF('Daily Log'!$CN$18:$CN$1017,$B258,'Daily Log'!$CO$18:$CO$1017),0)</f>
        <v>0</v>
      </c>
    </row>
    <row r="259" spans="1:37" s="321" customFormat="1" ht="33.75" hidden="1" customHeight="1">
      <c r="A259" s="93"/>
      <c r="B259" s="409" t="s">
        <v>331</v>
      </c>
      <c r="C259" s="417"/>
      <c r="D259" s="399" t="s">
        <v>70</v>
      </c>
      <c r="E259" s="184">
        <v>1</v>
      </c>
      <c r="F259" s="116">
        <f t="shared" si="5"/>
        <v>0</v>
      </c>
      <c r="G259" s="320">
        <f>IFERROR($E259*SUMIF('Daily Log'!$B$18:$B$1017,$B259,'Daily Log'!$C$18:$C$1017),0)</f>
        <v>0</v>
      </c>
      <c r="H259" s="320">
        <f>IFERROR($E259*SUMIF('Daily Log'!$E$18:$E$1017,$B259,'Daily Log'!$F$18:$F$1017),0)</f>
        <v>0</v>
      </c>
      <c r="I259" s="320">
        <f>IFERROR($E259*SUMIF('Daily Log'!$H$18:$H$1017,$B259,'Daily Log'!$I$18:$I$1017),0)</f>
        <v>0</v>
      </c>
      <c r="J259" s="320">
        <f>IFERROR($E259*SUMIF('Daily Log'!$K$18:$K$1017,$B259,'Daily Log'!$L$18:$L$1017),0)</f>
        <v>0</v>
      </c>
      <c r="K259" s="320">
        <f>IFERROR($E259*SUMIF('Daily Log'!$N$18:$N$1017,$B259,'Daily Log'!$O$18:$O$1017),0)</f>
        <v>0</v>
      </c>
      <c r="L259" s="320">
        <f>IFERROR($E259*SUMIF('Daily Log'!$Q$18:$Q$1017,$B259,'Daily Log'!$R$18:$R$1017),0)</f>
        <v>0</v>
      </c>
      <c r="M259" s="320">
        <f>IFERROR($E259*SUMIF('Daily Log'!$T$18:$T$1017,$B259,'Daily Log'!$U$18:$U$1017),0)</f>
        <v>0</v>
      </c>
      <c r="N259" s="320">
        <f>IFERROR($E259*SUMIF('Daily Log'!$W$18:$W$1017,$B259,'Daily Log'!$X$18:$X$1017),0)</f>
        <v>0</v>
      </c>
      <c r="O259" s="320">
        <f>IFERROR($E259*SUMIF('Daily Log'!$Z$18:$Z$1017,$B259,'Daily Log'!$AA$18:$AA$1017),0)</f>
        <v>0</v>
      </c>
      <c r="P259" s="320">
        <f>IFERROR($E259*SUMIF('Daily Log'!$AC$18:$AC$1017,$B259,'Daily Log'!$AD$18:$AD$1017),0)</f>
        <v>0</v>
      </c>
      <c r="Q259" s="320">
        <f>IFERROR($E259*SUMIF('Daily Log'!$AF$18:$AF$1017,$B259,'Daily Log'!$AG$18:$AG$1017),0)</f>
        <v>0</v>
      </c>
      <c r="R259" s="320">
        <f>IFERROR($E259*SUMIF('Daily Log'!$AI$18:$AI$1017,$B259,'Daily Log'!$AJ$18:$AJ$1017),0)</f>
        <v>0</v>
      </c>
      <c r="S259" s="320">
        <f>IFERROR($E259*SUMIF('Daily Log'!$AL$18:$AL$1017,$B259,'Daily Log'!$AM$18:$AM$1017),0)</f>
        <v>0</v>
      </c>
      <c r="T259" s="320">
        <f>IFERROR($E259*SUMIF('Daily Log'!$AO$18:$AO$1017,$B259,'Daily Log'!$AP$18:$AP$1017),0)</f>
        <v>0</v>
      </c>
      <c r="U259" s="320">
        <f>IFERROR($E259*SUMIF('Daily Log'!$AR$18:$AR$1017,$B259,'Daily Log'!$AS$18:$AS$1017),0)</f>
        <v>0</v>
      </c>
      <c r="V259" s="320">
        <f>IFERROR($E259*SUMIF('Daily Log'!$AU$18:$AU$1017,$B259,'Daily Log'!$AV$18:$AV$1017),0)</f>
        <v>0</v>
      </c>
      <c r="W259" s="320">
        <f>IFERROR($E259*SUMIF('Daily Log'!$AX$18:$AX$1017,$B259,'Daily Log'!$AY$18:$AY$1017),0)</f>
        <v>0</v>
      </c>
      <c r="X259" s="320">
        <f>IFERROR($E259*SUMIF('Daily Log'!$BA$18:$BA$1017,$B259,'Daily Log'!$BB$18:$BB$1017),0)</f>
        <v>0</v>
      </c>
      <c r="Y259" s="320">
        <f>IFERROR($E259*SUMIF('Daily Log'!$BD$18:$BD$1017,$B259,'Daily Log'!$BE$18:$BE$1017),0)</f>
        <v>0</v>
      </c>
      <c r="Z259" s="320">
        <f>IFERROR($E259*SUMIF('Daily Log'!$BG$18:$BG$1017,$B259,'Daily Log'!$BH$18:$BH$1017),0)</f>
        <v>0</v>
      </c>
      <c r="AA259" s="320">
        <f>IFERROR($E259*SUMIF('Daily Log'!$BJ$18:$BJ$1017,$B259,'Daily Log'!$BK$18:$BK$1017),0)</f>
        <v>0</v>
      </c>
      <c r="AB259" s="320">
        <f>IFERROR($E259*SUMIF('Daily Log'!$BM$18:$BM$1017,$B259,'Daily Log'!$BN$18:$BN$1017),0)</f>
        <v>0</v>
      </c>
      <c r="AC259" s="320">
        <f>IFERROR($E259*SUMIF('Daily Log'!$BP$18:$BP$1017,$B259,'Daily Log'!$BQ$18:$BQ$1017),0)</f>
        <v>0</v>
      </c>
      <c r="AD259" s="320">
        <f>IFERROR($E259*SUMIF('Daily Log'!$BS$18:$BS$1017,$B259,'Daily Log'!$BT$18:$BT$1017),0)</f>
        <v>0</v>
      </c>
      <c r="AE259" s="320">
        <f>IFERROR($E259*SUMIF('Daily Log'!$BV$18:$BV$1017,$B259,'Daily Log'!$BW$18:$BW$1017),0)</f>
        <v>0</v>
      </c>
      <c r="AF259" s="320">
        <f>IFERROR($E259*SUMIF('Daily Log'!$BY$18:$BY$1017,$B259,'Daily Log'!$BZ$18:$BZ$1017),0)</f>
        <v>0</v>
      </c>
      <c r="AG259" s="320">
        <f>IFERROR($E259*SUMIF('Daily Log'!$CB$18:$CB$1017,$B259,'Daily Log'!$CC$18:$CC$1017),0)</f>
        <v>0</v>
      </c>
      <c r="AH259" s="320">
        <f>IFERROR($E259*SUMIF('Daily Log'!$CE$18:$CE$1017,$B259,'Daily Log'!$CF$18:$CF$1017),0)</f>
        <v>0</v>
      </c>
      <c r="AI259" s="320">
        <f>IFERROR($E259*SUMIF('Daily Log'!$CH$18:$CH$1017,$B259,'Daily Log'!$CI$18:$CI$1017),0)</f>
        <v>0</v>
      </c>
      <c r="AJ259" s="320">
        <f>IFERROR($E259*SUMIF('Daily Log'!$CK$18:$CK$1017,$B259,'Daily Log'!$CL$18:$CL$1017),0)</f>
        <v>0</v>
      </c>
      <c r="AK259" s="320">
        <f>IFERROR($E259*SUMIF('Daily Log'!$CN$18:$CN$1017,$B259,'Daily Log'!$CO$18:$CO$1017),0)</f>
        <v>0</v>
      </c>
    </row>
    <row r="260" spans="1:37" s="321" customFormat="1" ht="33.75" hidden="1" customHeight="1">
      <c r="A260" s="93"/>
      <c r="B260" s="409" t="s">
        <v>332</v>
      </c>
      <c r="C260" s="417"/>
      <c r="D260" s="399" t="s">
        <v>70</v>
      </c>
      <c r="E260" s="184">
        <v>1</v>
      </c>
      <c r="F260" s="116">
        <f t="shared" si="5"/>
        <v>0</v>
      </c>
      <c r="G260" s="320">
        <f>IFERROR($E260*SUMIF('Daily Log'!$B$18:$B$1017,$B260,'Daily Log'!$C$18:$C$1017),0)</f>
        <v>0</v>
      </c>
      <c r="H260" s="320">
        <f>IFERROR($E260*SUMIF('Daily Log'!$E$18:$E$1017,$B260,'Daily Log'!$F$18:$F$1017),0)</f>
        <v>0</v>
      </c>
      <c r="I260" s="320">
        <f>IFERROR($E260*SUMIF('Daily Log'!$H$18:$H$1017,$B260,'Daily Log'!$I$18:$I$1017),0)</f>
        <v>0</v>
      </c>
      <c r="J260" s="320">
        <f>IFERROR($E260*SUMIF('Daily Log'!$K$18:$K$1017,$B260,'Daily Log'!$L$18:$L$1017),0)</f>
        <v>0</v>
      </c>
      <c r="K260" s="320">
        <f>IFERROR($E260*SUMIF('Daily Log'!$N$18:$N$1017,$B260,'Daily Log'!$O$18:$O$1017),0)</f>
        <v>0</v>
      </c>
      <c r="L260" s="320">
        <f>IFERROR($E260*SUMIF('Daily Log'!$Q$18:$Q$1017,$B260,'Daily Log'!$R$18:$R$1017),0)</f>
        <v>0</v>
      </c>
      <c r="M260" s="320">
        <f>IFERROR($E260*SUMIF('Daily Log'!$T$18:$T$1017,$B260,'Daily Log'!$U$18:$U$1017),0)</f>
        <v>0</v>
      </c>
      <c r="N260" s="320">
        <f>IFERROR($E260*SUMIF('Daily Log'!$W$18:$W$1017,$B260,'Daily Log'!$X$18:$X$1017),0)</f>
        <v>0</v>
      </c>
      <c r="O260" s="320">
        <f>IFERROR($E260*SUMIF('Daily Log'!$Z$18:$Z$1017,$B260,'Daily Log'!$AA$18:$AA$1017),0)</f>
        <v>0</v>
      </c>
      <c r="P260" s="320">
        <f>IFERROR($E260*SUMIF('Daily Log'!$AC$18:$AC$1017,$B260,'Daily Log'!$AD$18:$AD$1017),0)</f>
        <v>0</v>
      </c>
      <c r="Q260" s="320">
        <f>IFERROR($E260*SUMIF('Daily Log'!$AF$18:$AF$1017,$B260,'Daily Log'!$AG$18:$AG$1017),0)</f>
        <v>0</v>
      </c>
      <c r="R260" s="320">
        <f>IFERROR($E260*SUMIF('Daily Log'!$AI$18:$AI$1017,$B260,'Daily Log'!$AJ$18:$AJ$1017),0)</f>
        <v>0</v>
      </c>
      <c r="S260" s="320">
        <f>IFERROR($E260*SUMIF('Daily Log'!$AL$18:$AL$1017,$B260,'Daily Log'!$AM$18:$AM$1017),0)</f>
        <v>0</v>
      </c>
      <c r="T260" s="320">
        <f>IFERROR($E260*SUMIF('Daily Log'!$AO$18:$AO$1017,$B260,'Daily Log'!$AP$18:$AP$1017),0)</f>
        <v>0</v>
      </c>
      <c r="U260" s="320">
        <f>IFERROR($E260*SUMIF('Daily Log'!$AR$18:$AR$1017,$B260,'Daily Log'!$AS$18:$AS$1017),0)</f>
        <v>0</v>
      </c>
      <c r="V260" s="320">
        <f>IFERROR($E260*SUMIF('Daily Log'!$AU$18:$AU$1017,$B260,'Daily Log'!$AV$18:$AV$1017),0)</f>
        <v>0</v>
      </c>
      <c r="W260" s="320">
        <f>IFERROR($E260*SUMIF('Daily Log'!$AX$18:$AX$1017,$B260,'Daily Log'!$AY$18:$AY$1017),0)</f>
        <v>0</v>
      </c>
      <c r="X260" s="320">
        <f>IFERROR($E260*SUMIF('Daily Log'!$BA$18:$BA$1017,$B260,'Daily Log'!$BB$18:$BB$1017),0)</f>
        <v>0</v>
      </c>
      <c r="Y260" s="320">
        <f>IFERROR($E260*SUMIF('Daily Log'!$BD$18:$BD$1017,$B260,'Daily Log'!$BE$18:$BE$1017),0)</f>
        <v>0</v>
      </c>
      <c r="Z260" s="320">
        <f>IFERROR($E260*SUMIF('Daily Log'!$BG$18:$BG$1017,$B260,'Daily Log'!$BH$18:$BH$1017),0)</f>
        <v>0</v>
      </c>
      <c r="AA260" s="320">
        <f>IFERROR($E260*SUMIF('Daily Log'!$BJ$18:$BJ$1017,$B260,'Daily Log'!$BK$18:$BK$1017),0)</f>
        <v>0</v>
      </c>
      <c r="AB260" s="320">
        <f>IFERROR($E260*SUMIF('Daily Log'!$BM$18:$BM$1017,$B260,'Daily Log'!$BN$18:$BN$1017),0)</f>
        <v>0</v>
      </c>
      <c r="AC260" s="320">
        <f>IFERROR($E260*SUMIF('Daily Log'!$BP$18:$BP$1017,$B260,'Daily Log'!$BQ$18:$BQ$1017),0)</f>
        <v>0</v>
      </c>
      <c r="AD260" s="320">
        <f>IFERROR($E260*SUMIF('Daily Log'!$BS$18:$BS$1017,$B260,'Daily Log'!$BT$18:$BT$1017),0)</f>
        <v>0</v>
      </c>
      <c r="AE260" s="320">
        <f>IFERROR($E260*SUMIF('Daily Log'!$BV$18:$BV$1017,$B260,'Daily Log'!$BW$18:$BW$1017),0)</f>
        <v>0</v>
      </c>
      <c r="AF260" s="320">
        <f>IFERROR($E260*SUMIF('Daily Log'!$BY$18:$BY$1017,$B260,'Daily Log'!$BZ$18:$BZ$1017),0)</f>
        <v>0</v>
      </c>
      <c r="AG260" s="320">
        <f>IFERROR($E260*SUMIF('Daily Log'!$CB$18:$CB$1017,$B260,'Daily Log'!$CC$18:$CC$1017),0)</f>
        <v>0</v>
      </c>
      <c r="AH260" s="320">
        <f>IFERROR($E260*SUMIF('Daily Log'!$CE$18:$CE$1017,$B260,'Daily Log'!$CF$18:$CF$1017),0)</f>
        <v>0</v>
      </c>
      <c r="AI260" s="320">
        <f>IFERROR($E260*SUMIF('Daily Log'!$CH$18:$CH$1017,$B260,'Daily Log'!$CI$18:$CI$1017),0)</f>
        <v>0</v>
      </c>
      <c r="AJ260" s="320">
        <f>IFERROR($E260*SUMIF('Daily Log'!$CK$18:$CK$1017,$B260,'Daily Log'!$CL$18:$CL$1017),0)</f>
        <v>0</v>
      </c>
      <c r="AK260" s="320">
        <f>IFERROR($E260*SUMIF('Daily Log'!$CN$18:$CN$1017,$B260,'Daily Log'!$CO$18:$CO$1017),0)</f>
        <v>0</v>
      </c>
    </row>
    <row r="261" spans="1:37" s="321" customFormat="1" ht="33.75" hidden="1" customHeight="1">
      <c r="A261" s="93"/>
      <c r="B261" s="409" t="s">
        <v>333</v>
      </c>
      <c r="C261" s="417"/>
      <c r="D261" s="399" t="s">
        <v>70</v>
      </c>
      <c r="E261" s="184">
        <v>1</v>
      </c>
      <c r="F261" s="116">
        <f t="shared" si="5"/>
        <v>0</v>
      </c>
      <c r="G261" s="320">
        <f>IFERROR($E261*SUMIF('Daily Log'!$B$18:$B$1017,$B261,'Daily Log'!$C$18:$C$1017),0)</f>
        <v>0</v>
      </c>
      <c r="H261" s="320">
        <f>IFERROR($E261*SUMIF('Daily Log'!$E$18:$E$1017,$B261,'Daily Log'!$F$18:$F$1017),0)</f>
        <v>0</v>
      </c>
      <c r="I261" s="320">
        <f>IFERROR($E261*SUMIF('Daily Log'!$H$18:$H$1017,$B261,'Daily Log'!$I$18:$I$1017),0)</f>
        <v>0</v>
      </c>
      <c r="J261" s="320">
        <f>IFERROR($E261*SUMIF('Daily Log'!$K$18:$K$1017,$B261,'Daily Log'!$L$18:$L$1017),0)</f>
        <v>0</v>
      </c>
      <c r="K261" s="320">
        <f>IFERROR($E261*SUMIF('Daily Log'!$N$18:$N$1017,$B261,'Daily Log'!$O$18:$O$1017),0)</f>
        <v>0</v>
      </c>
      <c r="L261" s="320">
        <f>IFERROR($E261*SUMIF('Daily Log'!$Q$18:$Q$1017,$B261,'Daily Log'!$R$18:$R$1017),0)</f>
        <v>0</v>
      </c>
      <c r="M261" s="320">
        <f>IFERROR($E261*SUMIF('Daily Log'!$T$18:$T$1017,$B261,'Daily Log'!$U$18:$U$1017),0)</f>
        <v>0</v>
      </c>
      <c r="N261" s="320">
        <f>IFERROR($E261*SUMIF('Daily Log'!$W$18:$W$1017,$B261,'Daily Log'!$X$18:$X$1017),0)</f>
        <v>0</v>
      </c>
      <c r="O261" s="320">
        <f>IFERROR($E261*SUMIF('Daily Log'!$Z$18:$Z$1017,$B261,'Daily Log'!$AA$18:$AA$1017),0)</f>
        <v>0</v>
      </c>
      <c r="P261" s="320">
        <f>IFERROR($E261*SUMIF('Daily Log'!$AC$18:$AC$1017,$B261,'Daily Log'!$AD$18:$AD$1017),0)</f>
        <v>0</v>
      </c>
      <c r="Q261" s="320">
        <f>IFERROR($E261*SUMIF('Daily Log'!$AF$18:$AF$1017,$B261,'Daily Log'!$AG$18:$AG$1017),0)</f>
        <v>0</v>
      </c>
      <c r="R261" s="320">
        <f>IFERROR($E261*SUMIF('Daily Log'!$AI$18:$AI$1017,$B261,'Daily Log'!$AJ$18:$AJ$1017),0)</f>
        <v>0</v>
      </c>
      <c r="S261" s="320">
        <f>IFERROR($E261*SUMIF('Daily Log'!$AL$18:$AL$1017,$B261,'Daily Log'!$AM$18:$AM$1017),0)</f>
        <v>0</v>
      </c>
      <c r="T261" s="320">
        <f>IFERROR($E261*SUMIF('Daily Log'!$AO$18:$AO$1017,$B261,'Daily Log'!$AP$18:$AP$1017),0)</f>
        <v>0</v>
      </c>
      <c r="U261" s="320">
        <f>IFERROR($E261*SUMIF('Daily Log'!$AR$18:$AR$1017,$B261,'Daily Log'!$AS$18:$AS$1017),0)</f>
        <v>0</v>
      </c>
      <c r="V261" s="320">
        <f>IFERROR($E261*SUMIF('Daily Log'!$AU$18:$AU$1017,$B261,'Daily Log'!$AV$18:$AV$1017),0)</f>
        <v>0</v>
      </c>
      <c r="W261" s="320">
        <f>IFERROR($E261*SUMIF('Daily Log'!$AX$18:$AX$1017,$B261,'Daily Log'!$AY$18:$AY$1017),0)</f>
        <v>0</v>
      </c>
      <c r="X261" s="320">
        <f>IFERROR($E261*SUMIF('Daily Log'!$BA$18:$BA$1017,$B261,'Daily Log'!$BB$18:$BB$1017),0)</f>
        <v>0</v>
      </c>
      <c r="Y261" s="320">
        <f>IFERROR($E261*SUMIF('Daily Log'!$BD$18:$BD$1017,$B261,'Daily Log'!$BE$18:$BE$1017),0)</f>
        <v>0</v>
      </c>
      <c r="Z261" s="320">
        <f>IFERROR($E261*SUMIF('Daily Log'!$BG$18:$BG$1017,$B261,'Daily Log'!$BH$18:$BH$1017),0)</f>
        <v>0</v>
      </c>
      <c r="AA261" s="320">
        <f>IFERROR($E261*SUMIF('Daily Log'!$BJ$18:$BJ$1017,$B261,'Daily Log'!$BK$18:$BK$1017),0)</f>
        <v>0</v>
      </c>
      <c r="AB261" s="320">
        <f>IFERROR($E261*SUMIF('Daily Log'!$BM$18:$BM$1017,$B261,'Daily Log'!$BN$18:$BN$1017),0)</f>
        <v>0</v>
      </c>
      <c r="AC261" s="320">
        <f>IFERROR($E261*SUMIF('Daily Log'!$BP$18:$BP$1017,$B261,'Daily Log'!$BQ$18:$BQ$1017),0)</f>
        <v>0</v>
      </c>
      <c r="AD261" s="320">
        <f>IFERROR($E261*SUMIF('Daily Log'!$BS$18:$BS$1017,$B261,'Daily Log'!$BT$18:$BT$1017),0)</f>
        <v>0</v>
      </c>
      <c r="AE261" s="320">
        <f>IFERROR($E261*SUMIF('Daily Log'!$BV$18:$BV$1017,$B261,'Daily Log'!$BW$18:$BW$1017),0)</f>
        <v>0</v>
      </c>
      <c r="AF261" s="320">
        <f>IFERROR($E261*SUMIF('Daily Log'!$BY$18:$BY$1017,$B261,'Daily Log'!$BZ$18:$BZ$1017),0)</f>
        <v>0</v>
      </c>
      <c r="AG261" s="320">
        <f>IFERROR($E261*SUMIF('Daily Log'!$CB$18:$CB$1017,$B261,'Daily Log'!$CC$18:$CC$1017),0)</f>
        <v>0</v>
      </c>
      <c r="AH261" s="320">
        <f>IFERROR($E261*SUMIF('Daily Log'!$CE$18:$CE$1017,$B261,'Daily Log'!$CF$18:$CF$1017),0)</f>
        <v>0</v>
      </c>
      <c r="AI261" s="320">
        <f>IFERROR($E261*SUMIF('Daily Log'!$CH$18:$CH$1017,$B261,'Daily Log'!$CI$18:$CI$1017),0)</f>
        <v>0</v>
      </c>
      <c r="AJ261" s="320">
        <f>IFERROR($E261*SUMIF('Daily Log'!$CK$18:$CK$1017,$B261,'Daily Log'!$CL$18:$CL$1017),0)</f>
        <v>0</v>
      </c>
      <c r="AK261" s="320">
        <f>IFERROR($E261*SUMIF('Daily Log'!$CN$18:$CN$1017,$B261,'Daily Log'!$CO$18:$CO$1017),0)</f>
        <v>0</v>
      </c>
    </row>
    <row r="262" spans="1:37" s="321" customFormat="1" ht="33.75" hidden="1" customHeight="1">
      <c r="A262" s="93"/>
      <c r="B262" s="409" t="s">
        <v>334</v>
      </c>
      <c r="C262" s="417"/>
      <c r="D262" s="399" t="s">
        <v>70</v>
      </c>
      <c r="E262" s="184">
        <v>1</v>
      </c>
      <c r="F262" s="116">
        <f t="shared" si="5"/>
        <v>0</v>
      </c>
      <c r="G262" s="320">
        <f>IFERROR($E262*SUMIF('Daily Log'!$B$18:$B$1017,$B262,'Daily Log'!$C$18:$C$1017),0)</f>
        <v>0</v>
      </c>
      <c r="H262" s="320">
        <f>IFERROR($E262*SUMIF('Daily Log'!$E$18:$E$1017,$B262,'Daily Log'!$F$18:$F$1017),0)</f>
        <v>0</v>
      </c>
      <c r="I262" s="320">
        <f>IFERROR($E262*SUMIF('Daily Log'!$H$18:$H$1017,$B262,'Daily Log'!$I$18:$I$1017),0)</f>
        <v>0</v>
      </c>
      <c r="J262" s="320">
        <f>IFERROR($E262*SUMIF('Daily Log'!$K$18:$K$1017,$B262,'Daily Log'!$L$18:$L$1017),0)</f>
        <v>0</v>
      </c>
      <c r="K262" s="320">
        <f>IFERROR($E262*SUMIF('Daily Log'!$N$18:$N$1017,$B262,'Daily Log'!$O$18:$O$1017),0)</f>
        <v>0</v>
      </c>
      <c r="L262" s="320">
        <f>IFERROR($E262*SUMIF('Daily Log'!$Q$18:$Q$1017,$B262,'Daily Log'!$R$18:$R$1017),0)</f>
        <v>0</v>
      </c>
      <c r="M262" s="320">
        <f>IFERROR($E262*SUMIF('Daily Log'!$T$18:$T$1017,$B262,'Daily Log'!$U$18:$U$1017),0)</f>
        <v>0</v>
      </c>
      <c r="N262" s="320">
        <f>IFERROR($E262*SUMIF('Daily Log'!$W$18:$W$1017,$B262,'Daily Log'!$X$18:$X$1017),0)</f>
        <v>0</v>
      </c>
      <c r="O262" s="320">
        <f>IFERROR($E262*SUMIF('Daily Log'!$Z$18:$Z$1017,$B262,'Daily Log'!$AA$18:$AA$1017),0)</f>
        <v>0</v>
      </c>
      <c r="P262" s="320">
        <f>IFERROR($E262*SUMIF('Daily Log'!$AC$18:$AC$1017,$B262,'Daily Log'!$AD$18:$AD$1017),0)</f>
        <v>0</v>
      </c>
      <c r="Q262" s="320">
        <f>IFERROR($E262*SUMIF('Daily Log'!$AF$18:$AF$1017,$B262,'Daily Log'!$AG$18:$AG$1017),0)</f>
        <v>0</v>
      </c>
      <c r="R262" s="320">
        <f>IFERROR($E262*SUMIF('Daily Log'!$AI$18:$AI$1017,$B262,'Daily Log'!$AJ$18:$AJ$1017),0)</f>
        <v>0</v>
      </c>
      <c r="S262" s="320">
        <f>IFERROR($E262*SUMIF('Daily Log'!$AL$18:$AL$1017,$B262,'Daily Log'!$AM$18:$AM$1017),0)</f>
        <v>0</v>
      </c>
      <c r="T262" s="320">
        <f>IFERROR($E262*SUMIF('Daily Log'!$AO$18:$AO$1017,$B262,'Daily Log'!$AP$18:$AP$1017),0)</f>
        <v>0</v>
      </c>
      <c r="U262" s="320">
        <f>IFERROR($E262*SUMIF('Daily Log'!$AR$18:$AR$1017,$B262,'Daily Log'!$AS$18:$AS$1017),0)</f>
        <v>0</v>
      </c>
      <c r="V262" s="320">
        <f>IFERROR($E262*SUMIF('Daily Log'!$AU$18:$AU$1017,$B262,'Daily Log'!$AV$18:$AV$1017),0)</f>
        <v>0</v>
      </c>
      <c r="W262" s="320">
        <f>IFERROR($E262*SUMIF('Daily Log'!$AX$18:$AX$1017,$B262,'Daily Log'!$AY$18:$AY$1017),0)</f>
        <v>0</v>
      </c>
      <c r="X262" s="320">
        <f>IFERROR($E262*SUMIF('Daily Log'!$BA$18:$BA$1017,$B262,'Daily Log'!$BB$18:$BB$1017),0)</f>
        <v>0</v>
      </c>
      <c r="Y262" s="320">
        <f>IFERROR($E262*SUMIF('Daily Log'!$BD$18:$BD$1017,$B262,'Daily Log'!$BE$18:$BE$1017),0)</f>
        <v>0</v>
      </c>
      <c r="Z262" s="320">
        <f>IFERROR($E262*SUMIF('Daily Log'!$BG$18:$BG$1017,$B262,'Daily Log'!$BH$18:$BH$1017),0)</f>
        <v>0</v>
      </c>
      <c r="AA262" s="320">
        <f>IFERROR($E262*SUMIF('Daily Log'!$BJ$18:$BJ$1017,$B262,'Daily Log'!$BK$18:$BK$1017),0)</f>
        <v>0</v>
      </c>
      <c r="AB262" s="320">
        <f>IFERROR($E262*SUMIF('Daily Log'!$BM$18:$BM$1017,$B262,'Daily Log'!$BN$18:$BN$1017),0)</f>
        <v>0</v>
      </c>
      <c r="AC262" s="320">
        <f>IFERROR($E262*SUMIF('Daily Log'!$BP$18:$BP$1017,$B262,'Daily Log'!$BQ$18:$BQ$1017),0)</f>
        <v>0</v>
      </c>
      <c r="AD262" s="320">
        <f>IFERROR($E262*SUMIF('Daily Log'!$BS$18:$BS$1017,$B262,'Daily Log'!$BT$18:$BT$1017),0)</f>
        <v>0</v>
      </c>
      <c r="AE262" s="320">
        <f>IFERROR($E262*SUMIF('Daily Log'!$BV$18:$BV$1017,$B262,'Daily Log'!$BW$18:$BW$1017),0)</f>
        <v>0</v>
      </c>
      <c r="AF262" s="320">
        <f>IFERROR($E262*SUMIF('Daily Log'!$BY$18:$BY$1017,$B262,'Daily Log'!$BZ$18:$BZ$1017),0)</f>
        <v>0</v>
      </c>
      <c r="AG262" s="320">
        <f>IFERROR($E262*SUMIF('Daily Log'!$CB$18:$CB$1017,$B262,'Daily Log'!$CC$18:$CC$1017),0)</f>
        <v>0</v>
      </c>
      <c r="AH262" s="320">
        <f>IFERROR($E262*SUMIF('Daily Log'!$CE$18:$CE$1017,$B262,'Daily Log'!$CF$18:$CF$1017),0)</f>
        <v>0</v>
      </c>
      <c r="AI262" s="320">
        <f>IFERROR($E262*SUMIF('Daily Log'!$CH$18:$CH$1017,$B262,'Daily Log'!$CI$18:$CI$1017),0)</f>
        <v>0</v>
      </c>
      <c r="AJ262" s="320">
        <f>IFERROR($E262*SUMIF('Daily Log'!$CK$18:$CK$1017,$B262,'Daily Log'!$CL$18:$CL$1017),0)</f>
        <v>0</v>
      </c>
      <c r="AK262" s="320">
        <f>IFERROR($E262*SUMIF('Daily Log'!$CN$18:$CN$1017,$B262,'Daily Log'!$CO$18:$CO$1017),0)</f>
        <v>0</v>
      </c>
    </row>
    <row r="263" spans="1:37" s="321" customFormat="1" ht="33.75" hidden="1" customHeight="1">
      <c r="A263" s="93"/>
      <c r="B263" s="409" t="s">
        <v>350</v>
      </c>
      <c r="C263" s="417"/>
      <c r="D263" s="399" t="s">
        <v>431</v>
      </c>
      <c r="E263" s="184">
        <v>1</v>
      </c>
      <c r="F263" s="116">
        <f t="shared" si="5"/>
        <v>2</v>
      </c>
      <c r="G263" s="320">
        <f>IFERROR($E263*SUMIF('Daily Log'!$B$18:$B$1017,$B263,'Daily Log'!$C$18:$C$1017),0)</f>
        <v>0</v>
      </c>
      <c r="H263" s="320">
        <f>IFERROR($E263*SUMIF('Daily Log'!$E$18:$E$1017,$B263,'Daily Log'!$F$18:$F$1017),0)</f>
        <v>0</v>
      </c>
      <c r="I263" s="320">
        <f>IFERROR($E263*SUMIF('Daily Log'!$H$18:$H$1017,$B263,'Daily Log'!$I$18:$I$1017),0)</f>
        <v>0</v>
      </c>
      <c r="J263" s="320">
        <f>IFERROR($E263*SUMIF('Daily Log'!$K$18:$K$1017,$B263,'Daily Log'!$L$18:$L$1017),0)</f>
        <v>0</v>
      </c>
      <c r="K263" s="320">
        <f>IFERROR($E263*SUMIF('Daily Log'!$N$18:$N$1017,$B263,'Daily Log'!$O$18:$O$1017),0)</f>
        <v>0</v>
      </c>
      <c r="L263" s="320">
        <f>IFERROR($E263*SUMIF('Daily Log'!$Q$18:$Q$1017,$B263,'Daily Log'!$R$18:$R$1017),0)</f>
        <v>0</v>
      </c>
      <c r="M263" s="320">
        <f>IFERROR($E263*SUMIF('Daily Log'!$T$18:$T$1017,$B263,'Daily Log'!$U$18:$U$1017),0)</f>
        <v>0</v>
      </c>
      <c r="N263" s="320">
        <f>IFERROR($E263*SUMIF('Daily Log'!$W$18:$W$1017,$B263,'Daily Log'!$X$18:$X$1017),0)</f>
        <v>0</v>
      </c>
      <c r="O263" s="320">
        <f>IFERROR($E263*SUMIF('Daily Log'!$Z$18:$Z$1017,$B263,'Daily Log'!$AA$18:$AA$1017),0)</f>
        <v>0</v>
      </c>
      <c r="P263" s="320">
        <f>IFERROR($E263*SUMIF('Daily Log'!$AC$18:$AC$1017,$B263,'Daily Log'!$AD$18:$AD$1017),0)</f>
        <v>0</v>
      </c>
      <c r="Q263" s="320">
        <f>IFERROR($E263*SUMIF('Daily Log'!$AF$18:$AF$1017,$B263,'Daily Log'!$AG$18:$AG$1017),0)</f>
        <v>0</v>
      </c>
      <c r="R263" s="320">
        <f>IFERROR($E263*SUMIF('Daily Log'!$AI$18:$AI$1017,$B263,'Daily Log'!$AJ$18:$AJ$1017),0)</f>
        <v>0</v>
      </c>
      <c r="S263" s="320">
        <f>IFERROR($E263*SUMIF('Daily Log'!$AL$18:$AL$1017,$B263,'Daily Log'!$AM$18:$AM$1017),0)</f>
        <v>0</v>
      </c>
      <c r="T263" s="320">
        <f>IFERROR($E263*SUMIF('Daily Log'!$AO$18:$AO$1017,$B263,'Daily Log'!$AP$18:$AP$1017),0)</f>
        <v>0</v>
      </c>
      <c r="U263" s="320">
        <f>IFERROR($E263*SUMIF('Daily Log'!$AR$18:$AR$1017,$B263,'Daily Log'!$AS$18:$AS$1017),0)</f>
        <v>0</v>
      </c>
      <c r="V263" s="320">
        <f>IFERROR($E263*SUMIF('Daily Log'!$AU$18:$AU$1017,$B263,'Daily Log'!$AV$18:$AV$1017),0)</f>
        <v>0</v>
      </c>
      <c r="W263" s="320">
        <f>IFERROR($E263*SUMIF('Daily Log'!$AX$18:$AX$1017,$B263,'Daily Log'!$AY$18:$AY$1017),0)</f>
        <v>0</v>
      </c>
      <c r="X263" s="320">
        <f>IFERROR($E263*SUMIF('Daily Log'!$BA$18:$BA$1017,$B263,'Daily Log'!$BB$18:$BB$1017),0)</f>
        <v>0</v>
      </c>
      <c r="Y263" s="320">
        <f>IFERROR($E263*SUMIF('Daily Log'!$BD$18:$BD$1017,$B263,'Daily Log'!$BE$18:$BE$1017),0)</f>
        <v>0</v>
      </c>
      <c r="Z263" s="320">
        <f>IFERROR($E263*SUMIF('Daily Log'!$BG$18:$BG$1017,$B263,'Daily Log'!$BH$18:$BH$1017),0)</f>
        <v>0</v>
      </c>
      <c r="AA263" s="320">
        <f>IFERROR($E263*SUMIF('Daily Log'!$BJ$18:$BJ$1017,$B263,'Daily Log'!$BK$18:$BK$1017),0)</f>
        <v>0</v>
      </c>
      <c r="AB263" s="320">
        <f>IFERROR($E263*SUMIF('Daily Log'!$BM$18:$BM$1017,$B263,'Daily Log'!$BN$18:$BN$1017),0)</f>
        <v>0</v>
      </c>
      <c r="AC263" s="320">
        <f>IFERROR($E263*SUMIF('Daily Log'!$BP$18:$BP$1017,$B263,'Daily Log'!$BQ$18:$BQ$1017),0)</f>
        <v>1</v>
      </c>
      <c r="AD263" s="320">
        <f>IFERROR($E263*SUMIF('Daily Log'!$BS$18:$BS$1017,$B263,'Daily Log'!$BT$18:$BT$1017),0)</f>
        <v>0</v>
      </c>
      <c r="AE263" s="320">
        <f>IFERROR($E263*SUMIF('Daily Log'!$BV$18:$BV$1017,$B263,'Daily Log'!$BW$18:$BW$1017),0)</f>
        <v>0</v>
      </c>
      <c r="AF263" s="320">
        <f>IFERROR($E263*SUMIF('Daily Log'!$BY$18:$BY$1017,$B263,'Daily Log'!$BZ$18:$BZ$1017),0)</f>
        <v>0</v>
      </c>
      <c r="AG263" s="320">
        <f>IFERROR($E263*SUMIF('Daily Log'!$CB$18:$CB$1017,$B263,'Daily Log'!$CC$18:$CC$1017),0)</f>
        <v>1</v>
      </c>
      <c r="AH263" s="320">
        <f>IFERROR($E263*SUMIF('Daily Log'!$CE$18:$CE$1017,$B263,'Daily Log'!$CF$18:$CF$1017),0)</f>
        <v>0</v>
      </c>
      <c r="AI263" s="320">
        <f>IFERROR($E263*SUMIF('Daily Log'!$CH$18:$CH$1017,$B263,'Daily Log'!$CI$18:$CI$1017),0)</f>
        <v>0</v>
      </c>
      <c r="AJ263" s="320">
        <f>IFERROR($E263*SUMIF('Daily Log'!$CK$18:$CK$1017,$B263,'Daily Log'!$CL$18:$CL$1017),0)</f>
        <v>0</v>
      </c>
      <c r="AK263" s="320">
        <f>IFERROR($E263*SUMIF('Daily Log'!$CN$18:$CN$1017,$B263,'Daily Log'!$CO$18:$CO$1017),0)</f>
        <v>0</v>
      </c>
    </row>
    <row r="264" spans="1:37" s="321" customFormat="1" ht="33.75" hidden="1" customHeight="1">
      <c r="A264" s="93"/>
      <c r="B264" s="409" t="s">
        <v>351</v>
      </c>
      <c r="C264" s="417"/>
      <c r="D264" s="399" t="s">
        <v>431</v>
      </c>
      <c r="E264" s="184">
        <v>1</v>
      </c>
      <c r="F264" s="116">
        <f t="shared" si="5"/>
        <v>24</v>
      </c>
      <c r="G264" s="320">
        <f>IFERROR($E264*SUMIF('Daily Log'!$B$18:$B$1017,$B264,'Daily Log'!$C$18:$C$1017),0)</f>
        <v>0</v>
      </c>
      <c r="H264" s="320">
        <f>IFERROR($E264*SUMIF('Daily Log'!$E$18:$E$1017,$B264,'Daily Log'!$F$18:$F$1017),0)</f>
        <v>0</v>
      </c>
      <c r="I264" s="320">
        <f>IFERROR($E264*SUMIF('Daily Log'!$H$18:$H$1017,$B264,'Daily Log'!$I$18:$I$1017),0)</f>
        <v>0</v>
      </c>
      <c r="J264" s="320">
        <f>IFERROR($E264*SUMIF('Daily Log'!$K$18:$K$1017,$B264,'Daily Log'!$L$18:$L$1017),0)</f>
        <v>0</v>
      </c>
      <c r="K264" s="320">
        <f>IFERROR($E264*SUMIF('Daily Log'!$N$18:$N$1017,$B264,'Daily Log'!$O$18:$O$1017),0)</f>
        <v>0</v>
      </c>
      <c r="L264" s="320">
        <f>IFERROR($E264*SUMIF('Daily Log'!$Q$18:$Q$1017,$B264,'Daily Log'!$R$18:$R$1017),0)</f>
        <v>0</v>
      </c>
      <c r="M264" s="320">
        <f>IFERROR($E264*SUMIF('Daily Log'!$T$18:$T$1017,$B264,'Daily Log'!$U$18:$U$1017),0)</f>
        <v>0</v>
      </c>
      <c r="N264" s="320">
        <f>IFERROR($E264*SUMIF('Daily Log'!$W$18:$W$1017,$B264,'Daily Log'!$X$18:$X$1017),0)</f>
        <v>0</v>
      </c>
      <c r="O264" s="320">
        <f>IFERROR($E264*SUMIF('Daily Log'!$Z$18:$Z$1017,$B264,'Daily Log'!$AA$18:$AA$1017),0)</f>
        <v>0</v>
      </c>
      <c r="P264" s="320">
        <f>IFERROR($E264*SUMIF('Daily Log'!$AC$18:$AC$1017,$B264,'Daily Log'!$AD$18:$AD$1017),0)</f>
        <v>0</v>
      </c>
      <c r="Q264" s="320">
        <f>IFERROR($E264*SUMIF('Daily Log'!$AF$18:$AF$1017,$B264,'Daily Log'!$AG$18:$AG$1017),0)</f>
        <v>0</v>
      </c>
      <c r="R264" s="320">
        <f>IFERROR($E264*SUMIF('Daily Log'!$AI$18:$AI$1017,$B264,'Daily Log'!$AJ$18:$AJ$1017),0)</f>
        <v>0</v>
      </c>
      <c r="S264" s="320">
        <f>IFERROR($E264*SUMIF('Daily Log'!$AL$18:$AL$1017,$B264,'Daily Log'!$AM$18:$AM$1017),0)</f>
        <v>0</v>
      </c>
      <c r="T264" s="320">
        <f>IFERROR($E264*SUMIF('Daily Log'!$AO$18:$AO$1017,$B264,'Daily Log'!$AP$18:$AP$1017),0)</f>
        <v>0</v>
      </c>
      <c r="U264" s="320">
        <f>IFERROR($E264*SUMIF('Daily Log'!$AR$18:$AR$1017,$B264,'Daily Log'!$AS$18:$AS$1017),0)</f>
        <v>0</v>
      </c>
      <c r="V264" s="320">
        <f>IFERROR($E264*SUMIF('Daily Log'!$AU$18:$AU$1017,$B264,'Daily Log'!$AV$18:$AV$1017),0)</f>
        <v>0</v>
      </c>
      <c r="W264" s="320">
        <f>IFERROR($E264*SUMIF('Daily Log'!$AX$18:$AX$1017,$B264,'Daily Log'!$AY$18:$AY$1017),0)</f>
        <v>0</v>
      </c>
      <c r="X264" s="320">
        <f>IFERROR($E264*SUMIF('Daily Log'!$BA$18:$BA$1017,$B264,'Daily Log'!$BB$18:$BB$1017),0)</f>
        <v>0</v>
      </c>
      <c r="Y264" s="320">
        <f>IFERROR($E264*SUMIF('Daily Log'!$BD$18:$BD$1017,$B264,'Daily Log'!$BE$18:$BE$1017),0)</f>
        <v>0</v>
      </c>
      <c r="Z264" s="320">
        <f>IFERROR($E264*SUMIF('Daily Log'!$BG$18:$BG$1017,$B264,'Daily Log'!$BH$18:$BH$1017),0)</f>
        <v>0</v>
      </c>
      <c r="AA264" s="320">
        <f>IFERROR($E264*SUMIF('Daily Log'!$BJ$18:$BJ$1017,$B264,'Daily Log'!$BK$18:$BK$1017),0)</f>
        <v>2</v>
      </c>
      <c r="AB264" s="320">
        <f>IFERROR($E264*SUMIF('Daily Log'!$BM$18:$BM$1017,$B264,'Daily Log'!$BN$18:$BN$1017),0)</f>
        <v>8</v>
      </c>
      <c r="AC264" s="320">
        <f>IFERROR($E264*SUMIF('Daily Log'!$BP$18:$BP$1017,$B264,'Daily Log'!$BQ$18:$BQ$1017),0)</f>
        <v>3</v>
      </c>
      <c r="AD264" s="320">
        <f>IFERROR($E264*SUMIF('Daily Log'!$BS$18:$BS$1017,$B264,'Daily Log'!$BT$18:$BT$1017),0)</f>
        <v>1</v>
      </c>
      <c r="AE264" s="320">
        <f>IFERROR($E264*SUMIF('Daily Log'!$BV$18:$BV$1017,$B264,'Daily Log'!$BW$18:$BW$1017),0)</f>
        <v>0</v>
      </c>
      <c r="AF264" s="320">
        <f>IFERROR($E264*SUMIF('Daily Log'!$BY$18:$BY$1017,$B264,'Daily Log'!$BZ$18:$BZ$1017),0)</f>
        <v>6</v>
      </c>
      <c r="AG264" s="320">
        <f>IFERROR($E264*SUMIF('Daily Log'!$CB$18:$CB$1017,$B264,'Daily Log'!$CC$18:$CC$1017),0)</f>
        <v>4</v>
      </c>
      <c r="AH264" s="320">
        <f>IFERROR($E264*SUMIF('Daily Log'!$CE$18:$CE$1017,$B264,'Daily Log'!$CF$18:$CF$1017),0)</f>
        <v>0</v>
      </c>
      <c r="AI264" s="320">
        <f>IFERROR($E264*SUMIF('Daily Log'!$CH$18:$CH$1017,$B264,'Daily Log'!$CI$18:$CI$1017),0)</f>
        <v>0</v>
      </c>
      <c r="AJ264" s="320">
        <f>IFERROR($E264*SUMIF('Daily Log'!$CK$18:$CK$1017,$B264,'Daily Log'!$CL$18:$CL$1017),0)</f>
        <v>0</v>
      </c>
      <c r="AK264" s="320">
        <f>IFERROR($E264*SUMIF('Daily Log'!$CN$18:$CN$1017,$B264,'Daily Log'!$CO$18:$CO$1017),0)</f>
        <v>0</v>
      </c>
    </row>
    <row r="265" spans="1:37" s="321" customFormat="1" ht="33.75" hidden="1" customHeight="1">
      <c r="A265" s="93"/>
      <c r="B265" s="409" t="s">
        <v>352</v>
      </c>
      <c r="C265" s="417"/>
      <c r="D265" s="399" t="s">
        <v>431</v>
      </c>
      <c r="E265" s="184">
        <v>1</v>
      </c>
      <c r="F265" s="116">
        <f t="shared" si="5"/>
        <v>7</v>
      </c>
      <c r="G265" s="320">
        <f>IFERROR($E265*SUMIF('Daily Log'!$B$18:$B$1017,$B265,'Daily Log'!$C$18:$C$1017),0)</f>
        <v>0</v>
      </c>
      <c r="H265" s="320">
        <f>IFERROR($E265*SUMIF('Daily Log'!$E$18:$E$1017,$B265,'Daily Log'!$F$18:$F$1017),0)</f>
        <v>0</v>
      </c>
      <c r="I265" s="320">
        <f>IFERROR($E265*SUMIF('Daily Log'!$H$18:$H$1017,$B265,'Daily Log'!$I$18:$I$1017),0)</f>
        <v>0</v>
      </c>
      <c r="J265" s="320">
        <f>IFERROR($E265*SUMIF('Daily Log'!$K$18:$K$1017,$B265,'Daily Log'!$L$18:$L$1017),0)</f>
        <v>0</v>
      </c>
      <c r="K265" s="320">
        <f>IFERROR($E265*SUMIF('Daily Log'!$N$18:$N$1017,$B265,'Daily Log'!$O$18:$O$1017),0)</f>
        <v>0</v>
      </c>
      <c r="L265" s="320">
        <f>IFERROR($E265*SUMIF('Daily Log'!$Q$18:$Q$1017,$B265,'Daily Log'!$R$18:$R$1017),0)</f>
        <v>0</v>
      </c>
      <c r="M265" s="320">
        <f>IFERROR($E265*SUMIF('Daily Log'!$T$18:$T$1017,$B265,'Daily Log'!$U$18:$U$1017),0)</f>
        <v>0</v>
      </c>
      <c r="N265" s="320">
        <f>IFERROR($E265*SUMIF('Daily Log'!$W$18:$W$1017,$B265,'Daily Log'!$X$18:$X$1017),0)</f>
        <v>0</v>
      </c>
      <c r="O265" s="320">
        <f>IFERROR($E265*SUMIF('Daily Log'!$Z$18:$Z$1017,$B265,'Daily Log'!$AA$18:$AA$1017),0)</f>
        <v>0</v>
      </c>
      <c r="P265" s="320">
        <f>IFERROR($E265*SUMIF('Daily Log'!$AC$18:$AC$1017,$B265,'Daily Log'!$AD$18:$AD$1017),0)</f>
        <v>0</v>
      </c>
      <c r="Q265" s="320">
        <f>IFERROR($E265*SUMIF('Daily Log'!$AF$18:$AF$1017,$B265,'Daily Log'!$AG$18:$AG$1017),0)</f>
        <v>0</v>
      </c>
      <c r="R265" s="320">
        <f>IFERROR($E265*SUMIF('Daily Log'!$AI$18:$AI$1017,$B265,'Daily Log'!$AJ$18:$AJ$1017),0)</f>
        <v>0</v>
      </c>
      <c r="S265" s="320">
        <f>IFERROR($E265*SUMIF('Daily Log'!$AL$18:$AL$1017,$B265,'Daily Log'!$AM$18:$AM$1017),0)</f>
        <v>0</v>
      </c>
      <c r="T265" s="320">
        <f>IFERROR($E265*SUMIF('Daily Log'!$AO$18:$AO$1017,$B265,'Daily Log'!$AP$18:$AP$1017),0)</f>
        <v>0</v>
      </c>
      <c r="U265" s="320">
        <f>IFERROR($E265*SUMIF('Daily Log'!$AR$18:$AR$1017,$B265,'Daily Log'!$AS$18:$AS$1017),0)</f>
        <v>0</v>
      </c>
      <c r="V265" s="320">
        <f>IFERROR($E265*SUMIF('Daily Log'!$AU$18:$AU$1017,$B265,'Daily Log'!$AV$18:$AV$1017),0)</f>
        <v>0</v>
      </c>
      <c r="W265" s="320">
        <f>IFERROR($E265*SUMIF('Daily Log'!$AX$18:$AX$1017,$B265,'Daily Log'!$AY$18:$AY$1017),0)</f>
        <v>0</v>
      </c>
      <c r="X265" s="320">
        <f>IFERROR($E265*SUMIF('Daily Log'!$BA$18:$BA$1017,$B265,'Daily Log'!$BB$18:$BB$1017),0)</f>
        <v>0</v>
      </c>
      <c r="Y265" s="320">
        <f>IFERROR($E265*SUMIF('Daily Log'!$BD$18:$BD$1017,$B265,'Daily Log'!$BE$18:$BE$1017),0)</f>
        <v>0</v>
      </c>
      <c r="Z265" s="320">
        <f>IFERROR($E265*SUMIF('Daily Log'!$BG$18:$BG$1017,$B265,'Daily Log'!$BH$18:$BH$1017),0)</f>
        <v>0</v>
      </c>
      <c r="AA265" s="320">
        <f>IFERROR($E265*SUMIF('Daily Log'!$BJ$18:$BJ$1017,$B265,'Daily Log'!$BK$18:$BK$1017),0)</f>
        <v>1</v>
      </c>
      <c r="AB265" s="320">
        <f>IFERROR($E265*SUMIF('Daily Log'!$BM$18:$BM$1017,$B265,'Daily Log'!$BN$18:$BN$1017),0)</f>
        <v>0</v>
      </c>
      <c r="AC265" s="320">
        <f>IFERROR($E265*SUMIF('Daily Log'!$BP$18:$BP$1017,$B265,'Daily Log'!$BQ$18:$BQ$1017),0)</f>
        <v>1</v>
      </c>
      <c r="AD265" s="320">
        <f>IFERROR($E265*SUMIF('Daily Log'!$BS$18:$BS$1017,$B265,'Daily Log'!$BT$18:$BT$1017),0)</f>
        <v>0</v>
      </c>
      <c r="AE265" s="320">
        <f>IFERROR($E265*SUMIF('Daily Log'!$BV$18:$BV$1017,$B265,'Daily Log'!$BW$18:$BW$1017),0)</f>
        <v>0</v>
      </c>
      <c r="AF265" s="320">
        <f>IFERROR($E265*SUMIF('Daily Log'!$BY$18:$BY$1017,$B265,'Daily Log'!$BZ$18:$BZ$1017),0)</f>
        <v>2</v>
      </c>
      <c r="AG265" s="320">
        <f>IFERROR($E265*SUMIF('Daily Log'!$CB$18:$CB$1017,$B265,'Daily Log'!$CC$18:$CC$1017),0)</f>
        <v>3</v>
      </c>
      <c r="AH265" s="320">
        <f>IFERROR($E265*SUMIF('Daily Log'!$CE$18:$CE$1017,$B265,'Daily Log'!$CF$18:$CF$1017),0)</f>
        <v>0</v>
      </c>
      <c r="AI265" s="320">
        <f>IFERROR($E265*SUMIF('Daily Log'!$CH$18:$CH$1017,$B265,'Daily Log'!$CI$18:$CI$1017),0)</f>
        <v>0</v>
      </c>
      <c r="AJ265" s="320">
        <f>IFERROR($E265*SUMIF('Daily Log'!$CK$18:$CK$1017,$B265,'Daily Log'!$CL$18:$CL$1017),0)</f>
        <v>0</v>
      </c>
      <c r="AK265" s="320">
        <f>IFERROR($E265*SUMIF('Daily Log'!$CN$18:$CN$1017,$B265,'Daily Log'!$CO$18:$CO$1017),0)</f>
        <v>0</v>
      </c>
    </row>
    <row r="266" spans="1:37" s="321" customFormat="1" ht="33.75" hidden="1" customHeight="1">
      <c r="A266" s="93"/>
      <c r="B266" s="409" t="s">
        <v>353</v>
      </c>
      <c r="C266" s="417"/>
      <c r="D266" s="399" t="s">
        <v>431</v>
      </c>
      <c r="E266" s="184">
        <v>1</v>
      </c>
      <c r="F266" s="116">
        <f t="shared" si="5"/>
        <v>4</v>
      </c>
      <c r="G266" s="320">
        <f>IFERROR($E266*SUMIF('Daily Log'!$B$18:$B$1017,$B266,'Daily Log'!$C$18:$C$1017),0)</f>
        <v>0</v>
      </c>
      <c r="H266" s="320">
        <f>IFERROR($E266*SUMIF('Daily Log'!$E$18:$E$1017,$B266,'Daily Log'!$F$18:$F$1017),0)</f>
        <v>0</v>
      </c>
      <c r="I266" s="320">
        <f>IFERROR($E266*SUMIF('Daily Log'!$H$18:$H$1017,$B266,'Daily Log'!$I$18:$I$1017),0)</f>
        <v>0</v>
      </c>
      <c r="J266" s="320">
        <f>IFERROR($E266*SUMIF('Daily Log'!$K$18:$K$1017,$B266,'Daily Log'!$L$18:$L$1017),0)</f>
        <v>0</v>
      </c>
      <c r="K266" s="320">
        <f>IFERROR($E266*SUMIF('Daily Log'!$N$18:$N$1017,$B266,'Daily Log'!$O$18:$O$1017),0)</f>
        <v>0</v>
      </c>
      <c r="L266" s="320">
        <f>IFERROR($E266*SUMIF('Daily Log'!$Q$18:$Q$1017,$B266,'Daily Log'!$R$18:$R$1017),0)</f>
        <v>0</v>
      </c>
      <c r="M266" s="320">
        <f>IFERROR($E266*SUMIF('Daily Log'!$T$18:$T$1017,$B266,'Daily Log'!$U$18:$U$1017),0)</f>
        <v>0</v>
      </c>
      <c r="N266" s="320">
        <f>IFERROR($E266*SUMIF('Daily Log'!$W$18:$W$1017,$B266,'Daily Log'!$X$18:$X$1017),0)</f>
        <v>0</v>
      </c>
      <c r="O266" s="320">
        <f>IFERROR($E266*SUMIF('Daily Log'!$Z$18:$Z$1017,$B266,'Daily Log'!$AA$18:$AA$1017),0)</f>
        <v>0</v>
      </c>
      <c r="P266" s="320">
        <f>IFERROR($E266*SUMIF('Daily Log'!$AC$18:$AC$1017,$B266,'Daily Log'!$AD$18:$AD$1017),0)</f>
        <v>0</v>
      </c>
      <c r="Q266" s="320">
        <f>IFERROR($E266*SUMIF('Daily Log'!$AF$18:$AF$1017,$B266,'Daily Log'!$AG$18:$AG$1017),0)</f>
        <v>0</v>
      </c>
      <c r="R266" s="320">
        <f>IFERROR($E266*SUMIF('Daily Log'!$AI$18:$AI$1017,$B266,'Daily Log'!$AJ$18:$AJ$1017),0)</f>
        <v>0</v>
      </c>
      <c r="S266" s="320">
        <f>IFERROR($E266*SUMIF('Daily Log'!$AL$18:$AL$1017,$B266,'Daily Log'!$AM$18:$AM$1017),0)</f>
        <v>0</v>
      </c>
      <c r="T266" s="320">
        <f>IFERROR($E266*SUMIF('Daily Log'!$AO$18:$AO$1017,$B266,'Daily Log'!$AP$18:$AP$1017),0)</f>
        <v>0</v>
      </c>
      <c r="U266" s="320">
        <f>IFERROR($E266*SUMIF('Daily Log'!$AR$18:$AR$1017,$B266,'Daily Log'!$AS$18:$AS$1017),0)</f>
        <v>0</v>
      </c>
      <c r="V266" s="320">
        <f>IFERROR($E266*SUMIF('Daily Log'!$AU$18:$AU$1017,$B266,'Daily Log'!$AV$18:$AV$1017),0)</f>
        <v>0</v>
      </c>
      <c r="W266" s="320">
        <f>IFERROR($E266*SUMIF('Daily Log'!$AX$18:$AX$1017,$B266,'Daily Log'!$AY$18:$AY$1017),0)</f>
        <v>0</v>
      </c>
      <c r="X266" s="320">
        <f>IFERROR($E266*SUMIF('Daily Log'!$BA$18:$BA$1017,$B266,'Daily Log'!$BB$18:$BB$1017),0)</f>
        <v>0</v>
      </c>
      <c r="Y266" s="320">
        <f>IFERROR($E266*SUMIF('Daily Log'!$BD$18:$BD$1017,$B266,'Daily Log'!$BE$18:$BE$1017),0)</f>
        <v>0</v>
      </c>
      <c r="Z266" s="320">
        <f>IFERROR($E266*SUMIF('Daily Log'!$BG$18:$BG$1017,$B266,'Daily Log'!$BH$18:$BH$1017),0)</f>
        <v>0</v>
      </c>
      <c r="AA266" s="320">
        <f>IFERROR($E266*SUMIF('Daily Log'!$BJ$18:$BJ$1017,$B266,'Daily Log'!$BK$18:$BK$1017),0)</f>
        <v>0</v>
      </c>
      <c r="AB266" s="320">
        <f>IFERROR($E266*SUMIF('Daily Log'!$BM$18:$BM$1017,$B266,'Daily Log'!$BN$18:$BN$1017),0)</f>
        <v>2</v>
      </c>
      <c r="AC266" s="320">
        <f>IFERROR($E266*SUMIF('Daily Log'!$BP$18:$BP$1017,$B266,'Daily Log'!$BQ$18:$BQ$1017),0)</f>
        <v>1</v>
      </c>
      <c r="AD266" s="320">
        <f>IFERROR($E266*SUMIF('Daily Log'!$BS$18:$BS$1017,$B266,'Daily Log'!$BT$18:$BT$1017),0)</f>
        <v>1</v>
      </c>
      <c r="AE266" s="320">
        <f>IFERROR($E266*SUMIF('Daily Log'!$BV$18:$BV$1017,$B266,'Daily Log'!$BW$18:$BW$1017),0)</f>
        <v>0</v>
      </c>
      <c r="AF266" s="320">
        <f>IFERROR($E266*SUMIF('Daily Log'!$BY$18:$BY$1017,$B266,'Daily Log'!$BZ$18:$BZ$1017),0)</f>
        <v>0</v>
      </c>
      <c r="AG266" s="320">
        <f>IFERROR($E266*SUMIF('Daily Log'!$CB$18:$CB$1017,$B266,'Daily Log'!$CC$18:$CC$1017),0)</f>
        <v>0</v>
      </c>
      <c r="AH266" s="320">
        <f>IFERROR($E266*SUMIF('Daily Log'!$CE$18:$CE$1017,$B266,'Daily Log'!$CF$18:$CF$1017),0)</f>
        <v>0</v>
      </c>
      <c r="AI266" s="320">
        <f>IFERROR($E266*SUMIF('Daily Log'!$CH$18:$CH$1017,$B266,'Daily Log'!$CI$18:$CI$1017),0)</f>
        <v>0</v>
      </c>
      <c r="AJ266" s="320">
        <f>IFERROR($E266*SUMIF('Daily Log'!$CK$18:$CK$1017,$B266,'Daily Log'!$CL$18:$CL$1017),0)</f>
        <v>0</v>
      </c>
      <c r="AK266" s="320">
        <f>IFERROR($E266*SUMIF('Daily Log'!$CN$18:$CN$1017,$B266,'Daily Log'!$CO$18:$CO$1017),0)</f>
        <v>0</v>
      </c>
    </row>
    <row r="267" spans="1:37" s="321" customFormat="1" ht="33.75" hidden="1" customHeight="1">
      <c r="A267" s="93"/>
      <c r="B267" s="636" t="s">
        <v>354</v>
      </c>
      <c r="C267" s="418"/>
      <c r="D267" s="399" t="s">
        <v>431</v>
      </c>
      <c r="E267" s="184">
        <v>1</v>
      </c>
      <c r="F267" s="116">
        <f t="shared" si="5"/>
        <v>4</v>
      </c>
      <c r="G267" s="320">
        <f>IFERROR($E267*SUMIF('Daily Log'!$B$18:$B$1017,$B267,'Daily Log'!$C$18:$C$1017),0)</f>
        <v>0</v>
      </c>
      <c r="H267" s="320">
        <f>IFERROR($E267*SUMIF('Daily Log'!$E$18:$E$1017,$B267,'Daily Log'!$F$18:$F$1017),0)</f>
        <v>0</v>
      </c>
      <c r="I267" s="320">
        <f>IFERROR($E267*SUMIF('Daily Log'!$H$18:$H$1017,$B267,'Daily Log'!$I$18:$I$1017),0)</f>
        <v>0</v>
      </c>
      <c r="J267" s="320">
        <f>IFERROR($E267*SUMIF('Daily Log'!$K$18:$K$1017,$B267,'Daily Log'!$L$18:$L$1017),0)</f>
        <v>0</v>
      </c>
      <c r="K267" s="320">
        <f>IFERROR($E267*SUMIF('Daily Log'!$N$18:$N$1017,$B267,'Daily Log'!$O$18:$O$1017),0)</f>
        <v>0</v>
      </c>
      <c r="L267" s="320">
        <f>IFERROR($E267*SUMIF('Daily Log'!$Q$18:$Q$1017,$B267,'Daily Log'!$R$18:$R$1017),0)</f>
        <v>0</v>
      </c>
      <c r="M267" s="320">
        <f>IFERROR($E267*SUMIF('Daily Log'!$T$18:$T$1017,$B267,'Daily Log'!$U$18:$U$1017),0)</f>
        <v>0</v>
      </c>
      <c r="N267" s="320">
        <f>IFERROR($E267*SUMIF('Daily Log'!$W$18:$W$1017,$B267,'Daily Log'!$X$18:$X$1017),0)</f>
        <v>0</v>
      </c>
      <c r="O267" s="320">
        <f>IFERROR($E267*SUMIF('Daily Log'!$Z$18:$Z$1017,$B267,'Daily Log'!$AA$18:$AA$1017),0)</f>
        <v>0</v>
      </c>
      <c r="P267" s="320">
        <f>IFERROR($E267*SUMIF('Daily Log'!$AC$18:$AC$1017,$B267,'Daily Log'!$AD$18:$AD$1017),0)</f>
        <v>0</v>
      </c>
      <c r="Q267" s="320">
        <f>IFERROR($E267*SUMIF('Daily Log'!$AF$18:$AF$1017,$B267,'Daily Log'!$AG$18:$AG$1017),0)</f>
        <v>0</v>
      </c>
      <c r="R267" s="320">
        <f>IFERROR($E267*SUMIF('Daily Log'!$AI$18:$AI$1017,$B267,'Daily Log'!$AJ$18:$AJ$1017),0)</f>
        <v>0</v>
      </c>
      <c r="S267" s="320">
        <f>IFERROR($E267*SUMIF('Daily Log'!$AL$18:$AL$1017,$B267,'Daily Log'!$AM$18:$AM$1017),0)</f>
        <v>0</v>
      </c>
      <c r="T267" s="320">
        <f>IFERROR($E267*SUMIF('Daily Log'!$AO$18:$AO$1017,$B267,'Daily Log'!$AP$18:$AP$1017),0)</f>
        <v>0</v>
      </c>
      <c r="U267" s="320">
        <f>IFERROR($E267*SUMIF('Daily Log'!$AR$18:$AR$1017,$B267,'Daily Log'!$AS$18:$AS$1017),0)</f>
        <v>0</v>
      </c>
      <c r="V267" s="320">
        <f>IFERROR($E267*SUMIF('Daily Log'!$AU$18:$AU$1017,$B267,'Daily Log'!$AV$18:$AV$1017),0)</f>
        <v>0</v>
      </c>
      <c r="W267" s="320">
        <f>IFERROR($E267*SUMIF('Daily Log'!$AX$18:$AX$1017,$B267,'Daily Log'!$AY$18:$AY$1017),0)</f>
        <v>0</v>
      </c>
      <c r="X267" s="320">
        <f>IFERROR($E267*SUMIF('Daily Log'!$BA$18:$BA$1017,$B267,'Daily Log'!$BB$18:$BB$1017),0)</f>
        <v>0</v>
      </c>
      <c r="Y267" s="320">
        <f>IFERROR($E267*SUMIF('Daily Log'!$BD$18:$BD$1017,$B267,'Daily Log'!$BE$18:$BE$1017),0)</f>
        <v>0</v>
      </c>
      <c r="Z267" s="320">
        <f>IFERROR($E267*SUMIF('Daily Log'!$BG$18:$BG$1017,$B267,'Daily Log'!$BH$18:$BH$1017),0)</f>
        <v>0</v>
      </c>
      <c r="AA267" s="320">
        <f>IFERROR($E267*SUMIF('Daily Log'!$BJ$18:$BJ$1017,$B267,'Daily Log'!$BK$18:$BK$1017),0)</f>
        <v>0</v>
      </c>
      <c r="AB267" s="320">
        <f>IFERROR($E267*SUMIF('Daily Log'!$BM$18:$BM$1017,$B267,'Daily Log'!$BN$18:$BN$1017),0)</f>
        <v>2</v>
      </c>
      <c r="AC267" s="320">
        <f>IFERROR($E267*SUMIF('Daily Log'!$BP$18:$BP$1017,$B267,'Daily Log'!$BQ$18:$BQ$1017),0)</f>
        <v>0</v>
      </c>
      <c r="AD267" s="320">
        <f>IFERROR($E267*SUMIF('Daily Log'!$BS$18:$BS$1017,$B267,'Daily Log'!$BT$18:$BT$1017),0)</f>
        <v>0</v>
      </c>
      <c r="AE267" s="320">
        <f>IFERROR($E267*SUMIF('Daily Log'!$BV$18:$BV$1017,$B267,'Daily Log'!$BW$18:$BW$1017),0)</f>
        <v>0</v>
      </c>
      <c r="AF267" s="320">
        <f>IFERROR($E267*SUMIF('Daily Log'!$BY$18:$BY$1017,$B267,'Daily Log'!$BZ$18:$BZ$1017),0)</f>
        <v>0</v>
      </c>
      <c r="AG267" s="320">
        <f>IFERROR($E267*SUMIF('Daily Log'!$CB$18:$CB$1017,$B267,'Daily Log'!$CC$18:$CC$1017),0)</f>
        <v>2</v>
      </c>
      <c r="AH267" s="320">
        <f>IFERROR($E267*SUMIF('Daily Log'!$CE$18:$CE$1017,$B267,'Daily Log'!$CF$18:$CF$1017),0)</f>
        <v>0</v>
      </c>
      <c r="AI267" s="320">
        <f>IFERROR($E267*SUMIF('Daily Log'!$CH$18:$CH$1017,$B267,'Daily Log'!$CI$18:$CI$1017),0)</f>
        <v>0</v>
      </c>
      <c r="AJ267" s="320">
        <f>IFERROR($E267*SUMIF('Daily Log'!$CK$18:$CK$1017,$B267,'Daily Log'!$CL$18:$CL$1017),0)</f>
        <v>0</v>
      </c>
      <c r="AK267" s="320">
        <f>IFERROR($E267*SUMIF('Daily Log'!$CN$18:$CN$1017,$B267,'Daily Log'!$CO$18:$CO$1017),0)</f>
        <v>0</v>
      </c>
    </row>
    <row r="268" spans="1:37" s="321" customFormat="1" ht="33.75" hidden="1" customHeight="1">
      <c r="A268" s="93"/>
      <c r="B268" s="636" t="s">
        <v>355</v>
      </c>
      <c r="C268" s="418"/>
      <c r="D268" s="399" t="s">
        <v>431</v>
      </c>
      <c r="E268" s="184">
        <v>1</v>
      </c>
      <c r="F268" s="116">
        <f t="shared" si="5"/>
        <v>9</v>
      </c>
      <c r="G268" s="320">
        <f>IFERROR($E268*SUMIF('Daily Log'!$B$18:$B$1017,$B268,'Daily Log'!$C$18:$C$1017),0)</f>
        <v>0</v>
      </c>
      <c r="H268" s="320">
        <f>IFERROR($E268*SUMIF('Daily Log'!$E$18:$E$1017,$B268,'Daily Log'!$F$18:$F$1017),0)</f>
        <v>0</v>
      </c>
      <c r="I268" s="320">
        <f>IFERROR($E268*SUMIF('Daily Log'!$H$18:$H$1017,$B268,'Daily Log'!$I$18:$I$1017),0)</f>
        <v>0</v>
      </c>
      <c r="J268" s="320">
        <f>IFERROR($E268*SUMIF('Daily Log'!$K$18:$K$1017,$B268,'Daily Log'!$L$18:$L$1017),0)</f>
        <v>0</v>
      </c>
      <c r="K268" s="320">
        <f>IFERROR($E268*SUMIF('Daily Log'!$N$18:$N$1017,$B268,'Daily Log'!$O$18:$O$1017),0)</f>
        <v>0</v>
      </c>
      <c r="L268" s="320">
        <f>IFERROR($E268*SUMIF('Daily Log'!$Q$18:$Q$1017,$B268,'Daily Log'!$R$18:$R$1017),0)</f>
        <v>0</v>
      </c>
      <c r="M268" s="320">
        <f>IFERROR($E268*SUMIF('Daily Log'!$T$18:$T$1017,$B268,'Daily Log'!$U$18:$U$1017),0)</f>
        <v>0</v>
      </c>
      <c r="N268" s="320">
        <f>IFERROR($E268*SUMIF('Daily Log'!$W$18:$W$1017,$B268,'Daily Log'!$X$18:$X$1017),0)</f>
        <v>0</v>
      </c>
      <c r="O268" s="320">
        <f>IFERROR($E268*SUMIF('Daily Log'!$Z$18:$Z$1017,$B268,'Daily Log'!$AA$18:$AA$1017),0)</f>
        <v>0</v>
      </c>
      <c r="P268" s="320">
        <f>IFERROR($E268*SUMIF('Daily Log'!$AC$18:$AC$1017,$B268,'Daily Log'!$AD$18:$AD$1017),0)</f>
        <v>0</v>
      </c>
      <c r="Q268" s="320">
        <f>IFERROR($E268*SUMIF('Daily Log'!$AF$18:$AF$1017,$B268,'Daily Log'!$AG$18:$AG$1017),0)</f>
        <v>0</v>
      </c>
      <c r="R268" s="320">
        <f>IFERROR($E268*SUMIF('Daily Log'!$AI$18:$AI$1017,$B268,'Daily Log'!$AJ$18:$AJ$1017),0)</f>
        <v>0</v>
      </c>
      <c r="S268" s="320">
        <f>IFERROR($E268*SUMIF('Daily Log'!$AL$18:$AL$1017,$B268,'Daily Log'!$AM$18:$AM$1017),0)</f>
        <v>0</v>
      </c>
      <c r="T268" s="320">
        <f>IFERROR($E268*SUMIF('Daily Log'!$AO$18:$AO$1017,$B268,'Daily Log'!$AP$18:$AP$1017),0)</f>
        <v>0</v>
      </c>
      <c r="U268" s="320">
        <f>IFERROR($E268*SUMIF('Daily Log'!$AR$18:$AR$1017,$B268,'Daily Log'!$AS$18:$AS$1017),0)</f>
        <v>0</v>
      </c>
      <c r="V268" s="320">
        <f>IFERROR($E268*SUMIF('Daily Log'!$AU$18:$AU$1017,$B268,'Daily Log'!$AV$18:$AV$1017),0)</f>
        <v>0</v>
      </c>
      <c r="W268" s="320">
        <f>IFERROR($E268*SUMIF('Daily Log'!$AX$18:$AX$1017,$B268,'Daily Log'!$AY$18:$AY$1017),0)</f>
        <v>0</v>
      </c>
      <c r="X268" s="320">
        <f>IFERROR($E268*SUMIF('Daily Log'!$BA$18:$BA$1017,$B268,'Daily Log'!$BB$18:$BB$1017),0)</f>
        <v>0</v>
      </c>
      <c r="Y268" s="320">
        <f>IFERROR($E268*SUMIF('Daily Log'!$BD$18:$BD$1017,$B268,'Daily Log'!$BE$18:$BE$1017),0)</f>
        <v>0</v>
      </c>
      <c r="Z268" s="320">
        <f>IFERROR($E268*SUMIF('Daily Log'!$BG$18:$BG$1017,$B268,'Daily Log'!$BH$18:$BH$1017),0)</f>
        <v>0</v>
      </c>
      <c r="AA268" s="320">
        <f>IFERROR($E268*SUMIF('Daily Log'!$BJ$18:$BJ$1017,$B268,'Daily Log'!$BK$18:$BK$1017),0)</f>
        <v>1</v>
      </c>
      <c r="AB268" s="320">
        <f>IFERROR($E268*SUMIF('Daily Log'!$BM$18:$BM$1017,$B268,'Daily Log'!$BN$18:$BN$1017),0)</f>
        <v>2</v>
      </c>
      <c r="AC268" s="320">
        <f>IFERROR($E268*SUMIF('Daily Log'!$BP$18:$BP$1017,$B268,'Daily Log'!$BQ$18:$BQ$1017),0)</f>
        <v>2</v>
      </c>
      <c r="AD268" s="320">
        <f>IFERROR($E268*SUMIF('Daily Log'!$BS$18:$BS$1017,$B268,'Daily Log'!$BT$18:$BT$1017),0)</f>
        <v>0</v>
      </c>
      <c r="AE268" s="320">
        <f>IFERROR($E268*SUMIF('Daily Log'!$BV$18:$BV$1017,$B268,'Daily Log'!$BW$18:$BW$1017),0)</f>
        <v>0</v>
      </c>
      <c r="AF268" s="320">
        <f>IFERROR($E268*SUMIF('Daily Log'!$BY$18:$BY$1017,$B268,'Daily Log'!$BZ$18:$BZ$1017),0)</f>
        <v>2</v>
      </c>
      <c r="AG268" s="320">
        <f>IFERROR($E268*SUMIF('Daily Log'!$CB$18:$CB$1017,$B268,'Daily Log'!$CC$18:$CC$1017),0)</f>
        <v>2</v>
      </c>
      <c r="AH268" s="320">
        <f>IFERROR($E268*SUMIF('Daily Log'!$CE$18:$CE$1017,$B268,'Daily Log'!$CF$18:$CF$1017),0)</f>
        <v>0</v>
      </c>
      <c r="AI268" s="320">
        <f>IFERROR($E268*SUMIF('Daily Log'!$CH$18:$CH$1017,$B268,'Daily Log'!$CI$18:$CI$1017),0)</f>
        <v>0</v>
      </c>
      <c r="AJ268" s="320">
        <f>IFERROR($E268*SUMIF('Daily Log'!$CK$18:$CK$1017,$B268,'Daily Log'!$CL$18:$CL$1017),0)</f>
        <v>0</v>
      </c>
      <c r="AK268" s="320">
        <f>IFERROR($E268*SUMIF('Daily Log'!$CN$18:$CN$1017,$B268,'Daily Log'!$CO$18:$CO$1017),0)</f>
        <v>0</v>
      </c>
    </row>
    <row r="269" spans="1:37" s="321" customFormat="1" ht="33.75" hidden="1" customHeight="1">
      <c r="A269" s="93"/>
      <c r="B269" s="636" t="s">
        <v>356</v>
      </c>
      <c r="C269" s="418"/>
      <c r="D269" s="399" t="s">
        <v>431</v>
      </c>
      <c r="E269" s="184">
        <v>1</v>
      </c>
      <c r="F269" s="116">
        <f t="shared" si="5"/>
        <v>6</v>
      </c>
      <c r="G269" s="320">
        <f>IFERROR($E269*SUMIF('Daily Log'!$B$18:$B$1017,$B269,'Daily Log'!$C$18:$C$1017),0)</f>
        <v>0</v>
      </c>
      <c r="H269" s="320">
        <f>IFERROR($E269*SUMIF('Daily Log'!$E$18:$E$1017,$B269,'Daily Log'!$F$18:$F$1017),0)</f>
        <v>0</v>
      </c>
      <c r="I269" s="320">
        <f>IFERROR($E269*SUMIF('Daily Log'!$H$18:$H$1017,$B269,'Daily Log'!$I$18:$I$1017),0)</f>
        <v>0</v>
      </c>
      <c r="J269" s="320">
        <f>IFERROR($E269*SUMIF('Daily Log'!$K$18:$K$1017,$B269,'Daily Log'!$L$18:$L$1017),0)</f>
        <v>0</v>
      </c>
      <c r="K269" s="320">
        <f>IFERROR($E269*SUMIF('Daily Log'!$N$18:$N$1017,$B269,'Daily Log'!$O$18:$O$1017),0)</f>
        <v>0</v>
      </c>
      <c r="L269" s="320">
        <f>IFERROR($E269*SUMIF('Daily Log'!$Q$18:$Q$1017,$B269,'Daily Log'!$R$18:$R$1017),0)</f>
        <v>0</v>
      </c>
      <c r="M269" s="320">
        <f>IFERROR($E269*SUMIF('Daily Log'!$T$18:$T$1017,$B269,'Daily Log'!$U$18:$U$1017),0)</f>
        <v>0</v>
      </c>
      <c r="N269" s="320">
        <f>IFERROR($E269*SUMIF('Daily Log'!$W$18:$W$1017,$B269,'Daily Log'!$X$18:$X$1017),0)</f>
        <v>0</v>
      </c>
      <c r="O269" s="320">
        <f>IFERROR($E269*SUMIF('Daily Log'!$Z$18:$Z$1017,$B269,'Daily Log'!$AA$18:$AA$1017),0)</f>
        <v>0</v>
      </c>
      <c r="P269" s="320">
        <f>IFERROR($E269*SUMIF('Daily Log'!$AC$18:$AC$1017,$B269,'Daily Log'!$AD$18:$AD$1017),0)</f>
        <v>0</v>
      </c>
      <c r="Q269" s="320">
        <f>IFERROR($E269*SUMIF('Daily Log'!$AF$18:$AF$1017,$B269,'Daily Log'!$AG$18:$AG$1017),0)</f>
        <v>0</v>
      </c>
      <c r="R269" s="320">
        <f>IFERROR($E269*SUMIF('Daily Log'!$AI$18:$AI$1017,$B269,'Daily Log'!$AJ$18:$AJ$1017),0)</f>
        <v>0</v>
      </c>
      <c r="S269" s="320">
        <f>IFERROR($E269*SUMIF('Daily Log'!$AL$18:$AL$1017,$B269,'Daily Log'!$AM$18:$AM$1017),0)</f>
        <v>0</v>
      </c>
      <c r="T269" s="320">
        <f>IFERROR($E269*SUMIF('Daily Log'!$AO$18:$AO$1017,$B269,'Daily Log'!$AP$18:$AP$1017),0)</f>
        <v>0</v>
      </c>
      <c r="U269" s="320">
        <f>IFERROR($E269*SUMIF('Daily Log'!$AR$18:$AR$1017,$B269,'Daily Log'!$AS$18:$AS$1017),0)</f>
        <v>0</v>
      </c>
      <c r="V269" s="320">
        <f>IFERROR($E269*SUMIF('Daily Log'!$AU$18:$AU$1017,$B269,'Daily Log'!$AV$18:$AV$1017),0)</f>
        <v>0</v>
      </c>
      <c r="W269" s="320">
        <f>IFERROR($E269*SUMIF('Daily Log'!$AX$18:$AX$1017,$B269,'Daily Log'!$AY$18:$AY$1017),0)</f>
        <v>0</v>
      </c>
      <c r="X269" s="320">
        <f>IFERROR($E269*SUMIF('Daily Log'!$BA$18:$BA$1017,$B269,'Daily Log'!$BB$18:$BB$1017),0)</f>
        <v>0</v>
      </c>
      <c r="Y269" s="320">
        <f>IFERROR($E269*SUMIF('Daily Log'!$BD$18:$BD$1017,$B269,'Daily Log'!$BE$18:$BE$1017),0)</f>
        <v>0</v>
      </c>
      <c r="Z269" s="320">
        <f>IFERROR($E269*SUMIF('Daily Log'!$BG$18:$BG$1017,$B269,'Daily Log'!$BH$18:$BH$1017),0)</f>
        <v>0</v>
      </c>
      <c r="AA269" s="320">
        <f>IFERROR($E269*SUMIF('Daily Log'!$BJ$18:$BJ$1017,$B269,'Daily Log'!$BK$18:$BK$1017),0)</f>
        <v>2</v>
      </c>
      <c r="AB269" s="320">
        <f>IFERROR($E269*SUMIF('Daily Log'!$BM$18:$BM$1017,$B269,'Daily Log'!$BN$18:$BN$1017),0)</f>
        <v>1</v>
      </c>
      <c r="AC269" s="320">
        <f>IFERROR($E269*SUMIF('Daily Log'!$BP$18:$BP$1017,$B269,'Daily Log'!$BQ$18:$BQ$1017),0)</f>
        <v>0</v>
      </c>
      <c r="AD269" s="320">
        <f>IFERROR($E269*SUMIF('Daily Log'!$BS$18:$BS$1017,$B269,'Daily Log'!$BT$18:$BT$1017),0)</f>
        <v>1</v>
      </c>
      <c r="AE269" s="320">
        <f>IFERROR($E269*SUMIF('Daily Log'!$BV$18:$BV$1017,$B269,'Daily Log'!$BW$18:$BW$1017),0)</f>
        <v>0</v>
      </c>
      <c r="AF269" s="320">
        <f>IFERROR($E269*SUMIF('Daily Log'!$BY$18:$BY$1017,$B269,'Daily Log'!$BZ$18:$BZ$1017),0)</f>
        <v>2</v>
      </c>
      <c r="AG269" s="320">
        <f>IFERROR($E269*SUMIF('Daily Log'!$CB$18:$CB$1017,$B269,'Daily Log'!$CC$18:$CC$1017),0)</f>
        <v>0</v>
      </c>
      <c r="AH269" s="320">
        <f>IFERROR($E269*SUMIF('Daily Log'!$CE$18:$CE$1017,$B269,'Daily Log'!$CF$18:$CF$1017),0)</f>
        <v>0</v>
      </c>
      <c r="AI269" s="320">
        <f>IFERROR($E269*SUMIF('Daily Log'!$CH$18:$CH$1017,$B269,'Daily Log'!$CI$18:$CI$1017),0)</f>
        <v>0</v>
      </c>
      <c r="AJ269" s="320">
        <f>IFERROR($E269*SUMIF('Daily Log'!$CK$18:$CK$1017,$B269,'Daily Log'!$CL$18:$CL$1017),0)</f>
        <v>0</v>
      </c>
      <c r="AK269" s="320">
        <f>IFERROR($E269*SUMIF('Daily Log'!$CN$18:$CN$1017,$B269,'Daily Log'!$CO$18:$CO$1017),0)</f>
        <v>0</v>
      </c>
    </row>
    <row r="270" spans="1:37" s="321" customFormat="1" ht="33.75" hidden="1" customHeight="1">
      <c r="A270" s="93"/>
      <c r="B270" s="636" t="s">
        <v>357</v>
      </c>
      <c r="C270" s="418"/>
      <c r="D270" s="399" t="s">
        <v>431</v>
      </c>
      <c r="E270" s="184">
        <v>1</v>
      </c>
      <c r="F270" s="116">
        <f t="shared" si="5"/>
        <v>5</v>
      </c>
      <c r="G270" s="320">
        <f>IFERROR($E270*SUMIF('Daily Log'!$B$18:$B$1017,$B270,'Daily Log'!$C$18:$C$1017),0)</f>
        <v>0</v>
      </c>
      <c r="H270" s="320">
        <f>IFERROR($E270*SUMIF('Daily Log'!$E$18:$E$1017,$B270,'Daily Log'!$F$18:$F$1017),0)</f>
        <v>0</v>
      </c>
      <c r="I270" s="320">
        <f>IFERROR($E270*SUMIF('Daily Log'!$H$18:$H$1017,$B270,'Daily Log'!$I$18:$I$1017),0)</f>
        <v>0</v>
      </c>
      <c r="J270" s="320">
        <f>IFERROR($E270*SUMIF('Daily Log'!$K$18:$K$1017,$B270,'Daily Log'!$L$18:$L$1017),0)</f>
        <v>0</v>
      </c>
      <c r="K270" s="320">
        <f>IFERROR($E270*SUMIF('Daily Log'!$N$18:$N$1017,$B270,'Daily Log'!$O$18:$O$1017),0)</f>
        <v>0</v>
      </c>
      <c r="L270" s="320">
        <f>IFERROR($E270*SUMIF('Daily Log'!$Q$18:$Q$1017,$B270,'Daily Log'!$R$18:$R$1017),0)</f>
        <v>0</v>
      </c>
      <c r="M270" s="320">
        <f>IFERROR($E270*SUMIF('Daily Log'!$T$18:$T$1017,$B270,'Daily Log'!$U$18:$U$1017),0)</f>
        <v>0</v>
      </c>
      <c r="N270" s="320">
        <f>IFERROR($E270*SUMIF('Daily Log'!$W$18:$W$1017,$B270,'Daily Log'!$X$18:$X$1017),0)</f>
        <v>0</v>
      </c>
      <c r="O270" s="320">
        <f>IFERROR($E270*SUMIF('Daily Log'!$Z$18:$Z$1017,$B270,'Daily Log'!$AA$18:$AA$1017),0)</f>
        <v>0</v>
      </c>
      <c r="P270" s="320">
        <f>IFERROR($E270*SUMIF('Daily Log'!$AC$18:$AC$1017,$B270,'Daily Log'!$AD$18:$AD$1017),0)</f>
        <v>0</v>
      </c>
      <c r="Q270" s="320">
        <f>IFERROR($E270*SUMIF('Daily Log'!$AF$18:$AF$1017,$B270,'Daily Log'!$AG$18:$AG$1017),0)</f>
        <v>0</v>
      </c>
      <c r="R270" s="320">
        <f>IFERROR($E270*SUMIF('Daily Log'!$AI$18:$AI$1017,$B270,'Daily Log'!$AJ$18:$AJ$1017),0)</f>
        <v>0</v>
      </c>
      <c r="S270" s="320">
        <f>IFERROR($E270*SUMIF('Daily Log'!$AL$18:$AL$1017,$B270,'Daily Log'!$AM$18:$AM$1017),0)</f>
        <v>0</v>
      </c>
      <c r="T270" s="320">
        <f>IFERROR($E270*SUMIF('Daily Log'!$AO$18:$AO$1017,$B270,'Daily Log'!$AP$18:$AP$1017),0)</f>
        <v>0</v>
      </c>
      <c r="U270" s="320">
        <f>IFERROR($E270*SUMIF('Daily Log'!$AR$18:$AR$1017,$B270,'Daily Log'!$AS$18:$AS$1017),0)</f>
        <v>0</v>
      </c>
      <c r="V270" s="320">
        <f>IFERROR($E270*SUMIF('Daily Log'!$AU$18:$AU$1017,$B270,'Daily Log'!$AV$18:$AV$1017),0)</f>
        <v>0</v>
      </c>
      <c r="W270" s="320">
        <f>IFERROR($E270*SUMIF('Daily Log'!$AX$18:$AX$1017,$B270,'Daily Log'!$AY$18:$AY$1017),0)</f>
        <v>0</v>
      </c>
      <c r="X270" s="320">
        <f>IFERROR($E270*SUMIF('Daily Log'!$BA$18:$BA$1017,$B270,'Daily Log'!$BB$18:$BB$1017),0)</f>
        <v>0</v>
      </c>
      <c r="Y270" s="320">
        <f>IFERROR($E270*SUMIF('Daily Log'!$BD$18:$BD$1017,$B270,'Daily Log'!$BE$18:$BE$1017),0)</f>
        <v>0</v>
      </c>
      <c r="Z270" s="320">
        <f>IFERROR($E270*SUMIF('Daily Log'!$BG$18:$BG$1017,$B270,'Daily Log'!$BH$18:$BH$1017),0)</f>
        <v>0</v>
      </c>
      <c r="AA270" s="320">
        <f>IFERROR($E270*SUMIF('Daily Log'!$BJ$18:$BJ$1017,$B270,'Daily Log'!$BK$18:$BK$1017),0)</f>
        <v>0</v>
      </c>
      <c r="AB270" s="320">
        <f>IFERROR($E270*SUMIF('Daily Log'!$BM$18:$BM$1017,$B270,'Daily Log'!$BN$18:$BN$1017),0)</f>
        <v>2</v>
      </c>
      <c r="AC270" s="320">
        <f>IFERROR($E270*SUMIF('Daily Log'!$BP$18:$BP$1017,$B270,'Daily Log'!$BQ$18:$BQ$1017),0)</f>
        <v>0</v>
      </c>
      <c r="AD270" s="320">
        <f>IFERROR($E270*SUMIF('Daily Log'!$BS$18:$BS$1017,$B270,'Daily Log'!$BT$18:$BT$1017),0)</f>
        <v>0</v>
      </c>
      <c r="AE270" s="320">
        <f>IFERROR($E270*SUMIF('Daily Log'!$BV$18:$BV$1017,$B270,'Daily Log'!$BW$18:$BW$1017),0)</f>
        <v>0</v>
      </c>
      <c r="AF270" s="320">
        <f>IFERROR($E270*SUMIF('Daily Log'!$BY$18:$BY$1017,$B270,'Daily Log'!$BZ$18:$BZ$1017),0)</f>
        <v>0</v>
      </c>
      <c r="AG270" s="320">
        <f>IFERROR($E270*SUMIF('Daily Log'!$CB$18:$CB$1017,$B270,'Daily Log'!$CC$18:$CC$1017),0)</f>
        <v>3</v>
      </c>
      <c r="AH270" s="320">
        <f>IFERROR($E270*SUMIF('Daily Log'!$CE$18:$CE$1017,$B270,'Daily Log'!$CF$18:$CF$1017),0)</f>
        <v>0</v>
      </c>
      <c r="AI270" s="320">
        <f>IFERROR($E270*SUMIF('Daily Log'!$CH$18:$CH$1017,$B270,'Daily Log'!$CI$18:$CI$1017),0)</f>
        <v>0</v>
      </c>
      <c r="AJ270" s="320">
        <f>IFERROR($E270*SUMIF('Daily Log'!$CK$18:$CK$1017,$B270,'Daily Log'!$CL$18:$CL$1017),0)</f>
        <v>0</v>
      </c>
      <c r="AK270" s="320">
        <f>IFERROR($E270*SUMIF('Daily Log'!$CN$18:$CN$1017,$B270,'Daily Log'!$CO$18:$CO$1017),0)</f>
        <v>0</v>
      </c>
    </row>
    <row r="271" spans="1:37" s="321" customFormat="1" ht="33.75" hidden="1" customHeight="1">
      <c r="A271" s="93"/>
      <c r="B271" s="636" t="s">
        <v>358</v>
      </c>
      <c r="C271" s="418"/>
      <c r="D271" s="399" t="s">
        <v>431</v>
      </c>
      <c r="E271" s="184">
        <v>1</v>
      </c>
      <c r="F271" s="116">
        <f t="shared" si="5"/>
        <v>1</v>
      </c>
      <c r="G271" s="320">
        <f>IFERROR($E271*SUMIF('Daily Log'!$B$18:$B$1017,$B271,'Daily Log'!$C$18:$C$1017),0)</f>
        <v>0</v>
      </c>
      <c r="H271" s="320">
        <f>IFERROR($E271*SUMIF('Daily Log'!$E$18:$E$1017,$B271,'Daily Log'!$F$18:$F$1017),0)</f>
        <v>0</v>
      </c>
      <c r="I271" s="320">
        <f>IFERROR($E271*SUMIF('Daily Log'!$H$18:$H$1017,$B271,'Daily Log'!$I$18:$I$1017),0)</f>
        <v>0</v>
      </c>
      <c r="J271" s="320">
        <f>IFERROR($E271*SUMIF('Daily Log'!$K$18:$K$1017,$B271,'Daily Log'!$L$18:$L$1017),0)</f>
        <v>0</v>
      </c>
      <c r="K271" s="320">
        <f>IFERROR($E271*SUMIF('Daily Log'!$N$18:$N$1017,$B271,'Daily Log'!$O$18:$O$1017),0)</f>
        <v>0</v>
      </c>
      <c r="L271" s="320">
        <f>IFERROR($E271*SUMIF('Daily Log'!$Q$18:$Q$1017,$B271,'Daily Log'!$R$18:$R$1017),0)</f>
        <v>0</v>
      </c>
      <c r="M271" s="320">
        <f>IFERROR($E271*SUMIF('Daily Log'!$T$18:$T$1017,$B271,'Daily Log'!$U$18:$U$1017),0)</f>
        <v>0</v>
      </c>
      <c r="N271" s="320">
        <f>IFERROR($E271*SUMIF('Daily Log'!$W$18:$W$1017,$B271,'Daily Log'!$X$18:$X$1017),0)</f>
        <v>0</v>
      </c>
      <c r="O271" s="320">
        <f>IFERROR($E271*SUMIF('Daily Log'!$Z$18:$Z$1017,$B271,'Daily Log'!$AA$18:$AA$1017),0)</f>
        <v>0</v>
      </c>
      <c r="P271" s="320">
        <f>IFERROR($E271*SUMIF('Daily Log'!$AC$18:$AC$1017,$B271,'Daily Log'!$AD$18:$AD$1017),0)</f>
        <v>0</v>
      </c>
      <c r="Q271" s="320">
        <f>IFERROR($E271*SUMIF('Daily Log'!$AF$18:$AF$1017,$B271,'Daily Log'!$AG$18:$AG$1017),0)</f>
        <v>0</v>
      </c>
      <c r="R271" s="320">
        <f>IFERROR($E271*SUMIF('Daily Log'!$AI$18:$AI$1017,$B271,'Daily Log'!$AJ$18:$AJ$1017),0)</f>
        <v>0</v>
      </c>
      <c r="S271" s="320">
        <f>IFERROR($E271*SUMIF('Daily Log'!$AL$18:$AL$1017,$B271,'Daily Log'!$AM$18:$AM$1017),0)</f>
        <v>0</v>
      </c>
      <c r="T271" s="320">
        <f>IFERROR($E271*SUMIF('Daily Log'!$AO$18:$AO$1017,$B271,'Daily Log'!$AP$18:$AP$1017),0)</f>
        <v>0</v>
      </c>
      <c r="U271" s="320">
        <f>IFERROR($E271*SUMIF('Daily Log'!$AR$18:$AR$1017,$B271,'Daily Log'!$AS$18:$AS$1017),0)</f>
        <v>0</v>
      </c>
      <c r="V271" s="320">
        <f>IFERROR($E271*SUMIF('Daily Log'!$AU$18:$AU$1017,$B271,'Daily Log'!$AV$18:$AV$1017),0)</f>
        <v>0</v>
      </c>
      <c r="W271" s="320">
        <f>IFERROR($E271*SUMIF('Daily Log'!$AX$18:$AX$1017,$B271,'Daily Log'!$AY$18:$AY$1017),0)</f>
        <v>0</v>
      </c>
      <c r="X271" s="320">
        <f>IFERROR($E271*SUMIF('Daily Log'!$BA$18:$BA$1017,$B271,'Daily Log'!$BB$18:$BB$1017),0)</f>
        <v>0</v>
      </c>
      <c r="Y271" s="320">
        <f>IFERROR($E271*SUMIF('Daily Log'!$BD$18:$BD$1017,$B271,'Daily Log'!$BE$18:$BE$1017),0)</f>
        <v>0</v>
      </c>
      <c r="Z271" s="320">
        <f>IFERROR($E271*SUMIF('Daily Log'!$BG$18:$BG$1017,$B271,'Daily Log'!$BH$18:$BH$1017),0)</f>
        <v>0</v>
      </c>
      <c r="AA271" s="320">
        <f>IFERROR($E271*SUMIF('Daily Log'!$BJ$18:$BJ$1017,$B271,'Daily Log'!$BK$18:$BK$1017),0)</f>
        <v>0</v>
      </c>
      <c r="AB271" s="320">
        <f>IFERROR($E271*SUMIF('Daily Log'!$BM$18:$BM$1017,$B271,'Daily Log'!$BN$18:$BN$1017),0)</f>
        <v>0</v>
      </c>
      <c r="AC271" s="320">
        <f>IFERROR($E271*SUMIF('Daily Log'!$BP$18:$BP$1017,$B271,'Daily Log'!$BQ$18:$BQ$1017),0)</f>
        <v>0</v>
      </c>
      <c r="AD271" s="320">
        <f>IFERROR($E271*SUMIF('Daily Log'!$BS$18:$BS$1017,$B271,'Daily Log'!$BT$18:$BT$1017),0)</f>
        <v>0</v>
      </c>
      <c r="AE271" s="320">
        <f>IFERROR($E271*SUMIF('Daily Log'!$BV$18:$BV$1017,$B271,'Daily Log'!$BW$18:$BW$1017),0)</f>
        <v>0</v>
      </c>
      <c r="AF271" s="320">
        <f>IFERROR($E271*SUMIF('Daily Log'!$BY$18:$BY$1017,$B271,'Daily Log'!$BZ$18:$BZ$1017),0)</f>
        <v>0</v>
      </c>
      <c r="AG271" s="320">
        <f>IFERROR($E271*SUMIF('Daily Log'!$CB$18:$CB$1017,$B271,'Daily Log'!$CC$18:$CC$1017),0)</f>
        <v>1</v>
      </c>
      <c r="AH271" s="320">
        <f>IFERROR($E271*SUMIF('Daily Log'!$CE$18:$CE$1017,$B271,'Daily Log'!$CF$18:$CF$1017),0)</f>
        <v>0</v>
      </c>
      <c r="AI271" s="320">
        <f>IFERROR($E271*SUMIF('Daily Log'!$CH$18:$CH$1017,$B271,'Daily Log'!$CI$18:$CI$1017),0)</f>
        <v>0</v>
      </c>
      <c r="AJ271" s="320">
        <f>IFERROR($E271*SUMIF('Daily Log'!$CK$18:$CK$1017,$B271,'Daily Log'!$CL$18:$CL$1017),0)</f>
        <v>0</v>
      </c>
      <c r="AK271" s="320">
        <f>IFERROR($E271*SUMIF('Daily Log'!$CN$18:$CN$1017,$B271,'Daily Log'!$CO$18:$CO$1017),0)</f>
        <v>0</v>
      </c>
    </row>
    <row r="272" spans="1:37" s="321" customFormat="1" ht="33.75" hidden="1" customHeight="1">
      <c r="A272" s="93"/>
      <c r="B272" s="636" t="s">
        <v>359</v>
      </c>
      <c r="C272" s="418"/>
      <c r="D272" s="399" t="s">
        <v>431</v>
      </c>
      <c r="E272" s="184">
        <v>1</v>
      </c>
      <c r="F272" s="116">
        <f t="shared" si="5"/>
        <v>1</v>
      </c>
      <c r="G272" s="320">
        <f>IFERROR($E272*SUMIF('Daily Log'!$B$18:$B$1017,$B272,'Daily Log'!$C$18:$C$1017),0)</f>
        <v>0</v>
      </c>
      <c r="H272" s="320">
        <f>IFERROR($E272*SUMIF('Daily Log'!$E$18:$E$1017,$B272,'Daily Log'!$F$18:$F$1017),0)</f>
        <v>0</v>
      </c>
      <c r="I272" s="320">
        <f>IFERROR($E272*SUMIF('Daily Log'!$H$18:$H$1017,$B272,'Daily Log'!$I$18:$I$1017),0)</f>
        <v>0</v>
      </c>
      <c r="J272" s="320">
        <f>IFERROR($E272*SUMIF('Daily Log'!$K$18:$K$1017,$B272,'Daily Log'!$L$18:$L$1017),0)</f>
        <v>0</v>
      </c>
      <c r="K272" s="320">
        <f>IFERROR($E272*SUMIF('Daily Log'!$N$18:$N$1017,$B272,'Daily Log'!$O$18:$O$1017),0)</f>
        <v>0</v>
      </c>
      <c r="L272" s="320">
        <f>IFERROR($E272*SUMIF('Daily Log'!$Q$18:$Q$1017,$B272,'Daily Log'!$R$18:$R$1017),0)</f>
        <v>0</v>
      </c>
      <c r="M272" s="320">
        <f>IFERROR($E272*SUMIF('Daily Log'!$T$18:$T$1017,$B272,'Daily Log'!$U$18:$U$1017),0)</f>
        <v>0</v>
      </c>
      <c r="N272" s="320">
        <f>IFERROR($E272*SUMIF('Daily Log'!$W$18:$W$1017,$B272,'Daily Log'!$X$18:$X$1017),0)</f>
        <v>0</v>
      </c>
      <c r="O272" s="320">
        <f>IFERROR($E272*SUMIF('Daily Log'!$Z$18:$Z$1017,$B272,'Daily Log'!$AA$18:$AA$1017),0)</f>
        <v>0</v>
      </c>
      <c r="P272" s="320">
        <f>IFERROR($E272*SUMIF('Daily Log'!$AC$18:$AC$1017,$B272,'Daily Log'!$AD$18:$AD$1017),0)</f>
        <v>0</v>
      </c>
      <c r="Q272" s="320">
        <f>IFERROR($E272*SUMIF('Daily Log'!$AF$18:$AF$1017,$B272,'Daily Log'!$AG$18:$AG$1017),0)</f>
        <v>0</v>
      </c>
      <c r="R272" s="320">
        <f>IFERROR($E272*SUMIF('Daily Log'!$AI$18:$AI$1017,$B272,'Daily Log'!$AJ$18:$AJ$1017),0)</f>
        <v>0</v>
      </c>
      <c r="S272" s="320">
        <f>IFERROR($E272*SUMIF('Daily Log'!$AL$18:$AL$1017,$B272,'Daily Log'!$AM$18:$AM$1017),0)</f>
        <v>0</v>
      </c>
      <c r="T272" s="320">
        <f>IFERROR($E272*SUMIF('Daily Log'!$AO$18:$AO$1017,$B272,'Daily Log'!$AP$18:$AP$1017),0)</f>
        <v>0</v>
      </c>
      <c r="U272" s="320">
        <f>IFERROR($E272*SUMIF('Daily Log'!$AR$18:$AR$1017,$B272,'Daily Log'!$AS$18:$AS$1017),0)</f>
        <v>0</v>
      </c>
      <c r="V272" s="320">
        <f>IFERROR($E272*SUMIF('Daily Log'!$AU$18:$AU$1017,$B272,'Daily Log'!$AV$18:$AV$1017),0)</f>
        <v>0</v>
      </c>
      <c r="W272" s="320">
        <f>IFERROR($E272*SUMIF('Daily Log'!$AX$18:$AX$1017,$B272,'Daily Log'!$AY$18:$AY$1017),0)</f>
        <v>0</v>
      </c>
      <c r="X272" s="320">
        <f>IFERROR($E272*SUMIF('Daily Log'!$BA$18:$BA$1017,$B272,'Daily Log'!$BB$18:$BB$1017),0)</f>
        <v>0</v>
      </c>
      <c r="Y272" s="320">
        <f>IFERROR($E272*SUMIF('Daily Log'!$BD$18:$BD$1017,$B272,'Daily Log'!$BE$18:$BE$1017),0)</f>
        <v>0</v>
      </c>
      <c r="Z272" s="320">
        <f>IFERROR($E272*SUMIF('Daily Log'!$BG$18:$BG$1017,$B272,'Daily Log'!$BH$18:$BH$1017),0)</f>
        <v>0</v>
      </c>
      <c r="AA272" s="320">
        <f>IFERROR($E272*SUMIF('Daily Log'!$BJ$18:$BJ$1017,$B272,'Daily Log'!$BK$18:$BK$1017),0)</f>
        <v>0</v>
      </c>
      <c r="AB272" s="320">
        <f>IFERROR($E272*SUMIF('Daily Log'!$BM$18:$BM$1017,$B272,'Daily Log'!$BN$18:$BN$1017),0)</f>
        <v>0</v>
      </c>
      <c r="AC272" s="320">
        <f>IFERROR($E272*SUMIF('Daily Log'!$BP$18:$BP$1017,$B272,'Daily Log'!$BQ$18:$BQ$1017),0)</f>
        <v>0</v>
      </c>
      <c r="AD272" s="320">
        <f>IFERROR($E272*SUMIF('Daily Log'!$BS$18:$BS$1017,$B272,'Daily Log'!$BT$18:$BT$1017),0)</f>
        <v>1</v>
      </c>
      <c r="AE272" s="320">
        <f>IFERROR($E272*SUMIF('Daily Log'!$BV$18:$BV$1017,$B272,'Daily Log'!$BW$18:$BW$1017),0)</f>
        <v>0</v>
      </c>
      <c r="AF272" s="320">
        <f>IFERROR($E272*SUMIF('Daily Log'!$BY$18:$BY$1017,$B272,'Daily Log'!$BZ$18:$BZ$1017),0)</f>
        <v>0</v>
      </c>
      <c r="AG272" s="320">
        <f>IFERROR($E272*SUMIF('Daily Log'!$CB$18:$CB$1017,$B272,'Daily Log'!$CC$18:$CC$1017),0)</f>
        <v>0</v>
      </c>
      <c r="AH272" s="320">
        <f>IFERROR($E272*SUMIF('Daily Log'!$CE$18:$CE$1017,$B272,'Daily Log'!$CF$18:$CF$1017),0)</f>
        <v>0</v>
      </c>
      <c r="AI272" s="320">
        <f>IFERROR($E272*SUMIF('Daily Log'!$CH$18:$CH$1017,$B272,'Daily Log'!$CI$18:$CI$1017),0)</f>
        <v>0</v>
      </c>
      <c r="AJ272" s="320">
        <f>IFERROR($E272*SUMIF('Daily Log'!$CK$18:$CK$1017,$B272,'Daily Log'!$CL$18:$CL$1017),0)</f>
        <v>0</v>
      </c>
      <c r="AK272" s="320">
        <f>IFERROR($E272*SUMIF('Daily Log'!$CN$18:$CN$1017,$B272,'Daily Log'!$CO$18:$CO$1017),0)</f>
        <v>0</v>
      </c>
    </row>
    <row r="273" spans="1:37" s="321" customFormat="1" ht="33.75" hidden="1" customHeight="1">
      <c r="A273" s="93"/>
      <c r="B273" s="636" t="s">
        <v>360</v>
      </c>
      <c r="C273" s="418"/>
      <c r="D273" s="399" t="s">
        <v>431</v>
      </c>
      <c r="E273" s="184">
        <v>1</v>
      </c>
      <c r="F273" s="116">
        <f t="shared" si="5"/>
        <v>7</v>
      </c>
      <c r="G273" s="320">
        <f>IFERROR($E273*SUMIF('Daily Log'!$B$18:$B$1017,$B273,'Daily Log'!$C$18:$C$1017),0)</f>
        <v>0</v>
      </c>
      <c r="H273" s="320">
        <f>IFERROR($E273*SUMIF('Daily Log'!$E$18:$E$1017,$B273,'Daily Log'!$F$18:$F$1017),0)</f>
        <v>0</v>
      </c>
      <c r="I273" s="320">
        <f>IFERROR($E273*SUMIF('Daily Log'!$H$18:$H$1017,$B273,'Daily Log'!$I$18:$I$1017),0)</f>
        <v>0</v>
      </c>
      <c r="J273" s="320">
        <f>IFERROR($E273*SUMIF('Daily Log'!$K$18:$K$1017,$B273,'Daily Log'!$L$18:$L$1017),0)</f>
        <v>0</v>
      </c>
      <c r="K273" s="320">
        <f>IFERROR($E273*SUMIF('Daily Log'!$N$18:$N$1017,$B273,'Daily Log'!$O$18:$O$1017),0)</f>
        <v>0</v>
      </c>
      <c r="L273" s="320">
        <f>IFERROR($E273*SUMIF('Daily Log'!$Q$18:$Q$1017,$B273,'Daily Log'!$R$18:$R$1017),0)</f>
        <v>0</v>
      </c>
      <c r="M273" s="320">
        <f>IFERROR($E273*SUMIF('Daily Log'!$T$18:$T$1017,$B273,'Daily Log'!$U$18:$U$1017),0)</f>
        <v>0</v>
      </c>
      <c r="N273" s="320">
        <f>IFERROR($E273*SUMIF('Daily Log'!$W$18:$W$1017,$B273,'Daily Log'!$X$18:$X$1017),0)</f>
        <v>0</v>
      </c>
      <c r="O273" s="320">
        <f>IFERROR($E273*SUMIF('Daily Log'!$Z$18:$Z$1017,$B273,'Daily Log'!$AA$18:$AA$1017),0)</f>
        <v>0</v>
      </c>
      <c r="P273" s="320">
        <f>IFERROR($E273*SUMIF('Daily Log'!$AC$18:$AC$1017,$B273,'Daily Log'!$AD$18:$AD$1017),0)</f>
        <v>0</v>
      </c>
      <c r="Q273" s="320">
        <f>IFERROR($E273*SUMIF('Daily Log'!$AF$18:$AF$1017,$B273,'Daily Log'!$AG$18:$AG$1017),0)</f>
        <v>0</v>
      </c>
      <c r="R273" s="320">
        <f>IFERROR($E273*SUMIF('Daily Log'!$AI$18:$AI$1017,$B273,'Daily Log'!$AJ$18:$AJ$1017),0)</f>
        <v>0</v>
      </c>
      <c r="S273" s="320">
        <f>IFERROR($E273*SUMIF('Daily Log'!$AL$18:$AL$1017,$B273,'Daily Log'!$AM$18:$AM$1017),0)</f>
        <v>0</v>
      </c>
      <c r="T273" s="320">
        <f>IFERROR($E273*SUMIF('Daily Log'!$AO$18:$AO$1017,$B273,'Daily Log'!$AP$18:$AP$1017),0)</f>
        <v>0</v>
      </c>
      <c r="U273" s="320">
        <f>IFERROR($E273*SUMIF('Daily Log'!$AR$18:$AR$1017,$B273,'Daily Log'!$AS$18:$AS$1017),0)</f>
        <v>0</v>
      </c>
      <c r="V273" s="320">
        <f>IFERROR($E273*SUMIF('Daily Log'!$AU$18:$AU$1017,$B273,'Daily Log'!$AV$18:$AV$1017),0)</f>
        <v>0</v>
      </c>
      <c r="W273" s="320">
        <f>IFERROR($E273*SUMIF('Daily Log'!$AX$18:$AX$1017,$B273,'Daily Log'!$AY$18:$AY$1017),0)</f>
        <v>0</v>
      </c>
      <c r="X273" s="320">
        <f>IFERROR($E273*SUMIF('Daily Log'!$BA$18:$BA$1017,$B273,'Daily Log'!$BB$18:$BB$1017),0)</f>
        <v>0</v>
      </c>
      <c r="Y273" s="320">
        <f>IFERROR($E273*SUMIF('Daily Log'!$BD$18:$BD$1017,$B273,'Daily Log'!$BE$18:$BE$1017),0)</f>
        <v>0</v>
      </c>
      <c r="Z273" s="320">
        <f>IFERROR($E273*SUMIF('Daily Log'!$BG$18:$BG$1017,$B273,'Daily Log'!$BH$18:$BH$1017),0)</f>
        <v>0</v>
      </c>
      <c r="AA273" s="320">
        <f>IFERROR($E273*SUMIF('Daily Log'!$BJ$18:$BJ$1017,$B273,'Daily Log'!$BK$18:$BK$1017),0)</f>
        <v>2</v>
      </c>
      <c r="AB273" s="320">
        <f>IFERROR($E273*SUMIF('Daily Log'!$BM$18:$BM$1017,$B273,'Daily Log'!$BN$18:$BN$1017),0)</f>
        <v>3</v>
      </c>
      <c r="AC273" s="320">
        <f>IFERROR($E273*SUMIF('Daily Log'!$BP$18:$BP$1017,$B273,'Daily Log'!$BQ$18:$BQ$1017),0)</f>
        <v>0</v>
      </c>
      <c r="AD273" s="320">
        <f>IFERROR($E273*SUMIF('Daily Log'!$BS$18:$BS$1017,$B273,'Daily Log'!$BT$18:$BT$1017),0)</f>
        <v>0</v>
      </c>
      <c r="AE273" s="320">
        <f>IFERROR($E273*SUMIF('Daily Log'!$BV$18:$BV$1017,$B273,'Daily Log'!$BW$18:$BW$1017),0)</f>
        <v>0</v>
      </c>
      <c r="AF273" s="320">
        <f>IFERROR($E273*SUMIF('Daily Log'!$BY$18:$BY$1017,$B273,'Daily Log'!$BZ$18:$BZ$1017),0)</f>
        <v>0</v>
      </c>
      <c r="AG273" s="320">
        <f>IFERROR($E273*SUMIF('Daily Log'!$CB$18:$CB$1017,$B273,'Daily Log'!$CC$18:$CC$1017),0)</f>
        <v>2</v>
      </c>
      <c r="AH273" s="320">
        <f>IFERROR($E273*SUMIF('Daily Log'!$CE$18:$CE$1017,$B273,'Daily Log'!$CF$18:$CF$1017),0)</f>
        <v>0</v>
      </c>
      <c r="AI273" s="320">
        <f>IFERROR($E273*SUMIF('Daily Log'!$CH$18:$CH$1017,$B273,'Daily Log'!$CI$18:$CI$1017),0)</f>
        <v>0</v>
      </c>
      <c r="AJ273" s="320">
        <f>IFERROR($E273*SUMIF('Daily Log'!$CK$18:$CK$1017,$B273,'Daily Log'!$CL$18:$CL$1017),0)</f>
        <v>0</v>
      </c>
      <c r="AK273" s="320">
        <f>IFERROR($E273*SUMIF('Daily Log'!$CN$18:$CN$1017,$B273,'Daily Log'!$CO$18:$CO$1017),0)</f>
        <v>0</v>
      </c>
    </row>
    <row r="274" spans="1:37" s="321" customFormat="1" ht="33.75" hidden="1" customHeight="1">
      <c r="A274" s="93"/>
      <c r="B274" s="636" t="s">
        <v>361</v>
      </c>
      <c r="C274" s="418"/>
      <c r="D274" s="399" t="s">
        <v>431</v>
      </c>
      <c r="E274" s="184">
        <v>1</v>
      </c>
      <c r="F274" s="116">
        <f t="shared" si="5"/>
        <v>0</v>
      </c>
      <c r="G274" s="320">
        <f>IFERROR($E274*SUMIF('Daily Log'!$B$18:$B$1017,$B274,'Daily Log'!$C$18:$C$1017),0)</f>
        <v>0</v>
      </c>
      <c r="H274" s="320">
        <f>IFERROR($E274*SUMIF('Daily Log'!$E$18:$E$1017,$B274,'Daily Log'!$F$18:$F$1017),0)</f>
        <v>0</v>
      </c>
      <c r="I274" s="320">
        <f>IFERROR($E274*SUMIF('Daily Log'!$H$18:$H$1017,$B274,'Daily Log'!$I$18:$I$1017),0)</f>
        <v>0</v>
      </c>
      <c r="J274" s="320">
        <f>IFERROR($E274*SUMIF('Daily Log'!$K$18:$K$1017,$B274,'Daily Log'!$L$18:$L$1017),0)</f>
        <v>0</v>
      </c>
      <c r="K274" s="320">
        <f>IFERROR($E274*SUMIF('Daily Log'!$N$18:$N$1017,$B274,'Daily Log'!$O$18:$O$1017),0)</f>
        <v>0</v>
      </c>
      <c r="L274" s="320">
        <f>IFERROR($E274*SUMIF('Daily Log'!$Q$18:$Q$1017,$B274,'Daily Log'!$R$18:$R$1017),0)</f>
        <v>0</v>
      </c>
      <c r="M274" s="320">
        <f>IFERROR($E274*SUMIF('Daily Log'!$T$18:$T$1017,$B274,'Daily Log'!$U$18:$U$1017),0)</f>
        <v>0</v>
      </c>
      <c r="N274" s="320">
        <f>IFERROR($E274*SUMIF('Daily Log'!$W$18:$W$1017,$B274,'Daily Log'!$X$18:$X$1017),0)</f>
        <v>0</v>
      </c>
      <c r="O274" s="320">
        <f>IFERROR($E274*SUMIF('Daily Log'!$Z$18:$Z$1017,$B274,'Daily Log'!$AA$18:$AA$1017),0)</f>
        <v>0</v>
      </c>
      <c r="P274" s="320">
        <f>IFERROR($E274*SUMIF('Daily Log'!$AC$18:$AC$1017,$B274,'Daily Log'!$AD$18:$AD$1017),0)</f>
        <v>0</v>
      </c>
      <c r="Q274" s="320">
        <f>IFERROR($E274*SUMIF('Daily Log'!$AF$18:$AF$1017,$B274,'Daily Log'!$AG$18:$AG$1017),0)</f>
        <v>0</v>
      </c>
      <c r="R274" s="320">
        <f>IFERROR($E274*SUMIF('Daily Log'!$AI$18:$AI$1017,$B274,'Daily Log'!$AJ$18:$AJ$1017),0)</f>
        <v>0</v>
      </c>
      <c r="S274" s="320">
        <f>IFERROR($E274*SUMIF('Daily Log'!$AL$18:$AL$1017,$B274,'Daily Log'!$AM$18:$AM$1017),0)</f>
        <v>0</v>
      </c>
      <c r="T274" s="320">
        <f>IFERROR($E274*SUMIF('Daily Log'!$AO$18:$AO$1017,$B274,'Daily Log'!$AP$18:$AP$1017),0)</f>
        <v>0</v>
      </c>
      <c r="U274" s="320">
        <f>IFERROR($E274*SUMIF('Daily Log'!$AR$18:$AR$1017,$B274,'Daily Log'!$AS$18:$AS$1017),0)</f>
        <v>0</v>
      </c>
      <c r="V274" s="320">
        <f>IFERROR($E274*SUMIF('Daily Log'!$AU$18:$AU$1017,$B274,'Daily Log'!$AV$18:$AV$1017),0)</f>
        <v>0</v>
      </c>
      <c r="W274" s="320">
        <f>IFERROR($E274*SUMIF('Daily Log'!$AX$18:$AX$1017,$B274,'Daily Log'!$AY$18:$AY$1017),0)</f>
        <v>0</v>
      </c>
      <c r="X274" s="320">
        <f>IFERROR($E274*SUMIF('Daily Log'!$BA$18:$BA$1017,$B274,'Daily Log'!$BB$18:$BB$1017),0)</f>
        <v>0</v>
      </c>
      <c r="Y274" s="320">
        <f>IFERROR($E274*SUMIF('Daily Log'!$BD$18:$BD$1017,$B274,'Daily Log'!$BE$18:$BE$1017),0)</f>
        <v>0</v>
      </c>
      <c r="Z274" s="320">
        <f>IFERROR($E274*SUMIF('Daily Log'!$BG$18:$BG$1017,$B274,'Daily Log'!$BH$18:$BH$1017),0)</f>
        <v>0</v>
      </c>
      <c r="AA274" s="320">
        <f>IFERROR($E274*SUMIF('Daily Log'!$BJ$18:$BJ$1017,$B274,'Daily Log'!$BK$18:$BK$1017),0)</f>
        <v>0</v>
      </c>
      <c r="AB274" s="320">
        <f>IFERROR($E274*SUMIF('Daily Log'!$BM$18:$BM$1017,$B274,'Daily Log'!$BN$18:$BN$1017),0)</f>
        <v>0</v>
      </c>
      <c r="AC274" s="320">
        <f>IFERROR($E274*SUMIF('Daily Log'!$BP$18:$BP$1017,$B274,'Daily Log'!$BQ$18:$BQ$1017),0)</f>
        <v>0</v>
      </c>
      <c r="AD274" s="320">
        <f>IFERROR($E274*SUMIF('Daily Log'!$BS$18:$BS$1017,$B274,'Daily Log'!$BT$18:$BT$1017),0)</f>
        <v>0</v>
      </c>
      <c r="AE274" s="320">
        <f>IFERROR($E274*SUMIF('Daily Log'!$BV$18:$BV$1017,$B274,'Daily Log'!$BW$18:$BW$1017),0)</f>
        <v>0</v>
      </c>
      <c r="AF274" s="320">
        <f>IFERROR($E274*SUMIF('Daily Log'!$BY$18:$BY$1017,$B274,'Daily Log'!$BZ$18:$BZ$1017),0)</f>
        <v>0</v>
      </c>
      <c r="AG274" s="320">
        <f>IFERROR($E274*SUMIF('Daily Log'!$CB$18:$CB$1017,$B274,'Daily Log'!$CC$18:$CC$1017),0)</f>
        <v>0</v>
      </c>
      <c r="AH274" s="320">
        <f>IFERROR($E274*SUMIF('Daily Log'!$CE$18:$CE$1017,$B274,'Daily Log'!$CF$18:$CF$1017),0)</f>
        <v>0</v>
      </c>
      <c r="AI274" s="320">
        <f>IFERROR($E274*SUMIF('Daily Log'!$CH$18:$CH$1017,$B274,'Daily Log'!$CI$18:$CI$1017),0)</f>
        <v>0</v>
      </c>
      <c r="AJ274" s="320">
        <f>IFERROR($E274*SUMIF('Daily Log'!$CK$18:$CK$1017,$B274,'Daily Log'!$CL$18:$CL$1017),0)</f>
        <v>0</v>
      </c>
      <c r="AK274" s="320">
        <f>IFERROR($E274*SUMIF('Daily Log'!$CN$18:$CN$1017,$B274,'Daily Log'!$CO$18:$CO$1017),0)</f>
        <v>0</v>
      </c>
    </row>
    <row r="275" spans="1:37" s="321" customFormat="1" ht="33.75" hidden="1" customHeight="1">
      <c r="A275" s="93"/>
      <c r="B275" s="636" t="s">
        <v>362</v>
      </c>
      <c r="C275" s="418"/>
      <c r="D275" s="399" t="s">
        <v>431</v>
      </c>
      <c r="E275" s="184">
        <v>1</v>
      </c>
      <c r="F275" s="116">
        <f t="shared" si="5"/>
        <v>0</v>
      </c>
      <c r="G275" s="320">
        <f>IFERROR($E275*SUMIF('Daily Log'!$B$18:$B$1017,$B275,'Daily Log'!$C$18:$C$1017),0)</f>
        <v>0</v>
      </c>
      <c r="H275" s="320">
        <f>IFERROR($E275*SUMIF('Daily Log'!$E$18:$E$1017,$B275,'Daily Log'!$F$18:$F$1017),0)</f>
        <v>0</v>
      </c>
      <c r="I275" s="320">
        <f>IFERROR($E275*SUMIF('Daily Log'!$H$18:$H$1017,$B275,'Daily Log'!$I$18:$I$1017),0)</f>
        <v>0</v>
      </c>
      <c r="J275" s="320">
        <f>IFERROR($E275*SUMIF('Daily Log'!$K$18:$K$1017,$B275,'Daily Log'!$L$18:$L$1017),0)</f>
        <v>0</v>
      </c>
      <c r="K275" s="320">
        <f>IFERROR($E275*SUMIF('Daily Log'!$N$18:$N$1017,$B275,'Daily Log'!$O$18:$O$1017),0)</f>
        <v>0</v>
      </c>
      <c r="L275" s="320">
        <f>IFERROR($E275*SUMIF('Daily Log'!$Q$18:$Q$1017,$B275,'Daily Log'!$R$18:$R$1017),0)</f>
        <v>0</v>
      </c>
      <c r="M275" s="320">
        <f>IFERROR($E275*SUMIF('Daily Log'!$T$18:$T$1017,$B275,'Daily Log'!$U$18:$U$1017),0)</f>
        <v>0</v>
      </c>
      <c r="N275" s="320">
        <f>IFERROR($E275*SUMIF('Daily Log'!$W$18:$W$1017,$B275,'Daily Log'!$X$18:$X$1017),0)</f>
        <v>0</v>
      </c>
      <c r="O275" s="320">
        <f>IFERROR($E275*SUMIF('Daily Log'!$Z$18:$Z$1017,$B275,'Daily Log'!$AA$18:$AA$1017),0)</f>
        <v>0</v>
      </c>
      <c r="P275" s="320">
        <f>IFERROR($E275*SUMIF('Daily Log'!$AC$18:$AC$1017,$B275,'Daily Log'!$AD$18:$AD$1017),0)</f>
        <v>0</v>
      </c>
      <c r="Q275" s="320">
        <f>IFERROR($E275*SUMIF('Daily Log'!$AF$18:$AF$1017,$B275,'Daily Log'!$AG$18:$AG$1017),0)</f>
        <v>0</v>
      </c>
      <c r="R275" s="320">
        <f>IFERROR($E275*SUMIF('Daily Log'!$AI$18:$AI$1017,$B275,'Daily Log'!$AJ$18:$AJ$1017),0)</f>
        <v>0</v>
      </c>
      <c r="S275" s="320">
        <f>IFERROR($E275*SUMIF('Daily Log'!$AL$18:$AL$1017,$B275,'Daily Log'!$AM$18:$AM$1017),0)</f>
        <v>0</v>
      </c>
      <c r="T275" s="320">
        <f>IFERROR($E275*SUMIF('Daily Log'!$AO$18:$AO$1017,$B275,'Daily Log'!$AP$18:$AP$1017),0)</f>
        <v>0</v>
      </c>
      <c r="U275" s="320">
        <f>IFERROR($E275*SUMIF('Daily Log'!$AR$18:$AR$1017,$B275,'Daily Log'!$AS$18:$AS$1017),0)</f>
        <v>0</v>
      </c>
      <c r="V275" s="320">
        <f>IFERROR($E275*SUMIF('Daily Log'!$AU$18:$AU$1017,$B275,'Daily Log'!$AV$18:$AV$1017),0)</f>
        <v>0</v>
      </c>
      <c r="W275" s="320">
        <f>IFERROR($E275*SUMIF('Daily Log'!$AX$18:$AX$1017,$B275,'Daily Log'!$AY$18:$AY$1017),0)</f>
        <v>0</v>
      </c>
      <c r="X275" s="320">
        <f>IFERROR($E275*SUMIF('Daily Log'!$BA$18:$BA$1017,$B275,'Daily Log'!$BB$18:$BB$1017),0)</f>
        <v>0</v>
      </c>
      <c r="Y275" s="320">
        <f>IFERROR($E275*SUMIF('Daily Log'!$BD$18:$BD$1017,$B275,'Daily Log'!$BE$18:$BE$1017),0)</f>
        <v>0</v>
      </c>
      <c r="Z275" s="320">
        <f>IFERROR($E275*SUMIF('Daily Log'!$BG$18:$BG$1017,$B275,'Daily Log'!$BH$18:$BH$1017),0)</f>
        <v>0</v>
      </c>
      <c r="AA275" s="320">
        <f>IFERROR($E275*SUMIF('Daily Log'!$BJ$18:$BJ$1017,$B275,'Daily Log'!$BK$18:$BK$1017),0)</f>
        <v>0</v>
      </c>
      <c r="AB275" s="320">
        <f>IFERROR($E275*SUMIF('Daily Log'!$BM$18:$BM$1017,$B275,'Daily Log'!$BN$18:$BN$1017),0)</f>
        <v>0</v>
      </c>
      <c r="AC275" s="320">
        <f>IFERROR($E275*SUMIF('Daily Log'!$BP$18:$BP$1017,$B275,'Daily Log'!$BQ$18:$BQ$1017),0)</f>
        <v>0</v>
      </c>
      <c r="AD275" s="320">
        <f>IFERROR($E275*SUMIF('Daily Log'!$BS$18:$BS$1017,$B275,'Daily Log'!$BT$18:$BT$1017),0)</f>
        <v>0</v>
      </c>
      <c r="AE275" s="320">
        <f>IFERROR($E275*SUMIF('Daily Log'!$BV$18:$BV$1017,$B275,'Daily Log'!$BW$18:$BW$1017),0)</f>
        <v>0</v>
      </c>
      <c r="AF275" s="320">
        <f>IFERROR($E275*SUMIF('Daily Log'!$BY$18:$BY$1017,$B275,'Daily Log'!$BZ$18:$BZ$1017),0)</f>
        <v>0</v>
      </c>
      <c r="AG275" s="320">
        <f>IFERROR($E275*SUMIF('Daily Log'!$CB$18:$CB$1017,$B275,'Daily Log'!$CC$18:$CC$1017),0)</f>
        <v>0</v>
      </c>
      <c r="AH275" s="320">
        <f>IFERROR($E275*SUMIF('Daily Log'!$CE$18:$CE$1017,$B275,'Daily Log'!$CF$18:$CF$1017),0)</f>
        <v>0</v>
      </c>
      <c r="AI275" s="320">
        <f>IFERROR($E275*SUMIF('Daily Log'!$CH$18:$CH$1017,$B275,'Daily Log'!$CI$18:$CI$1017),0)</f>
        <v>0</v>
      </c>
      <c r="AJ275" s="320">
        <f>IFERROR($E275*SUMIF('Daily Log'!$CK$18:$CK$1017,$B275,'Daily Log'!$CL$18:$CL$1017),0)</f>
        <v>0</v>
      </c>
      <c r="AK275" s="320">
        <f>IFERROR($E275*SUMIF('Daily Log'!$CN$18:$CN$1017,$B275,'Daily Log'!$CO$18:$CO$1017),0)</f>
        <v>0</v>
      </c>
    </row>
    <row r="276" spans="1:37" s="321" customFormat="1" ht="33.75" hidden="1" customHeight="1">
      <c r="A276" s="93"/>
      <c r="B276" s="636" t="s">
        <v>363</v>
      </c>
      <c r="C276" s="418"/>
      <c r="D276" s="399" t="s">
        <v>431</v>
      </c>
      <c r="E276" s="184">
        <v>1</v>
      </c>
      <c r="F276" s="116">
        <f t="shared" si="5"/>
        <v>0</v>
      </c>
      <c r="G276" s="320">
        <f>IFERROR($E276*SUMIF('Daily Log'!$B$18:$B$1017,$B276,'Daily Log'!$C$18:$C$1017),0)</f>
        <v>0</v>
      </c>
      <c r="H276" s="320">
        <f>IFERROR($E276*SUMIF('Daily Log'!$E$18:$E$1017,$B276,'Daily Log'!$F$18:$F$1017),0)</f>
        <v>0</v>
      </c>
      <c r="I276" s="320">
        <f>IFERROR($E276*SUMIF('Daily Log'!$H$18:$H$1017,$B276,'Daily Log'!$I$18:$I$1017),0)</f>
        <v>0</v>
      </c>
      <c r="J276" s="320">
        <f>IFERROR($E276*SUMIF('Daily Log'!$K$18:$K$1017,$B276,'Daily Log'!$L$18:$L$1017),0)</f>
        <v>0</v>
      </c>
      <c r="K276" s="320">
        <f>IFERROR($E276*SUMIF('Daily Log'!$N$18:$N$1017,$B276,'Daily Log'!$O$18:$O$1017),0)</f>
        <v>0</v>
      </c>
      <c r="L276" s="320">
        <f>IFERROR($E276*SUMIF('Daily Log'!$Q$18:$Q$1017,$B276,'Daily Log'!$R$18:$R$1017),0)</f>
        <v>0</v>
      </c>
      <c r="M276" s="320">
        <f>IFERROR($E276*SUMIF('Daily Log'!$T$18:$T$1017,$B276,'Daily Log'!$U$18:$U$1017),0)</f>
        <v>0</v>
      </c>
      <c r="N276" s="320">
        <f>IFERROR($E276*SUMIF('Daily Log'!$W$18:$W$1017,$B276,'Daily Log'!$X$18:$X$1017),0)</f>
        <v>0</v>
      </c>
      <c r="O276" s="320">
        <f>IFERROR($E276*SUMIF('Daily Log'!$Z$18:$Z$1017,$B276,'Daily Log'!$AA$18:$AA$1017),0)</f>
        <v>0</v>
      </c>
      <c r="P276" s="320">
        <f>IFERROR($E276*SUMIF('Daily Log'!$AC$18:$AC$1017,$B276,'Daily Log'!$AD$18:$AD$1017),0)</f>
        <v>0</v>
      </c>
      <c r="Q276" s="320">
        <f>IFERROR($E276*SUMIF('Daily Log'!$AF$18:$AF$1017,$B276,'Daily Log'!$AG$18:$AG$1017),0)</f>
        <v>0</v>
      </c>
      <c r="R276" s="320">
        <f>IFERROR($E276*SUMIF('Daily Log'!$AI$18:$AI$1017,$B276,'Daily Log'!$AJ$18:$AJ$1017),0)</f>
        <v>0</v>
      </c>
      <c r="S276" s="320">
        <f>IFERROR($E276*SUMIF('Daily Log'!$AL$18:$AL$1017,$B276,'Daily Log'!$AM$18:$AM$1017),0)</f>
        <v>0</v>
      </c>
      <c r="T276" s="320">
        <f>IFERROR($E276*SUMIF('Daily Log'!$AO$18:$AO$1017,$B276,'Daily Log'!$AP$18:$AP$1017),0)</f>
        <v>0</v>
      </c>
      <c r="U276" s="320">
        <f>IFERROR($E276*SUMIF('Daily Log'!$AR$18:$AR$1017,$B276,'Daily Log'!$AS$18:$AS$1017),0)</f>
        <v>0</v>
      </c>
      <c r="V276" s="320">
        <f>IFERROR($E276*SUMIF('Daily Log'!$AU$18:$AU$1017,$B276,'Daily Log'!$AV$18:$AV$1017),0)</f>
        <v>0</v>
      </c>
      <c r="W276" s="320">
        <f>IFERROR($E276*SUMIF('Daily Log'!$AX$18:$AX$1017,$B276,'Daily Log'!$AY$18:$AY$1017),0)</f>
        <v>0</v>
      </c>
      <c r="X276" s="320">
        <f>IFERROR($E276*SUMIF('Daily Log'!$BA$18:$BA$1017,$B276,'Daily Log'!$BB$18:$BB$1017),0)</f>
        <v>0</v>
      </c>
      <c r="Y276" s="320">
        <f>IFERROR($E276*SUMIF('Daily Log'!$BD$18:$BD$1017,$B276,'Daily Log'!$BE$18:$BE$1017),0)</f>
        <v>0</v>
      </c>
      <c r="Z276" s="320">
        <f>IFERROR($E276*SUMIF('Daily Log'!$BG$18:$BG$1017,$B276,'Daily Log'!$BH$18:$BH$1017),0)</f>
        <v>0</v>
      </c>
      <c r="AA276" s="320">
        <f>IFERROR($E276*SUMIF('Daily Log'!$BJ$18:$BJ$1017,$B276,'Daily Log'!$BK$18:$BK$1017),0)</f>
        <v>0</v>
      </c>
      <c r="AB276" s="320">
        <f>IFERROR($E276*SUMIF('Daily Log'!$BM$18:$BM$1017,$B276,'Daily Log'!$BN$18:$BN$1017),0)</f>
        <v>0</v>
      </c>
      <c r="AC276" s="320">
        <f>IFERROR($E276*SUMIF('Daily Log'!$BP$18:$BP$1017,$B276,'Daily Log'!$BQ$18:$BQ$1017),0)</f>
        <v>0</v>
      </c>
      <c r="AD276" s="320">
        <f>IFERROR($E276*SUMIF('Daily Log'!$BS$18:$BS$1017,$B276,'Daily Log'!$BT$18:$BT$1017),0)</f>
        <v>0</v>
      </c>
      <c r="AE276" s="320">
        <f>IFERROR($E276*SUMIF('Daily Log'!$BV$18:$BV$1017,$B276,'Daily Log'!$BW$18:$BW$1017),0)</f>
        <v>0</v>
      </c>
      <c r="AF276" s="320">
        <f>IFERROR($E276*SUMIF('Daily Log'!$BY$18:$BY$1017,$B276,'Daily Log'!$BZ$18:$BZ$1017),0)</f>
        <v>0</v>
      </c>
      <c r="AG276" s="320">
        <f>IFERROR($E276*SUMIF('Daily Log'!$CB$18:$CB$1017,$B276,'Daily Log'!$CC$18:$CC$1017),0)</f>
        <v>0</v>
      </c>
      <c r="AH276" s="320">
        <f>IFERROR($E276*SUMIF('Daily Log'!$CE$18:$CE$1017,$B276,'Daily Log'!$CF$18:$CF$1017),0)</f>
        <v>0</v>
      </c>
      <c r="AI276" s="320">
        <f>IFERROR($E276*SUMIF('Daily Log'!$CH$18:$CH$1017,$B276,'Daily Log'!$CI$18:$CI$1017),0)</f>
        <v>0</v>
      </c>
      <c r="AJ276" s="320">
        <f>IFERROR($E276*SUMIF('Daily Log'!$CK$18:$CK$1017,$B276,'Daily Log'!$CL$18:$CL$1017),0)</f>
        <v>0</v>
      </c>
      <c r="AK276" s="320">
        <f>IFERROR($E276*SUMIF('Daily Log'!$CN$18:$CN$1017,$B276,'Daily Log'!$CO$18:$CO$1017),0)</f>
        <v>0</v>
      </c>
    </row>
    <row r="277" spans="1:37" s="321" customFormat="1" ht="33.75" hidden="1" customHeight="1">
      <c r="A277" s="93"/>
      <c r="B277" s="636" t="s">
        <v>364</v>
      </c>
      <c r="C277" s="418"/>
      <c r="D277" s="399" t="s">
        <v>431</v>
      </c>
      <c r="E277" s="184">
        <v>1</v>
      </c>
      <c r="F277" s="116">
        <f t="shared" si="5"/>
        <v>0</v>
      </c>
      <c r="G277" s="320">
        <f>IFERROR($E277*SUMIF('Daily Log'!$B$18:$B$1017,$B277,'Daily Log'!$C$18:$C$1017),0)</f>
        <v>0</v>
      </c>
      <c r="H277" s="320">
        <f>IFERROR($E277*SUMIF('Daily Log'!$E$18:$E$1017,$B277,'Daily Log'!$F$18:$F$1017),0)</f>
        <v>0</v>
      </c>
      <c r="I277" s="320">
        <f>IFERROR($E277*SUMIF('Daily Log'!$H$18:$H$1017,$B277,'Daily Log'!$I$18:$I$1017),0)</f>
        <v>0</v>
      </c>
      <c r="J277" s="320">
        <f>IFERROR($E277*SUMIF('Daily Log'!$K$18:$K$1017,$B277,'Daily Log'!$L$18:$L$1017),0)</f>
        <v>0</v>
      </c>
      <c r="K277" s="320">
        <f>IFERROR($E277*SUMIF('Daily Log'!$N$18:$N$1017,$B277,'Daily Log'!$O$18:$O$1017),0)</f>
        <v>0</v>
      </c>
      <c r="L277" s="320">
        <f>IFERROR($E277*SUMIF('Daily Log'!$Q$18:$Q$1017,$B277,'Daily Log'!$R$18:$R$1017),0)</f>
        <v>0</v>
      </c>
      <c r="M277" s="320">
        <f>IFERROR($E277*SUMIF('Daily Log'!$T$18:$T$1017,$B277,'Daily Log'!$U$18:$U$1017),0)</f>
        <v>0</v>
      </c>
      <c r="N277" s="320">
        <f>IFERROR($E277*SUMIF('Daily Log'!$W$18:$W$1017,$B277,'Daily Log'!$X$18:$X$1017),0)</f>
        <v>0</v>
      </c>
      <c r="O277" s="320">
        <f>IFERROR($E277*SUMIF('Daily Log'!$Z$18:$Z$1017,$B277,'Daily Log'!$AA$18:$AA$1017),0)</f>
        <v>0</v>
      </c>
      <c r="P277" s="320">
        <f>IFERROR($E277*SUMIF('Daily Log'!$AC$18:$AC$1017,$B277,'Daily Log'!$AD$18:$AD$1017),0)</f>
        <v>0</v>
      </c>
      <c r="Q277" s="320">
        <f>IFERROR($E277*SUMIF('Daily Log'!$AF$18:$AF$1017,$B277,'Daily Log'!$AG$18:$AG$1017),0)</f>
        <v>0</v>
      </c>
      <c r="R277" s="320">
        <f>IFERROR($E277*SUMIF('Daily Log'!$AI$18:$AI$1017,$B277,'Daily Log'!$AJ$18:$AJ$1017),0)</f>
        <v>0</v>
      </c>
      <c r="S277" s="320">
        <f>IFERROR($E277*SUMIF('Daily Log'!$AL$18:$AL$1017,$B277,'Daily Log'!$AM$18:$AM$1017),0)</f>
        <v>0</v>
      </c>
      <c r="T277" s="320">
        <f>IFERROR($E277*SUMIF('Daily Log'!$AO$18:$AO$1017,$B277,'Daily Log'!$AP$18:$AP$1017),0)</f>
        <v>0</v>
      </c>
      <c r="U277" s="320">
        <f>IFERROR($E277*SUMIF('Daily Log'!$AR$18:$AR$1017,$B277,'Daily Log'!$AS$18:$AS$1017),0)</f>
        <v>0</v>
      </c>
      <c r="V277" s="320">
        <f>IFERROR($E277*SUMIF('Daily Log'!$AU$18:$AU$1017,$B277,'Daily Log'!$AV$18:$AV$1017),0)</f>
        <v>0</v>
      </c>
      <c r="W277" s="320">
        <f>IFERROR($E277*SUMIF('Daily Log'!$AX$18:$AX$1017,$B277,'Daily Log'!$AY$18:$AY$1017),0)</f>
        <v>0</v>
      </c>
      <c r="X277" s="320">
        <f>IFERROR($E277*SUMIF('Daily Log'!$BA$18:$BA$1017,$B277,'Daily Log'!$BB$18:$BB$1017),0)</f>
        <v>0</v>
      </c>
      <c r="Y277" s="320">
        <f>IFERROR($E277*SUMIF('Daily Log'!$BD$18:$BD$1017,$B277,'Daily Log'!$BE$18:$BE$1017),0)</f>
        <v>0</v>
      </c>
      <c r="Z277" s="320">
        <f>IFERROR($E277*SUMIF('Daily Log'!$BG$18:$BG$1017,$B277,'Daily Log'!$BH$18:$BH$1017),0)</f>
        <v>0</v>
      </c>
      <c r="AA277" s="320">
        <f>IFERROR($E277*SUMIF('Daily Log'!$BJ$18:$BJ$1017,$B277,'Daily Log'!$BK$18:$BK$1017),0)</f>
        <v>0</v>
      </c>
      <c r="AB277" s="320">
        <f>IFERROR($E277*SUMIF('Daily Log'!$BM$18:$BM$1017,$B277,'Daily Log'!$BN$18:$BN$1017),0)</f>
        <v>0</v>
      </c>
      <c r="AC277" s="320">
        <f>IFERROR($E277*SUMIF('Daily Log'!$BP$18:$BP$1017,$B277,'Daily Log'!$BQ$18:$BQ$1017),0)</f>
        <v>0</v>
      </c>
      <c r="AD277" s="320">
        <f>IFERROR($E277*SUMIF('Daily Log'!$BS$18:$BS$1017,$B277,'Daily Log'!$BT$18:$BT$1017),0)</f>
        <v>0</v>
      </c>
      <c r="AE277" s="320">
        <f>IFERROR($E277*SUMIF('Daily Log'!$BV$18:$BV$1017,$B277,'Daily Log'!$BW$18:$BW$1017),0)</f>
        <v>0</v>
      </c>
      <c r="AF277" s="320">
        <f>IFERROR($E277*SUMIF('Daily Log'!$BY$18:$BY$1017,$B277,'Daily Log'!$BZ$18:$BZ$1017),0)</f>
        <v>0</v>
      </c>
      <c r="AG277" s="320">
        <f>IFERROR($E277*SUMIF('Daily Log'!$CB$18:$CB$1017,$B277,'Daily Log'!$CC$18:$CC$1017),0)</f>
        <v>0</v>
      </c>
      <c r="AH277" s="320">
        <f>IFERROR($E277*SUMIF('Daily Log'!$CE$18:$CE$1017,$B277,'Daily Log'!$CF$18:$CF$1017),0)</f>
        <v>0</v>
      </c>
      <c r="AI277" s="320">
        <f>IFERROR($E277*SUMIF('Daily Log'!$CH$18:$CH$1017,$B277,'Daily Log'!$CI$18:$CI$1017),0)</f>
        <v>0</v>
      </c>
      <c r="AJ277" s="320">
        <f>IFERROR($E277*SUMIF('Daily Log'!$CK$18:$CK$1017,$B277,'Daily Log'!$CL$18:$CL$1017),0)</f>
        <v>0</v>
      </c>
      <c r="AK277" s="320">
        <f>IFERROR($E277*SUMIF('Daily Log'!$CN$18:$CN$1017,$B277,'Daily Log'!$CO$18:$CO$1017),0)</f>
        <v>0</v>
      </c>
    </row>
    <row r="278" spans="1:37" s="321" customFormat="1" ht="33.75" hidden="1" customHeight="1">
      <c r="A278" s="93"/>
      <c r="B278" s="636" t="s">
        <v>365</v>
      </c>
      <c r="C278" s="418"/>
      <c r="D278" s="399" t="s">
        <v>431</v>
      </c>
      <c r="E278" s="184">
        <v>1</v>
      </c>
      <c r="F278" s="116">
        <f t="shared" si="5"/>
        <v>2</v>
      </c>
      <c r="G278" s="320">
        <f>IFERROR($E278*SUMIF('Daily Log'!$B$18:$B$1017,$B278,'Daily Log'!$C$18:$C$1017),0)</f>
        <v>0</v>
      </c>
      <c r="H278" s="320">
        <f>IFERROR($E278*SUMIF('Daily Log'!$E$18:$E$1017,$B278,'Daily Log'!$F$18:$F$1017),0)</f>
        <v>0</v>
      </c>
      <c r="I278" s="320">
        <f>IFERROR($E278*SUMIF('Daily Log'!$H$18:$H$1017,$B278,'Daily Log'!$I$18:$I$1017),0)</f>
        <v>0</v>
      </c>
      <c r="J278" s="320">
        <f>IFERROR($E278*SUMIF('Daily Log'!$K$18:$K$1017,$B278,'Daily Log'!$L$18:$L$1017),0)</f>
        <v>0</v>
      </c>
      <c r="K278" s="320">
        <f>IFERROR($E278*SUMIF('Daily Log'!$N$18:$N$1017,$B278,'Daily Log'!$O$18:$O$1017),0)</f>
        <v>0</v>
      </c>
      <c r="L278" s="320">
        <f>IFERROR($E278*SUMIF('Daily Log'!$Q$18:$Q$1017,$B278,'Daily Log'!$R$18:$R$1017),0)</f>
        <v>0</v>
      </c>
      <c r="M278" s="320">
        <f>IFERROR($E278*SUMIF('Daily Log'!$T$18:$T$1017,$B278,'Daily Log'!$U$18:$U$1017),0)</f>
        <v>0</v>
      </c>
      <c r="N278" s="320">
        <f>IFERROR($E278*SUMIF('Daily Log'!$W$18:$W$1017,$B278,'Daily Log'!$X$18:$X$1017),0)</f>
        <v>0</v>
      </c>
      <c r="O278" s="320">
        <f>IFERROR($E278*SUMIF('Daily Log'!$Z$18:$Z$1017,$B278,'Daily Log'!$AA$18:$AA$1017),0)</f>
        <v>0</v>
      </c>
      <c r="P278" s="320">
        <f>IFERROR($E278*SUMIF('Daily Log'!$AC$18:$AC$1017,$B278,'Daily Log'!$AD$18:$AD$1017),0)</f>
        <v>0</v>
      </c>
      <c r="Q278" s="320">
        <f>IFERROR($E278*SUMIF('Daily Log'!$AF$18:$AF$1017,$B278,'Daily Log'!$AG$18:$AG$1017),0)</f>
        <v>0</v>
      </c>
      <c r="R278" s="320">
        <f>IFERROR($E278*SUMIF('Daily Log'!$AI$18:$AI$1017,$B278,'Daily Log'!$AJ$18:$AJ$1017),0)</f>
        <v>0</v>
      </c>
      <c r="S278" s="320">
        <f>IFERROR($E278*SUMIF('Daily Log'!$AL$18:$AL$1017,$B278,'Daily Log'!$AM$18:$AM$1017),0)</f>
        <v>0</v>
      </c>
      <c r="T278" s="320">
        <f>IFERROR($E278*SUMIF('Daily Log'!$AO$18:$AO$1017,$B278,'Daily Log'!$AP$18:$AP$1017),0)</f>
        <v>0</v>
      </c>
      <c r="U278" s="320">
        <f>IFERROR($E278*SUMIF('Daily Log'!$AR$18:$AR$1017,$B278,'Daily Log'!$AS$18:$AS$1017),0)</f>
        <v>0</v>
      </c>
      <c r="V278" s="320">
        <f>IFERROR($E278*SUMIF('Daily Log'!$AU$18:$AU$1017,$B278,'Daily Log'!$AV$18:$AV$1017),0)</f>
        <v>0</v>
      </c>
      <c r="W278" s="320">
        <f>IFERROR($E278*SUMIF('Daily Log'!$AX$18:$AX$1017,$B278,'Daily Log'!$AY$18:$AY$1017),0)</f>
        <v>0</v>
      </c>
      <c r="X278" s="320">
        <f>IFERROR($E278*SUMIF('Daily Log'!$BA$18:$BA$1017,$B278,'Daily Log'!$BB$18:$BB$1017),0)</f>
        <v>0</v>
      </c>
      <c r="Y278" s="320">
        <f>IFERROR($E278*SUMIF('Daily Log'!$BD$18:$BD$1017,$B278,'Daily Log'!$BE$18:$BE$1017),0)</f>
        <v>0</v>
      </c>
      <c r="Z278" s="320">
        <f>IFERROR($E278*SUMIF('Daily Log'!$BG$18:$BG$1017,$B278,'Daily Log'!$BH$18:$BH$1017),0)</f>
        <v>0</v>
      </c>
      <c r="AA278" s="320">
        <f>IFERROR($E278*SUMIF('Daily Log'!$BJ$18:$BJ$1017,$B278,'Daily Log'!$BK$18:$BK$1017),0)</f>
        <v>2</v>
      </c>
      <c r="AB278" s="320">
        <f>IFERROR($E278*SUMIF('Daily Log'!$BM$18:$BM$1017,$B278,'Daily Log'!$BN$18:$BN$1017),0)</f>
        <v>0</v>
      </c>
      <c r="AC278" s="320">
        <f>IFERROR($E278*SUMIF('Daily Log'!$BP$18:$BP$1017,$B278,'Daily Log'!$BQ$18:$BQ$1017),0)</f>
        <v>0</v>
      </c>
      <c r="AD278" s="320">
        <f>IFERROR($E278*SUMIF('Daily Log'!$BS$18:$BS$1017,$B278,'Daily Log'!$BT$18:$BT$1017),0)</f>
        <v>0</v>
      </c>
      <c r="AE278" s="320">
        <f>IFERROR($E278*SUMIF('Daily Log'!$BV$18:$BV$1017,$B278,'Daily Log'!$BW$18:$BW$1017),0)</f>
        <v>0</v>
      </c>
      <c r="AF278" s="320">
        <f>IFERROR($E278*SUMIF('Daily Log'!$BY$18:$BY$1017,$B278,'Daily Log'!$BZ$18:$BZ$1017),0)</f>
        <v>0</v>
      </c>
      <c r="AG278" s="320">
        <f>IFERROR($E278*SUMIF('Daily Log'!$CB$18:$CB$1017,$B278,'Daily Log'!$CC$18:$CC$1017),0)</f>
        <v>0</v>
      </c>
      <c r="AH278" s="320">
        <f>IFERROR($E278*SUMIF('Daily Log'!$CE$18:$CE$1017,$B278,'Daily Log'!$CF$18:$CF$1017),0)</f>
        <v>0</v>
      </c>
      <c r="AI278" s="320">
        <f>IFERROR($E278*SUMIF('Daily Log'!$CH$18:$CH$1017,$B278,'Daily Log'!$CI$18:$CI$1017),0)</f>
        <v>0</v>
      </c>
      <c r="AJ278" s="320">
        <f>IFERROR($E278*SUMIF('Daily Log'!$CK$18:$CK$1017,$B278,'Daily Log'!$CL$18:$CL$1017),0)</f>
        <v>0</v>
      </c>
      <c r="AK278" s="320">
        <f>IFERROR($E278*SUMIF('Daily Log'!$CN$18:$CN$1017,$B278,'Daily Log'!$CO$18:$CO$1017),0)</f>
        <v>0</v>
      </c>
    </row>
    <row r="279" spans="1:37" s="321" customFormat="1" ht="33.75" customHeight="1">
      <c r="A279" s="93"/>
      <c r="B279" s="731" t="s">
        <v>659</v>
      </c>
      <c r="C279" s="732" t="s">
        <v>826</v>
      </c>
      <c r="D279" s="733" t="s">
        <v>806</v>
      </c>
      <c r="E279" s="734">
        <v>1</v>
      </c>
      <c r="F279" s="116">
        <f t="shared" si="5"/>
        <v>0</v>
      </c>
      <c r="G279" s="117">
        <f>IFERROR($E279*SUMIF('Daily Log'!$B$18:$B$1017,$B279,'Daily Log'!$C$18:$C$1017),0)</f>
        <v>0</v>
      </c>
      <c r="H279" s="117">
        <f>IFERROR($E279*SUMIF('Daily Log'!$E$18:$E$1017,$B279,'Daily Log'!$F$18:$F$1017),0)</f>
        <v>0</v>
      </c>
      <c r="I279" s="117">
        <f>IFERROR($E279*SUMIF('Daily Log'!$H$18:$H$1017,$B279,'Daily Log'!$I$18:$I$1017),0)</f>
        <v>0</v>
      </c>
      <c r="J279" s="117">
        <f>IFERROR($E279*SUMIF('Daily Log'!$K$18:$K$1017,$B279,'Daily Log'!$L$18:$L$1017),0)</f>
        <v>0</v>
      </c>
      <c r="K279" s="117">
        <f>IFERROR($E279*SUMIF('Daily Log'!$N$18:$N$1017,$B279,'Daily Log'!$O$18:$O$1017),0)</f>
        <v>0</v>
      </c>
      <c r="L279" s="117">
        <f>IFERROR($E279*SUMIF('Daily Log'!$Q$18:$Q$1017,$B279,'Daily Log'!$R$18:$R$1017),0)</f>
        <v>0</v>
      </c>
      <c r="M279" s="117">
        <f>IFERROR($E279*SUMIF('Daily Log'!$T$18:$T$1017,$B279,'Daily Log'!$U$18:$U$1017),0)</f>
        <v>0</v>
      </c>
      <c r="N279" s="117">
        <f>IFERROR($E279*SUMIF('Daily Log'!$W$18:$W$1017,$B279,'Daily Log'!$X$18:$X$1017),0)</f>
        <v>0</v>
      </c>
      <c r="O279" s="117">
        <f>IFERROR($E279*SUMIF('Daily Log'!$Z$18:$Z$1017,$B279,'Daily Log'!$AA$18:$AA$1017),0)</f>
        <v>0</v>
      </c>
      <c r="P279" s="320">
        <f>IFERROR($E279*SUMIF('Daily Log'!$AC$18:$AC$1017,$B279,'Daily Log'!$AD$18:$AD$1017),0)</f>
        <v>0</v>
      </c>
      <c r="Q279" s="320">
        <f>IFERROR($E279*SUMIF('Daily Log'!$AF$18:$AF$1017,$B279,'Daily Log'!$AG$18:$AG$1017),0)</f>
        <v>0</v>
      </c>
      <c r="R279" s="320">
        <f>IFERROR($E279*SUMIF('Daily Log'!$AI$18:$AI$1017,$B279,'Daily Log'!$AJ$18:$AJ$1017),0)</f>
        <v>0</v>
      </c>
      <c r="S279" s="320">
        <f>IFERROR($E279*SUMIF('Daily Log'!$AL$18:$AL$1017,$B279,'Daily Log'!$AM$18:$AM$1017),0)</f>
        <v>0</v>
      </c>
      <c r="T279" s="320">
        <f>IFERROR($E279*SUMIF('Daily Log'!$AO$18:$AO$1017,$B279,'Daily Log'!$AP$18:$AP$1017),0)</f>
        <v>0</v>
      </c>
      <c r="U279" s="320">
        <f>IFERROR($E279*SUMIF('Daily Log'!$AR$18:$AR$1017,$B279,'Daily Log'!$AS$18:$AS$1017),0)</f>
        <v>0</v>
      </c>
      <c r="V279" s="320">
        <f>IFERROR($E279*SUMIF('Daily Log'!$AU$18:$AU$1017,$B279,'Daily Log'!$AV$18:$AV$1017),0)</f>
        <v>0</v>
      </c>
      <c r="W279" s="320">
        <f>IFERROR($E279*SUMIF('Daily Log'!$AX$18:$AX$1017,$B279,'Daily Log'!$AY$18:$AY$1017),0)</f>
        <v>0</v>
      </c>
      <c r="X279" s="320">
        <f>IFERROR($E279*SUMIF('Daily Log'!$BA$18:$BA$1017,$B279,'Daily Log'!$BB$18:$BB$1017),0)</f>
        <v>0</v>
      </c>
      <c r="Y279" s="320">
        <f>IFERROR($E279*SUMIF('Daily Log'!$BD$18:$BD$1017,$B279,'Daily Log'!$BE$18:$BE$1017),0)</f>
        <v>0</v>
      </c>
      <c r="Z279" s="320">
        <f>IFERROR($E279*SUMIF('Daily Log'!$BG$18:$BG$1017,$B279,'Daily Log'!$BH$18:$BH$1017),0)</f>
        <v>0</v>
      </c>
      <c r="AA279" s="320">
        <f>IFERROR($E279*SUMIF('Daily Log'!$BJ$18:$BJ$1017,$B279,'Daily Log'!$BK$18:$BK$1017),0)</f>
        <v>0</v>
      </c>
      <c r="AB279" s="320">
        <f>IFERROR($E279*SUMIF('Daily Log'!$BM$18:$BM$1017,$B279,'Daily Log'!$BN$18:$BN$1017),0)</f>
        <v>0</v>
      </c>
      <c r="AC279" s="320">
        <f>IFERROR($E279*SUMIF('Daily Log'!$BP$18:$BP$1017,$B279,'Daily Log'!$BQ$18:$BQ$1017),0)</f>
        <v>0</v>
      </c>
      <c r="AD279" s="320">
        <f>IFERROR($E279*SUMIF('Daily Log'!$BS$18:$BS$1017,$B279,'Daily Log'!$BT$18:$BT$1017),0)</f>
        <v>0</v>
      </c>
      <c r="AE279" s="320">
        <f>IFERROR($E279*SUMIF('Daily Log'!$BV$18:$BV$1017,$B279,'Daily Log'!$BW$18:$BW$1017),0)</f>
        <v>0</v>
      </c>
      <c r="AF279" s="320">
        <f>IFERROR($E279*SUMIF('Daily Log'!$BY$18:$BY$1017,$B279,'Daily Log'!$BZ$18:$BZ$1017),0)</f>
        <v>0</v>
      </c>
      <c r="AG279" s="320">
        <f>IFERROR($E279*SUMIF('Daily Log'!$CB$18:$CB$1017,$B279,'Daily Log'!$CC$18:$CC$1017),0)</f>
        <v>0</v>
      </c>
      <c r="AH279" s="320">
        <f>IFERROR($E279*SUMIF('Daily Log'!$CE$18:$CE$1017,$B279,'Daily Log'!$CF$18:$CF$1017),0)</f>
        <v>0</v>
      </c>
      <c r="AI279" s="320">
        <f>IFERROR($E279*SUMIF('Daily Log'!$CH$18:$CH$1017,$B279,'Daily Log'!$CI$18:$CI$1017),0)</f>
        <v>0</v>
      </c>
      <c r="AJ279" s="320">
        <f>IFERROR($E279*SUMIF('Daily Log'!$CK$18:$CK$1017,$B279,'Daily Log'!$CL$18:$CL$1017),0)</f>
        <v>0</v>
      </c>
      <c r="AK279" s="320">
        <f>IFERROR($E279*SUMIF('Daily Log'!$CN$18:$CN$1017,$B279,'Daily Log'!$CO$18:$CO$1017),0)</f>
        <v>0</v>
      </c>
    </row>
    <row r="280" spans="1:37" s="321" customFormat="1" ht="33.75" customHeight="1">
      <c r="A280" s="93"/>
      <c r="B280" s="636" t="s">
        <v>661</v>
      </c>
      <c r="C280" s="418" t="s">
        <v>827</v>
      </c>
      <c r="D280" s="399" t="s">
        <v>806</v>
      </c>
      <c r="E280" s="184">
        <v>1</v>
      </c>
      <c r="F280" s="116">
        <f t="shared" si="5"/>
        <v>0</v>
      </c>
      <c r="G280" s="117">
        <f>IFERROR($E280*SUMIF('Daily Log'!$B$18:$B$1017,$B280,'Daily Log'!$C$18:$C$1017),0)</f>
        <v>0</v>
      </c>
      <c r="H280" s="117">
        <f>IFERROR($E280*SUMIF('Daily Log'!$E$18:$E$1017,$B280,'Daily Log'!$F$18:$F$1017),0)</f>
        <v>0</v>
      </c>
      <c r="I280" s="117">
        <f>IFERROR($E280*SUMIF('Daily Log'!$H$18:$H$1017,$B280,'Daily Log'!$I$18:$I$1017),0)</f>
        <v>0</v>
      </c>
      <c r="J280" s="117">
        <f>IFERROR($E280*SUMIF('Daily Log'!$K$18:$K$1017,$B280,'Daily Log'!$L$18:$L$1017),0)</f>
        <v>0</v>
      </c>
      <c r="K280" s="117">
        <f>IFERROR($E280*SUMIF('Daily Log'!$N$18:$N$1017,$B280,'Daily Log'!$O$18:$O$1017),0)</f>
        <v>0</v>
      </c>
      <c r="L280" s="117">
        <f>IFERROR($E280*SUMIF('Daily Log'!$Q$18:$Q$1017,$B280,'Daily Log'!$R$18:$R$1017),0)</f>
        <v>0</v>
      </c>
      <c r="M280" s="117">
        <f>IFERROR($E280*SUMIF('Daily Log'!$T$18:$T$1017,$B280,'Daily Log'!$U$18:$U$1017),0)</f>
        <v>0</v>
      </c>
      <c r="N280" s="117">
        <f>IFERROR($E280*SUMIF('Daily Log'!$W$18:$W$1017,$B280,'Daily Log'!$X$18:$X$1017),0)</f>
        <v>0</v>
      </c>
      <c r="O280" s="117">
        <f>IFERROR($E280*SUMIF('Daily Log'!$Z$18:$Z$1017,$B280,'Daily Log'!$AA$18:$AA$1017),0)</f>
        <v>0</v>
      </c>
      <c r="P280" s="320">
        <f>IFERROR($E280*SUMIF('Daily Log'!$AC$18:$AC$1017,$B280,'Daily Log'!$AD$18:$AD$1017),0)</f>
        <v>0</v>
      </c>
      <c r="Q280" s="320">
        <f>IFERROR($E280*SUMIF('Daily Log'!$AF$18:$AF$1017,$B280,'Daily Log'!$AG$18:$AG$1017),0)</f>
        <v>0</v>
      </c>
      <c r="R280" s="320">
        <f>IFERROR($E280*SUMIF('Daily Log'!$AI$18:$AI$1017,$B280,'Daily Log'!$AJ$18:$AJ$1017),0)</f>
        <v>0</v>
      </c>
      <c r="S280" s="320">
        <f>IFERROR($E280*SUMIF('Daily Log'!$AL$18:$AL$1017,$B280,'Daily Log'!$AM$18:$AM$1017),0)</f>
        <v>0</v>
      </c>
      <c r="T280" s="320">
        <f>IFERROR($E280*SUMIF('Daily Log'!$AO$18:$AO$1017,$B280,'Daily Log'!$AP$18:$AP$1017),0)</f>
        <v>0</v>
      </c>
      <c r="U280" s="320">
        <f>IFERROR($E280*SUMIF('Daily Log'!$AR$18:$AR$1017,$B280,'Daily Log'!$AS$18:$AS$1017),0)</f>
        <v>0</v>
      </c>
      <c r="V280" s="320">
        <f>IFERROR($E280*SUMIF('Daily Log'!$AU$18:$AU$1017,$B280,'Daily Log'!$AV$18:$AV$1017),0)</f>
        <v>0</v>
      </c>
      <c r="W280" s="320">
        <f>IFERROR($E280*SUMIF('Daily Log'!$AX$18:$AX$1017,$B280,'Daily Log'!$AY$18:$AY$1017),0)</f>
        <v>0</v>
      </c>
      <c r="X280" s="320">
        <f>IFERROR($E280*SUMIF('Daily Log'!$BA$18:$BA$1017,$B280,'Daily Log'!$BB$18:$BB$1017),0)</f>
        <v>0</v>
      </c>
      <c r="Y280" s="320">
        <f>IFERROR($E280*SUMIF('Daily Log'!$BD$18:$BD$1017,$B280,'Daily Log'!$BE$18:$BE$1017),0)</f>
        <v>0</v>
      </c>
      <c r="Z280" s="320">
        <f>IFERROR($E280*SUMIF('Daily Log'!$BG$18:$BG$1017,$B280,'Daily Log'!$BH$18:$BH$1017),0)</f>
        <v>0</v>
      </c>
      <c r="AA280" s="320">
        <f>IFERROR($E280*SUMIF('Daily Log'!$BJ$18:$BJ$1017,$B280,'Daily Log'!$BK$18:$BK$1017),0)</f>
        <v>0</v>
      </c>
      <c r="AB280" s="320">
        <f>IFERROR($E280*SUMIF('Daily Log'!$BM$18:$BM$1017,$B280,'Daily Log'!$BN$18:$BN$1017),0)</f>
        <v>0</v>
      </c>
      <c r="AC280" s="320">
        <f>IFERROR($E280*SUMIF('Daily Log'!$BP$18:$BP$1017,$B280,'Daily Log'!$BQ$18:$BQ$1017),0)</f>
        <v>0</v>
      </c>
      <c r="AD280" s="320">
        <f>IFERROR($E280*SUMIF('Daily Log'!$BS$18:$BS$1017,$B280,'Daily Log'!$BT$18:$BT$1017),0)</f>
        <v>0</v>
      </c>
      <c r="AE280" s="320">
        <f>IFERROR($E280*SUMIF('Daily Log'!$BV$18:$BV$1017,$B280,'Daily Log'!$BW$18:$BW$1017),0)</f>
        <v>0</v>
      </c>
      <c r="AF280" s="320">
        <f>IFERROR($E280*SUMIF('Daily Log'!$BY$18:$BY$1017,$B280,'Daily Log'!$BZ$18:$BZ$1017),0)</f>
        <v>0</v>
      </c>
      <c r="AG280" s="320">
        <f>IFERROR($E280*SUMIF('Daily Log'!$CB$18:$CB$1017,$B280,'Daily Log'!$CC$18:$CC$1017),0)</f>
        <v>0</v>
      </c>
      <c r="AH280" s="320">
        <f>IFERROR($E280*SUMIF('Daily Log'!$CE$18:$CE$1017,$B280,'Daily Log'!$CF$18:$CF$1017),0)</f>
        <v>0</v>
      </c>
      <c r="AI280" s="320">
        <f>IFERROR($E280*SUMIF('Daily Log'!$CH$18:$CH$1017,$B280,'Daily Log'!$CI$18:$CI$1017),0)</f>
        <v>0</v>
      </c>
      <c r="AJ280" s="320">
        <f>IFERROR($E280*SUMIF('Daily Log'!$CK$18:$CK$1017,$B280,'Daily Log'!$CL$18:$CL$1017),0)</f>
        <v>0</v>
      </c>
      <c r="AK280" s="320">
        <f>IFERROR($E280*SUMIF('Daily Log'!$CN$18:$CN$1017,$B280,'Daily Log'!$CO$18:$CO$1017),0)</f>
        <v>0</v>
      </c>
    </row>
    <row r="281" spans="1:37" ht="33.75" customHeight="1">
      <c r="B281" s="636" t="s">
        <v>662</v>
      </c>
      <c r="C281" s="418" t="s">
        <v>828</v>
      </c>
      <c r="D281" s="399" t="s">
        <v>806</v>
      </c>
      <c r="E281" s="184">
        <v>1</v>
      </c>
      <c r="F281" s="116">
        <f t="shared" si="5"/>
        <v>1</v>
      </c>
      <c r="G281" s="117">
        <f>IFERROR($E281*SUMIF('Daily Log'!$B$18:$B$1017,$B281,'Daily Log'!$C$18:$C$1017),0)</f>
        <v>0</v>
      </c>
      <c r="H281" s="117">
        <f>IFERROR($E281*SUMIF('Daily Log'!$E$18:$E$1017,$B281,'Daily Log'!$F$18:$F$1017),0)</f>
        <v>0</v>
      </c>
      <c r="I281" s="117">
        <f>IFERROR($E281*SUMIF('Daily Log'!$H$18:$H$1017,$B281,'Daily Log'!$I$18:$I$1017),0)</f>
        <v>0</v>
      </c>
      <c r="J281" s="117">
        <f>IFERROR($E281*SUMIF('Daily Log'!$K$18:$K$1017,$B281,'Daily Log'!$L$18:$L$1017),0)</f>
        <v>0</v>
      </c>
      <c r="K281" s="117">
        <f>IFERROR($E281*SUMIF('Daily Log'!$N$18:$N$1017,$B281,'Daily Log'!$O$18:$O$1017),0)</f>
        <v>0</v>
      </c>
      <c r="L281" s="117">
        <f>IFERROR($E281*SUMIF('Daily Log'!$Q$18:$Q$1017,$B281,'Daily Log'!$R$18:$R$1017),0)</f>
        <v>0</v>
      </c>
      <c r="M281" s="117">
        <f>IFERROR($E281*SUMIF('Daily Log'!$T$18:$T$1017,$B281,'Daily Log'!$U$18:$U$1017),0)</f>
        <v>0</v>
      </c>
      <c r="N281" s="117">
        <f>IFERROR($E281*SUMIF('Daily Log'!$W$18:$W$1017,$B281,'Daily Log'!$X$18:$X$1017),0)</f>
        <v>0</v>
      </c>
      <c r="O281" s="117">
        <f>IFERROR($E281*SUMIF('Daily Log'!$Z$18:$Z$1017,$B281,'Daily Log'!$AA$18:$AA$1017),0)</f>
        <v>0</v>
      </c>
      <c r="P281" s="117">
        <f>IFERROR($E281*SUMIF('Daily Log'!$AC$18:$AC$1017,$B281,'Daily Log'!$AD$18:$AD$1017),0)</f>
        <v>0</v>
      </c>
      <c r="Q281" s="117">
        <f>IFERROR($E281*SUMIF('Daily Log'!$AF$18:$AF$1017,$B281,'Daily Log'!$AG$18:$AG$1017),0)</f>
        <v>0</v>
      </c>
      <c r="R281" s="117">
        <f>IFERROR($E281*SUMIF('Daily Log'!$AI$18:$AI$1017,$B281,'Daily Log'!$AJ$18:$AJ$1017),0)</f>
        <v>0</v>
      </c>
      <c r="S281" s="117">
        <f>IFERROR($E281*SUMIF('Daily Log'!$AL$18:$AL$1017,$B281,'Daily Log'!$AM$18:$AM$1017),0)</f>
        <v>0</v>
      </c>
      <c r="T281" s="117">
        <f>IFERROR($E281*SUMIF('Daily Log'!$AO$18:$AO$1017,$B281,'Daily Log'!$AP$18:$AP$1017),0)</f>
        <v>0</v>
      </c>
      <c r="U281" s="117">
        <f>IFERROR($E281*SUMIF('Daily Log'!$AR$18:$AR$1017,$B281,'Daily Log'!$AS$18:$AS$1017),0)</f>
        <v>0</v>
      </c>
      <c r="V281" s="117">
        <f>IFERROR($E281*SUMIF('Daily Log'!$AU$18:$AU$1017,$B281,'Daily Log'!$AV$18:$AV$1017),0)</f>
        <v>0</v>
      </c>
      <c r="W281" s="117">
        <f>IFERROR($E281*SUMIF('Daily Log'!$AX$18:$AX$1017,$B281,'Daily Log'!$AY$18:$AY$1017),0)</f>
        <v>0</v>
      </c>
      <c r="X281" s="117">
        <f>IFERROR($E281*SUMIF('Daily Log'!$BA$18:$BA$1017,$B281,'Daily Log'!$BB$18:$BB$1017),0)</f>
        <v>0</v>
      </c>
      <c r="Y281" s="117">
        <f>IFERROR($E281*SUMIF('Daily Log'!$BD$18:$BD$1017,$B281,'Daily Log'!$BE$18:$BE$1017),0)</f>
        <v>0</v>
      </c>
      <c r="Z281" s="117">
        <f>IFERROR($E281*SUMIF('Daily Log'!$BG$18:$BG$1017,$B281,'Daily Log'!$BH$18:$BH$1017),0)</f>
        <v>0</v>
      </c>
      <c r="AA281" s="117">
        <f>IFERROR($E281*SUMIF('Daily Log'!$BJ$18:$BJ$1017,$B281,'Daily Log'!$BK$18:$BK$1017),0)</f>
        <v>0</v>
      </c>
      <c r="AB281" s="117">
        <f>IFERROR($E281*SUMIF('Daily Log'!$BM$18:$BM$1017,$B281,'Daily Log'!$BN$18:$BN$1017),0)</f>
        <v>0</v>
      </c>
      <c r="AC281" s="117">
        <f>IFERROR($E281*SUMIF('Daily Log'!$BP$18:$BP$1017,$B281,'Daily Log'!$BQ$18:$BQ$1017),0)</f>
        <v>0</v>
      </c>
      <c r="AD281" s="117">
        <f>IFERROR($E281*SUMIF('Daily Log'!$BS$18:$BS$1017,$B281,'Daily Log'!$BT$18:$BT$1017),0)</f>
        <v>0</v>
      </c>
      <c r="AE281" s="117">
        <f>IFERROR($E281*SUMIF('Daily Log'!$BV$18:$BV$1017,$B281,'Daily Log'!$BW$18:$BW$1017),0)</f>
        <v>1</v>
      </c>
      <c r="AF281" s="117">
        <f>IFERROR($E281*SUMIF('Daily Log'!$BY$18:$BY$1017,$B281,'Daily Log'!$BZ$18:$BZ$1017),0)</f>
        <v>0</v>
      </c>
      <c r="AG281" s="117">
        <f>IFERROR($E281*SUMIF('Daily Log'!$CB$18:$CB$1017,$B281,'Daily Log'!$CC$18:$CC$1017),0)</f>
        <v>0</v>
      </c>
      <c r="AH281" s="117">
        <f>IFERROR($E281*SUMIF('Daily Log'!$CE$18:$CE$1017,$B281,'Daily Log'!$CF$18:$CF$1017),0)</f>
        <v>0</v>
      </c>
      <c r="AI281" s="117">
        <f>IFERROR($E281*SUMIF('Daily Log'!$CH$18:$CH$1017,$B281,'Daily Log'!$CI$18:$CI$1017),0)</f>
        <v>0</v>
      </c>
      <c r="AJ281" s="117">
        <f>IFERROR($E281*SUMIF('Daily Log'!$CK$18:$CK$1017,$B281,'Daily Log'!$CL$18:$CL$1017),0)</f>
        <v>0</v>
      </c>
      <c r="AK281" s="117">
        <f>IFERROR($E281*SUMIF('Daily Log'!$CN$18:$CN$1017,$B281,'Daily Log'!$CO$18:$CO$1017),0)</f>
        <v>0</v>
      </c>
    </row>
    <row r="282" spans="1:37" ht="33.75" customHeight="1">
      <c r="B282" s="636" t="s">
        <v>664</v>
      </c>
      <c r="C282" s="418" t="s">
        <v>829</v>
      </c>
      <c r="D282" s="399" t="s">
        <v>806</v>
      </c>
      <c r="E282" s="184">
        <v>1</v>
      </c>
      <c r="F282" s="116">
        <f t="shared" si="5"/>
        <v>0</v>
      </c>
      <c r="G282" s="117">
        <f>IFERROR($E282*SUMIF('Daily Log'!$B$18:$B$1017,$B282,'Daily Log'!$C$18:$C$1017),0)</f>
        <v>0</v>
      </c>
      <c r="H282" s="117">
        <f>IFERROR($E282*SUMIF('Daily Log'!$E$18:$E$1017,$B282,'Daily Log'!$F$18:$F$1017),0)</f>
        <v>0</v>
      </c>
      <c r="I282" s="117">
        <f>IFERROR($E282*SUMIF('Daily Log'!$H$18:$H$1017,$B282,'Daily Log'!$I$18:$I$1017),0)</f>
        <v>0</v>
      </c>
      <c r="J282" s="117">
        <f>IFERROR($E282*SUMIF('Daily Log'!$K$18:$K$1017,$B282,'Daily Log'!$L$18:$L$1017),0)</f>
        <v>0</v>
      </c>
      <c r="K282" s="117">
        <f>IFERROR($E282*SUMIF('Daily Log'!$N$18:$N$1017,$B282,'Daily Log'!$O$18:$O$1017),0)</f>
        <v>0</v>
      </c>
      <c r="L282" s="117">
        <f>IFERROR($E282*SUMIF('Daily Log'!$Q$18:$Q$1017,$B282,'Daily Log'!$R$18:$R$1017),0)</f>
        <v>0</v>
      </c>
      <c r="M282" s="117">
        <f>IFERROR($E282*SUMIF('Daily Log'!$T$18:$T$1017,$B282,'Daily Log'!$U$18:$U$1017),0)</f>
        <v>0</v>
      </c>
      <c r="N282" s="117">
        <f>IFERROR($E282*SUMIF('Daily Log'!$W$18:$W$1017,$B282,'Daily Log'!$X$18:$X$1017),0)</f>
        <v>0</v>
      </c>
      <c r="O282" s="117">
        <f>IFERROR($E282*SUMIF('Daily Log'!$Z$18:$Z$1017,$B282,'Daily Log'!$AA$18:$AA$1017),0)</f>
        <v>0</v>
      </c>
      <c r="P282" s="117">
        <f>IFERROR($E282*SUMIF('Daily Log'!$AC$18:$AC$1017,$B282,'Daily Log'!$AD$18:$AD$1017),0)</f>
        <v>0</v>
      </c>
      <c r="Q282" s="117">
        <f>IFERROR($E282*SUMIF('Daily Log'!$AF$18:$AF$1017,$B282,'Daily Log'!$AG$18:$AG$1017),0)</f>
        <v>0</v>
      </c>
      <c r="R282" s="117">
        <f>IFERROR($E282*SUMIF('Daily Log'!$AI$18:$AI$1017,$B282,'Daily Log'!$AJ$18:$AJ$1017),0)</f>
        <v>0</v>
      </c>
      <c r="S282" s="117">
        <f>IFERROR($E282*SUMIF('Daily Log'!$AL$18:$AL$1017,$B282,'Daily Log'!$AM$18:$AM$1017),0)</f>
        <v>0</v>
      </c>
      <c r="T282" s="117">
        <f>IFERROR($E282*SUMIF('Daily Log'!$AO$18:$AO$1017,$B282,'Daily Log'!$AP$18:$AP$1017),0)</f>
        <v>0</v>
      </c>
      <c r="U282" s="117">
        <f>IFERROR($E282*SUMIF('Daily Log'!$AR$18:$AR$1017,$B282,'Daily Log'!$AS$18:$AS$1017),0)</f>
        <v>0</v>
      </c>
      <c r="V282" s="117">
        <f>IFERROR($E282*SUMIF('Daily Log'!$AU$18:$AU$1017,$B282,'Daily Log'!$AV$18:$AV$1017),0)</f>
        <v>0</v>
      </c>
      <c r="W282" s="117">
        <f>IFERROR($E282*SUMIF('Daily Log'!$AX$18:$AX$1017,$B282,'Daily Log'!$AY$18:$AY$1017),0)</f>
        <v>0</v>
      </c>
      <c r="X282" s="117">
        <f>IFERROR($E282*SUMIF('Daily Log'!$BA$18:$BA$1017,$B282,'Daily Log'!$BB$18:$BB$1017),0)</f>
        <v>0</v>
      </c>
      <c r="Y282" s="117">
        <f>IFERROR($E282*SUMIF('Daily Log'!$BD$18:$BD$1017,$B282,'Daily Log'!$BE$18:$BE$1017),0)</f>
        <v>0</v>
      </c>
      <c r="Z282" s="117">
        <f>IFERROR($E282*SUMIF('Daily Log'!$BG$18:$BG$1017,$B282,'Daily Log'!$BH$18:$BH$1017),0)</f>
        <v>0</v>
      </c>
      <c r="AA282" s="117">
        <f>IFERROR($E282*SUMIF('Daily Log'!$BJ$18:$BJ$1017,$B282,'Daily Log'!$BK$18:$BK$1017),0)</f>
        <v>0</v>
      </c>
      <c r="AB282" s="117">
        <f>IFERROR($E282*SUMIF('Daily Log'!$BM$18:$BM$1017,$B282,'Daily Log'!$BN$18:$BN$1017),0)</f>
        <v>0</v>
      </c>
      <c r="AC282" s="117">
        <f>IFERROR($E282*SUMIF('Daily Log'!$BP$18:$BP$1017,$B282,'Daily Log'!$BQ$18:$BQ$1017),0)</f>
        <v>0</v>
      </c>
      <c r="AD282" s="117">
        <f>IFERROR($E282*SUMIF('Daily Log'!$BS$18:$BS$1017,$B282,'Daily Log'!$BT$18:$BT$1017),0)</f>
        <v>0</v>
      </c>
      <c r="AE282" s="117">
        <f>IFERROR($E282*SUMIF('Daily Log'!$BV$18:$BV$1017,$B282,'Daily Log'!$BW$18:$BW$1017),0)</f>
        <v>0</v>
      </c>
      <c r="AF282" s="117">
        <f>IFERROR($E282*SUMIF('Daily Log'!$BY$18:$BY$1017,$B282,'Daily Log'!$BZ$18:$BZ$1017),0)</f>
        <v>0</v>
      </c>
      <c r="AG282" s="117">
        <f>IFERROR($E282*SUMIF('Daily Log'!$CB$18:$CB$1017,$B282,'Daily Log'!$CC$18:$CC$1017),0)</f>
        <v>0</v>
      </c>
      <c r="AH282" s="117">
        <f>IFERROR($E282*SUMIF('Daily Log'!$CE$18:$CE$1017,$B282,'Daily Log'!$CF$18:$CF$1017),0)</f>
        <v>0</v>
      </c>
      <c r="AI282" s="117">
        <f>IFERROR($E282*SUMIF('Daily Log'!$CH$18:$CH$1017,$B282,'Daily Log'!$CI$18:$CI$1017),0)</f>
        <v>0</v>
      </c>
      <c r="AJ282" s="117">
        <f>IFERROR($E282*SUMIF('Daily Log'!$CK$18:$CK$1017,$B282,'Daily Log'!$CL$18:$CL$1017),0)</f>
        <v>0</v>
      </c>
      <c r="AK282" s="117">
        <f>IFERROR($E282*SUMIF('Daily Log'!$CN$18:$CN$1017,$B282,'Daily Log'!$CO$18:$CO$1017),0)</f>
        <v>0</v>
      </c>
    </row>
    <row r="283" spans="1:37" ht="33.75" customHeight="1">
      <c r="B283" s="636" t="s">
        <v>666</v>
      </c>
      <c r="C283" s="418" t="s">
        <v>830</v>
      </c>
      <c r="D283" s="399" t="s">
        <v>806</v>
      </c>
      <c r="E283" s="184">
        <v>1</v>
      </c>
      <c r="F283" s="116">
        <f t="shared" si="5"/>
        <v>0</v>
      </c>
      <c r="G283" s="117">
        <f>IFERROR($E283*SUMIF('Daily Log'!$B$18:$B$1017,$B283,'Daily Log'!$C$18:$C$1017),0)</f>
        <v>0</v>
      </c>
      <c r="H283" s="117">
        <f>IFERROR($E283*SUMIF('Daily Log'!$E$18:$E$1017,$B283,'Daily Log'!$F$18:$F$1017),0)</f>
        <v>0</v>
      </c>
      <c r="I283" s="117">
        <f>IFERROR($E283*SUMIF('Daily Log'!$H$18:$H$1017,$B283,'Daily Log'!$I$18:$I$1017),0)</f>
        <v>0</v>
      </c>
      <c r="J283" s="117">
        <f>IFERROR($E283*SUMIF('Daily Log'!$K$18:$K$1017,$B283,'Daily Log'!$L$18:$L$1017),0)</f>
        <v>0</v>
      </c>
      <c r="K283" s="117">
        <f>IFERROR($E283*SUMIF('Daily Log'!$N$18:$N$1017,$B283,'Daily Log'!$O$18:$O$1017),0)</f>
        <v>0</v>
      </c>
      <c r="L283" s="117">
        <f>IFERROR($E283*SUMIF('Daily Log'!$Q$18:$Q$1017,$B283,'Daily Log'!$R$18:$R$1017),0)</f>
        <v>0</v>
      </c>
      <c r="M283" s="117">
        <f>IFERROR($E283*SUMIF('Daily Log'!$T$18:$T$1017,$B283,'Daily Log'!$U$18:$U$1017),0)</f>
        <v>0</v>
      </c>
      <c r="N283" s="117">
        <f>IFERROR($E283*SUMIF('Daily Log'!$W$18:$W$1017,$B283,'Daily Log'!$X$18:$X$1017),0)</f>
        <v>0</v>
      </c>
      <c r="O283" s="117">
        <f>IFERROR($E283*SUMIF('Daily Log'!$Z$18:$Z$1017,$B283,'Daily Log'!$AA$18:$AA$1017),0)</f>
        <v>0</v>
      </c>
      <c r="P283" s="117">
        <f>IFERROR($E283*SUMIF('Daily Log'!$AC$18:$AC$1017,$B283,'Daily Log'!$AD$18:$AD$1017),0)</f>
        <v>0</v>
      </c>
      <c r="Q283" s="117">
        <f>IFERROR($E283*SUMIF('Daily Log'!$AF$18:$AF$1017,$B283,'Daily Log'!$AG$18:$AG$1017),0)</f>
        <v>0</v>
      </c>
      <c r="R283" s="117">
        <f>IFERROR($E283*SUMIF('Daily Log'!$AI$18:$AI$1017,$B283,'Daily Log'!$AJ$18:$AJ$1017),0)</f>
        <v>0</v>
      </c>
      <c r="S283" s="117">
        <f>IFERROR($E283*SUMIF('Daily Log'!$AL$18:$AL$1017,$B283,'Daily Log'!$AM$18:$AM$1017),0)</f>
        <v>0</v>
      </c>
      <c r="T283" s="117">
        <f>IFERROR($E283*SUMIF('Daily Log'!$AO$18:$AO$1017,$B283,'Daily Log'!$AP$18:$AP$1017),0)</f>
        <v>0</v>
      </c>
      <c r="U283" s="117">
        <f>IFERROR($E283*SUMIF('Daily Log'!$AR$18:$AR$1017,$B283,'Daily Log'!$AS$18:$AS$1017),0)</f>
        <v>0</v>
      </c>
      <c r="V283" s="117">
        <f>IFERROR($E283*SUMIF('Daily Log'!$AU$18:$AU$1017,$B283,'Daily Log'!$AV$18:$AV$1017),0)</f>
        <v>0</v>
      </c>
      <c r="W283" s="117">
        <f>IFERROR($E283*SUMIF('Daily Log'!$AX$18:$AX$1017,$B283,'Daily Log'!$AY$18:$AY$1017),0)</f>
        <v>0</v>
      </c>
      <c r="X283" s="117">
        <f>IFERROR($E283*SUMIF('Daily Log'!$BA$18:$BA$1017,$B283,'Daily Log'!$BB$18:$BB$1017),0)</f>
        <v>0</v>
      </c>
      <c r="Y283" s="117">
        <f>IFERROR($E283*SUMIF('Daily Log'!$BD$18:$BD$1017,$B283,'Daily Log'!$BE$18:$BE$1017),0)</f>
        <v>0</v>
      </c>
      <c r="Z283" s="117">
        <f>IFERROR($E283*SUMIF('Daily Log'!$BG$18:$BG$1017,$B283,'Daily Log'!$BH$18:$BH$1017),0)</f>
        <v>0</v>
      </c>
      <c r="AA283" s="117">
        <f>IFERROR($E283*SUMIF('Daily Log'!$BJ$18:$BJ$1017,$B283,'Daily Log'!$BK$18:$BK$1017),0)</f>
        <v>0</v>
      </c>
      <c r="AB283" s="117">
        <f>IFERROR($E283*SUMIF('Daily Log'!$BM$18:$BM$1017,$B283,'Daily Log'!$BN$18:$BN$1017),0)</f>
        <v>0</v>
      </c>
      <c r="AC283" s="117">
        <f>IFERROR($E283*SUMIF('Daily Log'!$BP$18:$BP$1017,$B283,'Daily Log'!$BQ$18:$BQ$1017),0)</f>
        <v>0</v>
      </c>
      <c r="AD283" s="117">
        <f>IFERROR($E283*SUMIF('Daily Log'!$BS$18:$BS$1017,$B283,'Daily Log'!$BT$18:$BT$1017),0)</f>
        <v>0</v>
      </c>
      <c r="AE283" s="117">
        <f>IFERROR($E283*SUMIF('Daily Log'!$BV$18:$BV$1017,$B283,'Daily Log'!$BW$18:$BW$1017),0)</f>
        <v>0</v>
      </c>
      <c r="AF283" s="117">
        <f>IFERROR($E283*SUMIF('Daily Log'!$BY$18:$BY$1017,$B283,'Daily Log'!$BZ$18:$BZ$1017),0)</f>
        <v>0</v>
      </c>
      <c r="AG283" s="117">
        <f>IFERROR($E283*SUMIF('Daily Log'!$CB$18:$CB$1017,$B283,'Daily Log'!$CC$18:$CC$1017),0)</f>
        <v>0</v>
      </c>
      <c r="AH283" s="117">
        <f>IFERROR($E283*SUMIF('Daily Log'!$CE$18:$CE$1017,$B283,'Daily Log'!$CF$18:$CF$1017),0)</f>
        <v>0</v>
      </c>
      <c r="AI283" s="117">
        <f>IFERROR($E283*SUMIF('Daily Log'!$CH$18:$CH$1017,$B283,'Daily Log'!$CI$18:$CI$1017),0)</f>
        <v>0</v>
      </c>
      <c r="AJ283" s="117">
        <f>IFERROR($E283*SUMIF('Daily Log'!$CK$18:$CK$1017,$B283,'Daily Log'!$CL$18:$CL$1017),0)</f>
        <v>0</v>
      </c>
      <c r="AK283" s="117">
        <f>IFERROR($E283*SUMIF('Daily Log'!$CN$18:$CN$1017,$B283,'Daily Log'!$CO$18:$CO$1017),0)</f>
        <v>0</v>
      </c>
    </row>
    <row r="284" spans="1:37" ht="33.75" customHeight="1">
      <c r="B284" s="636" t="s">
        <v>647</v>
      </c>
      <c r="C284" s="418" t="s">
        <v>831</v>
      </c>
      <c r="D284" s="399" t="s">
        <v>806</v>
      </c>
      <c r="E284" s="184">
        <v>1</v>
      </c>
      <c r="F284" s="116">
        <f t="shared" si="5"/>
        <v>0</v>
      </c>
      <c r="G284" s="117">
        <f>IFERROR($E284*SUMIF('Daily Log'!$B$18:$B$1017,$B284,'Daily Log'!$C$18:$C$1017),0)</f>
        <v>0</v>
      </c>
      <c r="H284" s="117">
        <f>IFERROR($E284*SUMIF('Daily Log'!$E$18:$E$1017,$B284,'Daily Log'!$F$18:$F$1017),0)</f>
        <v>0</v>
      </c>
      <c r="I284" s="117">
        <f>IFERROR($E284*SUMIF('Daily Log'!$H$18:$H$1017,$B284,'Daily Log'!$I$18:$I$1017),0)</f>
        <v>0</v>
      </c>
      <c r="J284" s="117">
        <f>IFERROR($E284*SUMIF('Daily Log'!$K$18:$K$1017,$B284,'Daily Log'!$L$18:$L$1017),0)</f>
        <v>0</v>
      </c>
      <c r="K284" s="117">
        <f>IFERROR($E284*SUMIF('Daily Log'!$N$18:$N$1017,$B284,'Daily Log'!$O$18:$O$1017),0)</f>
        <v>0</v>
      </c>
      <c r="L284" s="117">
        <f>IFERROR($E284*SUMIF('Daily Log'!$Q$18:$Q$1017,$B284,'Daily Log'!$R$18:$R$1017),0)</f>
        <v>0</v>
      </c>
      <c r="M284" s="117">
        <f>IFERROR($E284*SUMIF('Daily Log'!$T$18:$T$1017,$B284,'Daily Log'!$U$18:$U$1017),0)</f>
        <v>0</v>
      </c>
      <c r="N284" s="117">
        <f>IFERROR($E284*SUMIF('Daily Log'!$W$18:$W$1017,$B284,'Daily Log'!$X$18:$X$1017),0)</f>
        <v>0</v>
      </c>
      <c r="O284" s="117">
        <f>IFERROR($E284*SUMIF('Daily Log'!$Z$18:$Z$1017,$B284,'Daily Log'!$AA$18:$AA$1017),0)</f>
        <v>0</v>
      </c>
      <c r="P284" s="117">
        <f>IFERROR($E284*SUMIF('Daily Log'!$AC$18:$AC$1017,$B284,'Daily Log'!$AD$18:$AD$1017),0)</f>
        <v>0</v>
      </c>
      <c r="Q284" s="117">
        <f>IFERROR($E284*SUMIF('Daily Log'!$AF$18:$AF$1017,$B284,'Daily Log'!$AG$18:$AG$1017),0)</f>
        <v>0</v>
      </c>
      <c r="R284" s="117">
        <f>IFERROR($E284*SUMIF('Daily Log'!$AI$18:$AI$1017,$B284,'Daily Log'!$AJ$18:$AJ$1017),0)</f>
        <v>0</v>
      </c>
      <c r="S284" s="117">
        <f>IFERROR($E284*SUMIF('Daily Log'!$AL$18:$AL$1017,$B284,'Daily Log'!$AM$18:$AM$1017),0)</f>
        <v>0</v>
      </c>
      <c r="T284" s="117">
        <f>IFERROR($E284*SUMIF('Daily Log'!$AO$18:$AO$1017,$B284,'Daily Log'!$AP$18:$AP$1017),0)</f>
        <v>0</v>
      </c>
      <c r="U284" s="117">
        <f>IFERROR($E284*SUMIF('Daily Log'!$AR$18:$AR$1017,$B284,'Daily Log'!$AS$18:$AS$1017),0)</f>
        <v>0</v>
      </c>
      <c r="V284" s="117">
        <f>IFERROR($E284*SUMIF('Daily Log'!$AU$18:$AU$1017,$B284,'Daily Log'!$AV$18:$AV$1017),0)</f>
        <v>0</v>
      </c>
      <c r="W284" s="117">
        <f>IFERROR($E284*SUMIF('Daily Log'!$AX$18:$AX$1017,$B284,'Daily Log'!$AY$18:$AY$1017),0)</f>
        <v>0</v>
      </c>
      <c r="X284" s="117">
        <f>IFERROR($E284*SUMIF('Daily Log'!$BA$18:$BA$1017,$B284,'Daily Log'!$BB$18:$BB$1017),0)</f>
        <v>0</v>
      </c>
      <c r="Y284" s="117">
        <f>IFERROR($E284*SUMIF('Daily Log'!$BD$18:$BD$1017,$B284,'Daily Log'!$BE$18:$BE$1017),0)</f>
        <v>0</v>
      </c>
      <c r="Z284" s="117">
        <f>IFERROR($E284*SUMIF('Daily Log'!$BG$18:$BG$1017,$B284,'Daily Log'!$BH$18:$BH$1017),0)</f>
        <v>0</v>
      </c>
      <c r="AA284" s="117">
        <f>IFERROR($E284*SUMIF('Daily Log'!$BJ$18:$BJ$1017,$B284,'Daily Log'!$BK$18:$BK$1017),0)</f>
        <v>0</v>
      </c>
      <c r="AB284" s="117">
        <f>IFERROR($E284*SUMIF('Daily Log'!$BM$18:$BM$1017,$B284,'Daily Log'!$BN$18:$BN$1017),0)</f>
        <v>0</v>
      </c>
      <c r="AC284" s="117">
        <f>IFERROR($E284*SUMIF('Daily Log'!$BP$18:$BP$1017,$B284,'Daily Log'!$BQ$18:$BQ$1017),0)</f>
        <v>0</v>
      </c>
      <c r="AD284" s="117">
        <f>IFERROR($E284*SUMIF('Daily Log'!$BS$18:$BS$1017,$B284,'Daily Log'!$BT$18:$BT$1017),0)</f>
        <v>0</v>
      </c>
      <c r="AE284" s="117">
        <f>IFERROR($E284*SUMIF('Daily Log'!$BV$18:$BV$1017,$B284,'Daily Log'!$BW$18:$BW$1017),0)</f>
        <v>0</v>
      </c>
      <c r="AF284" s="117">
        <f>IFERROR($E284*SUMIF('Daily Log'!$BY$18:$BY$1017,$B284,'Daily Log'!$BZ$18:$BZ$1017),0)</f>
        <v>0</v>
      </c>
      <c r="AG284" s="117">
        <f>IFERROR($E284*SUMIF('Daily Log'!$CB$18:$CB$1017,$B284,'Daily Log'!$CC$18:$CC$1017),0)</f>
        <v>0</v>
      </c>
      <c r="AH284" s="117">
        <f>IFERROR($E284*SUMIF('Daily Log'!$CE$18:$CE$1017,$B284,'Daily Log'!$CF$18:$CF$1017),0)</f>
        <v>0</v>
      </c>
      <c r="AI284" s="117">
        <f>IFERROR($E284*SUMIF('Daily Log'!$CH$18:$CH$1017,$B284,'Daily Log'!$CI$18:$CI$1017),0)</f>
        <v>0</v>
      </c>
      <c r="AJ284" s="117">
        <f>IFERROR($E284*SUMIF('Daily Log'!$CK$18:$CK$1017,$B284,'Daily Log'!$CL$18:$CL$1017),0)</f>
        <v>0</v>
      </c>
      <c r="AK284" s="117">
        <f>IFERROR($E284*SUMIF('Daily Log'!$CN$18:$CN$1017,$B284,'Daily Log'!$CO$18:$CO$1017),0)</f>
        <v>0</v>
      </c>
    </row>
    <row r="285" spans="1:37" ht="33.75" customHeight="1">
      <c r="B285" s="636" t="s">
        <v>668</v>
      </c>
      <c r="C285" s="418" t="s">
        <v>832</v>
      </c>
      <c r="D285" s="399" t="s">
        <v>806</v>
      </c>
      <c r="E285" s="184">
        <v>1</v>
      </c>
      <c r="F285" s="116">
        <f t="shared" si="5"/>
        <v>0</v>
      </c>
      <c r="G285" s="117">
        <f>IFERROR($E285*SUMIF('Daily Log'!$B$18:$B$1017,$B285,'Daily Log'!$C$18:$C$1017),0)</f>
        <v>0</v>
      </c>
      <c r="H285" s="117">
        <f>IFERROR($E285*SUMIF('Daily Log'!$E$18:$E$1017,$B285,'Daily Log'!$F$18:$F$1017),0)</f>
        <v>0</v>
      </c>
      <c r="I285" s="117">
        <f>IFERROR($E285*SUMIF('Daily Log'!$H$18:$H$1017,$B285,'Daily Log'!$I$18:$I$1017),0)</f>
        <v>0</v>
      </c>
      <c r="J285" s="117">
        <f>IFERROR($E285*SUMIF('Daily Log'!$K$18:$K$1017,$B285,'Daily Log'!$L$18:$L$1017),0)</f>
        <v>0</v>
      </c>
      <c r="K285" s="117">
        <f>IFERROR($E285*SUMIF('Daily Log'!$N$18:$N$1017,$B285,'Daily Log'!$O$18:$O$1017),0)</f>
        <v>0</v>
      </c>
      <c r="L285" s="117">
        <f>IFERROR($E285*SUMIF('Daily Log'!$Q$18:$Q$1017,$B285,'Daily Log'!$R$18:$R$1017),0)</f>
        <v>0</v>
      </c>
      <c r="M285" s="117">
        <f>IFERROR($E285*SUMIF('Daily Log'!$T$18:$T$1017,$B285,'Daily Log'!$U$18:$U$1017),0)</f>
        <v>0</v>
      </c>
      <c r="N285" s="117">
        <f>IFERROR($E285*SUMIF('Daily Log'!$W$18:$W$1017,$B285,'Daily Log'!$X$18:$X$1017),0)</f>
        <v>0</v>
      </c>
      <c r="O285" s="117">
        <f>IFERROR($E285*SUMIF('Daily Log'!$Z$18:$Z$1017,$B285,'Daily Log'!$AA$18:$AA$1017),0)</f>
        <v>0</v>
      </c>
      <c r="P285" s="117">
        <f>IFERROR($E285*SUMIF('Daily Log'!$AC$18:$AC$1017,$B285,'Daily Log'!$AD$18:$AD$1017),0)</f>
        <v>0</v>
      </c>
      <c r="Q285" s="117">
        <f>IFERROR($E285*SUMIF('Daily Log'!$AF$18:$AF$1017,$B285,'Daily Log'!$AG$18:$AG$1017),0)</f>
        <v>0</v>
      </c>
      <c r="R285" s="117">
        <f>IFERROR($E285*SUMIF('Daily Log'!$AI$18:$AI$1017,$B285,'Daily Log'!$AJ$18:$AJ$1017),0)</f>
        <v>0</v>
      </c>
      <c r="S285" s="117">
        <f>IFERROR($E285*SUMIF('Daily Log'!$AL$18:$AL$1017,$B285,'Daily Log'!$AM$18:$AM$1017),0)</f>
        <v>0</v>
      </c>
      <c r="T285" s="117">
        <f>IFERROR($E285*SUMIF('Daily Log'!$AO$18:$AO$1017,$B285,'Daily Log'!$AP$18:$AP$1017),0)</f>
        <v>0</v>
      </c>
      <c r="U285" s="117">
        <f>IFERROR($E285*SUMIF('Daily Log'!$AR$18:$AR$1017,$B285,'Daily Log'!$AS$18:$AS$1017),0)</f>
        <v>0</v>
      </c>
      <c r="V285" s="117">
        <f>IFERROR($E285*SUMIF('Daily Log'!$AU$18:$AU$1017,$B285,'Daily Log'!$AV$18:$AV$1017),0)</f>
        <v>0</v>
      </c>
      <c r="W285" s="117">
        <f>IFERROR($E285*SUMIF('Daily Log'!$AX$18:$AX$1017,$B285,'Daily Log'!$AY$18:$AY$1017),0)</f>
        <v>0</v>
      </c>
      <c r="X285" s="117">
        <f>IFERROR($E285*SUMIF('Daily Log'!$BA$18:$BA$1017,$B285,'Daily Log'!$BB$18:$BB$1017),0)</f>
        <v>0</v>
      </c>
      <c r="Y285" s="117">
        <f>IFERROR($E285*SUMIF('Daily Log'!$BD$18:$BD$1017,$B285,'Daily Log'!$BE$18:$BE$1017),0)</f>
        <v>0</v>
      </c>
      <c r="Z285" s="117">
        <f>IFERROR($E285*SUMIF('Daily Log'!$BG$18:$BG$1017,$B285,'Daily Log'!$BH$18:$BH$1017),0)</f>
        <v>0</v>
      </c>
      <c r="AA285" s="117">
        <f>IFERROR($E285*SUMIF('Daily Log'!$BJ$18:$BJ$1017,$B285,'Daily Log'!$BK$18:$BK$1017),0)</f>
        <v>0</v>
      </c>
      <c r="AB285" s="117">
        <f>IFERROR($E285*SUMIF('Daily Log'!$BM$18:$BM$1017,$B285,'Daily Log'!$BN$18:$BN$1017),0)</f>
        <v>0</v>
      </c>
      <c r="AC285" s="117">
        <f>IFERROR($E285*SUMIF('Daily Log'!$BP$18:$BP$1017,$B285,'Daily Log'!$BQ$18:$BQ$1017),0)</f>
        <v>0</v>
      </c>
      <c r="AD285" s="117">
        <f>IFERROR($E285*SUMIF('Daily Log'!$BS$18:$BS$1017,$B285,'Daily Log'!$BT$18:$BT$1017),0)</f>
        <v>0</v>
      </c>
      <c r="AE285" s="117">
        <f>IFERROR($E285*SUMIF('Daily Log'!$BV$18:$BV$1017,$B285,'Daily Log'!$BW$18:$BW$1017),0)</f>
        <v>0</v>
      </c>
      <c r="AF285" s="117">
        <f>IFERROR($E285*SUMIF('Daily Log'!$BY$18:$BY$1017,$B285,'Daily Log'!$BZ$18:$BZ$1017),0)</f>
        <v>0</v>
      </c>
      <c r="AG285" s="117">
        <f>IFERROR($E285*SUMIF('Daily Log'!$CB$18:$CB$1017,$B285,'Daily Log'!$CC$18:$CC$1017),0)</f>
        <v>0</v>
      </c>
      <c r="AH285" s="117">
        <f>IFERROR($E285*SUMIF('Daily Log'!$CE$18:$CE$1017,$B285,'Daily Log'!$CF$18:$CF$1017),0)</f>
        <v>0</v>
      </c>
      <c r="AI285" s="117">
        <f>IFERROR($E285*SUMIF('Daily Log'!$CH$18:$CH$1017,$B285,'Daily Log'!$CI$18:$CI$1017),0)</f>
        <v>0</v>
      </c>
      <c r="AJ285" s="117">
        <f>IFERROR($E285*SUMIF('Daily Log'!$CK$18:$CK$1017,$B285,'Daily Log'!$CL$18:$CL$1017),0)</f>
        <v>0</v>
      </c>
      <c r="AK285" s="117">
        <f>IFERROR($E285*SUMIF('Daily Log'!$CN$18:$CN$1017,$B285,'Daily Log'!$CO$18:$CO$1017),0)</f>
        <v>0</v>
      </c>
    </row>
    <row r="286" spans="1:37" ht="33.75" customHeight="1">
      <c r="B286" s="636" t="s">
        <v>670</v>
      </c>
      <c r="C286" s="418" t="s">
        <v>833</v>
      </c>
      <c r="D286" s="399" t="s">
        <v>806</v>
      </c>
      <c r="E286" s="184">
        <v>1</v>
      </c>
      <c r="F286" s="116">
        <f t="shared" si="5"/>
        <v>0</v>
      </c>
      <c r="G286" s="117">
        <f>IFERROR($E286*SUMIF('Daily Log'!$B$18:$B$1017,$B286,'Daily Log'!$C$18:$C$1017),0)</f>
        <v>0</v>
      </c>
      <c r="H286" s="117">
        <f>IFERROR($E286*SUMIF('Daily Log'!$E$18:$E$1017,$B286,'Daily Log'!$F$18:$F$1017),0)</f>
        <v>0</v>
      </c>
      <c r="I286" s="117">
        <f>IFERROR($E286*SUMIF('Daily Log'!$H$18:$H$1017,$B286,'Daily Log'!$I$18:$I$1017),0)</f>
        <v>0</v>
      </c>
      <c r="J286" s="117">
        <f>IFERROR($E286*SUMIF('Daily Log'!$K$18:$K$1017,$B286,'Daily Log'!$L$18:$L$1017),0)</f>
        <v>0</v>
      </c>
      <c r="K286" s="117">
        <f>IFERROR($E286*SUMIF('Daily Log'!$N$18:$N$1017,$B286,'Daily Log'!$O$18:$O$1017),0)</f>
        <v>0</v>
      </c>
      <c r="L286" s="117">
        <f>IFERROR($E286*SUMIF('Daily Log'!$Q$18:$Q$1017,$B286,'Daily Log'!$R$18:$R$1017),0)</f>
        <v>0</v>
      </c>
      <c r="M286" s="117">
        <f>IFERROR($E286*SUMIF('Daily Log'!$T$18:$T$1017,$B286,'Daily Log'!$U$18:$U$1017),0)</f>
        <v>0</v>
      </c>
      <c r="N286" s="117">
        <f>IFERROR($E286*SUMIF('Daily Log'!$W$18:$W$1017,$B286,'Daily Log'!$X$18:$X$1017),0)</f>
        <v>0</v>
      </c>
      <c r="O286" s="117">
        <f>IFERROR($E286*SUMIF('Daily Log'!$Z$18:$Z$1017,$B286,'Daily Log'!$AA$18:$AA$1017),0)</f>
        <v>0</v>
      </c>
      <c r="P286" s="117">
        <f>IFERROR($E286*SUMIF('Daily Log'!$AC$18:$AC$1017,$B286,'Daily Log'!$AD$18:$AD$1017),0)</f>
        <v>0</v>
      </c>
      <c r="Q286" s="117">
        <f>IFERROR($E286*SUMIF('Daily Log'!$AF$18:$AF$1017,$B286,'Daily Log'!$AG$18:$AG$1017),0)</f>
        <v>0</v>
      </c>
      <c r="R286" s="117">
        <f>IFERROR($E286*SUMIF('Daily Log'!$AI$18:$AI$1017,$B286,'Daily Log'!$AJ$18:$AJ$1017),0)</f>
        <v>0</v>
      </c>
      <c r="S286" s="117">
        <f>IFERROR($E286*SUMIF('Daily Log'!$AL$18:$AL$1017,$B286,'Daily Log'!$AM$18:$AM$1017),0)</f>
        <v>0</v>
      </c>
      <c r="T286" s="117">
        <f>IFERROR($E286*SUMIF('Daily Log'!$AO$18:$AO$1017,$B286,'Daily Log'!$AP$18:$AP$1017),0)</f>
        <v>0</v>
      </c>
      <c r="U286" s="117">
        <f>IFERROR($E286*SUMIF('Daily Log'!$AR$18:$AR$1017,$B286,'Daily Log'!$AS$18:$AS$1017),0)</f>
        <v>0</v>
      </c>
      <c r="V286" s="117">
        <f>IFERROR($E286*SUMIF('Daily Log'!$AU$18:$AU$1017,$B286,'Daily Log'!$AV$18:$AV$1017),0)</f>
        <v>0</v>
      </c>
      <c r="W286" s="117">
        <f>IFERROR($E286*SUMIF('Daily Log'!$AX$18:$AX$1017,$B286,'Daily Log'!$AY$18:$AY$1017),0)</f>
        <v>0</v>
      </c>
      <c r="X286" s="117">
        <f>IFERROR($E286*SUMIF('Daily Log'!$BA$18:$BA$1017,$B286,'Daily Log'!$BB$18:$BB$1017),0)</f>
        <v>0</v>
      </c>
      <c r="Y286" s="117">
        <f>IFERROR($E286*SUMIF('Daily Log'!$BD$18:$BD$1017,$B286,'Daily Log'!$BE$18:$BE$1017),0)</f>
        <v>0</v>
      </c>
      <c r="Z286" s="117">
        <f>IFERROR($E286*SUMIF('Daily Log'!$BG$18:$BG$1017,$B286,'Daily Log'!$BH$18:$BH$1017),0)</f>
        <v>0</v>
      </c>
      <c r="AA286" s="117">
        <f>IFERROR($E286*SUMIF('Daily Log'!$BJ$18:$BJ$1017,$B286,'Daily Log'!$BK$18:$BK$1017),0)</f>
        <v>0</v>
      </c>
      <c r="AB286" s="117">
        <f>IFERROR($E286*SUMIF('Daily Log'!$BM$18:$BM$1017,$B286,'Daily Log'!$BN$18:$BN$1017),0)</f>
        <v>0</v>
      </c>
      <c r="AC286" s="117">
        <f>IFERROR($E286*SUMIF('Daily Log'!$BP$18:$BP$1017,$B286,'Daily Log'!$BQ$18:$BQ$1017),0)</f>
        <v>0</v>
      </c>
      <c r="AD286" s="117">
        <f>IFERROR($E286*SUMIF('Daily Log'!$BS$18:$BS$1017,$B286,'Daily Log'!$BT$18:$BT$1017),0)</f>
        <v>0</v>
      </c>
      <c r="AE286" s="117">
        <f>IFERROR($E286*SUMIF('Daily Log'!$BV$18:$BV$1017,$B286,'Daily Log'!$BW$18:$BW$1017),0)</f>
        <v>0</v>
      </c>
      <c r="AF286" s="117">
        <f>IFERROR($E286*SUMIF('Daily Log'!$BY$18:$BY$1017,$B286,'Daily Log'!$BZ$18:$BZ$1017),0)</f>
        <v>0</v>
      </c>
      <c r="AG286" s="117">
        <f>IFERROR($E286*SUMIF('Daily Log'!$CB$18:$CB$1017,$B286,'Daily Log'!$CC$18:$CC$1017),0)</f>
        <v>0</v>
      </c>
      <c r="AH286" s="117">
        <f>IFERROR($E286*SUMIF('Daily Log'!$CE$18:$CE$1017,$B286,'Daily Log'!$CF$18:$CF$1017),0)</f>
        <v>0</v>
      </c>
      <c r="AI286" s="117">
        <f>IFERROR($E286*SUMIF('Daily Log'!$CH$18:$CH$1017,$B286,'Daily Log'!$CI$18:$CI$1017),0)</f>
        <v>0</v>
      </c>
      <c r="AJ286" s="117">
        <f>IFERROR($E286*SUMIF('Daily Log'!$CK$18:$CK$1017,$B286,'Daily Log'!$CL$18:$CL$1017),0)</f>
        <v>0</v>
      </c>
      <c r="AK286" s="117">
        <f>IFERROR($E286*SUMIF('Daily Log'!$CN$18:$CN$1017,$B286,'Daily Log'!$CO$18:$CO$1017),0)</f>
        <v>0</v>
      </c>
    </row>
    <row r="287" spans="1:37" ht="33.75" customHeight="1">
      <c r="B287" s="636" t="s">
        <v>672</v>
      </c>
      <c r="C287" s="418"/>
      <c r="D287" s="399" t="s">
        <v>806</v>
      </c>
      <c r="E287" s="184">
        <v>1</v>
      </c>
      <c r="F287" s="116">
        <f t="shared" si="5"/>
        <v>0</v>
      </c>
      <c r="G287" s="117">
        <f>IFERROR($E287*SUMIF('Daily Log'!$B$18:$B$1017,$B287,'Daily Log'!$C$18:$C$1017),0)</f>
        <v>0</v>
      </c>
      <c r="H287" s="117">
        <f>IFERROR($E287*SUMIF('Daily Log'!$E$18:$E$1017,$B287,'Daily Log'!$F$18:$F$1017),0)</f>
        <v>0</v>
      </c>
      <c r="I287" s="117">
        <f>IFERROR($E287*SUMIF('Daily Log'!$H$18:$H$1017,$B287,'Daily Log'!$I$18:$I$1017),0)</f>
        <v>0</v>
      </c>
      <c r="J287" s="117">
        <f>IFERROR($E287*SUMIF('Daily Log'!$K$18:$K$1017,$B287,'Daily Log'!$L$18:$L$1017),0)</f>
        <v>0</v>
      </c>
      <c r="K287" s="117">
        <f>IFERROR($E287*SUMIF('Daily Log'!$N$18:$N$1017,$B287,'Daily Log'!$O$18:$O$1017),0)</f>
        <v>0</v>
      </c>
      <c r="L287" s="117">
        <f>IFERROR($E287*SUMIF('Daily Log'!$Q$18:$Q$1017,$B287,'Daily Log'!$R$18:$R$1017),0)</f>
        <v>0</v>
      </c>
      <c r="M287" s="117">
        <f>IFERROR($E287*SUMIF('Daily Log'!$T$18:$T$1017,$B287,'Daily Log'!$U$18:$U$1017),0)</f>
        <v>0</v>
      </c>
      <c r="N287" s="117">
        <f>IFERROR($E287*SUMIF('Daily Log'!$W$18:$W$1017,$B287,'Daily Log'!$X$18:$X$1017),0)</f>
        <v>0</v>
      </c>
      <c r="O287" s="117">
        <f>IFERROR($E287*SUMIF('Daily Log'!$Z$18:$Z$1017,$B287,'Daily Log'!$AA$18:$AA$1017),0)</f>
        <v>0</v>
      </c>
      <c r="P287" s="117">
        <f>IFERROR($E287*SUMIF('Daily Log'!$AC$18:$AC$1017,$B287,'Daily Log'!$AD$18:$AD$1017),0)</f>
        <v>0</v>
      </c>
      <c r="Q287" s="117">
        <f>IFERROR($E287*SUMIF('Daily Log'!$AF$18:$AF$1017,$B287,'Daily Log'!$AG$18:$AG$1017),0)</f>
        <v>0</v>
      </c>
      <c r="R287" s="117">
        <f>IFERROR($E287*SUMIF('Daily Log'!$AI$18:$AI$1017,$B287,'Daily Log'!$AJ$18:$AJ$1017),0)</f>
        <v>0</v>
      </c>
      <c r="S287" s="117">
        <f>IFERROR($E287*SUMIF('Daily Log'!$AL$18:$AL$1017,$B287,'Daily Log'!$AM$18:$AM$1017),0)</f>
        <v>0</v>
      </c>
      <c r="T287" s="117">
        <f>IFERROR($E287*SUMIF('Daily Log'!$AO$18:$AO$1017,$B287,'Daily Log'!$AP$18:$AP$1017),0)</f>
        <v>0</v>
      </c>
      <c r="U287" s="117">
        <f>IFERROR($E287*SUMIF('Daily Log'!$AR$18:$AR$1017,$B287,'Daily Log'!$AS$18:$AS$1017),0)</f>
        <v>0</v>
      </c>
      <c r="V287" s="117">
        <f>IFERROR($E287*SUMIF('Daily Log'!$AU$18:$AU$1017,$B287,'Daily Log'!$AV$18:$AV$1017),0)</f>
        <v>0</v>
      </c>
      <c r="W287" s="117">
        <f>IFERROR($E287*SUMIF('Daily Log'!$AX$18:$AX$1017,$B287,'Daily Log'!$AY$18:$AY$1017),0)</f>
        <v>0</v>
      </c>
      <c r="X287" s="117">
        <f>IFERROR($E287*SUMIF('Daily Log'!$BA$18:$BA$1017,$B287,'Daily Log'!$BB$18:$BB$1017),0)</f>
        <v>0</v>
      </c>
      <c r="Y287" s="117">
        <f>IFERROR($E287*SUMIF('Daily Log'!$BD$18:$BD$1017,$B287,'Daily Log'!$BE$18:$BE$1017),0)</f>
        <v>0</v>
      </c>
      <c r="Z287" s="117">
        <f>IFERROR($E287*SUMIF('Daily Log'!$BG$18:$BG$1017,$B287,'Daily Log'!$BH$18:$BH$1017),0)</f>
        <v>0</v>
      </c>
      <c r="AA287" s="117">
        <f>IFERROR($E287*SUMIF('Daily Log'!$BJ$18:$BJ$1017,$B287,'Daily Log'!$BK$18:$BK$1017),0)</f>
        <v>0</v>
      </c>
      <c r="AB287" s="117">
        <f>IFERROR($E287*SUMIF('Daily Log'!$BM$18:$BM$1017,$B287,'Daily Log'!$BN$18:$BN$1017),0)</f>
        <v>0</v>
      </c>
      <c r="AC287" s="117">
        <f>IFERROR($E287*SUMIF('Daily Log'!$BP$18:$BP$1017,$B287,'Daily Log'!$BQ$18:$BQ$1017),0)</f>
        <v>0</v>
      </c>
      <c r="AD287" s="117">
        <f>IFERROR($E287*SUMIF('Daily Log'!$BS$18:$BS$1017,$B287,'Daily Log'!$BT$18:$BT$1017),0)</f>
        <v>0</v>
      </c>
      <c r="AE287" s="117">
        <f>IFERROR($E287*SUMIF('Daily Log'!$BV$18:$BV$1017,$B287,'Daily Log'!$BW$18:$BW$1017),0)</f>
        <v>0</v>
      </c>
      <c r="AF287" s="117">
        <f>IFERROR($E287*SUMIF('Daily Log'!$BY$18:$BY$1017,$B287,'Daily Log'!$BZ$18:$BZ$1017),0)</f>
        <v>0</v>
      </c>
      <c r="AG287" s="117">
        <f>IFERROR($E287*SUMIF('Daily Log'!$CB$18:$CB$1017,$B287,'Daily Log'!$CC$18:$CC$1017),0)</f>
        <v>0</v>
      </c>
      <c r="AH287" s="117">
        <f>IFERROR($E287*SUMIF('Daily Log'!$CE$18:$CE$1017,$B287,'Daily Log'!$CF$18:$CF$1017),0)</f>
        <v>0</v>
      </c>
      <c r="AI287" s="117">
        <f>IFERROR($E287*SUMIF('Daily Log'!$CH$18:$CH$1017,$B287,'Daily Log'!$CI$18:$CI$1017),0)</f>
        <v>0</v>
      </c>
      <c r="AJ287" s="117">
        <f>IFERROR($E287*SUMIF('Daily Log'!$CK$18:$CK$1017,$B287,'Daily Log'!$CL$18:$CL$1017),0)</f>
        <v>0</v>
      </c>
      <c r="AK287" s="117">
        <f>IFERROR($E287*SUMIF('Daily Log'!$CN$18:$CN$1017,$B287,'Daily Log'!$CO$18:$CO$1017),0)</f>
        <v>0</v>
      </c>
    </row>
    <row r="288" spans="1:37" ht="33.75" customHeight="1">
      <c r="B288" s="636" t="s">
        <v>674</v>
      </c>
      <c r="C288" s="418"/>
      <c r="D288" s="399" t="s">
        <v>806</v>
      </c>
      <c r="E288" s="184">
        <v>1</v>
      </c>
      <c r="F288" s="116">
        <f t="shared" si="5"/>
        <v>0</v>
      </c>
      <c r="G288" s="117">
        <f>IFERROR($E288*SUMIF('Daily Log'!$B$18:$B$1017,$B288,'Daily Log'!$C$18:$C$1017),0)</f>
        <v>0</v>
      </c>
      <c r="H288" s="117">
        <f>IFERROR($E288*SUMIF('Daily Log'!$E$18:$E$1017,$B288,'Daily Log'!$F$18:$F$1017),0)</f>
        <v>0</v>
      </c>
      <c r="I288" s="117">
        <f>IFERROR($E288*SUMIF('Daily Log'!$H$18:$H$1017,$B288,'Daily Log'!$I$18:$I$1017),0)</f>
        <v>0</v>
      </c>
      <c r="J288" s="117">
        <f>IFERROR($E288*SUMIF('Daily Log'!$K$18:$K$1017,$B288,'Daily Log'!$L$18:$L$1017),0)</f>
        <v>0</v>
      </c>
      <c r="K288" s="117">
        <f>IFERROR($E288*SUMIF('Daily Log'!$N$18:$N$1017,$B288,'Daily Log'!$O$18:$O$1017),0)</f>
        <v>0</v>
      </c>
      <c r="L288" s="117">
        <f>IFERROR($E288*SUMIF('Daily Log'!$Q$18:$Q$1017,$B288,'Daily Log'!$R$18:$R$1017),0)</f>
        <v>0</v>
      </c>
      <c r="M288" s="117">
        <f>IFERROR($E288*SUMIF('Daily Log'!$T$18:$T$1017,$B288,'Daily Log'!$U$18:$U$1017),0)</f>
        <v>0</v>
      </c>
      <c r="N288" s="117">
        <f>IFERROR($E288*SUMIF('Daily Log'!$W$18:$W$1017,$B288,'Daily Log'!$X$18:$X$1017),0)</f>
        <v>0</v>
      </c>
      <c r="O288" s="117">
        <f>IFERROR($E288*SUMIF('Daily Log'!$Z$18:$Z$1017,$B288,'Daily Log'!$AA$18:$AA$1017),0)</f>
        <v>0</v>
      </c>
      <c r="P288" s="117">
        <f>IFERROR($E288*SUMIF('Daily Log'!$AC$18:$AC$1017,$B288,'Daily Log'!$AD$18:$AD$1017),0)</f>
        <v>0</v>
      </c>
      <c r="Q288" s="117">
        <f>IFERROR($E288*SUMIF('Daily Log'!$AF$18:$AF$1017,$B288,'Daily Log'!$AG$18:$AG$1017),0)</f>
        <v>0</v>
      </c>
      <c r="R288" s="117">
        <f>IFERROR($E288*SUMIF('Daily Log'!$AI$18:$AI$1017,$B288,'Daily Log'!$AJ$18:$AJ$1017),0)</f>
        <v>0</v>
      </c>
      <c r="S288" s="117">
        <f>IFERROR($E288*SUMIF('Daily Log'!$AL$18:$AL$1017,$B288,'Daily Log'!$AM$18:$AM$1017),0)</f>
        <v>0</v>
      </c>
      <c r="T288" s="117">
        <f>IFERROR($E288*SUMIF('Daily Log'!$AO$18:$AO$1017,$B288,'Daily Log'!$AP$18:$AP$1017),0)</f>
        <v>0</v>
      </c>
      <c r="U288" s="117">
        <f>IFERROR($E288*SUMIF('Daily Log'!$AR$18:$AR$1017,$B288,'Daily Log'!$AS$18:$AS$1017),0)</f>
        <v>0</v>
      </c>
      <c r="V288" s="117">
        <f>IFERROR($E288*SUMIF('Daily Log'!$AU$18:$AU$1017,$B288,'Daily Log'!$AV$18:$AV$1017),0)</f>
        <v>0</v>
      </c>
      <c r="W288" s="117">
        <f>IFERROR($E288*SUMIF('Daily Log'!$AX$18:$AX$1017,$B288,'Daily Log'!$AY$18:$AY$1017),0)</f>
        <v>0</v>
      </c>
      <c r="X288" s="117">
        <f>IFERROR($E288*SUMIF('Daily Log'!$BA$18:$BA$1017,$B288,'Daily Log'!$BB$18:$BB$1017),0)</f>
        <v>0</v>
      </c>
      <c r="Y288" s="117">
        <f>IFERROR($E288*SUMIF('Daily Log'!$BD$18:$BD$1017,$B288,'Daily Log'!$BE$18:$BE$1017),0)</f>
        <v>0</v>
      </c>
      <c r="Z288" s="117">
        <f>IFERROR($E288*SUMIF('Daily Log'!$BG$18:$BG$1017,$B288,'Daily Log'!$BH$18:$BH$1017),0)</f>
        <v>0</v>
      </c>
      <c r="AA288" s="117">
        <f>IFERROR($E288*SUMIF('Daily Log'!$BJ$18:$BJ$1017,$B288,'Daily Log'!$BK$18:$BK$1017),0)</f>
        <v>0</v>
      </c>
      <c r="AB288" s="117">
        <f>IFERROR($E288*SUMIF('Daily Log'!$BM$18:$BM$1017,$B288,'Daily Log'!$BN$18:$BN$1017),0)</f>
        <v>0</v>
      </c>
      <c r="AC288" s="117">
        <f>IFERROR($E288*SUMIF('Daily Log'!$BP$18:$BP$1017,$B288,'Daily Log'!$BQ$18:$BQ$1017),0)</f>
        <v>0</v>
      </c>
      <c r="AD288" s="117">
        <f>IFERROR($E288*SUMIF('Daily Log'!$BS$18:$BS$1017,$B288,'Daily Log'!$BT$18:$BT$1017),0)</f>
        <v>0</v>
      </c>
      <c r="AE288" s="117">
        <f>IFERROR($E288*SUMIF('Daily Log'!$BV$18:$BV$1017,$B288,'Daily Log'!$BW$18:$BW$1017),0)</f>
        <v>0</v>
      </c>
      <c r="AF288" s="117">
        <f>IFERROR($E288*SUMIF('Daily Log'!$BY$18:$BY$1017,$B288,'Daily Log'!$BZ$18:$BZ$1017),0)</f>
        <v>0</v>
      </c>
      <c r="AG288" s="117">
        <f>IFERROR($E288*SUMIF('Daily Log'!$CB$18:$CB$1017,$B288,'Daily Log'!$CC$18:$CC$1017),0)</f>
        <v>0</v>
      </c>
      <c r="AH288" s="117">
        <f>IFERROR($E288*SUMIF('Daily Log'!$CE$18:$CE$1017,$B288,'Daily Log'!$CF$18:$CF$1017),0)</f>
        <v>0</v>
      </c>
      <c r="AI288" s="117">
        <f>IFERROR($E288*SUMIF('Daily Log'!$CH$18:$CH$1017,$B288,'Daily Log'!$CI$18:$CI$1017),0)</f>
        <v>0</v>
      </c>
      <c r="AJ288" s="117">
        <f>IFERROR($E288*SUMIF('Daily Log'!$CK$18:$CK$1017,$B288,'Daily Log'!$CL$18:$CL$1017),0)</f>
        <v>0</v>
      </c>
      <c r="AK288" s="117">
        <f>IFERROR($E288*SUMIF('Daily Log'!$CN$18:$CN$1017,$B288,'Daily Log'!$CO$18:$CO$1017),0)</f>
        <v>0</v>
      </c>
    </row>
    <row r="289" spans="1:37" ht="33.75" customHeight="1">
      <c r="B289" s="636" t="s">
        <v>676</v>
      </c>
      <c r="C289" s="418"/>
      <c r="D289" s="399" t="s">
        <v>806</v>
      </c>
      <c r="E289" s="184">
        <v>1</v>
      </c>
      <c r="F289" s="116">
        <f t="shared" si="5"/>
        <v>2</v>
      </c>
      <c r="G289" s="117">
        <f>IFERROR($E289*SUMIF('Daily Log'!$B$18:$B$1017,$B289,'Daily Log'!$C$18:$C$1017),0)</f>
        <v>0</v>
      </c>
      <c r="H289" s="117">
        <f>IFERROR($E289*SUMIF('Daily Log'!$E$18:$E$1017,$B289,'Daily Log'!$F$18:$F$1017),0)</f>
        <v>0</v>
      </c>
      <c r="I289" s="117">
        <f>IFERROR($E289*SUMIF('Daily Log'!$H$18:$H$1017,$B289,'Daily Log'!$I$18:$I$1017),0)</f>
        <v>0</v>
      </c>
      <c r="J289" s="117">
        <f>IFERROR($E289*SUMIF('Daily Log'!$K$18:$K$1017,$B289,'Daily Log'!$L$18:$L$1017),0)</f>
        <v>0</v>
      </c>
      <c r="K289" s="117">
        <f>IFERROR($E289*SUMIF('Daily Log'!$N$18:$N$1017,$B289,'Daily Log'!$O$18:$O$1017),0)</f>
        <v>0</v>
      </c>
      <c r="L289" s="117">
        <f>IFERROR($E289*SUMIF('Daily Log'!$Q$18:$Q$1017,$B289,'Daily Log'!$R$18:$R$1017),0)</f>
        <v>0</v>
      </c>
      <c r="M289" s="117">
        <f>IFERROR($E289*SUMIF('Daily Log'!$T$18:$T$1017,$B289,'Daily Log'!$U$18:$U$1017),0)</f>
        <v>0</v>
      </c>
      <c r="N289" s="117">
        <f>IFERROR($E289*SUMIF('Daily Log'!$W$18:$W$1017,$B289,'Daily Log'!$X$18:$X$1017),0)</f>
        <v>0</v>
      </c>
      <c r="O289" s="117">
        <f>IFERROR($E289*SUMIF('Daily Log'!$Z$18:$Z$1017,$B289,'Daily Log'!$AA$18:$AA$1017),0)</f>
        <v>0</v>
      </c>
      <c r="P289" s="117">
        <f>IFERROR($E289*SUMIF('Daily Log'!$AC$18:$AC$1017,$B289,'Daily Log'!$AD$18:$AD$1017),0)</f>
        <v>0</v>
      </c>
      <c r="Q289" s="117">
        <f>IFERROR($E289*SUMIF('Daily Log'!$AF$18:$AF$1017,$B289,'Daily Log'!$AG$18:$AG$1017),0)</f>
        <v>0</v>
      </c>
      <c r="R289" s="117">
        <f>IFERROR($E289*SUMIF('Daily Log'!$AI$18:$AI$1017,$B289,'Daily Log'!$AJ$18:$AJ$1017),0)</f>
        <v>0</v>
      </c>
      <c r="S289" s="117">
        <f>IFERROR($E289*SUMIF('Daily Log'!$AL$18:$AL$1017,$B289,'Daily Log'!$AM$18:$AM$1017),0)</f>
        <v>0</v>
      </c>
      <c r="T289" s="117">
        <f>IFERROR($E289*SUMIF('Daily Log'!$AO$18:$AO$1017,$B289,'Daily Log'!$AP$18:$AP$1017),0)</f>
        <v>0</v>
      </c>
      <c r="U289" s="117">
        <f>IFERROR($E289*SUMIF('Daily Log'!$AR$18:$AR$1017,$B289,'Daily Log'!$AS$18:$AS$1017),0)</f>
        <v>0</v>
      </c>
      <c r="V289" s="117">
        <f>IFERROR($E289*SUMIF('Daily Log'!$AU$18:$AU$1017,$B289,'Daily Log'!$AV$18:$AV$1017),0)</f>
        <v>0</v>
      </c>
      <c r="W289" s="117">
        <f>IFERROR($E289*SUMIF('Daily Log'!$AX$18:$AX$1017,$B289,'Daily Log'!$AY$18:$AY$1017),0)</f>
        <v>0</v>
      </c>
      <c r="X289" s="117">
        <f>IFERROR($E289*SUMIF('Daily Log'!$BA$18:$BA$1017,$B289,'Daily Log'!$BB$18:$BB$1017),0)</f>
        <v>0</v>
      </c>
      <c r="Y289" s="117">
        <f>IFERROR($E289*SUMIF('Daily Log'!$BD$18:$BD$1017,$B289,'Daily Log'!$BE$18:$BE$1017),0)</f>
        <v>0</v>
      </c>
      <c r="Z289" s="117">
        <f>IFERROR($E289*SUMIF('Daily Log'!$BG$18:$BG$1017,$B289,'Daily Log'!$BH$18:$BH$1017),0)</f>
        <v>0</v>
      </c>
      <c r="AA289" s="117">
        <f>IFERROR($E289*SUMIF('Daily Log'!$BJ$18:$BJ$1017,$B289,'Daily Log'!$BK$18:$BK$1017),0)</f>
        <v>1</v>
      </c>
      <c r="AB289" s="117">
        <f>IFERROR($E289*SUMIF('Daily Log'!$BM$18:$BM$1017,$B289,'Daily Log'!$BN$18:$BN$1017),0)</f>
        <v>0</v>
      </c>
      <c r="AC289" s="117">
        <f>IFERROR($E289*SUMIF('Daily Log'!$BP$18:$BP$1017,$B289,'Daily Log'!$BQ$18:$BQ$1017),0)</f>
        <v>0</v>
      </c>
      <c r="AD289" s="117">
        <f>IFERROR($E289*SUMIF('Daily Log'!$BS$18:$BS$1017,$B289,'Daily Log'!$BT$18:$BT$1017),0)</f>
        <v>0</v>
      </c>
      <c r="AE289" s="117">
        <f>IFERROR($E289*SUMIF('Daily Log'!$BV$18:$BV$1017,$B289,'Daily Log'!$BW$18:$BW$1017),0)</f>
        <v>0</v>
      </c>
      <c r="AF289" s="117">
        <f>IFERROR($E289*SUMIF('Daily Log'!$BY$18:$BY$1017,$B289,'Daily Log'!$BZ$18:$BZ$1017),0)</f>
        <v>1</v>
      </c>
      <c r="AG289" s="117">
        <f>IFERROR($E289*SUMIF('Daily Log'!$CB$18:$CB$1017,$B289,'Daily Log'!$CC$18:$CC$1017),0)</f>
        <v>0</v>
      </c>
      <c r="AH289" s="117">
        <f>IFERROR($E289*SUMIF('Daily Log'!$CE$18:$CE$1017,$B289,'Daily Log'!$CF$18:$CF$1017),0)</f>
        <v>0</v>
      </c>
      <c r="AI289" s="117">
        <f>IFERROR($E289*SUMIF('Daily Log'!$CH$18:$CH$1017,$B289,'Daily Log'!$CI$18:$CI$1017),0)</f>
        <v>0</v>
      </c>
      <c r="AJ289" s="117">
        <f>IFERROR($E289*SUMIF('Daily Log'!$CK$18:$CK$1017,$B289,'Daily Log'!$CL$18:$CL$1017),0)</f>
        <v>0</v>
      </c>
      <c r="AK289" s="117">
        <f>IFERROR($E289*SUMIF('Daily Log'!$CN$18:$CN$1017,$B289,'Daily Log'!$CO$18:$CO$1017),0)</f>
        <v>0</v>
      </c>
    </row>
    <row r="290" spans="1:37" ht="33.75" customHeight="1">
      <c r="B290" s="636" t="s">
        <v>678</v>
      </c>
      <c r="C290" s="418"/>
      <c r="D290" s="399" t="s">
        <v>806</v>
      </c>
      <c r="E290" s="184">
        <v>1</v>
      </c>
      <c r="F290" s="116">
        <f t="shared" si="5"/>
        <v>2</v>
      </c>
      <c r="G290" s="117">
        <f>IFERROR($E290*SUMIF('Daily Log'!$B$18:$B$1017,$B290,'Daily Log'!$C$18:$C$1017),0)</f>
        <v>0</v>
      </c>
      <c r="H290" s="117">
        <f>IFERROR($E290*SUMIF('Daily Log'!$E$18:$E$1017,$B290,'Daily Log'!$F$18:$F$1017),0)</f>
        <v>0</v>
      </c>
      <c r="I290" s="117">
        <f>IFERROR($E290*SUMIF('Daily Log'!$H$18:$H$1017,$B290,'Daily Log'!$I$18:$I$1017),0)</f>
        <v>0</v>
      </c>
      <c r="J290" s="117">
        <f>IFERROR($E290*SUMIF('Daily Log'!$K$18:$K$1017,$B290,'Daily Log'!$L$18:$L$1017),0)</f>
        <v>0</v>
      </c>
      <c r="K290" s="117">
        <f>IFERROR($E290*SUMIF('Daily Log'!$N$18:$N$1017,$B290,'Daily Log'!$O$18:$O$1017),0)</f>
        <v>0</v>
      </c>
      <c r="L290" s="117">
        <f>IFERROR($E290*SUMIF('Daily Log'!$Q$18:$Q$1017,$B290,'Daily Log'!$R$18:$R$1017),0)</f>
        <v>0</v>
      </c>
      <c r="M290" s="117">
        <f>IFERROR($E290*SUMIF('Daily Log'!$T$18:$T$1017,$B290,'Daily Log'!$U$18:$U$1017),0)</f>
        <v>0</v>
      </c>
      <c r="N290" s="117">
        <f>IFERROR($E290*SUMIF('Daily Log'!$W$18:$W$1017,$B290,'Daily Log'!$X$18:$X$1017),0)</f>
        <v>0</v>
      </c>
      <c r="O290" s="117">
        <f>IFERROR($E290*SUMIF('Daily Log'!$Z$18:$Z$1017,$B290,'Daily Log'!$AA$18:$AA$1017),0)</f>
        <v>0</v>
      </c>
      <c r="P290" s="117">
        <f>IFERROR($E290*SUMIF('Daily Log'!$AC$18:$AC$1017,$B290,'Daily Log'!$AD$18:$AD$1017),0)</f>
        <v>0</v>
      </c>
      <c r="Q290" s="117">
        <f>IFERROR($E290*SUMIF('Daily Log'!$AF$18:$AF$1017,$B290,'Daily Log'!$AG$18:$AG$1017),0)</f>
        <v>0</v>
      </c>
      <c r="R290" s="117">
        <f>IFERROR($E290*SUMIF('Daily Log'!$AI$18:$AI$1017,$B290,'Daily Log'!$AJ$18:$AJ$1017),0)</f>
        <v>0</v>
      </c>
      <c r="S290" s="117">
        <f>IFERROR($E290*SUMIF('Daily Log'!$AL$18:$AL$1017,$B290,'Daily Log'!$AM$18:$AM$1017),0)</f>
        <v>0</v>
      </c>
      <c r="T290" s="117">
        <f>IFERROR($E290*SUMIF('Daily Log'!$AO$18:$AO$1017,$B290,'Daily Log'!$AP$18:$AP$1017),0)</f>
        <v>0</v>
      </c>
      <c r="U290" s="117">
        <f>IFERROR($E290*SUMIF('Daily Log'!$AR$18:$AR$1017,$B290,'Daily Log'!$AS$18:$AS$1017),0)</f>
        <v>0</v>
      </c>
      <c r="V290" s="117">
        <f>IFERROR($E290*SUMIF('Daily Log'!$AU$18:$AU$1017,$B290,'Daily Log'!$AV$18:$AV$1017),0)</f>
        <v>0</v>
      </c>
      <c r="W290" s="117">
        <f>IFERROR($E290*SUMIF('Daily Log'!$AX$18:$AX$1017,$B290,'Daily Log'!$AY$18:$AY$1017),0)</f>
        <v>0</v>
      </c>
      <c r="X290" s="117">
        <f>IFERROR($E290*SUMIF('Daily Log'!$BA$18:$BA$1017,$B290,'Daily Log'!$BB$18:$BB$1017),0)</f>
        <v>0</v>
      </c>
      <c r="Y290" s="117">
        <f>IFERROR($E290*SUMIF('Daily Log'!$BD$18:$BD$1017,$B290,'Daily Log'!$BE$18:$BE$1017),0)</f>
        <v>0</v>
      </c>
      <c r="Z290" s="117">
        <f>IFERROR($E290*SUMIF('Daily Log'!$BG$18:$BG$1017,$B290,'Daily Log'!$BH$18:$BH$1017),0)</f>
        <v>0</v>
      </c>
      <c r="AA290" s="117">
        <f>IFERROR($E290*SUMIF('Daily Log'!$BJ$18:$BJ$1017,$B290,'Daily Log'!$BK$18:$BK$1017),0)</f>
        <v>0</v>
      </c>
      <c r="AB290" s="117">
        <f>IFERROR($E290*SUMIF('Daily Log'!$BM$18:$BM$1017,$B290,'Daily Log'!$BN$18:$BN$1017),0)</f>
        <v>2</v>
      </c>
      <c r="AC290" s="117">
        <f>IFERROR($E290*SUMIF('Daily Log'!$BP$18:$BP$1017,$B290,'Daily Log'!$BQ$18:$BQ$1017),0)</f>
        <v>0</v>
      </c>
      <c r="AD290" s="117">
        <f>IFERROR($E290*SUMIF('Daily Log'!$BS$18:$BS$1017,$B290,'Daily Log'!$BT$18:$BT$1017),0)</f>
        <v>0</v>
      </c>
      <c r="AE290" s="117">
        <f>IFERROR($E290*SUMIF('Daily Log'!$BV$18:$BV$1017,$B290,'Daily Log'!$BW$18:$BW$1017),0)</f>
        <v>0</v>
      </c>
      <c r="AF290" s="117">
        <f>IFERROR($E290*SUMIF('Daily Log'!$BY$18:$BY$1017,$B290,'Daily Log'!$BZ$18:$BZ$1017),0)</f>
        <v>0</v>
      </c>
      <c r="AG290" s="117">
        <f>IFERROR($E290*SUMIF('Daily Log'!$CB$18:$CB$1017,$B290,'Daily Log'!$CC$18:$CC$1017),0)</f>
        <v>0</v>
      </c>
      <c r="AH290" s="117">
        <f>IFERROR($E290*SUMIF('Daily Log'!$CE$18:$CE$1017,$B290,'Daily Log'!$CF$18:$CF$1017),0)</f>
        <v>0</v>
      </c>
      <c r="AI290" s="117">
        <f>IFERROR($E290*SUMIF('Daily Log'!$CH$18:$CH$1017,$B290,'Daily Log'!$CI$18:$CI$1017),0)</f>
        <v>0</v>
      </c>
      <c r="AJ290" s="117">
        <f>IFERROR($E290*SUMIF('Daily Log'!$CK$18:$CK$1017,$B290,'Daily Log'!$CL$18:$CL$1017),0)</f>
        <v>0</v>
      </c>
      <c r="AK290" s="117">
        <f>IFERROR($E290*SUMIF('Daily Log'!$CN$18:$CN$1017,$B290,'Daily Log'!$CO$18:$CO$1017),0)</f>
        <v>0</v>
      </c>
    </row>
    <row r="291" spans="1:37" ht="33.75" customHeight="1">
      <c r="B291" s="636" t="s">
        <v>680</v>
      </c>
      <c r="C291" s="418"/>
      <c r="D291" s="399" t="s">
        <v>806</v>
      </c>
      <c r="E291" s="184">
        <v>1</v>
      </c>
      <c r="F291" s="116">
        <f t="shared" si="5"/>
        <v>1</v>
      </c>
      <c r="G291" s="117">
        <f>IFERROR($E291*SUMIF('Daily Log'!$B$18:$B$1017,$B291,'Daily Log'!$C$18:$C$1017),0)</f>
        <v>0</v>
      </c>
      <c r="H291" s="117">
        <f>IFERROR($E291*SUMIF('Daily Log'!$E$18:$E$1017,$B291,'Daily Log'!$F$18:$F$1017),0)</f>
        <v>0</v>
      </c>
      <c r="I291" s="117">
        <f>IFERROR($E291*SUMIF('Daily Log'!$H$18:$H$1017,$B291,'Daily Log'!$I$18:$I$1017),0)</f>
        <v>0</v>
      </c>
      <c r="J291" s="117">
        <f>IFERROR($E291*SUMIF('Daily Log'!$K$18:$K$1017,$B291,'Daily Log'!$L$18:$L$1017),0)</f>
        <v>0</v>
      </c>
      <c r="K291" s="117">
        <f>IFERROR($E291*SUMIF('Daily Log'!$N$18:$N$1017,$B291,'Daily Log'!$O$18:$O$1017),0)</f>
        <v>0</v>
      </c>
      <c r="L291" s="117">
        <f>IFERROR($E291*SUMIF('Daily Log'!$Q$18:$Q$1017,$B291,'Daily Log'!$R$18:$R$1017),0)</f>
        <v>0</v>
      </c>
      <c r="M291" s="117">
        <f>IFERROR($E291*SUMIF('Daily Log'!$T$18:$T$1017,$B291,'Daily Log'!$U$18:$U$1017),0)</f>
        <v>0</v>
      </c>
      <c r="N291" s="117">
        <f>IFERROR($E291*SUMIF('Daily Log'!$W$18:$W$1017,$B291,'Daily Log'!$X$18:$X$1017),0)</f>
        <v>0</v>
      </c>
      <c r="O291" s="117">
        <f>IFERROR($E291*SUMIF('Daily Log'!$Z$18:$Z$1017,$B291,'Daily Log'!$AA$18:$AA$1017),0)</f>
        <v>0</v>
      </c>
      <c r="P291" s="117">
        <f>IFERROR($E291*SUMIF('Daily Log'!$AC$18:$AC$1017,$B291,'Daily Log'!$AD$18:$AD$1017),0)</f>
        <v>0</v>
      </c>
      <c r="Q291" s="117">
        <f>IFERROR($E291*SUMIF('Daily Log'!$AF$18:$AF$1017,$B291,'Daily Log'!$AG$18:$AG$1017),0)</f>
        <v>0</v>
      </c>
      <c r="R291" s="117">
        <f>IFERROR($E291*SUMIF('Daily Log'!$AI$18:$AI$1017,$B291,'Daily Log'!$AJ$18:$AJ$1017),0)</f>
        <v>0</v>
      </c>
      <c r="S291" s="117">
        <f>IFERROR($E291*SUMIF('Daily Log'!$AL$18:$AL$1017,$B291,'Daily Log'!$AM$18:$AM$1017),0)</f>
        <v>0</v>
      </c>
      <c r="T291" s="117">
        <f>IFERROR($E291*SUMIF('Daily Log'!$AO$18:$AO$1017,$B291,'Daily Log'!$AP$18:$AP$1017),0)</f>
        <v>0</v>
      </c>
      <c r="U291" s="117">
        <f>IFERROR($E291*SUMIF('Daily Log'!$AR$18:$AR$1017,$B291,'Daily Log'!$AS$18:$AS$1017),0)</f>
        <v>0</v>
      </c>
      <c r="V291" s="117">
        <f>IFERROR($E291*SUMIF('Daily Log'!$AU$18:$AU$1017,$B291,'Daily Log'!$AV$18:$AV$1017),0)</f>
        <v>0</v>
      </c>
      <c r="W291" s="117">
        <f>IFERROR($E291*SUMIF('Daily Log'!$AX$18:$AX$1017,$B291,'Daily Log'!$AY$18:$AY$1017),0)</f>
        <v>0</v>
      </c>
      <c r="X291" s="117">
        <f>IFERROR($E291*SUMIF('Daily Log'!$BA$18:$BA$1017,$B291,'Daily Log'!$BB$18:$BB$1017),0)</f>
        <v>0</v>
      </c>
      <c r="Y291" s="117">
        <f>IFERROR($E291*SUMIF('Daily Log'!$BD$18:$BD$1017,$B291,'Daily Log'!$BE$18:$BE$1017),0)</f>
        <v>0</v>
      </c>
      <c r="Z291" s="117">
        <f>IFERROR($E291*SUMIF('Daily Log'!$BG$18:$BG$1017,$B291,'Daily Log'!$BH$18:$BH$1017),0)</f>
        <v>0</v>
      </c>
      <c r="AA291" s="117">
        <f>IFERROR($E291*SUMIF('Daily Log'!$BJ$18:$BJ$1017,$B291,'Daily Log'!$BK$18:$BK$1017),0)</f>
        <v>0</v>
      </c>
      <c r="AB291" s="117">
        <f>IFERROR($E291*SUMIF('Daily Log'!$BM$18:$BM$1017,$B291,'Daily Log'!$BN$18:$BN$1017),0)</f>
        <v>1</v>
      </c>
      <c r="AC291" s="117">
        <f>IFERROR($E291*SUMIF('Daily Log'!$BP$18:$BP$1017,$B291,'Daily Log'!$BQ$18:$BQ$1017),0)</f>
        <v>0</v>
      </c>
      <c r="AD291" s="117">
        <f>IFERROR($E291*SUMIF('Daily Log'!$BS$18:$BS$1017,$B291,'Daily Log'!$BT$18:$BT$1017),0)</f>
        <v>0</v>
      </c>
      <c r="AE291" s="117">
        <f>IFERROR($E291*SUMIF('Daily Log'!$BV$18:$BV$1017,$B291,'Daily Log'!$BW$18:$BW$1017),0)</f>
        <v>0</v>
      </c>
      <c r="AF291" s="117">
        <f>IFERROR($E291*SUMIF('Daily Log'!$BY$18:$BY$1017,$B291,'Daily Log'!$BZ$18:$BZ$1017),0)</f>
        <v>0</v>
      </c>
      <c r="AG291" s="117">
        <f>IFERROR($E291*SUMIF('Daily Log'!$CB$18:$CB$1017,$B291,'Daily Log'!$CC$18:$CC$1017),0)</f>
        <v>0</v>
      </c>
      <c r="AH291" s="117">
        <f>IFERROR($E291*SUMIF('Daily Log'!$CE$18:$CE$1017,$B291,'Daily Log'!$CF$18:$CF$1017),0)</f>
        <v>0</v>
      </c>
      <c r="AI291" s="117">
        <f>IFERROR($E291*SUMIF('Daily Log'!$CH$18:$CH$1017,$B291,'Daily Log'!$CI$18:$CI$1017),0)</f>
        <v>0</v>
      </c>
      <c r="AJ291" s="117">
        <f>IFERROR($E291*SUMIF('Daily Log'!$CK$18:$CK$1017,$B291,'Daily Log'!$CL$18:$CL$1017),0)</f>
        <v>0</v>
      </c>
      <c r="AK291" s="117">
        <f>IFERROR($E291*SUMIF('Daily Log'!$CN$18:$CN$1017,$B291,'Daily Log'!$CO$18:$CO$1017),0)</f>
        <v>0</v>
      </c>
    </row>
    <row r="292" spans="1:37" ht="33.75" customHeight="1">
      <c r="B292" s="636" t="s">
        <v>682</v>
      </c>
      <c r="C292" s="418"/>
      <c r="D292" s="399" t="s">
        <v>806</v>
      </c>
      <c r="E292" s="184">
        <v>1</v>
      </c>
      <c r="F292" s="116">
        <f t="shared" si="5"/>
        <v>0</v>
      </c>
      <c r="G292" s="117">
        <f>IFERROR($E292*SUMIF('Daily Log'!$B$18:$B$1017,$B292,'Daily Log'!$C$18:$C$1017),0)</f>
        <v>0</v>
      </c>
      <c r="H292" s="117">
        <f>IFERROR($E292*SUMIF('Daily Log'!$E$18:$E$1017,$B292,'Daily Log'!$F$18:$F$1017),0)</f>
        <v>0</v>
      </c>
      <c r="I292" s="117">
        <f>IFERROR($E292*SUMIF('Daily Log'!$H$18:$H$1017,$B292,'Daily Log'!$I$18:$I$1017),0)</f>
        <v>0</v>
      </c>
      <c r="J292" s="117">
        <f>IFERROR($E292*SUMIF('Daily Log'!$K$18:$K$1017,$B292,'Daily Log'!$L$18:$L$1017),0)</f>
        <v>0</v>
      </c>
      <c r="K292" s="117">
        <f>IFERROR($E292*SUMIF('Daily Log'!$N$18:$N$1017,$B292,'Daily Log'!$O$18:$O$1017),0)</f>
        <v>0</v>
      </c>
      <c r="L292" s="117">
        <f>IFERROR($E292*SUMIF('Daily Log'!$Q$18:$Q$1017,$B292,'Daily Log'!$R$18:$R$1017),0)</f>
        <v>0</v>
      </c>
      <c r="M292" s="117">
        <f>IFERROR($E292*SUMIF('Daily Log'!$T$18:$T$1017,$B292,'Daily Log'!$U$18:$U$1017),0)</f>
        <v>0</v>
      </c>
      <c r="N292" s="117">
        <f>IFERROR($E292*SUMIF('Daily Log'!$W$18:$W$1017,$B292,'Daily Log'!$X$18:$X$1017),0)</f>
        <v>0</v>
      </c>
      <c r="O292" s="117">
        <f>IFERROR($E292*SUMIF('Daily Log'!$Z$18:$Z$1017,$B292,'Daily Log'!$AA$18:$AA$1017),0)</f>
        <v>0</v>
      </c>
      <c r="P292" s="117">
        <f>IFERROR($E292*SUMIF('Daily Log'!$AC$18:$AC$1017,$B292,'Daily Log'!$AD$18:$AD$1017),0)</f>
        <v>0</v>
      </c>
      <c r="Q292" s="117">
        <f>IFERROR($E292*SUMIF('Daily Log'!$AF$18:$AF$1017,$B292,'Daily Log'!$AG$18:$AG$1017),0)</f>
        <v>0</v>
      </c>
      <c r="R292" s="117">
        <f>IFERROR($E292*SUMIF('Daily Log'!$AI$18:$AI$1017,$B292,'Daily Log'!$AJ$18:$AJ$1017),0)</f>
        <v>0</v>
      </c>
      <c r="S292" s="117">
        <f>IFERROR($E292*SUMIF('Daily Log'!$AL$18:$AL$1017,$B292,'Daily Log'!$AM$18:$AM$1017),0)</f>
        <v>0</v>
      </c>
      <c r="T292" s="117">
        <f>IFERROR($E292*SUMIF('Daily Log'!$AO$18:$AO$1017,$B292,'Daily Log'!$AP$18:$AP$1017),0)</f>
        <v>0</v>
      </c>
      <c r="U292" s="117">
        <f>IFERROR($E292*SUMIF('Daily Log'!$AR$18:$AR$1017,$B292,'Daily Log'!$AS$18:$AS$1017),0)</f>
        <v>0</v>
      </c>
      <c r="V292" s="117">
        <f>IFERROR($E292*SUMIF('Daily Log'!$AU$18:$AU$1017,$B292,'Daily Log'!$AV$18:$AV$1017),0)</f>
        <v>0</v>
      </c>
      <c r="W292" s="117">
        <f>IFERROR($E292*SUMIF('Daily Log'!$AX$18:$AX$1017,$B292,'Daily Log'!$AY$18:$AY$1017),0)</f>
        <v>0</v>
      </c>
      <c r="X292" s="117">
        <f>IFERROR($E292*SUMIF('Daily Log'!$BA$18:$BA$1017,$B292,'Daily Log'!$BB$18:$BB$1017),0)</f>
        <v>0</v>
      </c>
      <c r="Y292" s="117">
        <f>IFERROR($E292*SUMIF('Daily Log'!$BD$18:$BD$1017,$B292,'Daily Log'!$BE$18:$BE$1017),0)</f>
        <v>0</v>
      </c>
      <c r="Z292" s="117">
        <f>IFERROR($E292*SUMIF('Daily Log'!$BG$18:$BG$1017,$B292,'Daily Log'!$BH$18:$BH$1017),0)</f>
        <v>0</v>
      </c>
      <c r="AA292" s="117">
        <f>IFERROR($E292*SUMIF('Daily Log'!$BJ$18:$BJ$1017,$B292,'Daily Log'!$BK$18:$BK$1017),0)</f>
        <v>0</v>
      </c>
      <c r="AB292" s="117">
        <f>IFERROR($E292*SUMIF('Daily Log'!$BM$18:$BM$1017,$B292,'Daily Log'!$BN$18:$BN$1017),0)</f>
        <v>0</v>
      </c>
      <c r="AC292" s="117">
        <f>IFERROR($E292*SUMIF('Daily Log'!$BP$18:$BP$1017,$B292,'Daily Log'!$BQ$18:$BQ$1017),0)</f>
        <v>0</v>
      </c>
      <c r="AD292" s="117">
        <f>IFERROR($E292*SUMIF('Daily Log'!$BS$18:$BS$1017,$B292,'Daily Log'!$BT$18:$BT$1017),0)</f>
        <v>0</v>
      </c>
      <c r="AE292" s="117">
        <f>IFERROR($E292*SUMIF('Daily Log'!$BV$18:$BV$1017,$B292,'Daily Log'!$BW$18:$BW$1017),0)</f>
        <v>0</v>
      </c>
      <c r="AF292" s="117">
        <f>IFERROR($E292*SUMIF('Daily Log'!$BY$18:$BY$1017,$B292,'Daily Log'!$BZ$18:$BZ$1017),0)</f>
        <v>0</v>
      </c>
      <c r="AG292" s="117">
        <f>IFERROR($E292*SUMIF('Daily Log'!$CB$18:$CB$1017,$B292,'Daily Log'!$CC$18:$CC$1017),0)</f>
        <v>0</v>
      </c>
      <c r="AH292" s="117">
        <f>IFERROR($E292*SUMIF('Daily Log'!$CE$18:$CE$1017,$B292,'Daily Log'!$CF$18:$CF$1017),0)</f>
        <v>0</v>
      </c>
      <c r="AI292" s="117">
        <f>IFERROR($E292*SUMIF('Daily Log'!$CH$18:$CH$1017,$B292,'Daily Log'!$CI$18:$CI$1017),0)</f>
        <v>0</v>
      </c>
      <c r="AJ292" s="117">
        <f>IFERROR($E292*SUMIF('Daily Log'!$CK$18:$CK$1017,$B292,'Daily Log'!$CL$18:$CL$1017),0)</f>
        <v>0</v>
      </c>
      <c r="AK292" s="117">
        <f>IFERROR($E292*SUMIF('Daily Log'!$CN$18:$CN$1017,$B292,'Daily Log'!$CO$18:$CO$1017),0)</f>
        <v>0</v>
      </c>
    </row>
    <row r="293" spans="1:37" ht="33.75" customHeight="1">
      <c r="B293" s="636" t="s">
        <v>613</v>
      </c>
      <c r="C293" s="418"/>
      <c r="D293" s="399" t="s">
        <v>806</v>
      </c>
      <c r="E293" s="184">
        <v>1</v>
      </c>
      <c r="F293" s="116">
        <f t="shared" si="5"/>
        <v>0</v>
      </c>
      <c r="G293" s="117">
        <f>IFERROR($E293*SUMIF('Daily Log'!$B$18:$B$1017,$B293,'Daily Log'!$C$18:$C$1017),0)</f>
        <v>0</v>
      </c>
      <c r="H293" s="117">
        <f>IFERROR($E293*SUMIF('Daily Log'!$E$18:$E$1017,$B293,'Daily Log'!$F$18:$F$1017),0)</f>
        <v>0</v>
      </c>
      <c r="I293" s="117">
        <f>IFERROR($E293*SUMIF('Daily Log'!$H$18:$H$1017,$B293,'Daily Log'!$I$18:$I$1017),0)</f>
        <v>0</v>
      </c>
      <c r="J293" s="117">
        <f>IFERROR($E293*SUMIF('Daily Log'!$K$18:$K$1017,$B293,'Daily Log'!$L$18:$L$1017),0)</f>
        <v>0</v>
      </c>
      <c r="K293" s="117">
        <f>IFERROR($E293*SUMIF('Daily Log'!$N$18:$N$1017,$B293,'Daily Log'!$O$18:$O$1017),0)</f>
        <v>0</v>
      </c>
      <c r="L293" s="117">
        <f>IFERROR($E293*SUMIF('Daily Log'!$Q$18:$Q$1017,$B293,'Daily Log'!$R$18:$R$1017),0)</f>
        <v>0</v>
      </c>
      <c r="M293" s="117">
        <f>IFERROR($E293*SUMIF('Daily Log'!$T$18:$T$1017,$B293,'Daily Log'!$U$18:$U$1017),0)</f>
        <v>0</v>
      </c>
      <c r="N293" s="117">
        <f>IFERROR($E293*SUMIF('Daily Log'!$W$18:$W$1017,$B293,'Daily Log'!$X$18:$X$1017),0)</f>
        <v>0</v>
      </c>
      <c r="O293" s="117">
        <f>IFERROR($E293*SUMIF('Daily Log'!$Z$18:$Z$1017,$B293,'Daily Log'!$AA$18:$AA$1017),0)</f>
        <v>0</v>
      </c>
      <c r="P293" s="117">
        <f>IFERROR($E293*SUMIF('Daily Log'!$AC$18:$AC$1017,$B293,'Daily Log'!$AD$18:$AD$1017),0)</f>
        <v>0</v>
      </c>
      <c r="Q293" s="117">
        <f>IFERROR($E293*SUMIF('Daily Log'!$AF$18:$AF$1017,$B293,'Daily Log'!$AG$18:$AG$1017),0)</f>
        <v>0</v>
      </c>
      <c r="R293" s="117">
        <f>IFERROR($E293*SUMIF('Daily Log'!$AI$18:$AI$1017,$B293,'Daily Log'!$AJ$18:$AJ$1017),0)</f>
        <v>0</v>
      </c>
      <c r="S293" s="117">
        <f>IFERROR($E293*SUMIF('Daily Log'!$AL$18:$AL$1017,$B293,'Daily Log'!$AM$18:$AM$1017),0)</f>
        <v>0</v>
      </c>
      <c r="T293" s="117">
        <f>IFERROR($E293*SUMIF('Daily Log'!$AO$18:$AO$1017,$B293,'Daily Log'!$AP$18:$AP$1017),0)</f>
        <v>0</v>
      </c>
      <c r="U293" s="117">
        <f>IFERROR($E293*SUMIF('Daily Log'!$AR$18:$AR$1017,$B293,'Daily Log'!$AS$18:$AS$1017),0)</f>
        <v>0</v>
      </c>
      <c r="V293" s="117">
        <f>IFERROR($E293*SUMIF('Daily Log'!$AU$18:$AU$1017,$B293,'Daily Log'!$AV$18:$AV$1017),0)</f>
        <v>0</v>
      </c>
      <c r="W293" s="117">
        <f>IFERROR($E293*SUMIF('Daily Log'!$AX$18:$AX$1017,$B293,'Daily Log'!$AY$18:$AY$1017),0)</f>
        <v>0</v>
      </c>
      <c r="X293" s="117">
        <f>IFERROR($E293*SUMIF('Daily Log'!$BA$18:$BA$1017,$B293,'Daily Log'!$BB$18:$BB$1017),0)</f>
        <v>0</v>
      </c>
      <c r="Y293" s="117">
        <f>IFERROR($E293*SUMIF('Daily Log'!$BD$18:$BD$1017,$B293,'Daily Log'!$BE$18:$BE$1017),0)</f>
        <v>0</v>
      </c>
      <c r="Z293" s="117">
        <f>IFERROR($E293*SUMIF('Daily Log'!$BG$18:$BG$1017,$B293,'Daily Log'!$BH$18:$BH$1017),0)</f>
        <v>0</v>
      </c>
      <c r="AA293" s="117">
        <f>IFERROR($E293*SUMIF('Daily Log'!$BJ$18:$BJ$1017,$B293,'Daily Log'!$BK$18:$BK$1017),0)</f>
        <v>0</v>
      </c>
      <c r="AB293" s="117">
        <f>IFERROR($E293*SUMIF('Daily Log'!$BM$18:$BM$1017,$B293,'Daily Log'!$BN$18:$BN$1017),0)</f>
        <v>0</v>
      </c>
      <c r="AC293" s="117">
        <f>IFERROR($E293*SUMIF('Daily Log'!$BP$18:$BP$1017,$B293,'Daily Log'!$BQ$18:$BQ$1017),0)</f>
        <v>0</v>
      </c>
      <c r="AD293" s="117">
        <f>IFERROR($E293*SUMIF('Daily Log'!$BS$18:$BS$1017,$B293,'Daily Log'!$BT$18:$BT$1017),0)</f>
        <v>0</v>
      </c>
      <c r="AE293" s="117">
        <f>IFERROR($E293*SUMIF('Daily Log'!$BV$18:$BV$1017,$B293,'Daily Log'!$BW$18:$BW$1017),0)</f>
        <v>0</v>
      </c>
      <c r="AF293" s="117">
        <f>IFERROR($E293*SUMIF('Daily Log'!$BY$18:$BY$1017,$B293,'Daily Log'!$BZ$18:$BZ$1017),0)</f>
        <v>0</v>
      </c>
      <c r="AG293" s="117">
        <f>IFERROR($E293*SUMIF('Daily Log'!$CB$18:$CB$1017,$B293,'Daily Log'!$CC$18:$CC$1017),0)</f>
        <v>0</v>
      </c>
      <c r="AH293" s="117">
        <f>IFERROR($E293*SUMIF('Daily Log'!$CE$18:$CE$1017,$B293,'Daily Log'!$CF$18:$CF$1017),0)</f>
        <v>0</v>
      </c>
      <c r="AI293" s="117">
        <f>IFERROR($E293*SUMIF('Daily Log'!$CH$18:$CH$1017,$B293,'Daily Log'!$CI$18:$CI$1017),0)</f>
        <v>0</v>
      </c>
      <c r="AJ293" s="117">
        <f>IFERROR($E293*SUMIF('Daily Log'!$CK$18:$CK$1017,$B293,'Daily Log'!$CL$18:$CL$1017),0)</f>
        <v>0</v>
      </c>
      <c r="AK293" s="117">
        <f>IFERROR($E293*SUMIF('Daily Log'!$CN$18:$CN$1017,$B293,'Daily Log'!$CO$18:$CO$1017),0)</f>
        <v>0</v>
      </c>
    </row>
    <row r="294" spans="1:37" ht="33.75" customHeight="1">
      <c r="B294" s="636" t="s">
        <v>685</v>
      </c>
      <c r="C294" s="418"/>
      <c r="D294" s="399" t="s">
        <v>806</v>
      </c>
      <c r="E294" s="184">
        <v>1</v>
      </c>
      <c r="F294" s="116">
        <f t="shared" si="5"/>
        <v>2</v>
      </c>
      <c r="G294" s="117">
        <f>IFERROR($E294*SUMIF('Daily Log'!$B$18:$B$1017,$B294,'Daily Log'!$C$18:$C$1017),0)</f>
        <v>0</v>
      </c>
      <c r="H294" s="117">
        <f>IFERROR($E294*SUMIF('Daily Log'!$E$18:$E$1017,$B294,'Daily Log'!$F$18:$F$1017),0)</f>
        <v>0</v>
      </c>
      <c r="I294" s="117">
        <f>IFERROR($E294*SUMIF('Daily Log'!$H$18:$H$1017,$B294,'Daily Log'!$I$18:$I$1017),0)</f>
        <v>0</v>
      </c>
      <c r="J294" s="117">
        <f>IFERROR($E294*SUMIF('Daily Log'!$K$18:$K$1017,$B294,'Daily Log'!$L$18:$L$1017),0)</f>
        <v>0</v>
      </c>
      <c r="K294" s="117">
        <f>IFERROR($E294*SUMIF('Daily Log'!$N$18:$N$1017,$B294,'Daily Log'!$O$18:$O$1017),0)</f>
        <v>0</v>
      </c>
      <c r="L294" s="117">
        <f>IFERROR($E294*SUMIF('Daily Log'!$Q$18:$Q$1017,$B294,'Daily Log'!$R$18:$R$1017),0)</f>
        <v>0</v>
      </c>
      <c r="M294" s="117">
        <f>IFERROR($E294*SUMIF('Daily Log'!$T$18:$T$1017,$B294,'Daily Log'!$U$18:$U$1017),0)</f>
        <v>0</v>
      </c>
      <c r="N294" s="117">
        <f>IFERROR($E294*SUMIF('Daily Log'!$W$18:$W$1017,$B294,'Daily Log'!$X$18:$X$1017),0)</f>
        <v>0</v>
      </c>
      <c r="O294" s="117">
        <f>IFERROR($E294*SUMIF('Daily Log'!$Z$18:$Z$1017,$B294,'Daily Log'!$AA$18:$AA$1017),0)</f>
        <v>0</v>
      </c>
      <c r="P294" s="117">
        <f>IFERROR($E294*SUMIF('Daily Log'!$AC$18:$AC$1017,$B294,'Daily Log'!$AD$18:$AD$1017),0)</f>
        <v>0</v>
      </c>
      <c r="Q294" s="117">
        <f>IFERROR($E294*SUMIF('Daily Log'!$AF$18:$AF$1017,$B294,'Daily Log'!$AG$18:$AG$1017),0)</f>
        <v>0</v>
      </c>
      <c r="R294" s="117">
        <f>IFERROR($E294*SUMIF('Daily Log'!$AI$18:$AI$1017,$B294,'Daily Log'!$AJ$18:$AJ$1017),0)</f>
        <v>0</v>
      </c>
      <c r="S294" s="117">
        <f>IFERROR($E294*SUMIF('Daily Log'!$AL$18:$AL$1017,$B294,'Daily Log'!$AM$18:$AM$1017),0)</f>
        <v>0</v>
      </c>
      <c r="T294" s="117">
        <f>IFERROR($E294*SUMIF('Daily Log'!$AO$18:$AO$1017,$B294,'Daily Log'!$AP$18:$AP$1017),0)</f>
        <v>0</v>
      </c>
      <c r="U294" s="117">
        <f>IFERROR($E294*SUMIF('Daily Log'!$AR$18:$AR$1017,$B294,'Daily Log'!$AS$18:$AS$1017),0)</f>
        <v>0</v>
      </c>
      <c r="V294" s="117">
        <f>IFERROR($E294*SUMIF('Daily Log'!$AU$18:$AU$1017,$B294,'Daily Log'!$AV$18:$AV$1017),0)</f>
        <v>0</v>
      </c>
      <c r="W294" s="117">
        <f>IFERROR($E294*SUMIF('Daily Log'!$AX$18:$AX$1017,$B294,'Daily Log'!$AY$18:$AY$1017),0)</f>
        <v>0</v>
      </c>
      <c r="X294" s="117">
        <f>IFERROR($E294*SUMIF('Daily Log'!$BA$18:$BA$1017,$B294,'Daily Log'!$BB$18:$BB$1017),0)</f>
        <v>0</v>
      </c>
      <c r="Y294" s="117">
        <f>IFERROR($E294*SUMIF('Daily Log'!$BD$18:$BD$1017,$B294,'Daily Log'!$BE$18:$BE$1017),0)</f>
        <v>0</v>
      </c>
      <c r="Z294" s="117">
        <f>IFERROR($E294*SUMIF('Daily Log'!$BG$18:$BG$1017,$B294,'Daily Log'!$BH$18:$BH$1017),0)</f>
        <v>0</v>
      </c>
      <c r="AA294" s="117">
        <f>IFERROR($E294*SUMIF('Daily Log'!$BJ$18:$BJ$1017,$B294,'Daily Log'!$BK$18:$BK$1017),0)</f>
        <v>0</v>
      </c>
      <c r="AB294" s="117">
        <f>IFERROR($E294*SUMIF('Daily Log'!$BM$18:$BM$1017,$B294,'Daily Log'!$BN$18:$BN$1017),0)</f>
        <v>0</v>
      </c>
      <c r="AC294" s="117">
        <f>IFERROR($E294*SUMIF('Daily Log'!$BP$18:$BP$1017,$B294,'Daily Log'!$BQ$18:$BQ$1017),0)</f>
        <v>0</v>
      </c>
      <c r="AD294" s="117">
        <f>IFERROR($E294*SUMIF('Daily Log'!$BS$18:$BS$1017,$B294,'Daily Log'!$BT$18:$BT$1017),0)</f>
        <v>1</v>
      </c>
      <c r="AE294" s="117">
        <f>IFERROR($E294*SUMIF('Daily Log'!$BV$18:$BV$1017,$B294,'Daily Log'!$BW$18:$BW$1017),0)</f>
        <v>0</v>
      </c>
      <c r="AF294" s="117">
        <f>IFERROR($E294*SUMIF('Daily Log'!$BY$18:$BY$1017,$B294,'Daily Log'!$BZ$18:$BZ$1017),0)</f>
        <v>0</v>
      </c>
      <c r="AG294" s="117">
        <f>IFERROR($E294*SUMIF('Daily Log'!$CB$18:$CB$1017,$B294,'Daily Log'!$CC$18:$CC$1017),0)</f>
        <v>1</v>
      </c>
      <c r="AH294" s="117">
        <f>IFERROR($E294*SUMIF('Daily Log'!$CE$18:$CE$1017,$B294,'Daily Log'!$CF$18:$CF$1017),0)</f>
        <v>0</v>
      </c>
      <c r="AI294" s="117">
        <f>IFERROR($E294*SUMIF('Daily Log'!$CH$18:$CH$1017,$B294,'Daily Log'!$CI$18:$CI$1017),0)</f>
        <v>0</v>
      </c>
      <c r="AJ294" s="117">
        <f>IFERROR($E294*SUMIF('Daily Log'!$CK$18:$CK$1017,$B294,'Daily Log'!$CL$18:$CL$1017),0)</f>
        <v>0</v>
      </c>
      <c r="AK294" s="117">
        <f>IFERROR($E294*SUMIF('Daily Log'!$CN$18:$CN$1017,$B294,'Daily Log'!$CO$18:$CO$1017),0)</f>
        <v>0</v>
      </c>
    </row>
    <row r="295" spans="1:37" ht="33.75" customHeight="1">
      <c r="B295" s="636" t="s">
        <v>687</v>
      </c>
      <c r="C295" s="418"/>
      <c r="D295" s="399" t="s">
        <v>806</v>
      </c>
      <c r="E295" s="184">
        <v>1</v>
      </c>
      <c r="F295" s="116">
        <f t="shared" si="5"/>
        <v>0</v>
      </c>
      <c r="G295" s="117">
        <f>IFERROR($E295*SUMIF('Daily Log'!$B$18:$B$1017,$B295,'Daily Log'!$C$18:$C$1017),0)</f>
        <v>0</v>
      </c>
      <c r="H295" s="117">
        <f>IFERROR($E295*SUMIF('Daily Log'!$E$18:$E$1017,$B295,'Daily Log'!$F$18:$F$1017),0)</f>
        <v>0</v>
      </c>
      <c r="I295" s="117">
        <f>IFERROR($E295*SUMIF('Daily Log'!$H$18:$H$1017,$B295,'Daily Log'!$I$18:$I$1017),0)</f>
        <v>0</v>
      </c>
      <c r="J295" s="117">
        <f>IFERROR($E295*SUMIF('Daily Log'!$K$18:$K$1017,$B295,'Daily Log'!$L$18:$L$1017),0)</f>
        <v>0</v>
      </c>
      <c r="K295" s="117">
        <f>IFERROR($E295*SUMIF('Daily Log'!$N$18:$N$1017,$B295,'Daily Log'!$O$18:$O$1017),0)</f>
        <v>0</v>
      </c>
      <c r="L295" s="117">
        <f>IFERROR($E295*SUMIF('Daily Log'!$Q$18:$Q$1017,$B295,'Daily Log'!$R$18:$R$1017),0)</f>
        <v>0</v>
      </c>
      <c r="M295" s="117">
        <f>IFERROR($E295*SUMIF('Daily Log'!$T$18:$T$1017,$B295,'Daily Log'!$U$18:$U$1017),0)</f>
        <v>0</v>
      </c>
      <c r="N295" s="117">
        <f>IFERROR($E295*SUMIF('Daily Log'!$W$18:$W$1017,$B295,'Daily Log'!$X$18:$X$1017),0)</f>
        <v>0</v>
      </c>
      <c r="O295" s="117">
        <f>IFERROR($E295*SUMIF('Daily Log'!$Z$18:$Z$1017,$B295,'Daily Log'!$AA$18:$AA$1017),0)</f>
        <v>0</v>
      </c>
      <c r="P295" s="117">
        <f>IFERROR($E295*SUMIF('Daily Log'!$AC$18:$AC$1017,$B295,'Daily Log'!$AD$18:$AD$1017),0)</f>
        <v>0</v>
      </c>
      <c r="Q295" s="117">
        <f>IFERROR($E295*SUMIF('Daily Log'!$AF$18:$AF$1017,$B295,'Daily Log'!$AG$18:$AG$1017),0)</f>
        <v>0</v>
      </c>
      <c r="R295" s="117">
        <f>IFERROR($E295*SUMIF('Daily Log'!$AI$18:$AI$1017,$B295,'Daily Log'!$AJ$18:$AJ$1017),0)</f>
        <v>0</v>
      </c>
      <c r="S295" s="117">
        <f>IFERROR($E295*SUMIF('Daily Log'!$AL$18:$AL$1017,$B295,'Daily Log'!$AM$18:$AM$1017),0)</f>
        <v>0</v>
      </c>
      <c r="T295" s="117">
        <f>IFERROR($E295*SUMIF('Daily Log'!$AO$18:$AO$1017,$B295,'Daily Log'!$AP$18:$AP$1017),0)</f>
        <v>0</v>
      </c>
      <c r="U295" s="117">
        <f>IFERROR($E295*SUMIF('Daily Log'!$AR$18:$AR$1017,$B295,'Daily Log'!$AS$18:$AS$1017),0)</f>
        <v>0</v>
      </c>
      <c r="V295" s="117">
        <f>IFERROR($E295*SUMIF('Daily Log'!$AU$18:$AU$1017,$B295,'Daily Log'!$AV$18:$AV$1017),0)</f>
        <v>0</v>
      </c>
      <c r="W295" s="117">
        <f>IFERROR($E295*SUMIF('Daily Log'!$AX$18:$AX$1017,$B295,'Daily Log'!$AY$18:$AY$1017),0)</f>
        <v>0</v>
      </c>
      <c r="X295" s="117">
        <f>IFERROR($E295*SUMIF('Daily Log'!$BA$18:$BA$1017,$B295,'Daily Log'!$BB$18:$BB$1017),0)</f>
        <v>0</v>
      </c>
      <c r="Y295" s="117">
        <f>IFERROR($E295*SUMIF('Daily Log'!$BD$18:$BD$1017,$B295,'Daily Log'!$BE$18:$BE$1017),0)</f>
        <v>0</v>
      </c>
      <c r="Z295" s="117">
        <f>IFERROR($E295*SUMIF('Daily Log'!$BG$18:$BG$1017,$B295,'Daily Log'!$BH$18:$BH$1017),0)</f>
        <v>0</v>
      </c>
      <c r="AA295" s="117">
        <f>IFERROR($E295*SUMIF('Daily Log'!$BJ$18:$BJ$1017,$B295,'Daily Log'!$BK$18:$BK$1017),0)</f>
        <v>0</v>
      </c>
      <c r="AB295" s="117">
        <f>IFERROR($E295*SUMIF('Daily Log'!$BM$18:$BM$1017,$B295,'Daily Log'!$BN$18:$BN$1017),0)</f>
        <v>0</v>
      </c>
      <c r="AC295" s="117">
        <f>IFERROR($E295*SUMIF('Daily Log'!$BP$18:$BP$1017,$B295,'Daily Log'!$BQ$18:$BQ$1017),0)</f>
        <v>0</v>
      </c>
      <c r="AD295" s="117">
        <f>IFERROR($E295*SUMIF('Daily Log'!$BS$18:$BS$1017,$B295,'Daily Log'!$BT$18:$BT$1017),0)</f>
        <v>0</v>
      </c>
      <c r="AE295" s="117">
        <f>IFERROR($E295*SUMIF('Daily Log'!$BV$18:$BV$1017,$B295,'Daily Log'!$BW$18:$BW$1017),0)</f>
        <v>0</v>
      </c>
      <c r="AF295" s="117">
        <f>IFERROR($E295*SUMIF('Daily Log'!$BY$18:$BY$1017,$B295,'Daily Log'!$BZ$18:$BZ$1017),0)</f>
        <v>0</v>
      </c>
      <c r="AG295" s="117">
        <f>IFERROR($E295*SUMIF('Daily Log'!$CB$18:$CB$1017,$B295,'Daily Log'!$CC$18:$CC$1017),0)</f>
        <v>0</v>
      </c>
      <c r="AH295" s="117">
        <f>IFERROR($E295*SUMIF('Daily Log'!$CE$18:$CE$1017,$B295,'Daily Log'!$CF$18:$CF$1017),0)</f>
        <v>0</v>
      </c>
      <c r="AI295" s="117">
        <f>IFERROR($E295*SUMIF('Daily Log'!$CH$18:$CH$1017,$B295,'Daily Log'!$CI$18:$CI$1017),0)</f>
        <v>0</v>
      </c>
      <c r="AJ295" s="117">
        <f>IFERROR($E295*SUMIF('Daily Log'!$CK$18:$CK$1017,$B295,'Daily Log'!$CL$18:$CL$1017),0)</f>
        <v>0</v>
      </c>
      <c r="AK295" s="117">
        <f>IFERROR($E295*SUMIF('Daily Log'!$CN$18:$CN$1017,$B295,'Daily Log'!$CO$18:$CO$1017),0)</f>
        <v>0</v>
      </c>
    </row>
    <row r="296" spans="1:37" ht="33.75" customHeight="1">
      <c r="B296" s="636" t="s">
        <v>652</v>
      </c>
      <c r="C296" s="418"/>
      <c r="D296" s="399" t="s">
        <v>806</v>
      </c>
      <c r="E296" s="184">
        <v>1</v>
      </c>
      <c r="F296" s="116">
        <f t="shared" si="5"/>
        <v>1</v>
      </c>
      <c r="G296" s="117">
        <f>IFERROR($E296*SUMIF('Daily Log'!$B$18:$B$1017,$B296,'Daily Log'!$C$18:$C$1017),0)</f>
        <v>0</v>
      </c>
      <c r="H296" s="117">
        <f>IFERROR($E296*SUMIF('Daily Log'!$E$18:$E$1017,$B296,'Daily Log'!$F$18:$F$1017),0)</f>
        <v>0</v>
      </c>
      <c r="I296" s="117">
        <f>IFERROR($E296*SUMIF('Daily Log'!$H$18:$H$1017,$B296,'Daily Log'!$I$18:$I$1017),0)</f>
        <v>0</v>
      </c>
      <c r="J296" s="117">
        <f>IFERROR($E296*SUMIF('Daily Log'!$K$18:$K$1017,$B296,'Daily Log'!$L$18:$L$1017),0)</f>
        <v>0</v>
      </c>
      <c r="K296" s="117">
        <f>IFERROR($E296*SUMIF('Daily Log'!$N$18:$N$1017,$B296,'Daily Log'!$O$18:$O$1017),0)</f>
        <v>0</v>
      </c>
      <c r="L296" s="117">
        <f>IFERROR($E296*SUMIF('Daily Log'!$Q$18:$Q$1017,$B296,'Daily Log'!$R$18:$R$1017),0)</f>
        <v>0</v>
      </c>
      <c r="M296" s="117">
        <f>IFERROR($E296*SUMIF('Daily Log'!$T$18:$T$1017,$B296,'Daily Log'!$U$18:$U$1017),0)</f>
        <v>0</v>
      </c>
      <c r="N296" s="117">
        <f>IFERROR($E296*SUMIF('Daily Log'!$W$18:$W$1017,$B296,'Daily Log'!$X$18:$X$1017),0)</f>
        <v>0</v>
      </c>
      <c r="O296" s="117">
        <f>IFERROR($E296*SUMIF('Daily Log'!$Z$18:$Z$1017,$B296,'Daily Log'!$AA$18:$AA$1017),0)</f>
        <v>0</v>
      </c>
      <c r="P296" s="117">
        <f>IFERROR($E296*SUMIF('Daily Log'!$AC$18:$AC$1017,$B296,'Daily Log'!$AD$18:$AD$1017),0)</f>
        <v>0</v>
      </c>
      <c r="Q296" s="117">
        <f>IFERROR($E296*SUMIF('Daily Log'!$AF$18:$AF$1017,$B296,'Daily Log'!$AG$18:$AG$1017),0)</f>
        <v>0</v>
      </c>
      <c r="R296" s="117">
        <f>IFERROR($E296*SUMIF('Daily Log'!$AI$18:$AI$1017,$B296,'Daily Log'!$AJ$18:$AJ$1017),0)</f>
        <v>0</v>
      </c>
      <c r="S296" s="117">
        <f>IFERROR($E296*SUMIF('Daily Log'!$AL$18:$AL$1017,$B296,'Daily Log'!$AM$18:$AM$1017),0)</f>
        <v>0</v>
      </c>
      <c r="T296" s="117">
        <f>IFERROR($E296*SUMIF('Daily Log'!$AO$18:$AO$1017,$B296,'Daily Log'!$AP$18:$AP$1017),0)</f>
        <v>0</v>
      </c>
      <c r="U296" s="117">
        <f>IFERROR($E296*SUMIF('Daily Log'!$AR$18:$AR$1017,$B296,'Daily Log'!$AS$18:$AS$1017),0)</f>
        <v>0</v>
      </c>
      <c r="V296" s="117">
        <f>IFERROR($E296*SUMIF('Daily Log'!$AU$18:$AU$1017,$B296,'Daily Log'!$AV$18:$AV$1017),0)</f>
        <v>0</v>
      </c>
      <c r="W296" s="117">
        <f>IFERROR($E296*SUMIF('Daily Log'!$AX$18:$AX$1017,$B296,'Daily Log'!$AY$18:$AY$1017),0)</f>
        <v>0</v>
      </c>
      <c r="X296" s="117">
        <f>IFERROR($E296*SUMIF('Daily Log'!$BA$18:$BA$1017,$B296,'Daily Log'!$BB$18:$BB$1017),0)</f>
        <v>0</v>
      </c>
      <c r="Y296" s="117">
        <f>IFERROR($E296*SUMIF('Daily Log'!$BD$18:$BD$1017,$B296,'Daily Log'!$BE$18:$BE$1017),0)</f>
        <v>0</v>
      </c>
      <c r="Z296" s="117">
        <f>IFERROR($E296*SUMIF('Daily Log'!$BG$18:$BG$1017,$B296,'Daily Log'!$BH$18:$BH$1017),0)</f>
        <v>0</v>
      </c>
      <c r="AA296" s="117">
        <f>IFERROR($E296*SUMIF('Daily Log'!$BJ$18:$BJ$1017,$B296,'Daily Log'!$BK$18:$BK$1017),0)</f>
        <v>0</v>
      </c>
      <c r="AB296" s="117">
        <f>IFERROR($E296*SUMIF('Daily Log'!$BM$18:$BM$1017,$B296,'Daily Log'!$BN$18:$BN$1017),0)</f>
        <v>0</v>
      </c>
      <c r="AC296" s="117">
        <f>IFERROR($E296*SUMIF('Daily Log'!$BP$18:$BP$1017,$B296,'Daily Log'!$BQ$18:$BQ$1017),0)</f>
        <v>0</v>
      </c>
      <c r="AD296" s="117">
        <f>IFERROR($E296*SUMIF('Daily Log'!$BS$18:$BS$1017,$B296,'Daily Log'!$BT$18:$BT$1017),0)</f>
        <v>0</v>
      </c>
      <c r="AE296" s="117">
        <f>IFERROR($E296*SUMIF('Daily Log'!$BV$18:$BV$1017,$B296,'Daily Log'!$BW$18:$BW$1017),0)</f>
        <v>1</v>
      </c>
      <c r="AF296" s="117">
        <f>IFERROR($E296*SUMIF('Daily Log'!$BY$18:$BY$1017,$B296,'Daily Log'!$BZ$18:$BZ$1017),0)</f>
        <v>0</v>
      </c>
      <c r="AG296" s="117">
        <f>IFERROR($E296*SUMIF('Daily Log'!$CB$18:$CB$1017,$B296,'Daily Log'!$CC$18:$CC$1017),0)</f>
        <v>0</v>
      </c>
      <c r="AH296" s="117">
        <f>IFERROR($E296*SUMIF('Daily Log'!$CE$18:$CE$1017,$B296,'Daily Log'!$CF$18:$CF$1017),0)</f>
        <v>0</v>
      </c>
      <c r="AI296" s="117">
        <f>IFERROR($E296*SUMIF('Daily Log'!$CH$18:$CH$1017,$B296,'Daily Log'!$CI$18:$CI$1017),0)</f>
        <v>0</v>
      </c>
      <c r="AJ296" s="117">
        <f>IFERROR($E296*SUMIF('Daily Log'!$CK$18:$CK$1017,$B296,'Daily Log'!$CL$18:$CL$1017),0)</f>
        <v>0</v>
      </c>
      <c r="AK296" s="117">
        <f>IFERROR($E296*SUMIF('Daily Log'!$CN$18:$CN$1017,$B296,'Daily Log'!$CO$18:$CO$1017),0)</f>
        <v>0</v>
      </c>
    </row>
    <row r="297" spans="1:37" ht="33.75" customHeight="1">
      <c r="B297" s="636" t="s">
        <v>690</v>
      </c>
      <c r="C297" s="418"/>
      <c r="D297" s="399" t="s">
        <v>806</v>
      </c>
      <c r="E297" s="184">
        <v>1</v>
      </c>
      <c r="F297" s="116">
        <f t="shared" si="5"/>
        <v>0</v>
      </c>
      <c r="G297" s="117">
        <f>IFERROR($E297*SUMIF('Daily Log'!$B$18:$B$1017,$B297,'Daily Log'!$C$18:$C$1017),0)</f>
        <v>0</v>
      </c>
      <c r="H297" s="117">
        <f>IFERROR($E297*SUMIF('Daily Log'!$E$18:$E$1017,$B297,'Daily Log'!$F$18:$F$1017),0)</f>
        <v>0</v>
      </c>
      <c r="I297" s="117">
        <f>IFERROR($E297*SUMIF('Daily Log'!$H$18:$H$1017,$B297,'Daily Log'!$I$18:$I$1017),0)</f>
        <v>0</v>
      </c>
      <c r="J297" s="117">
        <f>IFERROR($E297*SUMIF('Daily Log'!$K$18:$K$1017,$B297,'Daily Log'!$L$18:$L$1017),0)</f>
        <v>0</v>
      </c>
      <c r="K297" s="117">
        <f>IFERROR($E297*SUMIF('Daily Log'!$N$18:$N$1017,$B297,'Daily Log'!$O$18:$O$1017),0)</f>
        <v>0</v>
      </c>
      <c r="L297" s="117">
        <f>IFERROR($E297*SUMIF('Daily Log'!$Q$18:$Q$1017,$B297,'Daily Log'!$R$18:$R$1017),0)</f>
        <v>0</v>
      </c>
      <c r="M297" s="117">
        <f>IFERROR($E297*SUMIF('Daily Log'!$T$18:$T$1017,$B297,'Daily Log'!$U$18:$U$1017),0)</f>
        <v>0</v>
      </c>
      <c r="N297" s="117">
        <f>IFERROR($E297*SUMIF('Daily Log'!$W$18:$W$1017,$B297,'Daily Log'!$X$18:$X$1017),0)</f>
        <v>0</v>
      </c>
      <c r="O297" s="117">
        <f>IFERROR($E297*SUMIF('Daily Log'!$Z$18:$Z$1017,$B297,'Daily Log'!$AA$18:$AA$1017),0)</f>
        <v>0</v>
      </c>
      <c r="P297" s="117">
        <f>IFERROR($E297*SUMIF('Daily Log'!$AC$18:$AC$1017,$B297,'Daily Log'!$AD$18:$AD$1017),0)</f>
        <v>0</v>
      </c>
      <c r="Q297" s="117">
        <f>IFERROR($E297*SUMIF('Daily Log'!$AF$18:$AF$1017,$B297,'Daily Log'!$AG$18:$AG$1017),0)</f>
        <v>0</v>
      </c>
      <c r="R297" s="117">
        <f>IFERROR($E297*SUMIF('Daily Log'!$AI$18:$AI$1017,$B297,'Daily Log'!$AJ$18:$AJ$1017),0)</f>
        <v>0</v>
      </c>
      <c r="S297" s="117">
        <f>IFERROR($E297*SUMIF('Daily Log'!$AL$18:$AL$1017,$B297,'Daily Log'!$AM$18:$AM$1017),0)</f>
        <v>0</v>
      </c>
      <c r="T297" s="117">
        <f>IFERROR($E297*SUMIF('Daily Log'!$AO$18:$AO$1017,$B297,'Daily Log'!$AP$18:$AP$1017),0)</f>
        <v>0</v>
      </c>
      <c r="U297" s="117">
        <f>IFERROR($E297*SUMIF('Daily Log'!$AR$18:$AR$1017,$B297,'Daily Log'!$AS$18:$AS$1017),0)</f>
        <v>0</v>
      </c>
      <c r="V297" s="117">
        <f>IFERROR($E297*SUMIF('Daily Log'!$AU$18:$AU$1017,$B297,'Daily Log'!$AV$18:$AV$1017),0)</f>
        <v>0</v>
      </c>
      <c r="W297" s="117">
        <f>IFERROR($E297*SUMIF('Daily Log'!$AX$18:$AX$1017,$B297,'Daily Log'!$AY$18:$AY$1017),0)</f>
        <v>0</v>
      </c>
      <c r="X297" s="117">
        <f>IFERROR($E297*SUMIF('Daily Log'!$BA$18:$BA$1017,$B297,'Daily Log'!$BB$18:$BB$1017),0)</f>
        <v>0</v>
      </c>
      <c r="Y297" s="117">
        <f>IFERROR($E297*SUMIF('Daily Log'!$BD$18:$BD$1017,$B297,'Daily Log'!$BE$18:$BE$1017),0)</f>
        <v>0</v>
      </c>
      <c r="Z297" s="117">
        <f>IFERROR($E297*SUMIF('Daily Log'!$BG$18:$BG$1017,$B297,'Daily Log'!$BH$18:$BH$1017),0)</f>
        <v>0</v>
      </c>
      <c r="AA297" s="117">
        <f>IFERROR($E297*SUMIF('Daily Log'!$BJ$18:$BJ$1017,$B297,'Daily Log'!$BK$18:$BK$1017),0)</f>
        <v>0</v>
      </c>
      <c r="AB297" s="117">
        <f>IFERROR($E297*SUMIF('Daily Log'!$BM$18:$BM$1017,$B297,'Daily Log'!$BN$18:$BN$1017),0)</f>
        <v>0</v>
      </c>
      <c r="AC297" s="117">
        <f>IFERROR($E297*SUMIF('Daily Log'!$BP$18:$BP$1017,$B297,'Daily Log'!$BQ$18:$BQ$1017),0)</f>
        <v>0</v>
      </c>
      <c r="AD297" s="117">
        <f>IFERROR($E297*SUMIF('Daily Log'!$BS$18:$BS$1017,$B297,'Daily Log'!$BT$18:$BT$1017),0)</f>
        <v>0</v>
      </c>
      <c r="AE297" s="117">
        <f>IFERROR($E297*SUMIF('Daily Log'!$BV$18:$BV$1017,$B297,'Daily Log'!$BW$18:$BW$1017),0)</f>
        <v>0</v>
      </c>
      <c r="AF297" s="117">
        <f>IFERROR($E297*SUMIF('Daily Log'!$BY$18:$BY$1017,$B297,'Daily Log'!$BZ$18:$BZ$1017),0)</f>
        <v>0</v>
      </c>
      <c r="AG297" s="117">
        <f>IFERROR($E297*SUMIF('Daily Log'!$CB$18:$CB$1017,$B297,'Daily Log'!$CC$18:$CC$1017),0)</f>
        <v>0</v>
      </c>
      <c r="AH297" s="117">
        <f>IFERROR($E297*SUMIF('Daily Log'!$CE$18:$CE$1017,$B297,'Daily Log'!$CF$18:$CF$1017),0)</f>
        <v>0</v>
      </c>
      <c r="AI297" s="117">
        <f>IFERROR($E297*SUMIF('Daily Log'!$CH$18:$CH$1017,$B297,'Daily Log'!$CI$18:$CI$1017),0)</f>
        <v>0</v>
      </c>
      <c r="AJ297" s="117">
        <f>IFERROR($E297*SUMIF('Daily Log'!$CK$18:$CK$1017,$B297,'Daily Log'!$CL$18:$CL$1017),0)</f>
        <v>0</v>
      </c>
      <c r="AK297" s="117">
        <f>IFERROR($E297*SUMIF('Daily Log'!$CN$18:$CN$1017,$B297,'Daily Log'!$CO$18:$CO$1017),0)</f>
        <v>0</v>
      </c>
    </row>
    <row r="298" spans="1:37" ht="33.75" customHeight="1">
      <c r="A298" s="93">
        <v>1</v>
      </c>
      <c r="B298" s="636" t="s">
        <v>490</v>
      </c>
      <c r="C298" s="418"/>
      <c r="D298" s="735" t="s">
        <v>807</v>
      </c>
      <c r="E298" s="184">
        <v>1</v>
      </c>
      <c r="F298" s="116">
        <f t="shared" si="5"/>
        <v>11</v>
      </c>
      <c r="G298" s="117">
        <f>IFERROR($E298*SUMIF('Daily Log'!$B$18:$B$1017,$B298,'Daily Log'!$C$18:$C$1017),0)</f>
        <v>0</v>
      </c>
      <c r="H298" s="117">
        <f>IFERROR($E298*SUMIF('Daily Log'!$E$18:$E$1017,$B298,'Daily Log'!$F$18:$F$1017),0)</f>
        <v>0</v>
      </c>
      <c r="I298" s="117">
        <f>IFERROR($E298*SUMIF('Daily Log'!$H$18:$H$1017,$B298,'Daily Log'!$I$18:$I$1017),0)</f>
        <v>0</v>
      </c>
      <c r="J298" s="117">
        <f>IFERROR($E298*SUMIF('Daily Log'!$K$18:$K$1017,$B298,'Daily Log'!$L$18:$L$1017),0)</f>
        <v>0</v>
      </c>
      <c r="K298" s="117">
        <f>IFERROR($E298*SUMIF('Daily Log'!$N$18:$N$1017,$B298,'Daily Log'!$O$18:$O$1017),0)</f>
        <v>0</v>
      </c>
      <c r="L298" s="117">
        <f>IFERROR($E298*SUMIF('Daily Log'!$Q$18:$Q$1017,$B298,'Daily Log'!$R$18:$R$1017),0)</f>
        <v>0</v>
      </c>
      <c r="M298" s="117">
        <f>IFERROR($E298*SUMIF('Daily Log'!$T$18:$T$1017,$B298,'Daily Log'!$U$18:$U$1017),0)</f>
        <v>0</v>
      </c>
      <c r="N298" s="117">
        <f>IFERROR($E298*SUMIF('Daily Log'!$W$18:$W$1017,$B298,'Daily Log'!$X$18:$X$1017),0)</f>
        <v>0</v>
      </c>
      <c r="O298" s="117">
        <f>IFERROR($E298*SUMIF('Daily Log'!$Z$18:$Z$1017,$B298,'Daily Log'!$AA$18:$AA$1017),0)</f>
        <v>0</v>
      </c>
      <c r="P298" s="117">
        <f>IFERROR($E298*SUMIF('Daily Log'!$AC$18:$AC$1017,$B298,'Daily Log'!$AD$18:$AD$1017),0)</f>
        <v>0</v>
      </c>
      <c r="Q298" s="117">
        <f>IFERROR($E298*SUMIF('Daily Log'!$AF$18:$AF$1017,$B298,'Daily Log'!$AG$18:$AG$1017),0)</f>
        <v>0</v>
      </c>
      <c r="R298" s="117">
        <f>IFERROR($E298*SUMIF('Daily Log'!$AI$18:$AI$1017,$B298,'Daily Log'!$AJ$18:$AJ$1017),0)</f>
        <v>0</v>
      </c>
      <c r="S298" s="117">
        <f>IFERROR($E298*SUMIF('Daily Log'!$AL$18:$AL$1017,$B298,'Daily Log'!$AM$18:$AM$1017),0)</f>
        <v>0</v>
      </c>
      <c r="T298" s="117">
        <f>IFERROR($E298*SUMIF('Daily Log'!$AO$18:$AO$1017,$B298,'Daily Log'!$AP$18:$AP$1017),0)</f>
        <v>0</v>
      </c>
      <c r="U298" s="117">
        <f>IFERROR($E298*SUMIF('Daily Log'!$AR$18:$AR$1017,$B298,'Daily Log'!$AS$18:$AS$1017),0)</f>
        <v>0</v>
      </c>
      <c r="V298" s="117">
        <f>IFERROR($E298*SUMIF('Daily Log'!$AU$18:$AU$1017,$B298,'Daily Log'!$AV$18:$AV$1017),0)</f>
        <v>0</v>
      </c>
      <c r="W298" s="117">
        <f>IFERROR($E298*SUMIF('Daily Log'!$AX$18:$AX$1017,$B298,'Daily Log'!$AY$18:$AY$1017),0)</f>
        <v>0</v>
      </c>
      <c r="X298" s="117">
        <f>IFERROR($E298*SUMIF('Daily Log'!$BA$18:$BA$1017,$B298,'Daily Log'!$BB$18:$BB$1017),0)</f>
        <v>0</v>
      </c>
      <c r="Y298" s="117">
        <f>IFERROR($E298*SUMIF('Daily Log'!$BD$18:$BD$1017,$B298,'Daily Log'!$BE$18:$BE$1017),0)</f>
        <v>0</v>
      </c>
      <c r="Z298" s="117">
        <f>IFERROR($E298*SUMIF('Daily Log'!$BG$18:$BG$1017,$B298,'Daily Log'!$BH$18:$BH$1017),0)</f>
        <v>0</v>
      </c>
      <c r="AA298" s="117">
        <f>IFERROR($E298*SUMIF('Daily Log'!$BJ$18:$BJ$1017,$B298,'Daily Log'!$BK$18:$BK$1017),0)</f>
        <v>4</v>
      </c>
      <c r="AB298" s="117">
        <f>IFERROR($E298*SUMIF('Daily Log'!$BM$18:$BM$1017,$B298,'Daily Log'!$BN$18:$BN$1017),0)</f>
        <v>0</v>
      </c>
      <c r="AC298" s="117">
        <f>IFERROR($E298*SUMIF('Daily Log'!$BP$18:$BP$1017,$B298,'Daily Log'!$BQ$18:$BQ$1017),0)</f>
        <v>3</v>
      </c>
      <c r="AD298" s="117">
        <f>IFERROR($E298*SUMIF('Daily Log'!$BS$18:$BS$1017,$B298,'Daily Log'!$BT$18:$BT$1017),0)</f>
        <v>0</v>
      </c>
      <c r="AE298" s="117">
        <f>IFERROR($E298*SUMIF('Daily Log'!$BV$18:$BV$1017,$B298,'Daily Log'!$BW$18:$BW$1017),0)</f>
        <v>1</v>
      </c>
      <c r="AF298" s="117">
        <f>IFERROR($E298*SUMIF('Daily Log'!$BY$18:$BY$1017,$B298,'Daily Log'!$BZ$18:$BZ$1017),0)</f>
        <v>3</v>
      </c>
      <c r="AG298" s="117">
        <f>IFERROR($E298*SUMIF('Daily Log'!$CB$18:$CB$1017,$B298,'Daily Log'!$CC$18:$CC$1017),0)</f>
        <v>0</v>
      </c>
      <c r="AH298" s="117">
        <f>IFERROR($E298*SUMIF('Daily Log'!$CE$18:$CE$1017,$B298,'Daily Log'!$CF$18:$CF$1017),0)</f>
        <v>0</v>
      </c>
      <c r="AI298" s="117">
        <f>IFERROR($E298*SUMIF('Daily Log'!$CH$18:$CH$1017,$B298,'Daily Log'!$CI$18:$CI$1017),0)</f>
        <v>0</v>
      </c>
      <c r="AJ298" s="117">
        <f>IFERROR($E298*SUMIF('Daily Log'!$CK$18:$CK$1017,$B298,'Daily Log'!$CL$18:$CL$1017),0)</f>
        <v>0</v>
      </c>
      <c r="AK298" s="117">
        <f>IFERROR($E298*SUMIF('Daily Log'!$CN$18:$CN$1017,$B298,'Daily Log'!$CO$18:$CO$1017),0)</f>
        <v>0</v>
      </c>
    </row>
    <row r="299" spans="1:37" ht="33.75" customHeight="1">
      <c r="A299" s="93">
        <f>+A298+1</f>
        <v>2</v>
      </c>
      <c r="B299" s="636" t="s">
        <v>586</v>
      </c>
      <c r="C299" s="418"/>
      <c r="D299" s="399" t="s">
        <v>807</v>
      </c>
      <c r="E299" s="184">
        <v>1</v>
      </c>
      <c r="F299" s="116">
        <f t="shared" si="5"/>
        <v>4</v>
      </c>
      <c r="G299" s="117">
        <f>IFERROR($E299*SUMIF('Daily Log'!$B$18:$B$1017,$B299,'Daily Log'!$C$18:$C$1017),0)</f>
        <v>0</v>
      </c>
      <c r="H299" s="117">
        <f>IFERROR($E299*SUMIF('Daily Log'!$E$18:$E$1017,$B299,'Daily Log'!$F$18:$F$1017),0)</f>
        <v>0</v>
      </c>
      <c r="I299" s="117">
        <f>IFERROR($E299*SUMIF('Daily Log'!$H$18:$H$1017,$B299,'Daily Log'!$I$18:$I$1017),0)</f>
        <v>0</v>
      </c>
      <c r="J299" s="117">
        <f>IFERROR($E299*SUMIF('Daily Log'!$K$18:$K$1017,$B299,'Daily Log'!$L$18:$L$1017),0)</f>
        <v>0</v>
      </c>
      <c r="K299" s="117">
        <f>IFERROR($E299*SUMIF('Daily Log'!$N$18:$N$1017,$B299,'Daily Log'!$O$18:$O$1017),0)</f>
        <v>0</v>
      </c>
      <c r="L299" s="117">
        <f>IFERROR($E299*SUMIF('Daily Log'!$Q$18:$Q$1017,$B299,'Daily Log'!$R$18:$R$1017),0)</f>
        <v>0</v>
      </c>
      <c r="M299" s="117">
        <f>IFERROR($E299*SUMIF('Daily Log'!$T$18:$T$1017,$B299,'Daily Log'!$U$18:$U$1017),0)</f>
        <v>0</v>
      </c>
      <c r="N299" s="117">
        <f>IFERROR($E299*SUMIF('Daily Log'!$W$18:$W$1017,$B299,'Daily Log'!$X$18:$X$1017),0)</f>
        <v>0</v>
      </c>
      <c r="O299" s="117">
        <f>IFERROR($E299*SUMIF('Daily Log'!$Z$18:$Z$1017,$B299,'Daily Log'!$AA$18:$AA$1017),0)</f>
        <v>0</v>
      </c>
      <c r="P299" s="117">
        <f>IFERROR($E299*SUMIF('Daily Log'!$AC$18:$AC$1017,$B299,'Daily Log'!$AD$18:$AD$1017),0)</f>
        <v>0</v>
      </c>
      <c r="Q299" s="117">
        <f>IFERROR($E299*SUMIF('Daily Log'!$AF$18:$AF$1017,$B299,'Daily Log'!$AG$18:$AG$1017),0)</f>
        <v>0</v>
      </c>
      <c r="R299" s="117">
        <f>IFERROR($E299*SUMIF('Daily Log'!$AI$18:$AI$1017,$B299,'Daily Log'!$AJ$18:$AJ$1017),0)</f>
        <v>0</v>
      </c>
      <c r="S299" s="117">
        <f>IFERROR($E299*SUMIF('Daily Log'!$AL$18:$AL$1017,$B299,'Daily Log'!$AM$18:$AM$1017),0)</f>
        <v>0</v>
      </c>
      <c r="T299" s="117">
        <f>IFERROR($E299*SUMIF('Daily Log'!$AO$18:$AO$1017,$B299,'Daily Log'!$AP$18:$AP$1017),0)</f>
        <v>0</v>
      </c>
      <c r="U299" s="117">
        <f>IFERROR($E299*SUMIF('Daily Log'!$AR$18:$AR$1017,$B299,'Daily Log'!$AS$18:$AS$1017),0)</f>
        <v>0</v>
      </c>
      <c r="V299" s="117">
        <f>IFERROR($E299*SUMIF('Daily Log'!$AU$18:$AU$1017,$B299,'Daily Log'!$AV$18:$AV$1017),0)</f>
        <v>0</v>
      </c>
      <c r="W299" s="117">
        <f>IFERROR($E299*SUMIF('Daily Log'!$AX$18:$AX$1017,$B299,'Daily Log'!$AY$18:$AY$1017),0)</f>
        <v>0</v>
      </c>
      <c r="X299" s="117">
        <f>IFERROR($E299*SUMIF('Daily Log'!$BA$18:$BA$1017,$B299,'Daily Log'!$BB$18:$BB$1017),0)</f>
        <v>0</v>
      </c>
      <c r="Y299" s="117">
        <f>IFERROR($E299*SUMIF('Daily Log'!$BD$18:$BD$1017,$B299,'Daily Log'!$BE$18:$BE$1017),0)</f>
        <v>0</v>
      </c>
      <c r="Z299" s="117">
        <f>IFERROR($E299*SUMIF('Daily Log'!$BG$18:$BG$1017,$B299,'Daily Log'!$BH$18:$BH$1017),0)</f>
        <v>0</v>
      </c>
      <c r="AA299" s="117">
        <f>IFERROR($E299*SUMIF('Daily Log'!$BJ$18:$BJ$1017,$B299,'Daily Log'!$BK$18:$BK$1017),0)</f>
        <v>2</v>
      </c>
      <c r="AB299" s="117">
        <f>IFERROR($E299*SUMIF('Daily Log'!$BM$18:$BM$1017,$B299,'Daily Log'!$BN$18:$BN$1017),0)</f>
        <v>1</v>
      </c>
      <c r="AC299" s="117">
        <f>IFERROR($E299*SUMIF('Daily Log'!$BP$18:$BP$1017,$B299,'Daily Log'!$BQ$18:$BQ$1017),0)</f>
        <v>1</v>
      </c>
      <c r="AD299" s="117">
        <f>IFERROR($E299*SUMIF('Daily Log'!$BS$18:$BS$1017,$B299,'Daily Log'!$BT$18:$BT$1017),0)</f>
        <v>0</v>
      </c>
      <c r="AE299" s="117">
        <f>IFERROR($E299*SUMIF('Daily Log'!$BV$18:$BV$1017,$B299,'Daily Log'!$BW$18:$BW$1017),0)</f>
        <v>0</v>
      </c>
      <c r="AF299" s="117">
        <f>IFERROR($E299*SUMIF('Daily Log'!$BY$18:$BY$1017,$B299,'Daily Log'!$BZ$18:$BZ$1017),0)</f>
        <v>0</v>
      </c>
      <c r="AG299" s="117">
        <f>IFERROR($E299*SUMIF('Daily Log'!$CB$18:$CB$1017,$B299,'Daily Log'!$CC$18:$CC$1017),0)</f>
        <v>0</v>
      </c>
      <c r="AH299" s="117">
        <f>IFERROR($E299*SUMIF('Daily Log'!$CE$18:$CE$1017,$B299,'Daily Log'!$CF$18:$CF$1017),0)</f>
        <v>0</v>
      </c>
      <c r="AI299" s="117">
        <f>IFERROR($E299*SUMIF('Daily Log'!$CH$18:$CH$1017,$B299,'Daily Log'!$CI$18:$CI$1017),0)</f>
        <v>0</v>
      </c>
      <c r="AJ299" s="117">
        <f>IFERROR($E299*SUMIF('Daily Log'!$CK$18:$CK$1017,$B299,'Daily Log'!$CL$18:$CL$1017),0)</f>
        <v>0</v>
      </c>
      <c r="AK299" s="117">
        <f>IFERROR($E299*SUMIF('Daily Log'!$CN$18:$CN$1017,$B299,'Daily Log'!$CO$18:$CO$1017),0)</f>
        <v>0</v>
      </c>
    </row>
    <row r="300" spans="1:37" ht="33.75" customHeight="1">
      <c r="A300" s="93">
        <f t="shared" ref="A300:A365" si="6">+A299+1</f>
        <v>3</v>
      </c>
      <c r="B300" s="636" t="s">
        <v>698</v>
      </c>
      <c r="C300" s="418"/>
      <c r="D300" s="399" t="s">
        <v>807</v>
      </c>
      <c r="E300" s="184">
        <v>1</v>
      </c>
      <c r="F300" s="116">
        <f t="shared" si="5"/>
        <v>0</v>
      </c>
      <c r="G300" s="117">
        <f>IFERROR($E300*SUMIF('Daily Log'!$B$18:$B$1017,$B300,'Daily Log'!$C$18:$C$1017),0)</f>
        <v>0</v>
      </c>
      <c r="H300" s="117">
        <f>IFERROR($E300*SUMIF('Daily Log'!$E$18:$E$1017,$B300,'Daily Log'!$F$18:$F$1017),0)</f>
        <v>0</v>
      </c>
      <c r="I300" s="117">
        <f>IFERROR($E300*SUMIF('Daily Log'!$H$18:$H$1017,$B300,'Daily Log'!$I$18:$I$1017),0)</f>
        <v>0</v>
      </c>
      <c r="J300" s="117">
        <f>IFERROR($E300*SUMIF('Daily Log'!$K$18:$K$1017,$B300,'Daily Log'!$L$18:$L$1017),0)</f>
        <v>0</v>
      </c>
      <c r="K300" s="117">
        <f>IFERROR($E300*SUMIF('Daily Log'!$N$18:$N$1017,$B300,'Daily Log'!$O$18:$O$1017),0)</f>
        <v>0</v>
      </c>
      <c r="L300" s="117">
        <f>IFERROR($E300*SUMIF('Daily Log'!$Q$18:$Q$1017,$B300,'Daily Log'!$R$18:$R$1017),0)</f>
        <v>0</v>
      </c>
      <c r="M300" s="117">
        <f>IFERROR($E300*SUMIF('Daily Log'!$T$18:$T$1017,$B300,'Daily Log'!$U$18:$U$1017),0)</f>
        <v>0</v>
      </c>
      <c r="N300" s="117">
        <f>IFERROR($E300*SUMIF('Daily Log'!$W$18:$W$1017,$B300,'Daily Log'!$X$18:$X$1017),0)</f>
        <v>0</v>
      </c>
      <c r="O300" s="117">
        <f>IFERROR($E300*SUMIF('Daily Log'!$Z$18:$Z$1017,$B300,'Daily Log'!$AA$18:$AA$1017),0)</f>
        <v>0</v>
      </c>
      <c r="P300" s="117">
        <f>IFERROR($E300*SUMIF('Daily Log'!$AC$18:$AC$1017,$B300,'Daily Log'!$AD$18:$AD$1017),0)</f>
        <v>0</v>
      </c>
      <c r="Q300" s="117">
        <f>IFERROR($E300*SUMIF('Daily Log'!$AF$18:$AF$1017,$B300,'Daily Log'!$AG$18:$AG$1017),0)</f>
        <v>0</v>
      </c>
      <c r="R300" s="117">
        <f>IFERROR($E300*SUMIF('Daily Log'!$AI$18:$AI$1017,$B300,'Daily Log'!$AJ$18:$AJ$1017),0)</f>
        <v>0</v>
      </c>
      <c r="S300" s="117">
        <f>IFERROR($E300*SUMIF('Daily Log'!$AL$18:$AL$1017,$B300,'Daily Log'!$AM$18:$AM$1017),0)</f>
        <v>0</v>
      </c>
      <c r="T300" s="117">
        <f>IFERROR($E300*SUMIF('Daily Log'!$AO$18:$AO$1017,$B300,'Daily Log'!$AP$18:$AP$1017),0)</f>
        <v>0</v>
      </c>
      <c r="U300" s="117">
        <f>IFERROR($E300*SUMIF('Daily Log'!$AR$18:$AR$1017,$B300,'Daily Log'!$AS$18:$AS$1017),0)</f>
        <v>0</v>
      </c>
      <c r="V300" s="117">
        <f>IFERROR($E300*SUMIF('Daily Log'!$AU$18:$AU$1017,$B300,'Daily Log'!$AV$18:$AV$1017),0)</f>
        <v>0</v>
      </c>
      <c r="W300" s="117">
        <f>IFERROR($E300*SUMIF('Daily Log'!$AX$18:$AX$1017,$B300,'Daily Log'!$AY$18:$AY$1017),0)</f>
        <v>0</v>
      </c>
      <c r="X300" s="117">
        <f>IFERROR($E300*SUMIF('Daily Log'!$BA$18:$BA$1017,$B300,'Daily Log'!$BB$18:$BB$1017),0)</f>
        <v>0</v>
      </c>
      <c r="Y300" s="117">
        <f>IFERROR($E300*SUMIF('Daily Log'!$BD$18:$BD$1017,$B300,'Daily Log'!$BE$18:$BE$1017),0)</f>
        <v>0</v>
      </c>
      <c r="Z300" s="117">
        <f>IFERROR($E300*SUMIF('Daily Log'!$BG$18:$BG$1017,$B300,'Daily Log'!$BH$18:$BH$1017),0)</f>
        <v>0</v>
      </c>
      <c r="AA300" s="117">
        <f>IFERROR($E300*SUMIF('Daily Log'!$BJ$18:$BJ$1017,$B300,'Daily Log'!$BK$18:$BK$1017),0)</f>
        <v>0</v>
      </c>
      <c r="AB300" s="117">
        <f>IFERROR($E300*SUMIF('Daily Log'!$BM$18:$BM$1017,$B300,'Daily Log'!$BN$18:$BN$1017),0)</f>
        <v>0</v>
      </c>
      <c r="AC300" s="117">
        <f>IFERROR($E300*SUMIF('Daily Log'!$BP$18:$BP$1017,$B300,'Daily Log'!$BQ$18:$BQ$1017),0)</f>
        <v>0</v>
      </c>
      <c r="AD300" s="117">
        <f>IFERROR($E300*SUMIF('Daily Log'!$BS$18:$BS$1017,$B300,'Daily Log'!$BT$18:$BT$1017),0)</f>
        <v>0</v>
      </c>
      <c r="AE300" s="117">
        <f>IFERROR($E300*SUMIF('Daily Log'!$BV$18:$BV$1017,$B300,'Daily Log'!$BW$18:$BW$1017),0)</f>
        <v>0</v>
      </c>
      <c r="AF300" s="117">
        <f>IFERROR($E300*SUMIF('Daily Log'!$BY$18:$BY$1017,$B300,'Daily Log'!$BZ$18:$BZ$1017),0)</f>
        <v>0</v>
      </c>
      <c r="AG300" s="117">
        <f>IFERROR($E300*SUMIF('Daily Log'!$CB$18:$CB$1017,$B300,'Daily Log'!$CC$18:$CC$1017),0)</f>
        <v>0</v>
      </c>
      <c r="AH300" s="117">
        <f>IFERROR($E300*SUMIF('Daily Log'!$CE$18:$CE$1017,$B300,'Daily Log'!$CF$18:$CF$1017),0)</f>
        <v>0</v>
      </c>
      <c r="AI300" s="117">
        <f>IFERROR($E300*SUMIF('Daily Log'!$CH$18:$CH$1017,$B300,'Daily Log'!$CI$18:$CI$1017),0)</f>
        <v>0</v>
      </c>
      <c r="AJ300" s="117">
        <f>IFERROR($E300*SUMIF('Daily Log'!$CK$18:$CK$1017,$B300,'Daily Log'!$CL$18:$CL$1017),0)</f>
        <v>0</v>
      </c>
      <c r="AK300" s="117">
        <f>IFERROR($E300*SUMIF('Daily Log'!$CN$18:$CN$1017,$B300,'Daily Log'!$CO$18:$CO$1017),0)</f>
        <v>0</v>
      </c>
    </row>
    <row r="301" spans="1:37" ht="33.75" customHeight="1">
      <c r="A301" s="93">
        <f t="shared" si="6"/>
        <v>4</v>
      </c>
      <c r="B301" s="636" t="s">
        <v>701</v>
      </c>
      <c r="C301" s="418"/>
      <c r="D301" s="399" t="s">
        <v>807</v>
      </c>
      <c r="E301" s="184">
        <v>1</v>
      </c>
      <c r="F301" s="116">
        <f t="shared" si="5"/>
        <v>0</v>
      </c>
      <c r="G301" s="117">
        <f>IFERROR($E301*SUMIF('Daily Log'!$B$18:$B$1017,$B301,'Daily Log'!$C$18:$C$1017),0)</f>
        <v>0</v>
      </c>
      <c r="H301" s="117">
        <f>IFERROR($E301*SUMIF('Daily Log'!$E$18:$E$1017,$B301,'Daily Log'!$F$18:$F$1017),0)</f>
        <v>0</v>
      </c>
      <c r="I301" s="117">
        <f>IFERROR($E301*SUMIF('Daily Log'!$H$18:$H$1017,$B301,'Daily Log'!$I$18:$I$1017),0)</f>
        <v>0</v>
      </c>
      <c r="J301" s="117">
        <f>IFERROR($E301*SUMIF('Daily Log'!$K$18:$K$1017,$B301,'Daily Log'!$L$18:$L$1017),0)</f>
        <v>0</v>
      </c>
      <c r="K301" s="117">
        <f>IFERROR($E301*SUMIF('Daily Log'!$N$18:$N$1017,$B301,'Daily Log'!$O$18:$O$1017),0)</f>
        <v>0</v>
      </c>
      <c r="L301" s="117">
        <f>IFERROR($E301*SUMIF('Daily Log'!$Q$18:$Q$1017,$B301,'Daily Log'!$R$18:$R$1017),0)</f>
        <v>0</v>
      </c>
      <c r="M301" s="117">
        <f>IFERROR($E301*SUMIF('Daily Log'!$T$18:$T$1017,$B301,'Daily Log'!$U$18:$U$1017),0)</f>
        <v>0</v>
      </c>
      <c r="N301" s="117">
        <f>IFERROR($E301*SUMIF('Daily Log'!$W$18:$W$1017,$B301,'Daily Log'!$X$18:$X$1017),0)</f>
        <v>0</v>
      </c>
      <c r="O301" s="117">
        <f>IFERROR($E301*SUMIF('Daily Log'!$Z$18:$Z$1017,$B301,'Daily Log'!$AA$18:$AA$1017),0)</f>
        <v>0</v>
      </c>
      <c r="P301" s="117">
        <f>IFERROR($E301*SUMIF('Daily Log'!$AC$18:$AC$1017,$B301,'Daily Log'!$AD$18:$AD$1017),0)</f>
        <v>0</v>
      </c>
      <c r="Q301" s="117">
        <f>IFERROR($E301*SUMIF('Daily Log'!$AF$18:$AF$1017,$B301,'Daily Log'!$AG$18:$AG$1017),0)</f>
        <v>0</v>
      </c>
      <c r="R301" s="117">
        <f>IFERROR($E301*SUMIF('Daily Log'!$AI$18:$AI$1017,$B301,'Daily Log'!$AJ$18:$AJ$1017),0)</f>
        <v>0</v>
      </c>
      <c r="S301" s="117">
        <f>IFERROR($E301*SUMIF('Daily Log'!$AL$18:$AL$1017,$B301,'Daily Log'!$AM$18:$AM$1017),0)</f>
        <v>0</v>
      </c>
      <c r="T301" s="117">
        <f>IFERROR($E301*SUMIF('Daily Log'!$AO$18:$AO$1017,$B301,'Daily Log'!$AP$18:$AP$1017),0)</f>
        <v>0</v>
      </c>
      <c r="U301" s="117">
        <f>IFERROR($E301*SUMIF('Daily Log'!$AR$18:$AR$1017,$B301,'Daily Log'!$AS$18:$AS$1017),0)</f>
        <v>0</v>
      </c>
      <c r="V301" s="117">
        <f>IFERROR($E301*SUMIF('Daily Log'!$AU$18:$AU$1017,$B301,'Daily Log'!$AV$18:$AV$1017),0)</f>
        <v>0</v>
      </c>
      <c r="W301" s="117">
        <f>IFERROR($E301*SUMIF('Daily Log'!$AX$18:$AX$1017,$B301,'Daily Log'!$AY$18:$AY$1017),0)</f>
        <v>0</v>
      </c>
      <c r="X301" s="117">
        <f>IFERROR($E301*SUMIF('Daily Log'!$BA$18:$BA$1017,$B301,'Daily Log'!$BB$18:$BB$1017),0)</f>
        <v>0</v>
      </c>
      <c r="Y301" s="117">
        <f>IFERROR($E301*SUMIF('Daily Log'!$BD$18:$BD$1017,$B301,'Daily Log'!$BE$18:$BE$1017),0)</f>
        <v>0</v>
      </c>
      <c r="Z301" s="117">
        <f>IFERROR($E301*SUMIF('Daily Log'!$BG$18:$BG$1017,$B301,'Daily Log'!$BH$18:$BH$1017),0)</f>
        <v>0</v>
      </c>
      <c r="AA301" s="117">
        <f>IFERROR($E301*SUMIF('Daily Log'!$BJ$18:$BJ$1017,$B301,'Daily Log'!$BK$18:$BK$1017),0)</f>
        <v>0</v>
      </c>
      <c r="AB301" s="117">
        <f>IFERROR($E301*SUMIF('Daily Log'!$BM$18:$BM$1017,$B301,'Daily Log'!$BN$18:$BN$1017),0)</f>
        <v>0</v>
      </c>
      <c r="AC301" s="117">
        <f>IFERROR($E301*SUMIF('Daily Log'!$BP$18:$BP$1017,$B301,'Daily Log'!$BQ$18:$BQ$1017),0)</f>
        <v>0</v>
      </c>
      <c r="AD301" s="117">
        <f>IFERROR($E301*SUMIF('Daily Log'!$BS$18:$BS$1017,$B301,'Daily Log'!$BT$18:$BT$1017),0)</f>
        <v>0</v>
      </c>
      <c r="AE301" s="117">
        <f>IFERROR($E301*SUMIF('Daily Log'!$BV$18:$BV$1017,$B301,'Daily Log'!$BW$18:$BW$1017),0)</f>
        <v>0</v>
      </c>
      <c r="AF301" s="117">
        <f>IFERROR($E301*SUMIF('Daily Log'!$BY$18:$BY$1017,$B301,'Daily Log'!$BZ$18:$BZ$1017),0)</f>
        <v>0</v>
      </c>
      <c r="AG301" s="117">
        <f>IFERROR($E301*SUMIF('Daily Log'!$CB$18:$CB$1017,$B301,'Daily Log'!$CC$18:$CC$1017),0)</f>
        <v>0</v>
      </c>
      <c r="AH301" s="117">
        <f>IFERROR($E301*SUMIF('Daily Log'!$CE$18:$CE$1017,$B301,'Daily Log'!$CF$18:$CF$1017),0)</f>
        <v>0</v>
      </c>
      <c r="AI301" s="117">
        <f>IFERROR($E301*SUMIF('Daily Log'!$CH$18:$CH$1017,$B301,'Daily Log'!$CI$18:$CI$1017),0)</f>
        <v>0</v>
      </c>
      <c r="AJ301" s="117">
        <f>IFERROR($E301*SUMIF('Daily Log'!$CK$18:$CK$1017,$B301,'Daily Log'!$CL$18:$CL$1017),0)</f>
        <v>0</v>
      </c>
      <c r="AK301" s="117">
        <f>IFERROR($E301*SUMIF('Daily Log'!$CN$18:$CN$1017,$B301,'Daily Log'!$CO$18:$CO$1017),0)</f>
        <v>0</v>
      </c>
    </row>
    <row r="302" spans="1:37" ht="33.75" customHeight="1">
      <c r="A302" s="93">
        <f t="shared" si="6"/>
        <v>5</v>
      </c>
      <c r="B302" s="636" t="s">
        <v>614</v>
      </c>
      <c r="C302" s="418"/>
      <c r="D302" s="399" t="s">
        <v>807</v>
      </c>
      <c r="E302" s="184">
        <v>1</v>
      </c>
      <c r="F302" s="116">
        <f t="shared" ref="F302:F307" si="7">SUM($G302:$AK302)</f>
        <v>8</v>
      </c>
      <c r="G302" s="117">
        <f>IFERROR($E302*SUMIF('Daily Log'!$B$18:$B$1017,$B302,'Daily Log'!$C$18:$C$1017),0)</f>
        <v>0</v>
      </c>
      <c r="H302" s="117">
        <f>IFERROR($E302*SUMIF('Daily Log'!$E$18:$E$1017,$B302,'Daily Log'!$F$18:$F$1017),0)</f>
        <v>0</v>
      </c>
      <c r="I302" s="117">
        <f>IFERROR($E302*SUMIF('Daily Log'!$H$18:$H$1017,$B302,'Daily Log'!$I$18:$I$1017),0)</f>
        <v>0</v>
      </c>
      <c r="J302" s="117">
        <f>IFERROR($E302*SUMIF('Daily Log'!$K$18:$K$1017,$B302,'Daily Log'!$L$18:$L$1017),0)</f>
        <v>0</v>
      </c>
      <c r="K302" s="117">
        <f>IFERROR($E302*SUMIF('Daily Log'!$N$18:$N$1017,$B302,'Daily Log'!$O$18:$O$1017),0)</f>
        <v>0</v>
      </c>
      <c r="L302" s="117">
        <f>IFERROR($E302*SUMIF('Daily Log'!$Q$18:$Q$1017,$B302,'Daily Log'!$R$18:$R$1017),0)</f>
        <v>0</v>
      </c>
      <c r="M302" s="117">
        <f>IFERROR($E302*SUMIF('Daily Log'!$T$18:$T$1017,$B302,'Daily Log'!$U$18:$U$1017),0)</f>
        <v>0</v>
      </c>
      <c r="N302" s="117">
        <f>IFERROR($E302*SUMIF('Daily Log'!$W$18:$W$1017,$B302,'Daily Log'!$X$18:$X$1017),0)</f>
        <v>0</v>
      </c>
      <c r="O302" s="117">
        <f>IFERROR($E302*SUMIF('Daily Log'!$Z$18:$Z$1017,$B302,'Daily Log'!$AA$18:$AA$1017),0)</f>
        <v>0</v>
      </c>
      <c r="P302" s="117">
        <f>IFERROR($E302*SUMIF('Daily Log'!$AC$18:$AC$1017,$B302,'Daily Log'!$AD$18:$AD$1017),0)</f>
        <v>0</v>
      </c>
      <c r="Q302" s="117">
        <f>IFERROR($E302*SUMIF('Daily Log'!$AF$18:$AF$1017,$B302,'Daily Log'!$AG$18:$AG$1017),0)</f>
        <v>0</v>
      </c>
      <c r="R302" s="117">
        <f>IFERROR($E302*SUMIF('Daily Log'!$AI$18:$AI$1017,$B302,'Daily Log'!$AJ$18:$AJ$1017),0)</f>
        <v>0</v>
      </c>
      <c r="S302" s="117">
        <f>IFERROR($E302*SUMIF('Daily Log'!$AL$18:$AL$1017,$B302,'Daily Log'!$AM$18:$AM$1017),0)</f>
        <v>0</v>
      </c>
      <c r="T302" s="117">
        <f>IFERROR($E302*SUMIF('Daily Log'!$AO$18:$AO$1017,$B302,'Daily Log'!$AP$18:$AP$1017),0)</f>
        <v>0</v>
      </c>
      <c r="U302" s="117">
        <f>IFERROR($E302*SUMIF('Daily Log'!$AR$18:$AR$1017,$B302,'Daily Log'!$AS$18:$AS$1017),0)</f>
        <v>0</v>
      </c>
      <c r="V302" s="117">
        <f>IFERROR($E302*SUMIF('Daily Log'!$AU$18:$AU$1017,$B302,'Daily Log'!$AV$18:$AV$1017),0)</f>
        <v>0</v>
      </c>
      <c r="W302" s="117">
        <f>IFERROR($E302*SUMIF('Daily Log'!$AX$18:$AX$1017,$B302,'Daily Log'!$AY$18:$AY$1017),0)</f>
        <v>0</v>
      </c>
      <c r="X302" s="117">
        <f>IFERROR($E302*SUMIF('Daily Log'!$BA$18:$BA$1017,$B302,'Daily Log'!$BB$18:$BB$1017),0)</f>
        <v>0</v>
      </c>
      <c r="Y302" s="117">
        <f>IFERROR($E302*SUMIF('Daily Log'!$BD$18:$BD$1017,$B302,'Daily Log'!$BE$18:$BE$1017),0)</f>
        <v>0</v>
      </c>
      <c r="Z302" s="117">
        <f>IFERROR($E302*SUMIF('Daily Log'!$BG$18:$BG$1017,$B302,'Daily Log'!$BH$18:$BH$1017),0)</f>
        <v>0</v>
      </c>
      <c r="AA302" s="117">
        <f>IFERROR($E302*SUMIF('Daily Log'!$BJ$18:$BJ$1017,$B302,'Daily Log'!$BK$18:$BK$1017),0)</f>
        <v>2</v>
      </c>
      <c r="AB302" s="117">
        <f>IFERROR($E302*SUMIF('Daily Log'!$BM$18:$BM$1017,$B302,'Daily Log'!$BN$18:$BN$1017),0)</f>
        <v>0</v>
      </c>
      <c r="AC302" s="117">
        <f>IFERROR($E302*SUMIF('Daily Log'!$BP$18:$BP$1017,$B302,'Daily Log'!$BQ$18:$BQ$1017),0)</f>
        <v>3</v>
      </c>
      <c r="AD302" s="117">
        <f>IFERROR($E302*SUMIF('Daily Log'!$BS$18:$BS$1017,$B302,'Daily Log'!$BT$18:$BT$1017),0)</f>
        <v>1</v>
      </c>
      <c r="AE302" s="117">
        <f>IFERROR($E302*SUMIF('Daily Log'!$BV$18:$BV$1017,$B302,'Daily Log'!$BW$18:$BW$1017),0)</f>
        <v>1</v>
      </c>
      <c r="AF302" s="117">
        <f>IFERROR($E302*SUMIF('Daily Log'!$BY$18:$BY$1017,$B302,'Daily Log'!$BZ$18:$BZ$1017),0)</f>
        <v>1</v>
      </c>
      <c r="AG302" s="117">
        <f>IFERROR($E302*SUMIF('Daily Log'!$CB$18:$CB$1017,$B302,'Daily Log'!$CC$18:$CC$1017),0)</f>
        <v>0</v>
      </c>
      <c r="AH302" s="117">
        <f>IFERROR($E302*SUMIF('Daily Log'!$CE$18:$CE$1017,$B302,'Daily Log'!$CF$18:$CF$1017),0)</f>
        <v>0</v>
      </c>
      <c r="AI302" s="117">
        <f>IFERROR($E302*SUMIF('Daily Log'!$CH$18:$CH$1017,$B302,'Daily Log'!$CI$18:$CI$1017),0)</f>
        <v>0</v>
      </c>
      <c r="AJ302" s="117">
        <f>IFERROR($E302*SUMIF('Daily Log'!$CK$18:$CK$1017,$B302,'Daily Log'!$CL$18:$CL$1017),0)</f>
        <v>0</v>
      </c>
      <c r="AK302" s="117">
        <f>IFERROR($E302*SUMIF('Daily Log'!$CN$18:$CN$1017,$B302,'Daily Log'!$CO$18:$CO$1017),0)</f>
        <v>0</v>
      </c>
    </row>
    <row r="303" spans="1:37" ht="33.75" customHeight="1">
      <c r="A303" s="93">
        <f t="shared" si="6"/>
        <v>6</v>
      </c>
      <c r="B303" s="636" t="s">
        <v>491</v>
      </c>
      <c r="C303" s="418"/>
      <c r="D303" s="399" t="s">
        <v>807</v>
      </c>
      <c r="E303" s="184">
        <v>1</v>
      </c>
      <c r="F303" s="116">
        <f t="shared" si="7"/>
        <v>3</v>
      </c>
      <c r="G303" s="117">
        <f>IFERROR($E303*SUMIF('Daily Log'!$B$18:$B$1017,$B303,'Daily Log'!$C$18:$C$1017),0)</f>
        <v>0</v>
      </c>
      <c r="H303" s="117">
        <f>IFERROR($E303*SUMIF('Daily Log'!$E$18:$E$1017,$B303,'Daily Log'!$F$18:$F$1017),0)</f>
        <v>0</v>
      </c>
      <c r="I303" s="117">
        <f>IFERROR($E303*SUMIF('Daily Log'!$H$18:$H$1017,$B303,'Daily Log'!$I$18:$I$1017),0)</f>
        <v>0</v>
      </c>
      <c r="J303" s="117">
        <f>IFERROR($E303*SUMIF('Daily Log'!$K$18:$K$1017,$B303,'Daily Log'!$L$18:$L$1017),0)</f>
        <v>0</v>
      </c>
      <c r="K303" s="117">
        <f>IFERROR($E303*SUMIF('Daily Log'!$N$18:$N$1017,$B303,'Daily Log'!$O$18:$O$1017),0)</f>
        <v>0</v>
      </c>
      <c r="L303" s="117">
        <f>IFERROR($E303*SUMIF('Daily Log'!$Q$18:$Q$1017,$B303,'Daily Log'!$R$18:$R$1017),0)</f>
        <v>0</v>
      </c>
      <c r="M303" s="117">
        <f>IFERROR($E303*SUMIF('Daily Log'!$T$18:$T$1017,$B303,'Daily Log'!$U$18:$U$1017),0)</f>
        <v>0</v>
      </c>
      <c r="N303" s="117">
        <f>IFERROR($E303*SUMIF('Daily Log'!$W$18:$W$1017,$B303,'Daily Log'!$X$18:$X$1017),0)</f>
        <v>0</v>
      </c>
      <c r="O303" s="117">
        <f>IFERROR($E303*SUMIF('Daily Log'!$Z$18:$Z$1017,$B303,'Daily Log'!$AA$18:$AA$1017),0)</f>
        <v>0</v>
      </c>
      <c r="P303" s="117">
        <f>IFERROR($E303*SUMIF('Daily Log'!$AC$18:$AC$1017,$B303,'Daily Log'!$AD$18:$AD$1017),0)</f>
        <v>0</v>
      </c>
      <c r="Q303" s="117">
        <f>IFERROR($E303*SUMIF('Daily Log'!$AF$18:$AF$1017,$B303,'Daily Log'!$AG$18:$AG$1017),0)</f>
        <v>0</v>
      </c>
      <c r="R303" s="117">
        <f>IFERROR($E303*SUMIF('Daily Log'!$AI$18:$AI$1017,$B303,'Daily Log'!$AJ$18:$AJ$1017),0)</f>
        <v>0</v>
      </c>
      <c r="S303" s="117">
        <f>IFERROR($E303*SUMIF('Daily Log'!$AL$18:$AL$1017,$B303,'Daily Log'!$AM$18:$AM$1017),0)</f>
        <v>0</v>
      </c>
      <c r="T303" s="117">
        <f>IFERROR($E303*SUMIF('Daily Log'!$AO$18:$AO$1017,$B303,'Daily Log'!$AP$18:$AP$1017),0)</f>
        <v>0</v>
      </c>
      <c r="U303" s="117">
        <f>IFERROR($E303*SUMIF('Daily Log'!$AR$18:$AR$1017,$B303,'Daily Log'!$AS$18:$AS$1017),0)</f>
        <v>0</v>
      </c>
      <c r="V303" s="117">
        <f>IFERROR($E303*SUMIF('Daily Log'!$AU$18:$AU$1017,$B303,'Daily Log'!$AV$18:$AV$1017),0)</f>
        <v>0</v>
      </c>
      <c r="W303" s="117">
        <f>IFERROR($E303*SUMIF('Daily Log'!$AX$18:$AX$1017,$B303,'Daily Log'!$AY$18:$AY$1017),0)</f>
        <v>0</v>
      </c>
      <c r="X303" s="117">
        <f>IFERROR($E303*SUMIF('Daily Log'!$BA$18:$BA$1017,$B303,'Daily Log'!$BB$18:$BB$1017),0)</f>
        <v>0</v>
      </c>
      <c r="Y303" s="117">
        <f>IFERROR($E303*SUMIF('Daily Log'!$BD$18:$BD$1017,$B303,'Daily Log'!$BE$18:$BE$1017),0)</f>
        <v>0</v>
      </c>
      <c r="Z303" s="117">
        <f>IFERROR($E303*SUMIF('Daily Log'!$BG$18:$BG$1017,$B303,'Daily Log'!$BH$18:$BH$1017),0)</f>
        <v>0</v>
      </c>
      <c r="AA303" s="117">
        <f>IFERROR($E303*SUMIF('Daily Log'!$BJ$18:$BJ$1017,$B303,'Daily Log'!$BK$18:$BK$1017),0)</f>
        <v>0</v>
      </c>
      <c r="AB303" s="117">
        <f>IFERROR($E303*SUMIF('Daily Log'!$BM$18:$BM$1017,$B303,'Daily Log'!$BN$18:$BN$1017),0)</f>
        <v>0</v>
      </c>
      <c r="AC303" s="117">
        <f>IFERROR($E303*SUMIF('Daily Log'!$BP$18:$BP$1017,$B303,'Daily Log'!$BQ$18:$BQ$1017),0)</f>
        <v>2</v>
      </c>
      <c r="AD303" s="117">
        <f>IFERROR($E303*SUMIF('Daily Log'!$BS$18:$BS$1017,$B303,'Daily Log'!$BT$18:$BT$1017),0)</f>
        <v>1</v>
      </c>
      <c r="AE303" s="117">
        <f>IFERROR($E303*SUMIF('Daily Log'!$BV$18:$BV$1017,$B303,'Daily Log'!$BW$18:$BW$1017),0)</f>
        <v>0</v>
      </c>
      <c r="AF303" s="117">
        <f>IFERROR($E303*SUMIF('Daily Log'!$BY$18:$BY$1017,$B303,'Daily Log'!$BZ$18:$BZ$1017),0)</f>
        <v>0</v>
      </c>
      <c r="AG303" s="117">
        <f>IFERROR($E303*SUMIF('Daily Log'!$CB$18:$CB$1017,$B303,'Daily Log'!$CC$18:$CC$1017),0)</f>
        <v>0</v>
      </c>
      <c r="AH303" s="117">
        <f>IFERROR($E303*SUMIF('Daily Log'!$CE$18:$CE$1017,$B303,'Daily Log'!$CF$18:$CF$1017),0)</f>
        <v>0</v>
      </c>
      <c r="AI303" s="117">
        <f>IFERROR($E303*SUMIF('Daily Log'!$CH$18:$CH$1017,$B303,'Daily Log'!$CI$18:$CI$1017),0)</f>
        <v>0</v>
      </c>
      <c r="AJ303" s="117">
        <f>IFERROR($E303*SUMIF('Daily Log'!$CK$18:$CK$1017,$B303,'Daily Log'!$CL$18:$CL$1017),0)</f>
        <v>0</v>
      </c>
      <c r="AK303" s="117">
        <f>IFERROR($E303*SUMIF('Daily Log'!$CN$18:$CN$1017,$B303,'Daily Log'!$CO$18:$CO$1017),0)</f>
        <v>0</v>
      </c>
    </row>
    <row r="304" spans="1:37" ht="33.75" customHeight="1">
      <c r="A304" s="93">
        <f t="shared" si="6"/>
        <v>7</v>
      </c>
      <c r="B304" s="409" t="s">
        <v>707</v>
      </c>
      <c r="C304" s="418"/>
      <c r="D304" s="399" t="s">
        <v>807</v>
      </c>
      <c r="E304" s="184">
        <v>1</v>
      </c>
      <c r="F304" s="116">
        <f t="shared" si="7"/>
        <v>3</v>
      </c>
      <c r="G304" s="117">
        <f>IFERROR($E304*SUMIF('Daily Log'!$B$18:$B$1017,$B304,'Daily Log'!$C$18:$C$1017),0)</f>
        <v>0</v>
      </c>
      <c r="H304" s="117">
        <f>IFERROR($E304*SUMIF('Daily Log'!$E$18:$E$1017,$B304,'Daily Log'!$F$18:$F$1017),0)</f>
        <v>0</v>
      </c>
      <c r="I304" s="117">
        <f>IFERROR($E304*SUMIF('Daily Log'!$H$18:$H$1017,$B304,'Daily Log'!$I$18:$I$1017),0)</f>
        <v>0</v>
      </c>
      <c r="J304" s="117">
        <f>IFERROR($E304*SUMIF('Daily Log'!$K$18:$K$1017,$B304,'Daily Log'!$L$18:$L$1017),0)</f>
        <v>0</v>
      </c>
      <c r="K304" s="117">
        <f>IFERROR($E304*SUMIF('Daily Log'!$N$18:$N$1017,$B304,'Daily Log'!$O$18:$O$1017),0)</f>
        <v>0</v>
      </c>
      <c r="L304" s="117">
        <f>IFERROR($E304*SUMIF('Daily Log'!$Q$18:$Q$1017,$B304,'Daily Log'!$R$18:$R$1017),0)</f>
        <v>0</v>
      </c>
      <c r="M304" s="117">
        <f>IFERROR($E304*SUMIF('Daily Log'!$T$18:$T$1017,$B304,'Daily Log'!$U$18:$U$1017),0)</f>
        <v>0</v>
      </c>
      <c r="N304" s="117">
        <f>IFERROR($E304*SUMIF('Daily Log'!$W$18:$W$1017,$B304,'Daily Log'!$X$18:$X$1017),0)</f>
        <v>0</v>
      </c>
      <c r="O304" s="117">
        <f>IFERROR($E304*SUMIF('Daily Log'!$Z$18:$Z$1017,$B304,'Daily Log'!$AA$18:$AA$1017),0)</f>
        <v>0</v>
      </c>
      <c r="P304" s="117">
        <f>IFERROR($E304*SUMIF('Daily Log'!$AC$18:$AC$1017,$B304,'Daily Log'!$AD$18:$AD$1017),0)</f>
        <v>0</v>
      </c>
      <c r="Q304" s="117">
        <f>IFERROR($E304*SUMIF('Daily Log'!$AF$18:$AF$1017,$B304,'Daily Log'!$AG$18:$AG$1017),0)</f>
        <v>0</v>
      </c>
      <c r="R304" s="117">
        <f>IFERROR($E304*SUMIF('Daily Log'!$AI$18:$AI$1017,$B304,'Daily Log'!$AJ$18:$AJ$1017),0)</f>
        <v>0</v>
      </c>
      <c r="S304" s="117">
        <f>IFERROR($E304*SUMIF('Daily Log'!$AL$18:$AL$1017,$B304,'Daily Log'!$AM$18:$AM$1017),0)</f>
        <v>0</v>
      </c>
      <c r="T304" s="117">
        <f>IFERROR($E304*SUMIF('Daily Log'!$AO$18:$AO$1017,$B304,'Daily Log'!$AP$18:$AP$1017),0)</f>
        <v>0</v>
      </c>
      <c r="U304" s="117">
        <f>IFERROR($E304*SUMIF('Daily Log'!$AR$18:$AR$1017,$B304,'Daily Log'!$AS$18:$AS$1017),0)</f>
        <v>0</v>
      </c>
      <c r="V304" s="117">
        <f>IFERROR($E304*SUMIF('Daily Log'!$AU$18:$AU$1017,$B304,'Daily Log'!$AV$18:$AV$1017),0)</f>
        <v>0</v>
      </c>
      <c r="W304" s="117">
        <f>IFERROR($E304*SUMIF('Daily Log'!$AX$18:$AX$1017,$B304,'Daily Log'!$AY$18:$AY$1017),0)</f>
        <v>0</v>
      </c>
      <c r="X304" s="117">
        <f>IFERROR($E304*SUMIF('Daily Log'!$BA$18:$BA$1017,$B304,'Daily Log'!$BB$18:$BB$1017),0)</f>
        <v>0</v>
      </c>
      <c r="Y304" s="117">
        <f>IFERROR($E304*SUMIF('Daily Log'!$BD$18:$BD$1017,$B304,'Daily Log'!$BE$18:$BE$1017),0)</f>
        <v>0</v>
      </c>
      <c r="Z304" s="117">
        <f>IFERROR($E304*SUMIF('Daily Log'!$BG$18:$BG$1017,$B304,'Daily Log'!$BH$18:$BH$1017),0)</f>
        <v>0</v>
      </c>
      <c r="AA304" s="117">
        <f>IFERROR($E304*SUMIF('Daily Log'!$BJ$18:$BJ$1017,$B304,'Daily Log'!$BK$18:$BK$1017),0)</f>
        <v>0</v>
      </c>
      <c r="AB304" s="117">
        <f>IFERROR($E304*SUMIF('Daily Log'!$BM$18:$BM$1017,$B304,'Daily Log'!$BN$18:$BN$1017),0)</f>
        <v>0</v>
      </c>
      <c r="AC304" s="117">
        <f>IFERROR($E304*SUMIF('Daily Log'!$BP$18:$BP$1017,$B304,'Daily Log'!$BQ$18:$BQ$1017),0)</f>
        <v>0</v>
      </c>
      <c r="AD304" s="117">
        <f>IFERROR($E304*SUMIF('Daily Log'!$BS$18:$BS$1017,$B304,'Daily Log'!$BT$18:$BT$1017),0)</f>
        <v>1</v>
      </c>
      <c r="AE304" s="117">
        <f>IFERROR($E304*SUMIF('Daily Log'!$BV$18:$BV$1017,$B304,'Daily Log'!$BW$18:$BW$1017),0)</f>
        <v>1</v>
      </c>
      <c r="AF304" s="117">
        <f>IFERROR($E304*SUMIF('Daily Log'!$BY$18:$BY$1017,$B304,'Daily Log'!$BZ$18:$BZ$1017),0)</f>
        <v>1</v>
      </c>
      <c r="AG304" s="117">
        <f>IFERROR($E304*SUMIF('Daily Log'!$CB$18:$CB$1017,$B304,'Daily Log'!$CC$18:$CC$1017),0)</f>
        <v>0</v>
      </c>
      <c r="AH304" s="117">
        <f>IFERROR($E304*SUMIF('Daily Log'!$CE$18:$CE$1017,$B304,'Daily Log'!$CF$18:$CF$1017),0)</f>
        <v>0</v>
      </c>
      <c r="AI304" s="117">
        <f>IFERROR($E304*SUMIF('Daily Log'!$CH$18:$CH$1017,$B304,'Daily Log'!$CI$18:$CI$1017),0)</f>
        <v>0</v>
      </c>
      <c r="AJ304" s="117">
        <f>IFERROR($E304*SUMIF('Daily Log'!$CK$18:$CK$1017,$B304,'Daily Log'!$CL$18:$CL$1017),0)</f>
        <v>0</v>
      </c>
      <c r="AK304" s="117">
        <f>IFERROR($E304*SUMIF('Daily Log'!$CN$18:$CN$1017,$B304,'Daily Log'!$CO$18:$CO$1017),0)</f>
        <v>0</v>
      </c>
    </row>
    <row r="305" spans="1:37" ht="33.75" customHeight="1">
      <c r="A305" s="93">
        <f t="shared" si="6"/>
        <v>8</v>
      </c>
      <c r="B305" s="409" t="s">
        <v>587</v>
      </c>
      <c r="C305" s="418"/>
      <c r="D305" s="399" t="s">
        <v>807</v>
      </c>
      <c r="E305" s="184">
        <v>1</v>
      </c>
      <c r="F305" s="116">
        <f t="shared" si="7"/>
        <v>1</v>
      </c>
      <c r="G305" s="117">
        <f>IFERROR($E305*SUMIF('Daily Log'!$B$18:$B$1017,$B305,'Daily Log'!$C$18:$C$1017),0)</f>
        <v>0</v>
      </c>
      <c r="H305" s="117">
        <f>IFERROR($E305*SUMIF('Daily Log'!$E$18:$E$1017,$B305,'Daily Log'!$F$18:$F$1017),0)</f>
        <v>0</v>
      </c>
      <c r="I305" s="117">
        <f>IFERROR($E305*SUMIF('Daily Log'!$H$18:$H$1017,$B305,'Daily Log'!$I$18:$I$1017),0)</f>
        <v>0</v>
      </c>
      <c r="J305" s="117">
        <f>IFERROR($E305*SUMIF('Daily Log'!$K$18:$K$1017,$B305,'Daily Log'!$L$18:$L$1017),0)</f>
        <v>0</v>
      </c>
      <c r="K305" s="117">
        <f>IFERROR($E305*SUMIF('Daily Log'!$N$18:$N$1017,$B305,'Daily Log'!$O$18:$O$1017),0)</f>
        <v>0</v>
      </c>
      <c r="L305" s="117">
        <f>IFERROR($E305*SUMIF('Daily Log'!$Q$18:$Q$1017,$B305,'Daily Log'!$R$18:$R$1017),0)</f>
        <v>0</v>
      </c>
      <c r="M305" s="117">
        <f>IFERROR($E305*SUMIF('Daily Log'!$T$18:$T$1017,$B305,'Daily Log'!$U$18:$U$1017),0)</f>
        <v>0</v>
      </c>
      <c r="N305" s="117">
        <f>IFERROR($E305*SUMIF('Daily Log'!$W$18:$W$1017,$B305,'Daily Log'!$X$18:$X$1017),0)</f>
        <v>0</v>
      </c>
      <c r="O305" s="117">
        <f>IFERROR($E305*SUMIF('Daily Log'!$Z$18:$Z$1017,$B305,'Daily Log'!$AA$18:$AA$1017),0)</f>
        <v>0</v>
      </c>
      <c r="P305" s="117">
        <f>IFERROR($E305*SUMIF('Daily Log'!$AC$18:$AC$1017,$B305,'Daily Log'!$AD$18:$AD$1017),0)</f>
        <v>0</v>
      </c>
      <c r="Q305" s="117">
        <f>IFERROR($E305*SUMIF('Daily Log'!$AF$18:$AF$1017,$B305,'Daily Log'!$AG$18:$AG$1017),0)</f>
        <v>0</v>
      </c>
      <c r="R305" s="117">
        <f>IFERROR($E305*SUMIF('Daily Log'!$AI$18:$AI$1017,$B305,'Daily Log'!$AJ$18:$AJ$1017),0)</f>
        <v>0</v>
      </c>
      <c r="S305" s="117">
        <f>IFERROR($E305*SUMIF('Daily Log'!$AL$18:$AL$1017,$B305,'Daily Log'!$AM$18:$AM$1017),0)</f>
        <v>0</v>
      </c>
      <c r="T305" s="117">
        <f>IFERROR($E305*SUMIF('Daily Log'!$AO$18:$AO$1017,$B305,'Daily Log'!$AP$18:$AP$1017),0)</f>
        <v>0</v>
      </c>
      <c r="U305" s="117">
        <f>IFERROR($E305*SUMIF('Daily Log'!$AR$18:$AR$1017,$B305,'Daily Log'!$AS$18:$AS$1017),0)</f>
        <v>0</v>
      </c>
      <c r="V305" s="117">
        <f>IFERROR($E305*SUMIF('Daily Log'!$AU$18:$AU$1017,$B305,'Daily Log'!$AV$18:$AV$1017),0)</f>
        <v>0</v>
      </c>
      <c r="W305" s="117">
        <f>IFERROR($E305*SUMIF('Daily Log'!$AX$18:$AX$1017,$B305,'Daily Log'!$AY$18:$AY$1017),0)</f>
        <v>0</v>
      </c>
      <c r="X305" s="117">
        <f>IFERROR($E305*SUMIF('Daily Log'!$BA$18:$BA$1017,$B305,'Daily Log'!$BB$18:$BB$1017),0)</f>
        <v>0</v>
      </c>
      <c r="Y305" s="117">
        <f>IFERROR($E305*SUMIF('Daily Log'!$BD$18:$BD$1017,$B305,'Daily Log'!$BE$18:$BE$1017),0)</f>
        <v>0</v>
      </c>
      <c r="Z305" s="117">
        <f>IFERROR($E305*SUMIF('Daily Log'!$BG$18:$BG$1017,$B305,'Daily Log'!$BH$18:$BH$1017),0)</f>
        <v>0</v>
      </c>
      <c r="AA305" s="117">
        <f>IFERROR($E305*SUMIF('Daily Log'!$BJ$18:$BJ$1017,$B305,'Daily Log'!$BK$18:$BK$1017),0)</f>
        <v>0</v>
      </c>
      <c r="AB305" s="117">
        <f>IFERROR($E305*SUMIF('Daily Log'!$BM$18:$BM$1017,$B305,'Daily Log'!$BN$18:$BN$1017),0)</f>
        <v>0</v>
      </c>
      <c r="AC305" s="117">
        <f>IFERROR($E305*SUMIF('Daily Log'!$BP$18:$BP$1017,$B305,'Daily Log'!$BQ$18:$BQ$1017),0)</f>
        <v>0</v>
      </c>
      <c r="AD305" s="117">
        <f>IFERROR($E305*SUMIF('Daily Log'!$BS$18:$BS$1017,$B305,'Daily Log'!$BT$18:$BT$1017),0)</f>
        <v>0</v>
      </c>
      <c r="AE305" s="117">
        <f>IFERROR($E305*SUMIF('Daily Log'!$BV$18:$BV$1017,$B305,'Daily Log'!$BW$18:$BW$1017),0)</f>
        <v>1</v>
      </c>
      <c r="AF305" s="117">
        <f>IFERROR($E305*SUMIF('Daily Log'!$BY$18:$BY$1017,$B305,'Daily Log'!$BZ$18:$BZ$1017),0)</f>
        <v>0</v>
      </c>
      <c r="AG305" s="117">
        <f>IFERROR($E305*SUMIF('Daily Log'!$CB$18:$CB$1017,$B305,'Daily Log'!$CC$18:$CC$1017),0)</f>
        <v>0</v>
      </c>
      <c r="AH305" s="117">
        <f>IFERROR($E305*SUMIF('Daily Log'!$CE$18:$CE$1017,$B305,'Daily Log'!$CF$18:$CF$1017),0)</f>
        <v>0</v>
      </c>
      <c r="AI305" s="117">
        <f>IFERROR($E305*SUMIF('Daily Log'!$CH$18:$CH$1017,$B305,'Daily Log'!$CI$18:$CI$1017),0)</f>
        <v>0</v>
      </c>
      <c r="AJ305" s="117">
        <f>IFERROR($E305*SUMIF('Daily Log'!$CK$18:$CK$1017,$B305,'Daily Log'!$CL$18:$CL$1017),0)</f>
        <v>0</v>
      </c>
      <c r="AK305" s="117">
        <f>IFERROR($E305*SUMIF('Daily Log'!$CN$18:$CN$1017,$B305,'Daily Log'!$CO$18:$CO$1017),0)</f>
        <v>0</v>
      </c>
    </row>
    <row r="306" spans="1:37" ht="33.75" customHeight="1">
      <c r="A306" s="93">
        <f t="shared" si="6"/>
        <v>9</v>
      </c>
      <c r="B306" s="409" t="s">
        <v>653</v>
      </c>
      <c r="C306" s="418"/>
      <c r="D306" s="399" t="s">
        <v>807</v>
      </c>
      <c r="E306" s="184">
        <v>1</v>
      </c>
      <c r="F306" s="116">
        <f t="shared" si="7"/>
        <v>0</v>
      </c>
      <c r="G306" s="117">
        <f>IFERROR($E306*SUMIF('Daily Log'!$B$18:$B$1017,$B306,'Daily Log'!$C$18:$C$1017),0)</f>
        <v>0</v>
      </c>
      <c r="H306" s="117">
        <f>IFERROR($E306*SUMIF('Daily Log'!$E$18:$E$1017,$B306,'Daily Log'!$F$18:$F$1017),0)</f>
        <v>0</v>
      </c>
      <c r="I306" s="117">
        <f>IFERROR($E306*SUMIF('Daily Log'!$H$18:$H$1017,$B306,'Daily Log'!$I$18:$I$1017),0)</f>
        <v>0</v>
      </c>
      <c r="J306" s="117">
        <f>IFERROR($E306*SUMIF('Daily Log'!$K$18:$K$1017,$B306,'Daily Log'!$L$18:$L$1017),0)</f>
        <v>0</v>
      </c>
      <c r="K306" s="117">
        <f>IFERROR($E306*SUMIF('Daily Log'!$N$18:$N$1017,$B306,'Daily Log'!$O$18:$O$1017),0)</f>
        <v>0</v>
      </c>
      <c r="L306" s="117">
        <f>IFERROR($E306*SUMIF('Daily Log'!$Q$18:$Q$1017,$B306,'Daily Log'!$R$18:$R$1017),0)</f>
        <v>0</v>
      </c>
      <c r="M306" s="117">
        <f>IFERROR($E306*SUMIF('Daily Log'!$T$18:$T$1017,$B306,'Daily Log'!$U$18:$U$1017),0)</f>
        <v>0</v>
      </c>
      <c r="N306" s="117">
        <f>IFERROR($E306*SUMIF('Daily Log'!$W$18:$W$1017,$B306,'Daily Log'!$X$18:$X$1017),0)</f>
        <v>0</v>
      </c>
      <c r="O306" s="117">
        <f>IFERROR($E306*SUMIF('Daily Log'!$Z$18:$Z$1017,$B306,'Daily Log'!$AA$18:$AA$1017),0)</f>
        <v>0</v>
      </c>
      <c r="P306" s="117">
        <f>IFERROR($E306*SUMIF('Daily Log'!$AC$18:$AC$1017,$B306,'Daily Log'!$AD$18:$AD$1017),0)</f>
        <v>0</v>
      </c>
      <c r="Q306" s="117">
        <f>IFERROR($E306*SUMIF('Daily Log'!$AF$18:$AF$1017,$B306,'Daily Log'!$AG$18:$AG$1017),0)</f>
        <v>0</v>
      </c>
      <c r="R306" s="117">
        <f>IFERROR($E306*SUMIF('Daily Log'!$AI$18:$AI$1017,$B306,'Daily Log'!$AJ$18:$AJ$1017),0)</f>
        <v>0</v>
      </c>
      <c r="S306" s="117">
        <f>IFERROR($E306*SUMIF('Daily Log'!$AL$18:$AL$1017,$B306,'Daily Log'!$AM$18:$AM$1017),0)</f>
        <v>0</v>
      </c>
      <c r="T306" s="117">
        <f>IFERROR($E306*SUMIF('Daily Log'!$AO$18:$AO$1017,$B306,'Daily Log'!$AP$18:$AP$1017),0)</f>
        <v>0</v>
      </c>
      <c r="U306" s="117">
        <f>IFERROR($E306*SUMIF('Daily Log'!$AR$18:$AR$1017,$B306,'Daily Log'!$AS$18:$AS$1017),0)</f>
        <v>0</v>
      </c>
      <c r="V306" s="117">
        <f>IFERROR($E306*SUMIF('Daily Log'!$AU$18:$AU$1017,$B306,'Daily Log'!$AV$18:$AV$1017),0)</f>
        <v>0</v>
      </c>
      <c r="W306" s="117">
        <f>IFERROR($E306*SUMIF('Daily Log'!$AX$18:$AX$1017,$B306,'Daily Log'!$AY$18:$AY$1017),0)</f>
        <v>0</v>
      </c>
      <c r="X306" s="117">
        <f>IFERROR($E306*SUMIF('Daily Log'!$BA$18:$BA$1017,$B306,'Daily Log'!$BB$18:$BB$1017),0)</f>
        <v>0</v>
      </c>
      <c r="Y306" s="117">
        <f>IFERROR($E306*SUMIF('Daily Log'!$BD$18:$BD$1017,$B306,'Daily Log'!$BE$18:$BE$1017),0)</f>
        <v>0</v>
      </c>
      <c r="Z306" s="117">
        <f>IFERROR($E306*SUMIF('Daily Log'!$BG$18:$BG$1017,$B306,'Daily Log'!$BH$18:$BH$1017),0)</f>
        <v>0</v>
      </c>
      <c r="AA306" s="117">
        <f>IFERROR($E306*SUMIF('Daily Log'!$BJ$18:$BJ$1017,$B306,'Daily Log'!$BK$18:$BK$1017),0)</f>
        <v>0</v>
      </c>
      <c r="AB306" s="117">
        <f>IFERROR($E306*SUMIF('Daily Log'!$BM$18:$BM$1017,$B306,'Daily Log'!$BN$18:$BN$1017),0)</f>
        <v>0</v>
      </c>
      <c r="AC306" s="117">
        <f>IFERROR($E306*SUMIF('Daily Log'!$BP$18:$BP$1017,$B306,'Daily Log'!$BQ$18:$BQ$1017),0)</f>
        <v>0</v>
      </c>
      <c r="AD306" s="117">
        <f>IFERROR($E306*SUMIF('Daily Log'!$BS$18:$BS$1017,$B306,'Daily Log'!$BT$18:$BT$1017),0)</f>
        <v>0</v>
      </c>
      <c r="AE306" s="117">
        <f>IFERROR($E306*SUMIF('Daily Log'!$BV$18:$BV$1017,$B306,'Daily Log'!$BW$18:$BW$1017),0)</f>
        <v>0</v>
      </c>
      <c r="AF306" s="117">
        <f>IFERROR($E306*SUMIF('Daily Log'!$BY$18:$BY$1017,$B306,'Daily Log'!$BZ$18:$BZ$1017),0)</f>
        <v>0</v>
      </c>
      <c r="AG306" s="117">
        <f>IFERROR($E306*SUMIF('Daily Log'!$CB$18:$CB$1017,$B306,'Daily Log'!$CC$18:$CC$1017),0)</f>
        <v>0</v>
      </c>
      <c r="AH306" s="117">
        <f>IFERROR($E306*SUMIF('Daily Log'!$CE$18:$CE$1017,$B306,'Daily Log'!$CF$18:$CF$1017),0)</f>
        <v>0</v>
      </c>
      <c r="AI306" s="117">
        <f>IFERROR($E306*SUMIF('Daily Log'!$CH$18:$CH$1017,$B306,'Daily Log'!$CI$18:$CI$1017),0)</f>
        <v>0</v>
      </c>
      <c r="AJ306" s="117">
        <f>IFERROR($E306*SUMIF('Daily Log'!$CK$18:$CK$1017,$B306,'Daily Log'!$CL$18:$CL$1017),0)</f>
        <v>0</v>
      </c>
      <c r="AK306" s="117">
        <f>IFERROR($E306*SUMIF('Daily Log'!$CN$18:$CN$1017,$B306,'Daily Log'!$CO$18:$CO$1017),0)</f>
        <v>0</v>
      </c>
    </row>
    <row r="307" spans="1:37" ht="33.75" customHeight="1">
      <c r="A307" s="93">
        <f t="shared" si="6"/>
        <v>10</v>
      </c>
      <c r="B307" s="409" t="s">
        <v>588</v>
      </c>
      <c r="C307" s="418"/>
      <c r="D307" s="399" t="s">
        <v>807</v>
      </c>
      <c r="E307" s="184">
        <v>1</v>
      </c>
      <c r="F307" s="116">
        <f t="shared" si="7"/>
        <v>5</v>
      </c>
      <c r="G307" s="117">
        <f>IFERROR($E307*SUMIF('Daily Log'!$B$18:$B$1017,$B307,'Daily Log'!$C$18:$C$1017),0)</f>
        <v>0</v>
      </c>
      <c r="H307" s="117">
        <f>IFERROR($E307*SUMIF('Daily Log'!$E$18:$E$1017,$B307,'Daily Log'!$F$18:$F$1017),0)</f>
        <v>0</v>
      </c>
      <c r="I307" s="117">
        <f>IFERROR($E307*SUMIF('Daily Log'!$H$18:$H$1017,$B307,'Daily Log'!$I$18:$I$1017),0)</f>
        <v>0</v>
      </c>
      <c r="J307" s="117">
        <f>IFERROR($E307*SUMIF('Daily Log'!$K$18:$K$1017,$B307,'Daily Log'!$L$18:$L$1017),0)</f>
        <v>0</v>
      </c>
      <c r="K307" s="117">
        <f>IFERROR($E307*SUMIF('Daily Log'!$N$18:$N$1017,$B307,'Daily Log'!$O$18:$O$1017),0)</f>
        <v>0</v>
      </c>
      <c r="L307" s="117">
        <f>IFERROR($E307*SUMIF('Daily Log'!$Q$18:$Q$1017,$B307,'Daily Log'!$R$18:$R$1017),0)</f>
        <v>0</v>
      </c>
      <c r="M307" s="117">
        <f>IFERROR($E307*SUMIF('Daily Log'!$T$18:$T$1017,$B307,'Daily Log'!$U$18:$U$1017),0)</f>
        <v>0</v>
      </c>
      <c r="N307" s="117">
        <f>IFERROR($E307*SUMIF('Daily Log'!$W$18:$W$1017,$B307,'Daily Log'!$X$18:$X$1017),0)</f>
        <v>0</v>
      </c>
      <c r="O307" s="117">
        <f>IFERROR($E307*SUMIF('Daily Log'!$Z$18:$Z$1017,$B307,'Daily Log'!$AA$18:$AA$1017),0)</f>
        <v>0</v>
      </c>
      <c r="P307" s="117">
        <f>IFERROR($E307*SUMIF('Daily Log'!$AC$18:$AC$1017,$B307,'Daily Log'!$AD$18:$AD$1017),0)</f>
        <v>0</v>
      </c>
      <c r="Q307" s="117">
        <f>IFERROR($E307*SUMIF('Daily Log'!$AF$18:$AF$1017,$B307,'Daily Log'!$AG$18:$AG$1017),0)</f>
        <v>0</v>
      </c>
      <c r="R307" s="117">
        <f>IFERROR($E307*SUMIF('Daily Log'!$AI$18:$AI$1017,$B307,'Daily Log'!$AJ$18:$AJ$1017),0)</f>
        <v>0</v>
      </c>
      <c r="S307" s="117">
        <f>IFERROR($E307*SUMIF('Daily Log'!$AL$18:$AL$1017,$B307,'Daily Log'!$AM$18:$AM$1017),0)</f>
        <v>0</v>
      </c>
      <c r="T307" s="117">
        <f>IFERROR($E307*SUMIF('Daily Log'!$AO$18:$AO$1017,$B307,'Daily Log'!$AP$18:$AP$1017),0)</f>
        <v>0</v>
      </c>
      <c r="U307" s="117">
        <f>IFERROR($E307*SUMIF('Daily Log'!$AR$18:$AR$1017,$B307,'Daily Log'!$AS$18:$AS$1017),0)</f>
        <v>0</v>
      </c>
      <c r="V307" s="117">
        <f>IFERROR($E307*SUMIF('Daily Log'!$AU$18:$AU$1017,$B307,'Daily Log'!$AV$18:$AV$1017),0)</f>
        <v>0</v>
      </c>
      <c r="W307" s="117">
        <f>IFERROR($E307*SUMIF('Daily Log'!$AX$18:$AX$1017,$B307,'Daily Log'!$AY$18:$AY$1017),0)</f>
        <v>0</v>
      </c>
      <c r="X307" s="117">
        <f>IFERROR($E307*SUMIF('Daily Log'!$BA$18:$BA$1017,$B307,'Daily Log'!$BB$18:$BB$1017),0)</f>
        <v>0</v>
      </c>
      <c r="Y307" s="117">
        <f>IFERROR($E307*SUMIF('Daily Log'!$BD$18:$BD$1017,$B307,'Daily Log'!$BE$18:$BE$1017),0)</f>
        <v>0</v>
      </c>
      <c r="Z307" s="117">
        <f>IFERROR($E307*SUMIF('Daily Log'!$BG$18:$BG$1017,$B307,'Daily Log'!$BH$18:$BH$1017),0)</f>
        <v>0</v>
      </c>
      <c r="AA307" s="117">
        <f>IFERROR($E307*SUMIF('Daily Log'!$BJ$18:$BJ$1017,$B307,'Daily Log'!$BK$18:$BK$1017),0)</f>
        <v>0</v>
      </c>
      <c r="AB307" s="117">
        <f>IFERROR($E307*SUMIF('Daily Log'!$BM$18:$BM$1017,$B307,'Daily Log'!$BN$18:$BN$1017),0)</f>
        <v>0</v>
      </c>
      <c r="AC307" s="117">
        <f>IFERROR($E307*SUMIF('Daily Log'!$BP$18:$BP$1017,$B307,'Daily Log'!$BQ$18:$BQ$1017),0)</f>
        <v>0</v>
      </c>
      <c r="AD307" s="117">
        <f>IFERROR($E307*SUMIF('Daily Log'!$BS$18:$BS$1017,$B307,'Daily Log'!$BT$18:$BT$1017),0)</f>
        <v>0</v>
      </c>
      <c r="AE307" s="117">
        <f>IFERROR($E307*SUMIF('Daily Log'!$BV$18:$BV$1017,$B307,'Daily Log'!$BW$18:$BW$1017),0)</f>
        <v>0</v>
      </c>
      <c r="AF307" s="117">
        <f>IFERROR($E307*SUMIF('Daily Log'!$BY$18:$BY$1017,$B307,'Daily Log'!$BZ$18:$BZ$1017),0)</f>
        <v>5</v>
      </c>
      <c r="AG307" s="117">
        <f>IFERROR($E307*SUMIF('Daily Log'!$CB$18:$CB$1017,$B307,'Daily Log'!$CC$18:$CC$1017),0)</f>
        <v>0</v>
      </c>
      <c r="AH307" s="117">
        <f>IFERROR($E307*SUMIF('Daily Log'!$CE$18:$CE$1017,$B307,'Daily Log'!$CF$18:$CF$1017),0)</f>
        <v>0</v>
      </c>
      <c r="AI307" s="117">
        <f>IFERROR($E307*SUMIF('Daily Log'!$CH$18:$CH$1017,$B307,'Daily Log'!$CI$18:$CI$1017),0)</f>
        <v>0</v>
      </c>
      <c r="AJ307" s="117">
        <f>IFERROR($E307*SUMIF('Daily Log'!$CK$18:$CK$1017,$B307,'Daily Log'!$CL$18:$CL$1017),0)</f>
        <v>0</v>
      </c>
      <c r="AK307" s="117">
        <f>IFERROR($E307*SUMIF('Daily Log'!$CN$18:$CN$1017,$B307,'Daily Log'!$CO$18:$CO$1017),0)</f>
        <v>0</v>
      </c>
    </row>
    <row r="308" spans="1:37" ht="33.75" customHeight="1">
      <c r="A308" s="93">
        <f t="shared" si="6"/>
        <v>11</v>
      </c>
      <c r="B308" s="409" t="s">
        <v>492</v>
      </c>
      <c r="C308" s="418"/>
      <c r="D308" s="399" t="s">
        <v>807</v>
      </c>
      <c r="E308" s="184">
        <v>1</v>
      </c>
      <c r="F308" s="116">
        <f t="shared" ref="F308:F373" si="8">SUM($G308:$AK308)</f>
        <v>6</v>
      </c>
      <c r="G308" s="117">
        <f>IFERROR($E308*SUMIF('Daily Log'!$B$18:$B$1017,$B308,'Daily Log'!$C$18:$C$1017),0)</f>
        <v>0</v>
      </c>
      <c r="H308" s="117">
        <f>IFERROR($E308*SUMIF('Daily Log'!$E$18:$E$1017,$B308,'Daily Log'!$F$18:$F$1017),0)</f>
        <v>0</v>
      </c>
      <c r="I308" s="117">
        <f>IFERROR($E308*SUMIF('Daily Log'!$H$18:$H$1017,$B308,'Daily Log'!$I$18:$I$1017),0)</f>
        <v>0</v>
      </c>
      <c r="J308" s="117">
        <f>IFERROR($E308*SUMIF('Daily Log'!$K$18:$K$1017,$B308,'Daily Log'!$L$18:$L$1017),0)</f>
        <v>0</v>
      </c>
      <c r="K308" s="117">
        <f>IFERROR($E308*SUMIF('Daily Log'!$N$18:$N$1017,$B308,'Daily Log'!$O$18:$O$1017),0)</f>
        <v>0</v>
      </c>
      <c r="L308" s="117">
        <f>IFERROR($E308*SUMIF('Daily Log'!$Q$18:$Q$1017,$B308,'Daily Log'!$R$18:$R$1017),0)</f>
        <v>0</v>
      </c>
      <c r="M308" s="117">
        <f>IFERROR($E308*SUMIF('Daily Log'!$T$18:$T$1017,$B308,'Daily Log'!$U$18:$U$1017),0)</f>
        <v>0</v>
      </c>
      <c r="N308" s="117">
        <f>IFERROR($E308*SUMIF('Daily Log'!$W$18:$W$1017,$B308,'Daily Log'!$X$18:$X$1017),0)</f>
        <v>0</v>
      </c>
      <c r="O308" s="117">
        <f>IFERROR($E308*SUMIF('Daily Log'!$Z$18:$Z$1017,$B308,'Daily Log'!$AA$18:$AA$1017),0)</f>
        <v>0</v>
      </c>
      <c r="P308" s="117">
        <f>IFERROR($E308*SUMIF('Daily Log'!$AC$18:$AC$1017,$B308,'Daily Log'!$AD$18:$AD$1017),0)</f>
        <v>0</v>
      </c>
      <c r="Q308" s="117">
        <f>IFERROR($E308*SUMIF('Daily Log'!$AF$18:$AF$1017,$B308,'Daily Log'!$AG$18:$AG$1017),0)</f>
        <v>0</v>
      </c>
      <c r="R308" s="117">
        <f>IFERROR($E308*SUMIF('Daily Log'!$AI$18:$AI$1017,$B308,'Daily Log'!$AJ$18:$AJ$1017),0)</f>
        <v>0</v>
      </c>
      <c r="S308" s="117">
        <f>IFERROR($E308*SUMIF('Daily Log'!$AL$18:$AL$1017,$B308,'Daily Log'!$AM$18:$AM$1017),0)</f>
        <v>0</v>
      </c>
      <c r="T308" s="117">
        <f>IFERROR($E308*SUMIF('Daily Log'!$AO$18:$AO$1017,$B308,'Daily Log'!$AP$18:$AP$1017),0)</f>
        <v>0</v>
      </c>
      <c r="U308" s="117">
        <f>IFERROR($E308*SUMIF('Daily Log'!$AR$18:$AR$1017,$B308,'Daily Log'!$AS$18:$AS$1017),0)</f>
        <v>0</v>
      </c>
      <c r="V308" s="117">
        <f>IFERROR($E308*SUMIF('Daily Log'!$AU$18:$AU$1017,$B308,'Daily Log'!$AV$18:$AV$1017),0)</f>
        <v>0</v>
      </c>
      <c r="W308" s="117">
        <f>IFERROR($E308*SUMIF('Daily Log'!$AX$18:$AX$1017,$B308,'Daily Log'!$AY$18:$AY$1017),0)</f>
        <v>0</v>
      </c>
      <c r="X308" s="117">
        <f>IFERROR($E308*SUMIF('Daily Log'!$BA$18:$BA$1017,$B308,'Daily Log'!$BB$18:$BB$1017),0)</f>
        <v>0</v>
      </c>
      <c r="Y308" s="117">
        <f>IFERROR($E308*SUMIF('Daily Log'!$BD$18:$BD$1017,$B308,'Daily Log'!$BE$18:$BE$1017),0)</f>
        <v>0</v>
      </c>
      <c r="Z308" s="117">
        <f>IFERROR($E308*SUMIF('Daily Log'!$BG$18:$BG$1017,$B308,'Daily Log'!$BH$18:$BH$1017),0)</f>
        <v>0</v>
      </c>
      <c r="AA308" s="117">
        <f>IFERROR($E308*SUMIF('Daily Log'!$BJ$18:$BJ$1017,$B308,'Daily Log'!$BK$18:$BK$1017),0)</f>
        <v>0</v>
      </c>
      <c r="AB308" s="117">
        <f>IFERROR($E308*SUMIF('Daily Log'!$BM$18:$BM$1017,$B308,'Daily Log'!$BN$18:$BN$1017),0)</f>
        <v>1</v>
      </c>
      <c r="AC308" s="117">
        <f>IFERROR($E308*SUMIF('Daily Log'!$BP$18:$BP$1017,$B308,'Daily Log'!$BQ$18:$BQ$1017),0)</f>
        <v>2</v>
      </c>
      <c r="AD308" s="117">
        <f>IFERROR($E308*SUMIF('Daily Log'!$BS$18:$BS$1017,$B308,'Daily Log'!$BT$18:$BT$1017),0)</f>
        <v>1</v>
      </c>
      <c r="AE308" s="117">
        <f>IFERROR($E308*SUMIF('Daily Log'!$BV$18:$BV$1017,$B308,'Daily Log'!$BW$18:$BW$1017),0)</f>
        <v>0</v>
      </c>
      <c r="AF308" s="117">
        <f>IFERROR($E308*SUMIF('Daily Log'!$BY$18:$BY$1017,$B308,'Daily Log'!$BZ$18:$BZ$1017),0)</f>
        <v>1</v>
      </c>
      <c r="AG308" s="117">
        <f>IFERROR($E308*SUMIF('Daily Log'!$CB$18:$CB$1017,$B308,'Daily Log'!$CC$18:$CC$1017),0)</f>
        <v>1</v>
      </c>
      <c r="AH308" s="117">
        <f>IFERROR($E308*SUMIF('Daily Log'!$CE$18:$CE$1017,$B308,'Daily Log'!$CF$18:$CF$1017),0)</f>
        <v>0</v>
      </c>
      <c r="AI308" s="117">
        <f>IFERROR($E308*SUMIF('Daily Log'!$CH$18:$CH$1017,$B308,'Daily Log'!$CI$18:$CI$1017),0)</f>
        <v>0</v>
      </c>
      <c r="AJ308" s="117">
        <f>IFERROR($E308*SUMIF('Daily Log'!$CK$18:$CK$1017,$B308,'Daily Log'!$CL$18:$CL$1017),0)</f>
        <v>0</v>
      </c>
      <c r="AK308" s="117">
        <f>IFERROR($E308*SUMIF('Daily Log'!$CN$18:$CN$1017,$B308,'Daily Log'!$CO$18:$CO$1017),0)</f>
        <v>0</v>
      </c>
    </row>
    <row r="309" spans="1:37" ht="33.75" customHeight="1">
      <c r="A309" s="93">
        <f t="shared" si="6"/>
        <v>12</v>
      </c>
      <c r="B309" s="737" t="s">
        <v>615</v>
      </c>
      <c r="C309" s="418"/>
      <c r="D309" s="399" t="s">
        <v>807</v>
      </c>
      <c r="E309" s="184">
        <v>1</v>
      </c>
      <c r="F309" s="116"/>
      <c r="G309" s="117">
        <f>IFERROR($E309*SUMIF('Daily Log'!$B$18:$B$1017,$B309,'Daily Log'!$C$18:$C$1017),0)</f>
        <v>0</v>
      </c>
      <c r="H309" s="117">
        <f>IFERROR($E309*SUMIF('Daily Log'!$E$18:$E$1017,$B309,'Daily Log'!$F$18:$F$1017),0)</f>
        <v>0</v>
      </c>
      <c r="I309" s="117">
        <f>IFERROR($E309*SUMIF('Daily Log'!$H$18:$H$1017,$B309,'Daily Log'!$I$18:$I$1017),0)</f>
        <v>0</v>
      </c>
      <c r="J309" s="117">
        <f>IFERROR($E309*SUMIF('Daily Log'!$K$18:$K$1017,$B309,'Daily Log'!$L$18:$L$1017),0)</f>
        <v>0</v>
      </c>
      <c r="K309" s="117">
        <f>IFERROR($E309*SUMIF('Daily Log'!$N$18:$N$1017,$B309,'Daily Log'!$O$18:$O$1017),0)</f>
        <v>0</v>
      </c>
      <c r="L309" s="117">
        <f>IFERROR($E309*SUMIF('Daily Log'!$Q$18:$Q$1017,$B309,'Daily Log'!$R$18:$R$1017),0)</f>
        <v>0</v>
      </c>
      <c r="M309" s="117">
        <f>IFERROR($E309*SUMIF('Daily Log'!$T$18:$T$1017,$B309,'Daily Log'!$U$18:$U$1017),0)</f>
        <v>0</v>
      </c>
      <c r="N309" s="117">
        <f>IFERROR($E309*SUMIF('Daily Log'!$W$18:$W$1017,$B309,'Daily Log'!$X$18:$X$1017),0)</f>
        <v>0</v>
      </c>
      <c r="O309" s="117">
        <f>IFERROR($E309*SUMIF('Daily Log'!$Z$18:$Z$1017,$B309,'Daily Log'!$AA$18:$AA$1017),0)</f>
        <v>0</v>
      </c>
      <c r="P309" s="117"/>
      <c r="Q309" s="117"/>
      <c r="R309" s="117"/>
      <c r="S309" s="117"/>
      <c r="T309" s="117"/>
      <c r="U309" s="117"/>
      <c r="V309" s="117"/>
      <c r="W309" s="117"/>
      <c r="X309" s="117"/>
      <c r="Y309" s="117"/>
      <c r="Z309" s="117"/>
      <c r="AA309" s="117"/>
      <c r="AB309" s="117"/>
      <c r="AC309" s="117"/>
      <c r="AD309" s="117"/>
      <c r="AE309" s="117"/>
      <c r="AF309" s="117"/>
      <c r="AG309" s="117"/>
      <c r="AH309" s="117"/>
      <c r="AI309" s="117"/>
      <c r="AJ309" s="117"/>
      <c r="AK309" s="117"/>
    </row>
    <row r="310" spans="1:37" ht="33.75" customHeight="1">
      <c r="A310" s="93">
        <f t="shared" si="6"/>
        <v>13</v>
      </c>
      <c r="B310" s="409" t="s">
        <v>648</v>
      </c>
      <c r="C310" s="418"/>
      <c r="D310" s="399" t="s">
        <v>807</v>
      </c>
      <c r="E310" s="184">
        <v>1</v>
      </c>
      <c r="F310" s="116">
        <f t="shared" si="8"/>
        <v>2</v>
      </c>
      <c r="G310" s="117">
        <f>IFERROR($E310*SUMIF('Daily Log'!$B$18:$B$1017,$B310,'Daily Log'!$C$18:$C$1017),0)</f>
        <v>0</v>
      </c>
      <c r="H310" s="117">
        <f>IFERROR($E310*SUMIF('Daily Log'!$E$18:$E$1017,$B310,'Daily Log'!$F$18:$F$1017),0)</f>
        <v>0</v>
      </c>
      <c r="I310" s="117">
        <f>IFERROR($E310*SUMIF('Daily Log'!$H$18:$H$1017,$B310,'Daily Log'!$I$18:$I$1017),0)</f>
        <v>0</v>
      </c>
      <c r="J310" s="117">
        <f>IFERROR($E310*SUMIF('Daily Log'!$K$18:$K$1017,$B310,'Daily Log'!$L$18:$L$1017),0)</f>
        <v>0</v>
      </c>
      <c r="K310" s="117">
        <f>IFERROR($E310*SUMIF('Daily Log'!$N$18:$N$1017,$B310,'Daily Log'!$O$18:$O$1017),0)</f>
        <v>0</v>
      </c>
      <c r="L310" s="117">
        <f>IFERROR($E310*SUMIF('Daily Log'!$Q$18:$Q$1017,$B310,'Daily Log'!$R$18:$R$1017),0)</f>
        <v>0</v>
      </c>
      <c r="M310" s="117">
        <f>IFERROR($E310*SUMIF('Daily Log'!$T$18:$T$1017,$B310,'Daily Log'!$U$18:$U$1017),0)</f>
        <v>0</v>
      </c>
      <c r="N310" s="117">
        <f>IFERROR($E310*SUMIF('Daily Log'!$W$18:$W$1017,$B310,'Daily Log'!$X$18:$X$1017),0)</f>
        <v>0</v>
      </c>
      <c r="O310" s="117">
        <f>IFERROR($E310*SUMIF('Daily Log'!$Z$18:$Z$1017,$B310,'Daily Log'!$AA$18:$AA$1017),0)</f>
        <v>0</v>
      </c>
      <c r="P310" s="117">
        <f>IFERROR($E310*SUMIF('Daily Log'!$AC$18:$AC$1017,$B310,'Daily Log'!$AD$18:$AD$1017),0)</f>
        <v>0</v>
      </c>
      <c r="Q310" s="117">
        <f>IFERROR($E310*SUMIF('Daily Log'!$AF$18:$AF$1017,$B310,'Daily Log'!$AG$18:$AG$1017),0)</f>
        <v>0</v>
      </c>
      <c r="R310" s="117">
        <f>IFERROR($E310*SUMIF('Daily Log'!$AI$18:$AI$1017,$B310,'Daily Log'!$AJ$18:$AJ$1017),0)</f>
        <v>0</v>
      </c>
      <c r="S310" s="117">
        <f>IFERROR($E310*SUMIF('Daily Log'!$AL$18:$AL$1017,$B310,'Daily Log'!$AM$18:$AM$1017),0)</f>
        <v>0</v>
      </c>
      <c r="T310" s="117">
        <f>IFERROR($E310*SUMIF('Daily Log'!$AO$18:$AO$1017,$B310,'Daily Log'!$AP$18:$AP$1017),0)</f>
        <v>0</v>
      </c>
      <c r="U310" s="117">
        <f>IFERROR($E310*SUMIF('Daily Log'!$AR$18:$AR$1017,$B310,'Daily Log'!$AS$18:$AS$1017),0)</f>
        <v>0</v>
      </c>
      <c r="V310" s="117">
        <f>IFERROR($E310*SUMIF('Daily Log'!$AU$18:$AU$1017,$B310,'Daily Log'!$AV$18:$AV$1017),0)</f>
        <v>0</v>
      </c>
      <c r="W310" s="117">
        <f>IFERROR($E310*SUMIF('Daily Log'!$AX$18:$AX$1017,$B310,'Daily Log'!$AY$18:$AY$1017),0)</f>
        <v>0</v>
      </c>
      <c r="X310" s="117">
        <f>IFERROR($E310*SUMIF('Daily Log'!$BA$18:$BA$1017,$B310,'Daily Log'!$BB$18:$BB$1017),0)</f>
        <v>0</v>
      </c>
      <c r="Y310" s="117">
        <f>IFERROR($E310*SUMIF('Daily Log'!$BD$18:$BD$1017,$B310,'Daily Log'!$BE$18:$BE$1017),0)</f>
        <v>0</v>
      </c>
      <c r="Z310" s="117">
        <f>IFERROR($E310*SUMIF('Daily Log'!$BG$18:$BG$1017,$B310,'Daily Log'!$BH$18:$BH$1017),0)</f>
        <v>0</v>
      </c>
      <c r="AA310" s="117">
        <f>IFERROR($E310*SUMIF('Daily Log'!$BJ$18:$BJ$1017,$B310,'Daily Log'!$BK$18:$BK$1017),0)</f>
        <v>0</v>
      </c>
      <c r="AB310" s="117">
        <f>IFERROR($E310*SUMIF('Daily Log'!$BM$18:$BM$1017,$B310,'Daily Log'!$BN$18:$BN$1017),0)</f>
        <v>0</v>
      </c>
      <c r="AC310" s="117">
        <f>IFERROR($E310*SUMIF('Daily Log'!$BP$18:$BP$1017,$B310,'Daily Log'!$BQ$18:$BQ$1017),0)</f>
        <v>0</v>
      </c>
      <c r="AD310" s="117">
        <f>IFERROR($E310*SUMIF('Daily Log'!$BS$18:$BS$1017,$B310,'Daily Log'!$BT$18:$BT$1017),0)</f>
        <v>0</v>
      </c>
      <c r="AE310" s="117">
        <f>IFERROR($E310*SUMIF('Daily Log'!$BV$18:$BV$1017,$B310,'Daily Log'!$BW$18:$BW$1017),0)</f>
        <v>0</v>
      </c>
      <c r="AF310" s="117">
        <f>IFERROR($E310*SUMIF('Daily Log'!$BY$18:$BY$1017,$B310,'Daily Log'!$BZ$18:$BZ$1017),0)</f>
        <v>0</v>
      </c>
      <c r="AG310" s="117">
        <f>IFERROR($E310*SUMIF('Daily Log'!$CB$18:$CB$1017,$B310,'Daily Log'!$CC$18:$CC$1017),0)</f>
        <v>2</v>
      </c>
      <c r="AH310" s="117">
        <f>IFERROR($E310*SUMIF('Daily Log'!$CE$18:$CE$1017,$B310,'Daily Log'!$CF$18:$CF$1017),0)</f>
        <v>0</v>
      </c>
      <c r="AI310" s="117">
        <f>IFERROR($E310*SUMIF('Daily Log'!$CH$18:$CH$1017,$B310,'Daily Log'!$CI$18:$CI$1017),0)</f>
        <v>0</v>
      </c>
      <c r="AJ310" s="117">
        <f>IFERROR($E310*SUMIF('Daily Log'!$CK$18:$CK$1017,$B310,'Daily Log'!$CL$18:$CL$1017),0)</f>
        <v>0</v>
      </c>
      <c r="AK310" s="117">
        <f>IFERROR($E310*SUMIF('Daily Log'!$CN$18:$CN$1017,$B310,'Daily Log'!$CO$18:$CO$1017),0)</f>
        <v>0</v>
      </c>
    </row>
    <row r="311" spans="1:37" ht="33.75" customHeight="1">
      <c r="A311" s="93">
        <f t="shared" si="6"/>
        <v>14</v>
      </c>
      <c r="B311" s="409" t="s">
        <v>718</v>
      </c>
      <c r="C311" s="418"/>
      <c r="D311" s="399" t="s">
        <v>807</v>
      </c>
      <c r="E311" s="184">
        <v>1</v>
      </c>
      <c r="F311" s="116">
        <f t="shared" si="8"/>
        <v>5</v>
      </c>
      <c r="G311" s="117">
        <f>IFERROR($E311*SUMIF('Daily Log'!$B$18:$B$1017,$B311,'Daily Log'!$C$18:$C$1017),0)</f>
        <v>0</v>
      </c>
      <c r="H311" s="117">
        <f>IFERROR($E311*SUMIF('Daily Log'!$E$18:$E$1017,$B311,'Daily Log'!$F$18:$F$1017),0)</f>
        <v>0</v>
      </c>
      <c r="I311" s="117">
        <f>IFERROR($E311*SUMIF('Daily Log'!$H$18:$H$1017,$B311,'Daily Log'!$I$18:$I$1017),0)</f>
        <v>0</v>
      </c>
      <c r="J311" s="117">
        <f>IFERROR($E311*SUMIF('Daily Log'!$K$18:$K$1017,$B311,'Daily Log'!$L$18:$L$1017),0)</f>
        <v>0</v>
      </c>
      <c r="K311" s="117">
        <f>IFERROR($E311*SUMIF('Daily Log'!$N$18:$N$1017,$B311,'Daily Log'!$O$18:$O$1017),0)</f>
        <v>0</v>
      </c>
      <c r="L311" s="117">
        <f>IFERROR($E311*SUMIF('Daily Log'!$Q$18:$Q$1017,$B311,'Daily Log'!$R$18:$R$1017),0)</f>
        <v>0</v>
      </c>
      <c r="M311" s="117">
        <f>IFERROR($E311*SUMIF('Daily Log'!$T$18:$T$1017,$B311,'Daily Log'!$U$18:$U$1017),0)</f>
        <v>0</v>
      </c>
      <c r="N311" s="117">
        <f>IFERROR($E311*SUMIF('Daily Log'!$W$18:$W$1017,$B311,'Daily Log'!$X$18:$X$1017),0)</f>
        <v>0</v>
      </c>
      <c r="O311" s="117">
        <f>IFERROR($E311*SUMIF('Daily Log'!$Z$18:$Z$1017,$B311,'Daily Log'!$AA$18:$AA$1017),0)</f>
        <v>0</v>
      </c>
      <c r="P311" s="117">
        <f>IFERROR($E311*SUMIF('Daily Log'!$AC$18:$AC$1017,$B311,'Daily Log'!$AD$18:$AD$1017),0)</f>
        <v>0</v>
      </c>
      <c r="Q311" s="117">
        <f>IFERROR($E311*SUMIF('Daily Log'!$AF$18:$AF$1017,$B311,'Daily Log'!$AG$18:$AG$1017),0)</f>
        <v>0</v>
      </c>
      <c r="R311" s="117">
        <f>IFERROR($E311*SUMIF('Daily Log'!$AI$18:$AI$1017,$B311,'Daily Log'!$AJ$18:$AJ$1017),0)</f>
        <v>0</v>
      </c>
      <c r="S311" s="117">
        <f>IFERROR($E311*SUMIF('Daily Log'!$AL$18:$AL$1017,$B311,'Daily Log'!$AM$18:$AM$1017),0)</f>
        <v>0</v>
      </c>
      <c r="T311" s="117">
        <f>IFERROR($E311*SUMIF('Daily Log'!$AO$18:$AO$1017,$B311,'Daily Log'!$AP$18:$AP$1017),0)</f>
        <v>0</v>
      </c>
      <c r="U311" s="117">
        <f>IFERROR($E311*SUMIF('Daily Log'!$AR$18:$AR$1017,$B311,'Daily Log'!$AS$18:$AS$1017),0)</f>
        <v>0</v>
      </c>
      <c r="V311" s="117">
        <f>IFERROR($E311*SUMIF('Daily Log'!$AU$18:$AU$1017,$B311,'Daily Log'!$AV$18:$AV$1017),0)</f>
        <v>0</v>
      </c>
      <c r="W311" s="117">
        <f>IFERROR($E311*SUMIF('Daily Log'!$AX$18:$AX$1017,$B311,'Daily Log'!$AY$18:$AY$1017),0)</f>
        <v>0</v>
      </c>
      <c r="X311" s="117">
        <f>IFERROR($E311*SUMIF('Daily Log'!$BA$18:$BA$1017,$B311,'Daily Log'!$BB$18:$BB$1017),0)</f>
        <v>0</v>
      </c>
      <c r="Y311" s="117">
        <f>IFERROR($E311*SUMIF('Daily Log'!$BD$18:$BD$1017,$B311,'Daily Log'!$BE$18:$BE$1017),0)</f>
        <v>0</v>
      </c>
      <c r="Z311" s="117">
        <f>IFERROR($E311*SUMIF('Daily Log'!$BG$18:$BG$1017,$B311,'Daily Log'!$BH$18:$BH$1017),0)</f>
        <v>0</v>
      </c>
      <c r="AA311" s="117">
        <f>IFERROR($E311*SUMIF('Daily Log'!$BJ$18:$BJ$1017,$B311,'Daily Log'!$BK$18:$BK$1017),0)</f>
        <v>1</v>
      </c>
      <c r="AB311" s="117">
        <f>IFERROR($E311*SUMIF('Daily Log'!$BM$18:$BM$1017,$B311,'Daily Log'!$BN$18:$BN$1017),0)</f>
        <v>0</v>
      </c>
      <c r="AC311" s="117">
        <f>IFERROR($E311*SUMIF('Daily Log'!$BP$18:$BP$1017,$B311,'Daily Log'!$BQ$18:$BQ$1017),0)</f>
        <v>2</v>
      </c>
      <c r="AD311" s="117">
        <f>IFERROR($E311*SUMIF('Daily Log'!$BS$18:$BS$1017,$B311,'Daily Log'!$BT$18:$BT$1017),0)</f>
        <v>0</v>
      </c>
      <c r="AE311" s="117">
        <f>IFERROR($E311*SUMIF('Daily Log'!$BV$18:$BV$1017,$B311,'Daily Log'!$BW$18:$BW$1017),0)</f>
        <v>1</v>
      </c>
      <c r="AF311" s="117">
        <f>IFERROR($E311*SUMIF('Daily Log'!$BY$18:$BY$1017,$B311,'Daily Log'!$BZ$18:$BZ$1017),0)</f>
        <v>0</v>
      </c>
      <c r="AG311" s="117">
        <f>IFERROR($E311*SUMIF('Daily Log'!$CB$18:$CB$1017,$B311,'Daily Log'!$CC$18:$CC$1017),0)</f>
        <v>1</v>
      </c>
      <c r="AH311" s="117">
        <f>IFERROR($E311*SUMIF('Daily Log'!$CE$18:$CE$1017,$B311,'Daily Log'!$CF$18:$CF$1017),0)</f>
        <v>0</v>
      </c>
      <c r="AI311" s="117">
        <f>IFERROR($E311*SUMIF('Daily Log'!$CH$18:$CH$1017,$B311,'Daily Log'!$CI$18:$CI$1017),0)</f>
        <v>0</v>
      </c>
      <c r="AJ311" s="117">
        <f>IFERROR($E311*SUMIF('Daily Log'!$CK$18:$CK$1017,$B311,'Daily Log'!$CL$18:$CL$1017),0)</f>
        <v>0</v>
      </c>
      <c r="AK311" s="117">
        <f>IFERROR($E311*SUMIF('Daily Log'!$CN$18:$CN$1017,$B311,'Daily Log'!$CO$18:$CO$1017),0)</f>
        <v>0</v>
      </c>
    </row>
    <row r="312" spans="1:37" ht="33.75" customHeight="1">
      <c r="A312" s="93">
        <f t="shared" si="6"/>
        <v>15</v>
      </c>
      <c r="B312" s="409" t="s">
        <v>493</v>
      </c>
      <c r="C312" s="418"/>
      <c r="D312" s="399" t="s">
        <v>807</v>
      </c>
      <c r="E312" s="184">
        <v>1</v>
      </c>
      <c r="F312" s="116">
        <f t="shared" si="8"/>
        <v>14</v>
      </c>
      <c r="G312" s="117">
        <f>IFERROR($E312*SUMIF('Daily Log'!$B$18:$B$1017,$B312,'Daily Log'!$C$18:$C$1017),0)</f>
        <v>0</v>
      </c>
      <c r="H312" s="117">
        <f>IFERROR($E312*SUMIF('Daily Log'!$E$18:$E$1017,$B312,'Daily Log'!$F$18:$F$1017),0)</f>
        <v>0</v>
      </c>
      <c r="I312" s="117">
        <f>IFERROR($E312*SUMIF('Daily Log'!$H$18:$H$1017,$B312,'Daily Log'!$I$18:$I$1017),0)</f>
        <v>0</v>
      </c>
      <c r="J312" s="117">
        <f>IFERROR($E312*SUMIF('Daily Log'!$K$18:$K$1017,$B312,'Daily Log'!$L$18:$L$1017),0)</f>
        <v>0</v>
      </c>
      <c r="K312" s="117">
        <f>IFERROR($E312*SUMIF('Daily Log'!$N$18:$N$1017,$B312,'Daily Log'!$O$18:$O$1017),0)</f>
        <v>0</v>
      </c>
      <c r="L312" s="117">
        <f>IFERROR($E312*SUMIF('Daily Log'!$Q$18:$Q$1017,$B312,'Daily Log'!$R$18:$R$1017),0)</f>
        <v>0</v>
      </c>
      <c r="M312" s="117">
        <f>IFERROR($E312*SUMIF('Daily Log'!$T$18:$T$1017,$B312,'Daily Log'!$U$18:$U$1017),0)</f>
        <v>0</v>
      </c>
      <c r="N312" s="117">
        <f>IFERROR($E312*SUMIF('Daily Log'!$W$18:$W$1017,$B312,'Daily Log'!$X$18:$X$1017),0)</f>
        <v>0</v>
      </c>
      <c r="O312" s="117">
        <f>IFERROR($E312*SUMIF('Daily Log'!$Z$18:$Z$1017,$B312,'Daily Log'!$AA$18:$AA$1017),0)</f>
        <v>0</v>
      </c>
      <c r="P312" s="117">
        <f>IFERROR($E312*SUMIF('Daily Log'!$AC$18:$AC$1017,$B312,'Daily Log'!$AD$18:$AD$1017),0)</f>
        <v>0</v>
      </c>
      <c r="Q312" s="117">
        <f>IFERROR($E312*SUMIF('Daily Log'!$AF$18:$AF$1017,$B312,'Daily Log'!$AG$18:$AG$1017),0)</f>
        <v>0</v>
      </c>
      <c r="R312" s="117">
        <f>IFERROR($E312*SUMIF('Daily Log'!$AI$18:$AI$1017,$B312,'Daily Log'!$AJ$18:$AJ$1017),0)</f>
        <v>0</v>
      </c>
      <c r="S312" s="117">
        <f>IFERROR($E312*SUMIF('Daily Log'!$AL$18:$AL$1017,$B312,'Daily Log'!$AM$18:$AM$1017),0)</f>
        <v>0</v>
      </c>
      <c r="T312" s="117">
        <f>IFERROR($E312*SUMIF('Daily Log'!$AO$18:$AO$1017,$B312,'Daily Log'!$AP$18:$AP$1017),0)</f>
        <v>0</v>
      </c>
      <c r="U312" s="117">
        <f>IFERROR($E312*SUMIF('Daily Log'!$AR$18:$AR$1017,$B312,'Daily Log'!$AS$18:$AS$1017),0)</f>
        <v>0</v>
      </c>
      <c r="V312" s="117">
        <f>IFERROR($E312*SUMIF('Daily Log'!$AU$18:$AU$1017,$B312,'Daily Log'!$AV$18:$AV$1017),0)</f>
        <v>0</v>
      </c>
      <c r="W312" s="117">
        <f>IFERROR($E312*SUMIF('Daily Log'!$AX$18:$AX$1017,$B312,'Daily Log'!$AY$18:$AY$1017),0)</f>
        <v>0</v>
      </c>
      <c r="X312" s="117">
        <f>IFERROR($E312*SUMIF('Daily Log'!$BA$18:$BA$1017,$B312,'Daily Log'!$BB$18:$BB$1017),0)</f>
        <v>0</v>
      </c>
      <c r="Y312" s="117">
        <f>IFERROR($E312*SUMIF('Daily Log'!$BD$18:$BD$1017,$B312,'Daily Log'!$BE$18:$BE$1017),0)</f>
        <v>0</v>
      </c>
      <c r="Z312" s="117">
        <f>IFERROR($E312*SUMIF('Daily Log'!$BG$18:$BG$1017,$B312,'Daily Log'!$BH$18:$BH$1017),0)</f>
        <v>0</v>
      </c>
      <c r="AA312" s="117">
        <f>IFERROR($E312*SUMIF('Daily Log'!$BJ$18:$BJ$1017,$B312,'Daily Log'!$BK$18:$BK$1017),0)</f>
        <v>2</v>
      </c>
      <c r="AB312" s="117">
        <f>IFERROR($E312*SUMIF('Daily Log'!$BM$18:$BM$1017,$B312,'Daily Log'!$BN$18:$BN$1017),0)</f>
        <v>1</v>
      </c>
      <c r="AC312" s="117">
        <f>IFERROR($E312*SUMIF('Daily Log'!$BP$18:$BP$1017,$B312,'Daily Log'!$BQ$18:$BQ$1017),0)</f>
        <v>0</v>
      </c>
      <c r="AD312" s="117">
        <f>IFERROR($E312*SUMIF('Daily Log'!$BS$18:$BS$1017,$B312,'Daily Log'!$BT$18:$BT$1017),0)</f>
        <v>3</v>
      </c>
      <c r="AE312" s="117">
        <f>IFERROR($E312*SUMIF('Daily Log'!$BV$18:$BV$1017,$B312,'Daily Log'!$BW$18:$BW$1017),0)</f>
        <v>3</v>
      </c>
      <c r="AF312" s="117">
        <f>IFERROR($E312*SUMIF('Daily Log'!$BY$18:$BY$1017,$B312,'Daily Log'!$BZ$18:$BZ$1017),0)</f>
        <v>4</v>
      </c>
      <c r="AG312" s="117">
        <f>IFERROR($E312*SUMIF('Daily Log'!$CB$18:$CB$1017,$B312,'Daily Log'!$CC$18:$CC$1017),0)</f>
        <v>1</v>
      </c>
      <c r="AH312" s="117">
        <f>IFERROR($E312*SUMIF('Daily Log'!$CE$18:$CE$1017,$B312,'Daily Log'!$CF$18:$CF$1017),0)</f>
        <v>0</v>
      </c>
      <c r="AI312" s="117">
        <f>IFERROR($E312*SUMIF('Daily Log'!$CH$18:$CH$1017,$B312,'Daily Log'!$CI$18:$CI$1017),0)</f>
        <v>0</v>
      </c>
      <c r="AJ312" s="117">
        <f>IFERROR($E312*SUMIF('Daily Log'!$CK$18:$CK$1017,$B312,'Daily Log'!$CL$18:$CL$1017),0)</f>
        <v>0</v>
      </c>
      <c r="AK312" s="117">
        <f>IFERROR($E312*SUMIF('Daily Log'!$CN$18:$CN$1017,$B312,'Daily Log'!$CO$18:$CO$1017),0)</f>
        <v>0</v>
      </c>
    </row>
    <row r="313" spans="1:37" ht="33.75" customHeight="1">
      <c r="A313" s="93">
        <f t="shared" si="6"/>
        <v>16</v>
      </c>
      <c r="B313" s="409" t="s">
        <v>723</v>
      </c>
      <c r="C313" s="418"/>
      <c r="D313" s="399" t="s">
        <v>807</v>
      </c>
      <c r="E313" s="184">
        <v>1</v>
      </c>
      <c r="F313" s="116">
        <f t="shared" si="8"/>
        <v>2</v>
      </c>
      <c r="G313" s="117">
        <f>IFERROR($E313*SUMIF('Daily Log'!$B$18:$B$1017,$B313,'Daily Log'!$C$18:$C$1017),0)</f>
        <v>0</v>
      </c>
      <c r="H313" s="117">
        <f>IFERROR($E313*SUMIF('Daily Log'!$E$18:$E$1017,$B313,'Daily Log'!$F$18:$F$1017),0)</f>
        <v>0</v>
      </c>
      <c r="I313" s="117">
        <f>IFERROR($E313*SUMIF('Daily Log'!$H$18:$H$1017,$B313,'Daily Log'!$I$18:$I$1017),0)</f>
        <v>0</v>
      </c>
      <c r="J313" s="117">
        <f>IFERROR($E313*SUMIF('Daily Log'!$K$18:$K$1017,$B313,'Daily Log'!$L$18:$L$1017),0)</f>
        <v>0</v>
      </c>
      <c r="K313" s="117">
        <f>IFERROR($E313*SUMIF('Daily Log'!$N$18:$N$1017,$B313,'Daily Log'!$O$18:$O$1017),0)</f>
        <v>0</v>
      </c>
      <c r="L313" s="117">
        <f>IFERROR($E313*SUMIF('Daily Log'!$Q$18:$Q$1017,$B313,'Daily Log'!$R$18:$R$1017),0)</f>
        <v>0</v>
      </c>
      <c r="M313" s="117">
        <f>IFERROR($E313*SUMIF('Daily Log'!$T$18:$T$1017,$B313,'Daily Log'!$U$18:$U$1017),0)</f>
        <v>0</v>
      </c>
      <c r="N313" s="117">
        <f>IFERROR($E313*SUMIF('Daily Log'!$W$18:$W$1017,$B313,'Daily Log'!$X$18:$X$1017),0)</f>
        <v>0</v>
      </c>
      <c r="O313" s="117">
        <f>IFERROR($E313*SUMIF('Daily Log'!$Z$18:$Z$1017,$B313,'Daily Log'!$AA$18:$AA$1017),0)</f>
        <v>0</v>
      </c>
      <c r="P313" s="117">
        <f>IFERROR($E313*SUMIF('Daily Log'!$AC$18:$AC$1017,$B313,'Daily Log'!$AD$18:$AD$1017),0)</f>
        <v>0</v>
      </c>
      <c r="Q313" s="117">
        <f>IFERROR($E313*SUMIF('Daily Log'!$AF$18:$AF$1017,$B313,'Daily Log'!$AG$18:$AG$1017),0)</f>
        <v>0</v>
      </c>
      <c r="R313" s="117">
        <f>IFERROR($E313*SUMIF('Daily Log'!$AI$18:$AI$1017,$B313,'Daily Log'!$AJ$18:$AJ$1017),0)</f>
        <v>0</v>
      </c>
      <c r="S313" s="117">
        <f>IFERROR($E313*SUMIF('Daily Log'!$AL$18:$AL$1017,$B313,'Daily Log'!$AM$18:$AM$1017),0)</f>
        <v>0</v>
      </c>
      <c r="T313" s="117">
        <f>IFERROR($E313*SUMIF('Daily Log'!$AO$18:$AO$1017,$B313,'Daily Log'!$AP$18:$AP$1017),0)</f>
        <v>0</v>
      </c>
      <c r="U313" s="117">
        <f>IFERROR($E313*SUMIF('Daily Log'!$AR$18:$AR$1017,$B313,'Daily Log'!$AS$18:$AS$1017),0)</f>
        <v>0</v>
      </c>
      <c r="V313" s="117">
        <f>IFERROR($E313*SUMIF('Daily Log'!$AU$18:$AU$1017,$B313,'Daily Log'!$AV$18:$AV$1017),0)</f>
        <v>0</v>
      </c>
      <c r="W313" s="117">
        <f>IFERROR($E313*SUMIF('Daily Log'!$AX$18:$AX$1017,$B313,'Daily Log'!$AY$18:$AY$1017),0)</f>
        <v>0</v>
      </c>
      <c r="X313" s="117">
        <f>IFERROR($E313*SUMIF('Daily Log'!$BA$18:$BA$1017,$B313,'Daily Log'!$BB$18:$BB$1017),0)</f>
        <v>0</v>
      </c>
      <c r="Y313" s="117">
        <f>IFERROR($E313*SUMIF('Daily Log'!$BD$18:$BD$1017,$B313,'Daily Log'!$BE$18:$BE$1017),0)</f>
        <v>0</v>
      </c>
      <c r="Z313" s="117">
        <f>IFERROR($E313*SUMIF('Daily Log'!$BG$18:$BG$1017,$B313,'Daily Log'!$BH$18:$BH$1017),0)</f>
        <v>0</v>
      </c>
      <c r="AA313" s="117">
        <f>IFERROR($E313*SUMIF('Daily Log'!$BJ$18:$BJ$1017,$B313,'Daily Log'!$BK$18:$BK$1017),0)</f>
        <v>0</v>
      </c>
      <c r="AB313" s="117">
        <f>IFERROR($E313*SUMIF('Daily Log'!$BM$18:$BM$1017,$B313,'Daily Log'!$BN$18:$BN$1017),0)</f>
        <v>0</v>
      </c>
      <c r="AC313" s="117">
        <f>IFERROR($E313*SUMIF('Daily Log'!$BP$18:$BP$1017,$B313,'Daily Log'!$BQ$18:$BQ$1017),0)</f>
        <v>0</v>
      </c>
      <c r="AD313" s="117">
        <f>IFERROR($E313*SUMIF('Daily Log'!$BS$18:$BS$1017,$B313,'Daily Log'!$BT$18:$BT$1017),0)</f>
        <v>0</v>
      </c>
      <c r="AE313" s="117">
        <f>IFERROR($E313*SUMIF('Daily Log'!$BV$18:$BV$1017,$B313,'Daily Log'!$BW$18:$BW$1017),0)</f>
        <v>1</v>
      </c>
      <c r="AF313" s="117">
        <f>IFERROR($E313*SUMIF('Daily Log'!$BY$18:$BY$1017,$B313,'Daily Log'!$BZ$18:$BZ$1017),0)</f>
        <v>1</v>
      </c>
      <c r="AG313" s="117">
        <f>IFERROR($E313*SUMIF('Daily Log'!$CB$18:$CB$1017,$B313,'Daily Log'!$CC$18:$CC$1017),0)</f>
        <v>0</v>
      </c>
      <c r="AH313" s="117">
        <f>IFERROR($E313*SUMIF('Daily Log'!$CE$18:$CE$1017,$B313,'Daily Log'!$CF$18:$CF$1017),0)</f>
        <v>0</v>
      </c>
      <c r="AI313" s="117">
        <f>IFERROR($E313*SUMIF('Daily Log'!$CH$18:$CH$1017,$B313,'Daily Log'!$CI$18:$CI$1017),0)</f>
        <v>0</v>
      </c>
      <c r="AJ313" s="117">
        <f>IFERROR($E313*SUMIF('Daily Log'!$CK$18:$CK$1017,$B313,'Daily Log'!$CL$18:$CL$1017),0)</f>
        <v>0</v>
      </c>
      <c r="AK313" s="117">
        <f>IFERROR($E313*SUMIF('Daily Log'!$CN$18:$CN$1017,$B313,'Daily Log'!$CO$18:$CO$1017),0)</f>
        <v>0</v>
      </c>
    </row>
    <row r="314" spans="1:37" ht="33.75" customHeight="1">
      <c r="A314" s="93">
        <f t="shared" si="6"/>
        <v>17</v>
      </c>
      <c r="B314" s="409" t="s">
        <v>494</v>
      </c>
      <c r="C314" s="418"/>
      <c r="D314" s="399" t="s">
        <v>807</v>
      </c>
      <c r="E314" s="184">
        <v>1</v>
      </c>
      <c r="F314" s="116">
        <f t="shared" si="8"/>
        <v>20</v>
      </c>
      <c r="G314" s="117">
        <f>IFERROR($E314*SUMIF('Daily Log'!$B$18:$B$1017,$B314,'Daily Log'!$C$18:$C$1017),0)</f>
        <v>0</v>
      </c>
      <c r="H314" s="117">
        <f>IFERROR($E314*SUMIF('Daily Log'!$E$18:$E$1017,$B314,'Daily Log'!$F$18:$F$1017),0)</f>
        <v>0</v>
      </c>
      <c r="I314" s="117">
        <f>IFERROR($E314*SUMIF('Daily Log'!$H$18:$H$1017,$B314,'Daily Log'!$I$18:$I$1017),0)</f>
        <v>0</v>
      </c>
      <c r="J314" s="117">
        <f>IFERROR($E314*SUMIF('Daily Log'!$K$18:$K$1017,$B314,'Daily Log'!$L$18:$L$1017),0)</f>
        <v>0</v>
      </c>
      <c r="K314" s="117">
        <f>IFERROR($E314*SUMIF('Daily Log'!$N$18:$N$1017,$B314,'Daily Log'!$O$18:$O$1017),0)</f>
        <v>0</v>
      </c>
      <c r="L314" s="117">
        <f>IFERROR($E314*SUMIF('Daily Log'!$Q$18:$Q$1017,$B314,'Daily Log'!$R$18:$R$1017),0)</f>
        <v>0</v>
      </c>
      <c r="M314" s="117">
        <f>IFERROR($E314*SUMIF('Daily Log'!$T$18:$T$1017,$B314,'Daily Log'!$U$18:$U$1017),0)</f>
        <v>0</v>
      </c>
      <c r="N314" s="117">
        <f>IFERROR($E314*SUMIF('Daily Log'!$W$18:$W$1017,$B314,'Daily Log'!$X$18:$X$1017),0)</f>
        <v>0</v>
      </c>
      <c r="O314" s="117">
        <f>IFERROR($E314*SUMIF('Daily Log'!$Z$18:$Z$1017,$B314,'Daily Log'!$AA$18:$AA$1017),0)</f>
        <v>0</v>
      </c>
      <c r="P314" s="117">
        <f>IFERROR($E314*SUMIF('Daily Log'!$AC$18:$AC$1017,$B314,'Daily Log'!$AD$18:$AD$1017),0)</f>
        <v>0</v>
      </c>
      <c r="Q314" s="117">
        <f>IFERROR($E314*SUMIF('Daily Log'!$AF$18:$AF$1017,$B314,'Daily Log'!$AG$18:$AG$1017),0)</f>
        <v>0</v>
      </c>
      <c r="R314" s="117">
        <f>IFERROR($E314*SUMIF('Daily Log'!$AI$18:$AI$1017,$B314,'Daily Log'!$AJ$18:$AJ$1017),0)</f>
        <v>0</v>
      </c>
      <c r="S314" s="117">
        <f>IFERROR($E314*SUMIF('Daily Log'!$AL$18:$AL$1017,$B314,'Daily Log'!$AM$18:$AM$1017),0)</f>
        <v>0</v>
      </c>
      <c r="T314" s="117">
        <f>IFERROR($E314*SUMIF('Daily Log'!$AO$18:$AO$1017,$B314,'Daily Log'!$AP$18:$AP$1017),0)</f>
        <v>0</v>
      </c>
      <c r="U314" s="117">
        <f>IFERROR($E314*SUMIF('Daily Log'!$AR$18:$AR$1017,$B314,'Daily Log'!$AS$18:$AS$1017),0)</f>
        <v>0</v>
      </c>
      <c r="V314" s="117">
        <f>IFERROR($E314*SUMIF('Daily Log'!$AU$18:$AU$1017,$B314,'Daily Log'!$AV$18:$AV$1017),0)</f>
        <v>0</v>
      </c>
      <c r="W314" s="117">
        <f>IFERROR($E314*SUMIF('Daily Log'!$AX$18:$AX$1017,$B314,'Daily Log'!$AY$18:$AY$1017),0)</f>
        <v>0</v>
      </c>
      <c r="X314" s="117">
        <f>IFERROR($E314*SUMIF('Daily Log'!$BA$18:$BA$1017,$B314,'Daily Log'!$BB$18:$BB$1017),0)</f>
        <v>0</v>
      </c>
      <c r="Y314" s="117">
        <f>IFERROR($E314*SUMIF('Daily Log'!$BD$18:$BD$1017,$B314,'Daily Log'!$BE$18:$BE$1017),0)</f>
        <v>0</v>
      </c>
      <c r="Z314" s="117">
        <f>IFERROR($E314*SUMIF('Daily Log'!$BG$18:$BG$1017,$B314,'Daily Log'!$BH$18:$BH$1017),0)</f>
        <v>0</v>
      </c>
      <c r="AA314" s="117">
        <f>IFERROR($E314*SUMIF('Daily Log'!$BJ$18:$BJ$1017,$B314,'Daily Log'!$BK$18:$BK$1017),0)</f>
        <v>6</v>
      </c>
      <c r="AB314" s="117">
        <f>IFERROR($E314*SUMIF('Daily Log'!$BM$18:$BM$1017,$B314,'Daily Log'!$BN$18:$BN$1017),0)</f>
        <v>1</v>
      </c>
      <c r="AC314" s="117">
        <f>IFERROR($E314*SUMIF('Daily Log'!$BP$18:$BP$1017,$B314,'Daily Log'!$BQ$18:$BQ$1017),0)</f>
        <v>6</v>
      </c>
      <c r="AD314" s="117">
        <f>IFERROR($E314*SUMIF('Daily Log'!$BS$18:$BS$1017,$B314,'Daily Log'!$BT$18:$BT$1017),0)</f>
        <v>0</v>
      </c>
      <c r="AE314" s="117">
        <f>IFERROR($E314*SUMIF('Daily Log'!$BV$18:$BV$1017,$B314,'Daily Log'!$BW$18:$BW$1017),0)</f>
        <v>3</v>
      </c>
      <c r="AF314" s="117">
        <f>IFERROR($E314*SUMIF('Daily Log'!$BY$18:$BY$1017,$B314,'Daily Log'!$BZ$18:$BZ$1017),0)</f>
        <v>1</v>
      </c>
      <c r="AG314" s="117">
        <f>IFERROR($E314*SUMIF('Daily Log'!$CB$18:$CB$1017,$B314,'Daily Log'!$CC$18:$CC$1017),0)</f>
        <v>3</v>
      </c>
      <c r="AH314" s="117">
        <f>IFERROR($E314*SUMIF('Daily Log'!$CE$18:$CE$1017,$B314,'Daily Log'!$CF$18:$CF$1017),0)</f>
        <v>0</v>
      </c>
      <c r="AI314" s="117">
        <f>IFERROR($E314*SUMIF('Daily Log'!$CH$18:$CH$1017,$B314,'Daily Log'!$CI$18:$CI$1017),0)</f>
        <v>0</v>
      </c>
      <c r="AJ314" s="117">
        <f>IFERROR($E314*SUMIF('Daily Log'!$CK$18:$CK$1017,$B314,'Daily Log'!$CL$18:$CL$1017),0)</f>
        <v>0</v>
      </c>
      <c r="AK314" s="117">
        <f>IFERROR($E314*SUMIF('Daily Log'!$CN$18:$CN$1017,$B314,'Daily Log'!$CO$18:$CO$1017),0)</f>
        <v>0</v>
      </c>
    </row>
    <row r="315" spans="1:37" ht="33.75" customHeight="1">
      <c r="A315" s="93">
        <f t="shared" si="6"/>
        <v>18</v>
      </c>
      <c r="B315" s="409" t="s">
        <v>589</v>
      </c>
      <c r="C315" s="418"/>
      <c r="D315" s="399" t="s">
        <v>807</v>
      </c>
      <c r="E315" s="184">
        <v>1</v>
      </c>
      <c r="F315" s="116">
        <f t="shared" si="8"/>
        <v>10</v>
      </c>
      <c r="G315" s="117">
        <f>IFERROR($E315*SUMIF('Daily Log'!$B$18:$B$1017,$B315,'Daily Log'!$C$18:$C$1017),0)</f>
        <v>0</v>
      </c>
      <c r="H315" s="117">
        <f>IFERROR($E315*SUMIF('Daily Log'!$E$18:$E$1017,$B315,'Daily Log'!$F$18:$F$1017),0)</f>
        <v>0</v>
      </c>
      <c r="I315" s="117">
        <f>IFERROR($E315*SUMIF('Daily Log'!$H$18:$H$1017,$B315,'Daily Log'!$I$18:$I$1017),0)</f>
        <v>0</v>
      </c>
      <c r="J315" s="117">
        <f>IFERROR($E315*SUMIF('Daily Log'!$K$18:$K$1017,$B315,'Daily Log'!$L$18:$L$1017),0)</f>
        <v>0</v>
      </c>
      <c r="K315" s="117">
        <f>IFERROR($E315*SUMIF('Daily Log'!$N$18:$N$1017,$B315,'Daily Log'!$O$18:$O$1017),0)</f>
        <v>0</v>
      </c>
      <c r="L315" s="117">
        <f>IFERROR($E315*SUMIF('Daily Log'!$Q$18:$Q$1017,$B315,'Daily Log'!$R$18:$R$1017),0)</f>
        <v>0</v>
      </c>
      <c r="M315" s="117">
        <f>IFERROR($E315*SUMIF('Daily Log'!$T$18:$T$1017,$B315,'Daily Log'!$U$18:$U$1017),0)</f>
        <v>0</v>
      </c>
      <c r="N315" s="117">
        <f>IFERROR($E315*SUMIF('Daily Log'!$W$18:$W$1017,$B315,'Daily Log'!$X$18:$X$1017),0)</f>
        <v>0</v>
      </c>
      <c r="O315" s="117">
        <f>IFERROR($E315*SUMIF('Daily Log'!$Z$18:$Z$1017,$B315,'Daily Log'!$AA$18:$AA$1017),0)</f>
        <v>0</v>
      </c>
      <c r="P315" s="117">
        <f>IFERROR($E315*SUMIF('Daily Log'!$AC$18:$AC$1017,$B315,'Daily Log'!$AD$18:$AD$1017),0)</f>
        <v>0</v>
      </c>
      <c r="Q315" s="117">
        <f>IFERROR($E315*SUMIF('Daily Log'!$AF$18:$AF$1017,$B315,'Daily Log'!$AG$18:$AG$1017),0)</f>
        <v>0</v>
      </c>
      <c r="R315" s="117">
        <f>IFERROR($E315*SUMIF('Daily Log'!$AI$18:$AI$1017,$B315,'Daily Log'!$AJ$18:$AJ$1017),0)</f>
        <v>0</v>
      </c>
      <c r="S315" s="117">
        <f>IFERROR($E315*SUMIF('Daily Log'!$AL$18:$AL$1017,$B315,'Daily Log'!$AM$18:$AM$1017),0)</f>
        <v>0</v>
      </c>
      <c r="T315" s="117">
        <f>IFERROR($E315*SUMIF('Daily Log'!$AO$18:$AO$1017,$B315,'Daily Log'!$AP$18:$AP$1017),0)</f>
        <v>0</v>
      </c>
      <c r="U315" s="117">
        <f>IFERROR($E315*SUMIF('Daily Log'!$AR$18:$AR$1017,$B315,'Daily Log'!$AS$18:$AS$1017),0)</f>
        <v>0</v>
      </c>
      <c r="V315" s="117">
        <f>IFERROR($E315*SUMIF('Daily Log'!$AU$18:$AU$1017,$B315,'Daily Log'!$AV$18:$AV$1017),0)</f>
        <v>0</v>
      </c>
      <c r="W315" s="117">
        <f>IFERROR($E315*SUMIF('Daily Log'!$AX$18:$AX$1017,$B315,'Daily Log'!$AY$18:$AY$1017),0)</f>
        <v>0</v>
      </c>
      <c r="X315" s="117">
        <f>IFERROR($E315*SUMIF('Daily Log'!$BA$18:$BA$1017,$B315,'Daily Log'!$BB$18:$BB$1017),0)</f>
        <v>0</v>
      </c>
      <c r="Y315" s="117">
        <f>IFERROR($E315*SUMIF('Daily Log'!$BD$18:$BD$1017,$B315,'Daily Log'!$BE$18:$BE$1017),0)</f>
        <v>0</v>
      </c>
      <c r="Z315" s="117">
        <f>IFERROR($E315*SUMIF('Daily Log'!$BG$18:$BG$1017,$B315,'Daily Log'!$BH$18:$BH$1017),0)</f>
        <v>0</v>
      </c>
      <c r="AA315" s="117">
        <f>IFERROR($E315*SUMIF('Daily Log'!$BJ$18:$BJ$1017,$B315,'Daily Log'!$BK$18:$BK$1017),0)</f>
        <v>1</v>
      </c>
      <c r="AB315" s="117">
        <f>IFERROR($E315*SUMIF('Daily Log'!$BM$18:$BM$1017,$B315,'Daily Log'!$BN$18:$BN$1017),0)</f>
        <v>0</v>
      </c>
      <c r="AC315" s="117">
        <f>IFERROR($E315*SUMIF('Daily Log'!$BP$18:$BP$1017,$B315,'Daily Log'!$BQ$18:$BQ$1017),0)</f>
        <v>1</v>
      </c>
      <c r="AD315" s="117">
        <f>IFERROR($E315*SUMIF('Daily Log'!$BS$18:$BS$1017,$B315,'Daily Log'!$BT$18:$BT$1017),0)</f>
        <v>2</v>
      </c>
      <c r="AE315" s="117">
        <f>IFERROR($E315*SUMIF('Daily Log'!$BV$18:$BV$1017,$B315,'Daily Log'!$BW$18:$BW$1017),0)</f>
        <v>3</v>
      </c>
      <c r="AF315" s="117">
        <f>IFERROR($E315*SUMIF('Daily Log'!$BY$18:$BY$1017,$B315,'Daily Log'!$BZ$18:$BZ$1017),0)</f>
        <v>2</v>
      </c>
      <c r="AG315" s="117">
        <f>IFERROR($E315*SUMIF('Daily Log'!$CB$18:$CB$1017,$B315,'Daily Log'!$CC$18:$CC$1017),0)</f>
        <v>1</v>
      </c>
      <c r="AH315" s="117">
        <f>IFERROR($E315*SUMIF('Daily Log'!$CE$18:$CE$1017,$B315,'Daily Log'!$CF$18:$CF$1017),0)</f>
        <v>0</v>
      </c>
      <c r="AI315" s="117">
        <f>IFERROR($E315*SUMIF('Daily Log'!$CH$18:$CH$1017,$B315,'Daily Log'!$CI$18:$CI$1017),0)</f>
        <v>0</v>
      </c>
      <c r="AJ315" s="117">
        <f>IFERROR($E315*SUMIF('Daily Log'!$CK$18:$CK$1017,$B315,'Daily Log'!$CL$18:$CL$1017),0)</f>
        <v>0</v>
      </c>
      <c r="AK315" s="117">
        <f>IFERROR($E315*SUMIF('Daily Log'!$CN$18:$CN$1017,$B315,'Daily Log'!$CO$18:$CO$1017),0)</f>
        <v>0</v>
      </c>
    </row>
    <row r="316" spans="1:37" ht="33.75" customHeight="1">
      <c r="A316" s="93">
        <f t="shared" si="6"/>
        <v>19</v>
      </c>
      <c r="B316" s="409" t="s">
        <v>730</v>
      </c>
      <c r="C316" s="418"/>
      <c r="D316" s="399" t="s">
        <v>807</v>
      </c>
      <c r="E316" s="184">
        <v>1</v>
      </c>
      <c r="F316" s="116">
        <f t="shared" si="8"/>
        <v>1</v>
      </c>
      <c r="G316" s="117">
        <f>IFERROR($E316*SUMIF('Daily Log'!$B$18:$B$1017,$B316,'Daily Log'!$C$18:$C$1017),0)</f>
        <v>0</v>
      </c>
      <c r="H316" s="117">
        <f>IFERROR($E316*SUMIF('Daily Log'!$E$18:$E$1017,$B316,'Daily Log'!$F$18:$F$1017),0)</f>
        <v>0</v>
      </c>
      <c r="I316" s="117">
        <f>IFERROR($E316*SUMIF('Daily Log'!$H$18:$H$1017,$B316,'Daily Log'!$I$18:$I$1017),0)</f>
        <v>0</v>
      </c>
      <c r="J316" s="117">
        <f>IFERROR($E316*SUMIF('Daily Log'!$K$18:$K$1017,$B316,'Daily Log'!$L$18:$L$1017),0)</f>
        <v>0</v>
      </c>
      <c r="K316" s="117">
        <f>IFERROR($E316*SUMIF('Daily Log'!$N$18:$N$1017,$B316,'Daily Log'!$O$18:$O$1017),0)</f>
        <v>0</v>
      </c>
      <c r="L316" s="117">
        <f>IFERROR($E316*SUMIF('Daily Log'!$Q$18:$Q$1017,$B316,'Daily Log'!$R$18:$R$1017),0)</f>
        <v>0</v>
      </c>
      <c r="M316" s="117">
        <f>IFERROR($E316*SUMIF('Daily Log'!$T$18:$T$1017,$B316,'Daily Log'!$U$18:$U$1017),0)</f>
        <v>0</v>
      </c>
      <c r="N316" s="117">
        <f>IFERROR($E316*SUMIF('Daily Log'!$W$18:$W$1017,$B316,'Daily Log'!$X$18:$X$1017),0)</f>
        <v>0</v>
      </c>
      <c r="O316" s="117">
        <f>IFERROR($E316*SUMIF('Daily Log'!$Z$18:$Z$1017,$B316,'Daily Log'!$AA$18:$AA$1017),0)</f>
        <v>0</v>
      </c>
      <c r="P316" s="117">
        <f>IFERROR($E316*SUMIF('Daily Log'!$AC$18:$AC$1017,$B316,'Daily Log'!$AD$18:$AD$1017),0)</f>
        <v>0</v>
      </c>
      <c r="Q316" s="117">
        <f>IFERROR($E316*SUMIF('Daily Log'!$AF$18:$AF$1017,$B316,'Daily Log'!$AG$18:$AG$1017),0)</f>
        <v>0</v>
      </c>
      <c r="R316" s="117">
        <f>IFERROR($E316*SUMIF('Daily Log'!$AI$18:$AI$1017,$B316,'Daily Log'!$AJ$18:$AJ$1017),0)</f>
        <v>0</v>
      </c>
      <c r="S316" s="117">
        <f>IFERROR($E316*SUMIF('Daily Log'!$AL$18:$AL$1017,$B316,'Daily Log'!$AM$18:$AM$1017),0)</f>
        <v>0</v>
      </c>
      <c r="T316" s="117">
        <f>IFERROR($E316*SUMIF('Daily Log'!$AO$18:$AO$1017,$B316,'Daily Log'!$AP$18:$AP$1017),0)</f>
        <v>0</v>
      </c>
      <c r="U316" s="117">
        <f>IFERROR($E316*SUMIF('Daily Log'!$AR$18:$AR$1017,$B316,'Daily Log'!$AS$18:$AS$1017),0)</f>
        <v>0</v>
      </c>
      <c r="V316" s="117">
        <f>IFERROR($E316*SUMIF('Daily Log'!$AU$18:$AU$1017,$B316,'Daily Log'!$AV$18:$AV$1017),0)</f>
        <v>0</v>
      </c>
      <c r="W316" s="117">
        <f>IFERROR($E316*SUMIF('Daily Log'!$AX$18:$AX$1017,$B316,'Daily Log'!$AY$18:$AY$1017),0)</f>
        <v>0</v>
      </c>
      <c r="X316" s="117">
        <f>IFERROR($E316*SUMIF('Daily Log'!$BA$18:$BA$1017,$B316,'Daily Log'!$BB$18:$BB$1017),0)</f>
        <v>0</v>
      </c>
      <c r="Y316" s="117">
        <f>IFERROR($E316*SUMIF('Daily Log'!$BD$18:$BD$1017,$B316,'Daily Log'!$BE$18:$BE$1017),0)</f>
        <v>0</v>
      </c>
      <c r="Z316" s="117">
        <f>IFERROR($E316*SUMIF('Daily Log'!$BG$18:$BG$1017,$B316,'Daily Log'!$BH$18:$BH$1017),0)</f>
        <v>0</v>
      </c>
      <c r="AA316" s="117">
        <f>IFERROR($E316*SUMIF('Daily Log'!$BJ$18:$BJ$1017,$B316,'Daily Log'!$BK$18:$BK$1017),0)</f>
        <v>0</v>
      </c>
      <c r="AB316" s="117">
        <f>IFERROR($E316*SUMIF('Daily Log'!$BM$18:$BM$1017,$B316,'Daily Log'!$BN$18:$BN$1017),0)</f>
        <v>0</v>
      </c>
      <c r="AC316" s="117">
        <f>IFERROR($E316*SUMIF('Daily Log'!$BP$18:$BP$1017,$B316,'Daily Log'!$BQ$18:$BQ$1017),0)</f>
        <v>1</v>
      </c>
      <c r="AD316" s="117">
        <f>IFERROR($E316*SUMIF('Daily Log'!$BS$18:$BS$1017,$B316,'Daily Log'!$BT$18:$BT$1017),0)</f>
        <v>0</v>
      </c>
      <c r="AE316" s="117">
        <f>IFERROR($E316*SUMIF('Daily Log'!$BV$18:$BV$1017,$B316,'Daily Log'!$BW$18:$BW$1017),0)</f>
        <v>0</v>
      </c>
      <c r="AF316" s="117">
        <f>IFERROR($E316*SUMIF('Daily Log'!$BY$18:$BY$1017,$B316,'Daily Log'!$BZ$18:$BZ$1017),0)</f>
        <v>0</v>
      </c>
      <c r="AG316" s="117">
        <f>IFERROR($E316*SUMIF('Daily Log'!$CB$18:$CB$1017,$B316,'Daily Log'!$CC$18:$CC$1017),0)</f>
        <v>0</v>
      </c>
      <c r="AH316" s="117">
        <f>IFERROR($E316*SUMIF('Daily Log'!$CE$18:$CE$1017,$B316,'Daily Log'!$CF$18:$CF$1017),0)</f>
        <v>0</v>
      </c>
      <c r="AI316" s="117">
        <f>IFERROR($E316*SUMIF('Daily Log'!$CH$18:$CH$1017,$B316,'Daily Log'!$CI$18:$CI$1017),0)</f>
        <v>0</v>
      </c>
      <c r="AJ316" s="117">
        <f>IFERROR($E316*SUMIF('Daily Log'!$CK$18:$CK$1017,$B316,'Daily Log'!$CL$18:$CL$1017),0)</f>
        <v>0</v>
      </c>
      <c r="AK316" s="117">
        <f>IFERROR($E316*SUMIF('Daily Log'!$CN$18:$CN$1017,$B316,'Daily Log'!$CO$18:$CO$1017),0)</f>
        <v>0</v>
      </c>
    </row>
    <row r="317" spans="1:37" ht="33.75" customHeight="1">
      <c r="A317" s="93">
        <f t="shared" si="6"/>
        <v>20</v>
      </c>
      <c r="B317" s="409" t="s">
        <v>495</v>
      </c>
      <c r="C317" s="418"/>
      <c r="D317" s="399" t="s">
        <v>807</v>
      </c>
      <c r="E317" s="184">
        <v>1</v>
      </c>
      <c r="F317" s="116">
        <f t="shared" si="8"/>
        <v>5</v>
      </c>
      <c r="G317" s="117">
        <f>IFERROR($E317*SUMIF('Daily Log'!$B$18:$B$1017,$B317,'Daily Log'!$C$18:$C$1017),0)</f>
        <v>0</v>
      </c>
      <c r="H317" s="117">
        <f>IFERROR($E317*SUMIF('Daily Log'!$E$18:$E$1017,$B317,'Daily Log'!$F$18:$F$1017),0)</f>
        <v>0</v>
      </c>
      <c r="I317" s="117">
        <f>IFERROR($E317*SUMIF('Daily Log'!$H$18:$H$1017,$B317,'Daily Log'!$I$18:$I$1017),0)</f>
        <v>0</v>
      </c>
      <c r="J317" s="117">
        <f>IFERROR($E317*SUMIF('Daily Log'!$K$18:$K$1017,$B317,'Daily Log'!$L$18:$L$1017),0)</f>
        <v>0</v>
      </c>
      <c r="K317" s="117">
        <f>IFERROR($E317*SUMIF('Daily Log'!$N$18:$N$1017,$B317,'Daily Log'!$O$18:$O$1017),0)</f>
        <v>0</v>
      </c>
      <c r="L317" s="117">
        <f>IFERROR($E317*SUMIF('Daily Log'!$Q$18:$Q$1017,$B317,'Daily Log'!$R$18:$R$1017),0)</f>
        <v>0</v>
      </c>
      <c r="M317" s="117">
        <f>IFERROR($E317*SUMIF('Daily Log'!$T$18:$T$1017,$B317,'Daily Log'!$U$18:$U$1017),0)</f>
        <v>0</v>
      </c>
      <c r="N317" s="117">
        <f>IFERROR($E317*SUMIF('Daily Log'!$W$18:$W$1017,$B317,'Daily Log'!$X$18:$X$1017),0)</f>
        <v>0</v>
      </c>
      <c r="O317" s="117">
        <f>IFERROR($E317*SUMIF('Daily Log'!$Z$18:$Z$1017,$B317,'Daily Log'!$AA$18:$AA$1017),0)</f>
        <v>0</v>
      </c>
      <c r="P317" s="117">
        <f>IFERROR($E317*SUMIF('Daily Log'!$AC$18:$AC$1017,$B317,'Daily Log'!$AD$18:$AD$1017),0)</f>
        <v>0</v>
      </c>
      <c r="Q317" s="117">
        <f>IFERROR($E317*SUMIF('Daily Log'!$AF$18:$AF$1017,$B317,'Daily Log'!$AG$18:$AG$1017),0)</f>
        <v>0</v>
      </c>
      <c r="R317" s="117">
        <f>IFERROR($E317*SUMIF('Daily Log'!$AI$18:$AI$1017,$B317,'Daily Log'!$AJ$18:$AJ$1017),0)</f>
        <v>0</v>
      </c>
      <c r="S317" s="117">
        <f>IFERROR($E317*SUMIF('Daily Log'!$AL$18:$AL$1017,$B317,'Daily Log'!$AM$18:$AM$1017),0)</f>
        <v>0</v>
      </c>
      <c r="T317" s="117">
        <f>IFERROR($E317*SUMIF('Daily Log'!$AO$18:$AO$1017,$B317,'Daily Log'!$AP$18:$AP$1017),0)</f>
        <v>0</v>
      </c>
      <c r="U317" s="117">
        <f>IFERROR($E317*SUMIF('Daily Log'!$AR$18:$AR$1017,$B317,'Daily Log'!$AS$18:$AS$1017),0)</f>
        <v>0</v>
      </c>
      <c r="V317" s="117">
        <f>IFERROR($E317*SUMIF('Daily Log'!$AU$18:$AU$1017,$B317,'Daily Log'!$AV$18:$AV$1017),0)</f>
        <v>0</v>
      </c>
      <c r="W317" s="117">
        <f>IFERROR($E317*SUMIF('Daily Log'!$AX$18:$AX$1017,$B317,'Daily Log'!$AY$18:$AY$1017),0)</f>
        <v>0</v>
      </c>
      <c r="X317" s="117">
        <f>IFERROR($E317*SUMIF('Daily Log'!$BA$18:$BA$1017,$B317,'Daily Log'!$BB$18:$BB$1017),0)</f>
        <v>0</v>
      </c>
      <c r="Y317" s="117">
        <f>IFERROR($E317*SUMIF('Daily Log'!$BD$18:$BD$1017,$B317,'Daily Log'!$BE$18:$BE$1017),0)</f>
        <v>0</v>
      </c>
      <c r="Z317" s="117">
        <f>IFERROR($E317*SUMIF('Daily Log'!$BG$18:$BG$1017,$B317,'Daily Log'!$BH$18:$BH$1017),0)</f>
        <v>0</v>
      </c>
      <c r="AA317" s="117">
        <f>IFERROR($E317*SUMIF('Daily Log'!$BJ$18:$BJ$1017,$B317,'Daily Log'!$BK$18:$BK$1017),0)</f>
        <v>2</v>
      </c>
      <c r="AB317" s="117">
        <f>IFERROR($E317*SUMIF('Daily Log'!$BM$18:$BM$1017,$B317,'Daily Log'!$BN$18:$BN$1017),0)</f>
        <v>1</v>
      </c>
      <c r="AC317" s="117">
        <f>IFERROR($E317*SUMIF('Daily Log'!$BP$18:$BP$1017,$B317,'Daily Log'!$BQ$18:$BQ$1017),0)</f>
        <v>0</v>
      </c>
      <c r="AD317" s="117">
        <f>IFERROR($E317*SUMIF('Daily Log'!$BS$18:$BS$1017,$B317,'Daily Log'!$BT$18:$BT$1017),0)</f>
        <v>0</v>
      </c>
      <c r="AE317" s="117">
        <f>IFERROR($E317*SUMIF('Daily Log'!$BV$18:$BV$1017,$B317,'Daily Log'!$BW$18:$BW$1017),0)</f>
        <v>1</v>
      </c>
      <c r="AF317" s="117">
        <f>IFERROR($E317*SUMIF('Daily Log'!$BY$18:$BY$1017,$B317,'Daily Log'!$BZ$18:$BZ$1017),0)</f>
        <v>1</v>
      </c>
      <c r="AG317" s="117">
        <f>IFERROR($E317*SUMIF('Daily Log'!$CB$18:$CB$1017,$B317,'Daily Log'!$CC$18:$CC$1017),0)</f>
        <v>0</v>
      </c>
      <c r="AH317" s="117">
        <f>IFERROR($E317*SUMIF('Daily Log'!$CE$18:$CE$1017,$B317,'Daily Log'!$CF$18:$CF$1017),0)</f>
        <v>0</v>
      </c>
      <c r="AI317" s="117">
        <f>IFERROR($E317*SUMIF('Daily Log'!$CH$18:$CH$1017,$B317,'Daily Log'!$CI$18:$CI$1017),0)</f>
        <v>0</v>
      </c>
      <c r="AJ317" s="117">
        <f>IFERROR($E317*SUMIF('Daily Log'!$CK$18:$CK$1017,$B317,'Daily Log'!$CL$18:$CL$1017),0)</f>
        <v>0</v>
      </c>
      <c r="AK317" s="117">
        <f>IFERROR($E317*SUMIF('Daily Log'!$CN$18:$CN$1017,$B317,'Daily Log'!$CO$18:$CO$1017),0)</f>
        <v>0</v>
      </c>
    </row>
    <row r="318" spans="1:37" ht="33.75" customHeight="1">
      <c r="A318" s="93">
        <f t="shared" si="6"/>
        <v>21</v>
      </c>
      <c r="B318" s="736" t="s">
        <v>733</v>
      </c>
      <c r="C318" s="418"/>
      <c r="D318" s="399"/>
      <c r="E318" s="184"/>
      <c r="F318" s="116"/>
      <c r="G318" s="117">
        <f>IFERROR($E318*SUMIF('Daily Log'!$B$18:$B$1017,$B318,'Daily Log'!$C$18:$C$1017),0)</f>
        <v>0</v>
      </c>
      <c r="H318" s="117">
        <f>IFERROR($E318*SUMIF('Daily Log'!$E$18:$E$1017,$B318,'Daily Log'!$F$18:$F$1017),0)</f>
        <v>0</v>
      </c>
      <c r="I318" s="117">
        <f>IFERROR($E318*SUMIF('Daily Log'!$H$18:$H$1017,$B318,'Daily Log'!$I$18:$I$1017),0)</f>
        <v>0</v>
      </c>
      <c r="J318" s="117">
        <f>IFERROR($E318*SUMIF('Daily Log'!$K$18:$K$1017,$B318,'Daily Log'!$L$18:$L$1017),0)</f>
        <v>0</v>
      </c>
      <c r="K318" s="117">
        <f>IFERROR($E318*SUMIF('Daily Log'!$N$18:$N$1017,$B318,'Daily Log'!$O$18:$O$1017),0)</f>
        <v>0</v>
      </c>
      <c r="L318" s="117">
        <f>IFERROR($E318*SUMIF('Daily Log'!$Q$18:$Q$1017,$B318,'Daily Log'!$R$18:$R$1017),0)</f>
        <v>0</v>
      </c>
      <c r="M318" s="117">
        <f>IFERROR($E318*SUMIF('Daily Log'!$T$18:$T$1017,$B318,'Daily Log'!$U$18:$U$1017),0)</f>
        <v>0</v>
      </c>
      <c r="N318" s="117">
        <f>IFERROR($E318*SUMIF('Daily Log'!$W$18:$W$1017,$B318,'Daily Log'!$X$18:$X$1017),0)</f>
        <v>0</v>
      </c>
      <c r="O318" s="117">
        <f>IFERROR($E318*SUMIF('Daily Log'!$Z$18:$Z$1017,$B318,'Daily Log'!$AA$18:$AA$1017),0)</f>
        <v>0</v>
      </c>
      <c r="P318" s="117"/>
      <c r="Q318" s="117"/>
      <c r="R318" s="117"/>
      <c r="S318" s="117"/>
      <c r="T318" s="117"/>
      <c r="U318" s="117"/>
      <c r="V318" s="117"/>
      <c r="W318" s="117"/>
      <c r="X318" s="117"/>
      <c r="Y318" s="117"/>
      <c r="Z318" s="117"/>
      <c r="AA318" s="117"/>
      <c r="AB318" s="117"/>
      <c r="AC318" s="117"/>
      <c r="AD318" s="117"/>
      <c r="AE318" s="117"/>
      <c r="AF318" s="117"/>
      <c r="AG318" s="117"/>
      <c r="AH318" s="117"/>
      <c r="AI318" s="117"/>
      <c r="AJ318" s="117"/>
      <c r="AK318" s="117"/>
    </row>
    <row r="319" spans="1:37" ht="33.75" customHeight="1">
      <c r="A319" s="93">
        <f t="shared" si="6"/>
        <v>22</v>
      </c>
      <c r="B319" s="409" t="s">
        <v>634</v>
      </c>
      <c r="C319" s="418"/>
      <c r="D319" s="399" t="s">
        <v>807</v>
      </c>
      <c r="E319" s="184">
        <v>1</v>
      </c>
      <c r="F319" s="116">
        <f t="shared" si="8"/>
        <v>5</v>
      </c>
      <c r="G319" s="117">
        <f>IFERROR($E319*SUMIF('Daily Log'!$B$18:$B$1017,$B319,'Daily Log'!$C$18:$C$1017),0)</f>
        <v>0</v>
      </c>
      <c r="H319" s="117">
        <f>IFERROR($E319*SUMIF('Daily Log'!$E$18:$E$1017,$B319,'Daily Log'!$F$18:$F$1017),0)</f>
        <v>0</v>
      </c>
      <c r="I319" s="117">
        <f>IFERROR($E319*SUMIF('Daily Log'!$H$18:$H$1017,$B319,'Daily Log'!$I$18:$I$1017),0)</f>
        <v>0</v>
      </c>
      <c r="J319" s="117">
        <f>IFERROR($E319*SUMIF('Daily Log'!$K$18:$K$1017,$B319,'Daily Log'!$L$18:$L$1017),0)</f>
        <v>0</v>
      </c>
      <c r="K319" s="117">
        <f>IFERROR($E319*SUMIF('Daily Log'!$N$18:$N$1017,$B319,'Daily Log'!$O$18:$O$1017),0)</f>
        <v>0</v>
      </c>
      <c r="L319" s="117">
        <f>IFERROR($E319*SUMIF('Daily Log'!$Q$18:$Q$1017,$B319,'Daily Log'!$R$18:$R$1017),0)</f>
        <v>0</v>
      </c>
      <c r="M319" s="117">
        <f>IFERROR($E319*SUMIF('Daily Log'!$T$18:$T$1017,$B319,'Daily Log'!$U$18:$U$1017),0)</f>
        <v>0</v>
      </c>
      <c r="N319" s="117">
        <f>IFERROR($E319*SUMIF('Daily Log'!$W$18:$W$1017,$B319,'Daily Log'!$X$18:$X$1017),0)</f>
        <v>0</v>
      </c>
      <c r="O319" s="117">
        <f>IFERROR($E319*SUMIF('Daily Log'!$Z$18:$Z$1017,$B319,'Daily Log'!$AA$18:$AA$1017),0)</f>
        <v>0</v>
      </c>
      <c r="P319" s="117">
        <f>IFERROR($E319*SUMIF('Daily Log'!$AC$18:$AC$1017,$B319,'Daily Log'!$AD$18:$AD$1017),0)</f>
        <v>0</v>
      </c>
      <c r="Q319" s="117">
        <f>IFERROR($E319*SUMIF('Daily Log'!$AF$18:$AF$1017,$B319,'Daily Log'!$AG$18:$AG$1017),0)</f>
        <v>0</v>
      </c>
      <c r="R319" s="117">
        <f>IFERROR($E319*SUMIF('Daily Log'!$AI$18:$AI$1017,$B319,'Daily Log'!$AJ$18:$AJ$1017),0)</f>
        <v>0</v>
      </c>
      <c r="S319" s="117">
        <f>IFERROR($E319*SUMIF('Daily Log'!$AL$18:$AL$1017,$B319,'Daily Log'!$AM$18:$AM$1017),0)</f>
        <v>0</v>
      </c>
      <c r="T319" s="117">
        <f>IFERROR($E319*SUMIF('Daily Log'!$AO$18:$AO$1017,$B319,'Daily Log'!$AP$18:$AP$1017),0)</f>
        <v>0</v>
      </c>
      <c r="U319" s="117">
        <f>IFERROR($E319*SUMIF('Daily Log'!$AR$18:$AR$1017,$B319,'Daily Log'!$AS$18:$AS$1017),0)</f>
        <v>0</v>
      </c>
      <c r="V319" s="117">
        <f>IFERROR($E319*SUMIF('Daily Log'!$AU$18:$AU$1017,$B319,'Daily Log'!$AV$18:$AV$1017),0)</f>
        <v>0</v>
      </c>
      <c r="W319" s="117">
        <f>IFERROR($E319*SUMIF('Daily Log'!$AX$18:$AX$1017,$B319,'Daily Log'!$AY$18:$AY$1017),0)</f>
        <v>0</v>
      </c>
      <c r="X319" s="117">
        <f>IFERROR($E319*SUMIF('Daily Log'!$BA$18:$BA$1017,$B319,'Daily Log'!$BB$18:$BB$1017),0)</f>
        <v>0</v>
      </c>
      <c r="Y319" s="117">
        <f>IFERROR($E319*SUMIF('Daily Log'!$BD$18:$BD$1017,$B319,'Daily Log'!$BE$18:$BE$1017),0)</f>
        <v>0</v>
      </c>
      <c r="Z319" s="117">
        <f>IFERROR($E319*SUMIF('Daily Log'!$BG$18:$BG$1017,$B319,'Daily Log'!$BH$18:$BH$1017),0)</f>
        <v>0</v>
      </c>
      <c r="AA319" s="117">
        <f>IFERROR($E319*SUMIF('Daily Log'!$BJ$18:$BJ$1017,$B319,'Daily Log'!$BK$18:$BK$1017),0)</f>
        <v>0</v>
      </c>
      <c r="AB319" s="117">
        <f>IFERROR($E319*SUMIF('Daily Log'!$BM$18:$BM$1017,$B319,'Daily Log'!$BN$18:$BN$1017),0)</f>
        <v>0</v>
      </c>
      <c r="AC319" s="117">
        <f>IFERROR($E319*SUMIF('Daily Log'!$BP$18:$BP$1017,$B319,'Daily Log'!$BQ$18:$BQ$1017),0)</f>
        <v>0</v>
      </c>
      <c r="AD319" s="117">
        <f>IFERROR($E319*SUMIF('Daily Log'!$BS$18:$BS$1017,$B319,'Daily Log'!$BT$18:$BT$1017),0)</f>
        <v>0</v>
      </c>
      <c r="AE319" s="117">
        <f>IFERROR($E319*SUMIF('Daily Log'!$BV$18:$BV$1017,$B319,'Daily Log'!$BW$18:$BW$1017),0)</f>
        <v>3</v>
      </c>
      <c r="AF319" s="117">
        <f>IFERROR($E319*SUMIF('Daily Log'!$BY$18:$BY$1017,$B319,'Daily Log'!$BZ$18:$BZ$1017),0)</f>
        <v>2</v>
      </c>
      <c r="AG319" s="117">
        <f>IFERROR($E319*SUMIF('Daily Log'!$CB$18:$CB$1017,$B319,'Daily Log'!$CC$18:$CC$1017),0)</f>
        <v>0</v>
      </c>
      <c r="AH319" s="117">
        <f>IFERROR($E319*SUMIF('Daily Log'!$CE$18:$CE$1017,$B319,'Daily Log'!$CF$18:$CF$1017),0)</f>
        <v>0</v>
      </c>
      <c r="AI319" s="117">
        <f>IFERROR($E319*SUMIF('Daily Log'!$CH$18:$CH$1017,$B319,'Daily Log'!$CI$18:$CI$1017),0)</f>
        <v>0</v>
      </c>
      <c r="AJ319" s="117">
        <f>IFERROR($E319*SUMIF('Daily Log'!$CK$18:$CK$1017,$B319,'Daily Log'!$CL$18:$CL$1017),0)</f>
        <v>0</v>
      </c>
      <c r="AK319" s="117">
        <f>IFERROR($E319*SUMIF('Daily Log'!$CN$18:$CN$1017,$B319,'Daily Log'!$CO$18:$CO$1017),0)</f>
        <v>0</v>
      </c>
    </row>
    <row r="320" spans="1:37" ht="33.75" customHeight="1">
      <c r="A320" s="93">
        <f t="shared" si="6"/>
        <v>23</v>
      </c>
      <c r="B320" s="409" t="s">
        <v>737</v>
      </c>
      <c r="C320" s="418"/>
      <c r="D320" s="399" t="s">
        <v>807</v>
      </c>
      <c r="E320" s="184">
        <v>1</v>
      </c>
      <c r="F320" s="116">
        <f t="shared" si="8"/>
        <v>4</v>
      </c>
      <c r="G320" s="117">
        <f>IFERROR($E320*SUMIF('Daily Log'!$B$18:$B$1017,$B320,'Daily Log'!$C$18:$C$1017),0)</f>
        <v>0</v>
      </c>
      <c r="H320" s="117">
        <f>IFERROR($E320*SUMIF('Daily Log'!$E$18:$E$1017,$B320,'Daily Log'!$F$18:$F$1017),0)</f>
        <v>0</v>
      </c>
      <c r="I320" s="117">
        <f>IFERROR($E320*SUMIF('Daily Log'!$H$18:$H$1017,$B320,'Daily Log'!$I$18:$I$1017),0)</f>
        <v>0</v>
      </c>
      <c r="J320" s="117">
        <f>IFERROR($E320*SUMIF('Daily Log'!$K$18:$K$1017,$B320,'Daily Log'!$L$18:$L$1017),0)</f>
        <v>0</v>
      </c>
      <c r="K320" s="117">
        <f>IFERROR($E320*SUMIF('Daily Log'!$N$18:$N$1017,$B320,'Daily Log'!$O$18:$O$1017),0)</f>
        <v>0</v>
      </c>
      <c r="L320" s="117">
        <f>IFERROR($E320*SUMIF('Daily Log'!$Q$18:$Q$1017,$B320,'Daily Log'!$R$18:$R$1017),0)</f>
        <v>0</v>
      </c>
      <c r="M320" s="117">
        <f>IFERROR($E320*SUMIF('Daily Log'!$T$18:$T$1017,$B320,'Daily Log'!$U$18:$U$1017),0)</f>
        <v>0</v>
      </c>
      <c r="N320" s="117">
        <f>IFERROR($E320*SUMIF('Daily Log'!$W$18:$W$1017,$B320,'Daily Log'!$X$18:$X$1017),0)</f>
        <v>0</v>
      </c>
      <c r="O320" s="117">
        <f>IFERROR($E320*SUMIF('Daily Log'!$Z$18:$Z$1017,$B320,'Daily Log'!$AA$18:$AA$1017),0)</f>
        <v>0</v>
      </c>
      <c r="P320" s="117">
        <f>IFERROR($E320*SUMIF('Daily Log'!$AC$18:$AC$1017,$B320,'Daily Log'!$AD$18:$AD$1017),0)</f>
        <v>0</v>
      </c>
      <c r="Q320" s="117">
        <f>IFERROR($E320*SUMIF('Daily Log'!$AF$18:$AF$1017,$B320,'Daily Log'!$AG$18:$AG$1017),0)</f>
        <v>0</v>
      </c>
      <c r="R320" s="117">
        <f>IFERROR($E320*SUMIF('Daily Log'!$AI$18:$AI$1017,$B320,'Daily Log'!$AJ$18:$AJ$1017),0)</f>
        <v>0</v>
      </c>
      <c r="S320" s="117">
        <f>IFERROR($E320*SUMIF('Daily Log'!$AL$18:$AL$1017,$B320,'Daily Log'!$AM$18:$AM$1017),0)</f>
        <v>0</v>
      </c>
      <c r="T320" s="117">
        <f>IFERROR($E320*SUMIF('Daily Log'!$AO$18:$AO$1017,$B320,'Daily Log'!$AP$18:$AP$1017),0)</f>
        <v>0</v>
      </c>
      <c r="U320" s="117">
        <f>IFERROR($E320*SUMIF('Daily Log'!$AR$18:$AR$1017,$B320,'Daily Log'!$AS$18:$AS$1017),0)</f>
        <v>0</v>
      </c>
      <c r="V320" s="117">
        <f>IFERROR($E320*SUMIF('Daily Log'!$AU$18:$AU$1017,$B320,'Daily Log'!$AV$18:$AV$1017),0)</f>
        <v>0</v>
      </c>
      <c r="W320" s="117">
        <f>IFERROR($E320*SUMIF('Daily Log'!$AX$18:$AX$1017,$B320,'Daily Log'!$AY$18:$AY$1017),0)</f>
        <v>0</v>
      </c>
      <c r="X320" s="117">
        <f>IFERROR($E320*SUMIF('Daily Log'!$BA$18:$BA$1017,$B320,'Daily Log'!$BB$18:$BB$1017),0)</f>
        <v>0</v>
      </c>
      <c r="Y320" s="117">
        <f>IFERROR($E320*SUMIF('Daily Log'!$BD$18:$BD$1017,$B320,'Daily Log'!$BE$18:$BE$1017),0)</f>
        <v>0</v>
      </c>
      <c r="Z320" s="117">
        <f>IFERROR($E320*SUMIF('Daily Log'!$BG$18:$BG$1017,$B320,'Daily Log'!$BH$18:$BH$1017),0)</f>
        <v>0</v>
      </c>
      <c r="AA320" s="117">
        <f>IFERROR($E320*SUMIF('Daily Log'!$BJ$18:$BJ$1017,$B320,'Daily Log'!$BK$18:$BK$1017),0)</f>
        <v>0</v>
      </c>
      <c r="AB320" s="117">
        <f>IFERROR($E320*SUMIF('Daily Log'!$BM$18:$BM$1017,$B320,'Daily Log'!$BN$18:$BN$1017),0)</f>
        <v>0</v>
      </c>
      <c r="AC320" s="117">
        <f>IFERROR($E320*SUMIF('Daily Log'!$BP$18:$BP$1017,$B320,'Daily Log'!$BQ$18:$BQ$1017),0)</f>
        <v>2</v>
      </c>
      <c r="AD320" s="117">
        <f>IFERROR($E320*SUMIF('Daily Log'!$BS$18:$BS$1017,$B320,'Daily Log'!$BT$18:$BT$1017),0)</f>
        <v>0</v>
      </c>
      <c r="AE320" s="117">
        <f>IFERROR($E320*SUMIF('Daily Log'!$BV$18:$BV$1017,$B320,'Daily Log'!$BW$18:$BW$1017),0)</f>
        <v>2</v>
      </c>
      <c r="AF320" s="117">
        <f>IFERROR($E320*SUMIF('Daily Log'!$BY$18:$BY$1017,$B320,'Daily Log'!$BZ$18:$BZ$1017),0)</f>
        <v>0</v>
      </c>
      <c r="AG320" s="117">
        <f>IFERROR($E320*SUMIF('Daily Log'!$CB$18:$CB$1017,$B320,'Daily Log'!$CC$18:$CC$1017),0)</f>
        <v>0</v>
      </c>
      <c r="AH320" s="117">
        <f>IFERROR($E320*SUMIF('Daily Log'!$CE$18:$CE$1017,$B320,'Daily Log'!$CF$18:$CF$1017),0)</f>
        <v>0</v>
      </c>
      <c r="AI320" s="117">
        <f>IFERROR($E320*SUMIF('Daily Log'!$CH$18:$CH$1017,$B320,'Daily Log'!$CI$18:$CI$1017),0)</f>
        <v>0</v>
      </c>
      <c r="AJ320" s="117">
        <f>IFERROR($E320*SUMIF('Daily Log'!$CK$18:$CK$1017,$B320,'Daily Log'!$CL$18:$CL$1017),0)</f>
        <v>0</v>
      </c>
      <c r="AK320" s="117">
        <f>IFERROR($E320*SUMIF('Daily Log'!$CN$18:$CN$1017,$B320,'Daily Log'!$CO$18:$CO$1017),0)</f>
        <v>0</v>
      </c>
    </row>
    <row r="321" spans="1:37" ht="33.75" customHeight="1">
      <c r="A321" s="93">
        <f t="shared" si="6"/>
        <v>24</v>
      </c>
      <c r="B321" s="409" t="s">
        <v>496</v>
      </c>
      <c r="C321" s="418"/>
      <c r="D321" s="399" t="s">
        <v>807</v>
      </c>
      <c r="E321" s="184">
        <v>1</v>
      </c>
      <c r="F321" s="116">
        <f t="shared" si="8"/>
        <v>4</v>
      </c>
      <c r="G321" s="117">
        <f>IFERROR($E321*SUMIF('Daily Log'!$B$18:$B$1017,$B321,'Daily Log'!$C$18:$C$1017),0)</f>
        <v>0</v>
      </c>
      <c r="H321" s="117">
        <f>IFERROR($E321*SUMIF('Daily Log'!$E$18:$E$1017,$B321,'Daily Log'!$F$18:$F$1017),0)</f>
        <v>0</v>
      </c>
      <c r="I321" s="117">
        <f>IFERROR($E321*SUMIF('Daily Log'!$H$18:$H$1017,$B321,'Daily Log'!$I$18:$I$1017),0)</f>
        <v>0</v>
      </c>
      <c r="J321" s="117">
        <f>IFERROR($E321*SUMIF('Daily Log'!$K$18:$K$1017,$B321,'Daily Log'!$L$18:$L$1017),0)</f>
        <v>0</v>
      </c>
      <c r="K321" s="117">
        <f>IFERROR($E321*SUMIF('Daily Log'!$N$18:$N$1017,$B321,'Daily Log'!$O$18:$O$1017),0)</f>
        <v>0</v>
      </c>
      <c r="L321" s="117">
        <f>IFERROR($E321*SUMIF('Daily Log'!$Q$18:$Q$1017,$B321,'Daily Log'!$R$18:$R$1017),0)</f>
        <v>0</v>
      </c>
      <c r="M321" s="117">
        <f>IFERROR($E321*SUMIF('Daily Log'!$T$18:$T$1017,$B321,'Daily Log'!$U$18:$U$1017),0)</f>
        <v>0</v>
      </c>
      <c r="N321" s="117">
        <f>IFERROR($E321*SUMIF('Daily Log'!$W$18:$W$1017,$B321,'Daily Log'!$X$18:$X$1017),0)</f>
        <v>0</v>
      </c>
      <c r="O321" s="117">
        <f>IFERROR($E321*SUMIF('Daily Log'!$Z$18:$Z$1017,$B321,'Daily Log'!$AA$18:$AA$1017),0)</f>
        <v>0</v>
      </c>
      <c r="P321" s="117">
        <f>IFERROR($E321*SUMIF('Daily Log'!$AC$18:$AC$1017,$B321,'Daily Log'!$AD$18:$AD$1017),0)</f>
        <v>0</v>
      </c>
      <c r="Q321" s="117">
        <f>IFERROR($E321*SUMIF('Daily Log'!$AF$18:$AF$1017,$B321,'Daily Log'!$AG$18:$AG$1017),0)</f>
        <v>0</v>
      </c>
      <c r="R321" s="117">
        <f>IFERROR($E321*SUMIF('Daily Log'!$AI$18:$AI$1017,$B321,'Daily Log'!$AJ$18:$AJ$1017),0)</f>
        <v>0</v>
      </c>
      <c r="S321" s="117">
        <f>IFERROR($E321*SUMIF('Daily Log'!$AL$18:$AL$1017,$B321,'Daily Log'!$AM$18:$AM$1017),0)</f>
        <v>0</v>
      </c>
      <c r="T321" s="117">
        <f>IFERROR($E321*SUMIF('Daily Log'!$AO$18:$AO$1017,$B321,'Daily Log'!$AP$18:$AP$1017),0)</f>
        <v>0</v>
      </c>
      <c r="U321" s="117">
        <f>IFERROR($E321*SUMIF('Daily Log'!$AR$18:$AR$1017,$B321,'Daily Log'!$AS$18:$AS$1017),0)</f>
        <v>0</v>
      </c>
      <c r="V321" s="117">
        <f>IFERROR($E321*SUMIF('Daily Log'!$AU$18:$AU$1017,$B321,'Daily Log'!$AV$18:$AV$1017),0)</f>
        <v>0</v>
      </c>
      <c r="W321" s="117">
        <f>IFERROR($E321*SUMIF('Daily Log'!$AX$18:$AX$1017,$B321,'Daily Log'!$AY$18:$AY$1017),0)</f>
        <v>0</v>
      </c>
      <c r="X321" s="117">
        <f>IFERROR($E321*SUMIF('Daily Log'!$BA$18:$BA$1017,$B321,'Daily Log'!$BB$18:$BB$1017),0)</f>
        <v>0</v>
      </c>
      <c r="Y321" s="117">
        <f>IFERROR($E321*SUMIF('Daily Log'!$BD$18:$BD$1017,$B321,'Daily Log'!$BE$18:$BE$1017),0)</f>
        <v>0</v>
      </c>
      <c r="Z321" s="117">
        <f>IFERROR($E321*SUMIF('Daily Log'!$BG$18:$BG$1017,$B321,'Daily Log'!$BH$18:$BH$1017),0)</f>
        <v>0</v>
      </c>
      <c r="AA321" s="117">
        <f>IFERROR($E321*SUMIF('Daily Log'!$BJ$18:$BJ$1017,$B321,'Daily Log'!$BK$18:$BK$1017),0)</f>
        <v>1</v>
      </c>
      <c r="AB321" s="117">
        <f>IFERROR($E321*SUMIF('Daily Log'!$BM$18:$BM$1017,$B321,'Daily Log'!$BN$18:$BN$1017),0)</f>
        <v>0</v>
      </c>
      <c r="AC321" s="117">
        <f>IFERROR($E321*SUMIF('Daily Log'!$BP$18:$BP$1017,$B321,'Daily Log'!$BQ$18:$BQ$1017),0)</f>
        <v>2</v>
      </c>
      <c r="AD321" s="117">
        <f>IFERROR($E321*SUMIF('Daily Log'!$BS$18:$BS$1017,$B321,'Daily Log'!$BT$18:$BT$1017),0)</f>
        <v>0</v>
      </c>
      <c r="AE321" s="117">
        <f>IFERROR($E321*SUMIF('Daily Log'!$BV$18:$BV$1017,$B321,'Daily Log'!$BW$18:$BW$1017),0)</f>
        <v>1</v>
      </c>
      <c r="AF321" s="117">
        <f>IFERROR($E321*SUMIF('Daily Log'!$BY$18:$BY$1017,$B321,'Daily Log'!$BZ$18:$BZ$1017),0)</f>
        <v>0</v>
      </c>
      <c r="AG321" s="117">
        <f>IFERROR($E321*SUMIF('Daily Log'!$CB$18:$CB$1017,$B321,'Daily Log'!$CC$18:$CC$1017),0)</f>
        <v>0</v>
      </c>
      <c r="AH321" s="117">
        <f>IFERROR($E321*SUMIF('Daily Log'!$CE$18:$CE$1017,$B321,'Daily Log'!$CF$18:$CF$1017),0)</f>
        <v>0</v>
      </c>
      <c r="AI321" s="117">
        <f>IFERROR($E321*SUMIF('Daily Log'!$CH$18:$CH$1017,$B321,'Daily Log'!$CI$18:$CI$1017),0)</f>
        <v>0</v>
      </c>
      <c r="AJ321" s="117">
        <f>IFERROR($E321*SUMIF('Daily Log'!$CK$18:$CK$1017,$B321,'Daily Log'!$CL$18:$CL$1017),0)</f>
        <v>0</v>
      </c>
      <c r="AK321" s="117">
        <f>IFERROR($E321*SUMIF('Daily Log'!$CN$18:$CN$1017,$B321,'Daily Log'!$CO$18:$CO$1017),0)</f>
        <v>0</v>
      </c>
    </row>
    <row r="322" spans="1:37" ht="33.75" customHeight="1">
      <c r="A322" s="93">
        <f t="shared" si="6"/>
        <v>25</v>
      </c>
      <c r="B322" s="409" t="s">
        <v>497</v>
      </c>
      <c r="C322" s="418"/>
      <c r="D322" s="399" t="s">
        <v>807</v>
      </c>
      <c r="E322" s="184">
        <v>1</v>
      </c>
      <c r="F322" s="116">
        <f t="shared" si="8"/>
        <v>0</v>
      </c>
      <c r="G322" s="117">
        <f>IFERROR($E322*SUMIF('Daily Log'!$B$18:$B$1017,$B322,'Daily Log'!$C$18:$C$1017),0)</f>
        <v>0</v>
      </c>
      <c r="H322" s="117">
        <f>IFERROR($E322*SUMIF('Daily Log'!$E$18:$E$1017,$B322,'Daily Log'!$F$18:$F$1017),0)</f>
        <v>0</v>
      </c>
      <c r="I322" s="117">
        <f>IFERROR($E322*SUMIF('Daily Log'!$H$18:$H$1017,$B322,'Daily Log'!$I$18:$I$1017),0)</f>
        <v>0</v>
      </c>
      <c r="J322" s="117">
        <f>IFERROR($E322*SUMIF('Daily Log'!$K$18:$K$1017,$B322,'Daily Log'!$L$18:$L$1017),0)</f>
        <v>0</v>
      </c>
      <c r="K322" s="117">
        <f>IFERROR($E322*SUMIF('Daily Log'!$N$18:$N$1017,$B322,'Daily Log'!$O$18:$O$1017),0)</f>
        <v>0</v>
      </c>
      <c r="L322" s="117">
        <f>IFERROR($E322*SUMIF('Daily Log'!$Q$18:$Q$1017,$B322,'Daily Log'!$R$18:$R$1017),0)</f>
        <v>0</v>
      </c>
      <c r="M322" s="117">
        <f>IFERROR($E322*SUMIF('Daily Log'!$T$18:$T$1017,$B322,'Daily Log'!$U$18:$U$1017),0)</f>
        <v>0</v>
      </c>
      <c r="N322" s="117">
        <f>IFERROR($E322*SUMIF('Daily Log'!$W$18:$W$1017,$B322,'Daily Log'!$X$18:$X$1017),0)</f>
        <v>0</v>
      </c>
      <c r="O322" s="117">
        <f>IFERROR($E322*SUMIF('Daily Log'!$Z$18:$Z$1017,$B322,'Daily Log'!$AA$18:$AA$1017),0)</f>
        <v>0</v>
      </c>
      <c r="P322" s="117">
        <f>IFERROR($E322*SUMIF('Daily Log'!$AC$18:$AC$1017,$B322,'Daily Log'!$AD$18:$AD$1017),0)</f>
        <v>0</v>
      </c>
      <c r="Q322" s="117">
        <f>IFERROR($E322*SUMIF('Daily Log'!$AF$18:$AF$1017,$B322,'Daily Log'!$AG$18:$AG$1017),0)</f>
        <v>0</v>
      </c>
      <c r="R322" s="117">
        <f>IFERROR($E322*SUMIF('Daily Log'!$AI$18:$AI$1017,$B322,'Daily Log'!$AJ$18:$AJ$1017),0)</f>
        <v>0</v>
      </c>
      <c r="S322" s="117">
        <f>IFERROR($E322*SUMIF('Daily Log'!$AL$18:$AL$1017,$B322,'Daily Log'!$AM$18:$AM$1017),0)</f>
        <v>0</v>
      </c>
      <c r="T322" s="117">
        <f>IFERROR($E322*SUMIF('Daily Log'!$AO$18:$AO$1017,$B322,'Daily Log'!$AP$18:$AP$1017),0)</f>
        <v>0</v>
      </c>
      <c r="U322" s="117">
        <f>IFERROR($E322*SUMIF('Daily Log'!$AR$18:$AR$1017,$B322,'Daily Log'!$AS$18:$AS$1017),0)</f>
        <v>0</v>
      </c>
      <c r="V322" s="117">
        <f>IFERROR($E322*SUMIF('Daily Log'!$AU$18:$AU$1017,$B322,'Daily Log'!$AV$18:$AV$1017),0)</f>
        <v>0</v>
      </c>
      <c r="W322" s="117">
        <f>IFERROR($E322*SUMIF('Daily Log'!$AX$18:$AX$1017,$B322,'Daily Log'!$AY$18:$AY$1017),0)</f>
        <v>0</v>
      </c>
      <c r="X322" s="117">
        <f>IFERROR($E322*SUMIF('Daily Log'!$BA$18:$BA$1017,$B322,'Daily Log'!$BB$18:$BB$1017),0)</f>
        <v>0</v>
      </c>
      <c r="Y322" s="117">
        <f>IFERROR($E322*SUMIF('Daily Log'!$BD$18:$BD$1017,$B322,'Daily Log'!$BE$18:$BE$1017),0)</f>
        <v>0</v>
      </c>
      <c r="Z322" s="117">
        <f>IFERROR($E322*SUMIF('Daily Log'!$BG$18:$BG$1017,$B322,'Daily Log'!$BH$18:$BH$1017),0)</f>
        <v>0</v>
      </c>
      <c r="AA322" s="117">
        <f>IFERROR($E322*SUMIF('Daily Log'!$BJ$18:$BJ$1017,$B322,'Daily Log'!$BK$18:$BK$1017),0)</f>
        <v>0</v>
      </c>
      <c r="AB322" s="117">
        <f>IFERROR($E322*SUMIF('Daily Log'!$BM$18:$BM$1017,$B322,'Daily Log'!$BN$18:$BN$1017),0)</f>
        <v>0</v>
      </c>
      <c r="AC322" s="117">
        <f>IFERROR($E322*SUMIF('Daily Log'!$BP$18:$BP$1017,$B322,'Daily Log'!$BQ$18:$BQ$1017),0)</f>
        <v>0</v>
      </c>
      <c r="AD322" s="117">
        <f>IFERROR($E322*SUMIF('Daily Log'!$BS$18:$BS$1017,$B322,'Daily Log'!$BT$18:$BT$1017),0)</f>
        <v>0</v>
      </c>
      <c r="AE322" s="117">
        <f>IFERROR($E322*SUMIF('Daily Log'!$BV$18:$BV$1017,$B322,'Daily Log'!$BW$18:$BW$1017),0)</f>
        <v>0</v>
      </c>
      <c r="AF322" s="117">
        <f>IFERROR($E322*SUMIF('Daily Log'!$BY$18:$BY$1017,$B322,'Daily Log'!$BZ$18:$BZ$1017),0)</f>
        <v>0</v>
      </c>
      <c r="AG322" s="117">
        <f>IFERROR($E322*SUMIF('Daily Log'!$CB$18:$CB$1017,$B322,'Daily Log'!$CC$18:$CC$1017),0)</f>
        <v>0</v>
      </c>
      <c r="AH322" s="117">
        <f>IFERROR($E322*SUMIF('Daily Log'!$CE$18:$CE$1017,$B322,'Daily Log'!$CF$18:$CF$1017),0)</f>
        <v>0</v>
      </c>
      <c r="AI322" s="117">
        <f>IFERROR($E322*SUMIF('Daily Log'!$CH$18:$CH$1017,$B322,'Daily Log'!$CI$18:$CI$1017),0)</f>
        <v>0</v>
      </c>
      <c r="AJ322" s="117">
        <f>IFERROR($E322*SUMIF('Daily Log'!$CK$18:$CK$1017,$B322,'Daily Log'!$CL$18:$CL$1017),0)</f>
        <v>0</v>
      </c>
      <c r="AK322" s="117">
        <f>IFERROR($E322*SUMIF('Daily Log'!$CN$18:$CN$1017,$B322,'Daily Log'!$CO$18:$CO$1017),0)</f>
        <v>0</v>
      </c>
    </row>
    <row r="323" spans="1:37" ht="33.75" customHeight="1">
      <c r="A323" s="93">
        <f t="shared" si="6"/>
        <v>26</v>
      </c>
      <c r="B323" s="409" t="s">
        <v>649</v>
      </c>
      <c r="C323" s="418"/>
      <c r="D323" s="399" t="s">
        <v>807</v>
      </c>
      <c r="E323" s="184">
        <v>1</v>
      </c>
      <c r="F323" s="116">
        <f t="shared" si="8"/>
        <v>0</v>
      </c>
      <c r="G323" s="117">
        <f>IFERROR($E323*SUMIF('Daily Log'!$B$18:$B$1017,$B323,'Daily Log'!$C$18:$C$1017),0)</f>
        <v>0</v>
      </c>
      <c r="H323" s="117">
        <f>IFERROR($E323*SUMIF('Daily Log'!$E$18:$E$1017,$B323,'Daily Log'!$F$18:$F$1017),0)</f>
        <v>0</v>
      </c>
      <c r="I323" s="117">
        <f>IFERROR($E323*SUMIF('Daily Log'!$H$18:$H$1017,$B323,'Daily Log'!$I$18:$I$1017),0)</f>
        <v>0</v>
      </c>
      <c r="J323" s="117">
        <f>IFERROR($E323*SUMIF('Daily Log'!$K$18:$K$1017,$B323,'Daily Log'!$L$18:$L$1017),0)</f>
        <v>0</v>
      </c>
      <c r="K323" s="117">
        <f>IFERROR($E323*SUMIF('Daily Log'!$N$18:$N$1017,$B323,'Daily Log'!$O$18:$O$1017),0)</f>
        <v>0</v>
      </c>
      <c r="L323" s="117">
        <f>IFERROR($E323*SUMIF('Daily Log'!$Q$18:$Q$1017,$B323,'Daily Log'!$R$18:$R$1017),0)</f>
        <v>0</v>
      </c>
      <c r="M323" s="117">
        <f>IFERROR($E323*SUMIF('Daily Log'!$T$18:$T$1017,$B323,'Daily Log'!$U$18:$U$1017),0)</f>
        <v>0</v>
      </c>
      <c r="N323" s="117">
        <f>IFERROR($E323*SUMIF('Daily Log'!$W$18:$W$1017,$B323,'Daily Log'!$X$18:$X$1017),0)</f>
        <v>0</v>
      </c>
      <c r="O323" s="117">
        <f>IFERROR($E323*SUMIF('Daily Log'!$Z$18:$Z$1017,$B323,'Daily Log'!$AA$18:$AA$1017),0)</f>
        <v>0</v>
      </c>
      <c r="P323" s="117">
        <f>IFERROR($E323*SUMIF('Daily Log'!$AC$18:$AC$1017,$B323,'Daily Log'!$AD$18:$AD$1017),0)</f>
        <v>0</v>
      </c>
      <c r="Q323" s="117">
        <f>IFERROR($E323*SUMIF('Daily Log'!$AF$18:$AF$1017,$B323,'Daily Log'!$AG$18:$AG$1017),0)</f>
        <v>0</v>
      </c>
      <c r="R323" s="117">
        <f>IFERROR($E323*SUMIF('Daily Log'!$AI$18:$AI$1017,$B323,'Daily Log'!$AJ$18:$AJ$1017),0)</f>
        <v>0</v>
      </c>
      <c r="S323" s="117">
        <f>IFERROR($E323*SUMIF('Daily Log'!$AL$18:$AL$1017,$B323,'Daily Log'!$AM$18:$AM$1017),0)</f>
        <v>0</v>
      </c>
      <c r="T323" s="117">
        <f>IFERROR($E323*SUMIF('Daily Log'!$AO$18:$AO$1017,$B323,'Daily Log'!$AP$18:$AP$1017),0)</f>
        <v>0</v>
      </c>
      <c r="U323" s="117">
        <f>IFERROR($E323*SUMIF('Daily Log'!$AR$18:$AR$1017,$B323,'Daily Log'!$AS$18:$AS$1017),0)</f>
        <v>0</v>
      </c>
      <c r="V323" s="117">
        <f>IFERROR($E323*SUMIF('Daily Log'!$AU$18:$AU$1017,$B323,'Daily Log'!$AV$18:$AV$1017),0)</f>
        <v>0</v>
      </c>
      <c r="W323" s="117">
        <f>IFERROR($E323*SUMIF('Daily Log'!$AX$18:$AX$1017,$B323,'Daily Log'!$AY$18:$AY$1017),0)</f>
        <v>0</v>
      </c>
      <c r="X323" s="117">
        <f>IFERROR($E323*SUMIF('Daily Log'!$BA$18:$BA$1017,$B323,'Daily Log'!$BB$18:$BB$1017),0)</f>
        <v>0</v>
      </c>
      <c r="Y323" s="117">
        <f>IFERROR($E323*SUMIF('Daily Log'!$BD$18:$BD$1017,$B323,'Daily Log'!$BE$18:$BE$1017),0)</f>
        <v>0</v>
      </c>
      <c r="Z323" s="117">
        <f>IFERROR($E323*SUMIF('Daily Log'!$BG$18:$BG$1017,$B323,'Daily Log'!$BH$18:$BH$1017),0)</f>
        <v>0</v>
      </c>
      <c r="AA323" s="117">
        <f>IFERROR($E323*SUMIF('Daily Log'!$BJ$18:$BJ$1017,$B323,'Daily Log'!$BK$18:$BK$1017),0)</f>
        <v>0</v>
      </c>
      <c r="AB323" s="117">
        <f>IFERROR($E323*SUMIF('Daily Log'!$BM$18:$BM$1017,$B323,'Daily Log'!$BN$18:$BN$1017),0)</f>
        <v>0</v>
      </c>
      <c r="AC323" s="117">
        <f>IFERROR($E323*SUMIF('Daily Log'!$BP$18:$BP$1017,$B323,'Daily Log'!$BQ$18:$BQ$1017),0)</f>
        <v>0</v>
      </c>
      <c r="AD323" s="117">
        <f>IFERROR($E323*SUMIF('Daily Log'!$BS$18:$BS$1017,$B323,'Daily Log'!$BT$18:$BT$1017),0)</f>
        <v>0</v>
      </c>
      <c r="AE323" s="117">
        <f>IFERROR($E323*SUMIF('Daily Log'!$BV$18:$BV$1017,$B323,'Daily Log'!$BW$18:$BW$1017),0)</f>
        <v>0</v>
      </c>
      <c r="AF323" s="117">
        <f>IFERROR($E323*SUMIF('Daily Log'!$BY$18:$BY$1017,$B323,'Daily Log'!$BZ$18:$BZ$1017),0)</f>
        <v>0</v>
      </c>
      <c r="AG323" s="117">
        <f>IFERROR($E323*SUMIF('Daily Log'!$CB$18:$CB$1017,$B323,'Daily Log'!$CC$18:$CC$1017),0)</f>
        <v>0</v>
      </c>
      <c r="AH323" s="117">
        <f>IFERROR($E323*SUMIF('Daily Log'!$CE$18:$CE$1017,$B323,'Daily Log'!$CF$18:$CF$1017),0)</f>
        <v>0</v>
      </c>
      <c r="AI323" s="117">
        <f>IFERROR($E323*SUMIF('Daily Log'!$CH$18:$CH$1017,$B323,'Daily Log'!$CI$18:$CI$1017),0)</f>
        <v>0</v>
      </c>
      <c r="AJ323" s="117">
        <f>IFERROR($E323*SUMIF('Daily Log'!$CK$18:$CK$1017,$B323,'Daily Log'!$CL$18:$CL$1017),0)</f>
        <v>0</v>
      </c>
      <c r="AK323" s="117">
        <f>IFERROR($E323*SUMIF('Daily Log'!$CN$18:$CN$1017,$B323,'Daily Log'!$CO$18:$CO$1017),0)</f>
        <v>0</v>
      </c>
    </row>
    <row r="324" spans="1:37" ht="33.75" customHeight="1">
      <c r="A324" s="93">
        <f t="shared" si="6"/>
        <v>27</v>
      </c>
      <c r="B324" s="409" t="s">
        <v>616</v>
      </c>
      <c r="C324" s="418"/>
      <c r="D324" s="399" t="s">
        <v>807</v>
      </c>
      <c r="E324" s="184">
        <v>1</v>
      </c>
      <c r="F324" s="116">
        <f t="shared" si="8"/>
        <v>0</v>
      </c>
      <c r="G324" s="117">
        <f>IFERROR($E324*SUMIF('Daily Log'!$B$18:$B$1017,$B324,'Daily Log'!$C$18:$C$1017),0)</f>
        <v>0</v>
      </c>
      <c r="H324" s="117">
        <f>IFERROR($E324*SUMIF('Daily Log'!$E$18:$E$1017,$B324,'Daily Log'!$F$18:$F$1017),0)</f>
        <v>0</v>
      </c>
      <c r="I324" s="117">
        <f>IFERROR($E324*SUMIF('Daily Log'!$H$18:$H$1017,$B324,'Daily Log'!$I$18:$I$1017),0)</f>
        <v>0</v>
      </c>
      <c r="J324" s="117">
        <f>IFERROR($E324*SUMIF('Daily Log'!$K$18:$K$1017,$B324,'Daily Log'!$L$18:$L$1017),0)</f>
        <v>0</v>
      </c>
      <c r="K324" s="117">
        <f>IFERROR($E324*SUMIF('Daily Log'!$N$18:$N$1017,$B324,'Daily Log'!$O$18:$O$1017),0)</f>
        <v>0</v>
      </c>
      <c r="L324" s="117">
        <f>IFERROR($E324*SUMIF('Daily Log'!$Q$18:$Q$1017,$B324,'Daily Log'!$R$18:$R$1017),0)</f>
        <v>0</v>
      </c>
      <c r="M324" s="117">
        <f>IFERROR($E324*SUMIF('Daily Log'!$T$18:$T$1017,$B324,'Daily Log'!$U$18:$U$1017),0)</f>
        <v>0</v>
      </c>
      <c r="N324" s="117">
        <f>IFERROR($E324*SUMIF('Daily Log'!$W$18:$W$1017,$B324,'Daily Log'!$X$18:$X$1017),0)</f>
        <v>0</v>
      </c>
      <c r="O324" s="117">
        <f>IFERROR($E324*SUMIF('Daily Log'!$Z$18:$Z$1017,$B324,'Daily Log'!$AA$18:$AA$1017),0)</f>
        <v>0</v>
      </c>
      <c r="P324" s="117">
        <f>IFERROR($E324*SUMIF('Daily Log'!$AC$18:$AC$1017,$B324,'Daily Log'!$AD$18:$AD$1017),0)</f>
        <v>0</v>
      </c>
      <c r="Q324" s="117">
        <f>IFERROR($E324*SUMIF('Daily Log'!$AF$18:$AF$1017,$B324,'Daily Log'!$AG$18:$AG$1017),0)</f>
        <v>0</v>
      </c>
      <c r="R324" s="117">
        <f>IFERROR($E324*SUMIF('Daily Log'!$AI$18:$AI$1017,$B324,'Daily Log'!$AJ$18:$AJ$1017),0)</f>
        <v>0</v>
      </c>
      <c r="S324" s="117">
        <f>IFERROR($E324*SUMIF('Daily Log'!$AL$18:$AL$1017,$B324,'Daily Log'!$AM$18:$AM$1017),0)</f>
        <v>0</v>
      </c>
      <c r="T324" s="117">
        <f>IFERROR($E324*SUMIF('Daily Log'!$AO$18:$AO$1017,$B324,'Daily Log'!$AP$18:$AP$1017),0)</f>
        <v>0</v>
      </c>
      <c r="U324" s="117">
        <f>IFERROR($E324*SUMIF('Daily Log'!$AR$18:$AR$1017,$B324,'Daily Log'!$AS$18:$AS$1017),0)</f>
        <v>0</v>
      </c>
      <c r="V324" s="117">
        <f>IFERROR($E324*SUMIF('Daily Log'!$AU$18:$AU$1017,$B324,'Daily Log'!$AV$18:$AV$1017),0)</f>
        <v>0</v>
      </c>
      <c r="W324" s="117">
        <f>IFERROR($E324*SUMIF('Daily Log'!$AX$18:$AX$1017,$B324,'Daily Log'!$AY$18:$AY$1017),0)</f>
        <v>0</v>
      </c>
      <c r="X324" s="117">
        <f>IFERROR($E324*SUMIF('Daily Log'!$BA$18:$BA$1017,$B324,'Daily Log'!$BB$18:$BB$1017),0)</f>
        <v>0</v>
      </c>
      <c r="Y324" s="117">
        <f>IFERROR($E324*SUMIF('Daily Log'!$BD$18:$BD$1017,$B324,'Daily Log'!$BE$18:$BE$1017),0)</f>
        <v>0</v>
      </c>
      <c r="Z324" s="117">
        <f>IFERROR($E324*SUMIF('Daily Log'!$BG$18:$BG$1017,$B324,'Daily Log'!$BH$18:$BH$1017),0)</f>
        <v>0</v>
      </c>
      <c r="AA324" s="117">
        <f>IFERROR($E324*SUMIF('Daily Log'!$BJ$18:$BJ$1017,$B324,'Daily Log'!$BK$18:$BK$1017),0)</f>
        <v>0</v>
      </c>
      <c r="AB324" s="117">
        <f>IFERROR($E324*SUMIF('Daily Log'!$BM$18:$BM$1017,$B324,'Daily Log'!$BN$18:$BN$1017),0)</f>
        <v>0</v>
      </c>
      <c r="AC324" s="117">
        <f>IFERROR($E324*SUMIF('Daily Log'!$BP$18:$BP$1017,$B324,'Daily Log'!$BQ$18:$BQ$1017),0)</f>
        <v>0</v>
      </c>
      <c r="AD324" s="117">
        <f>IFERROR($E324*SUMIF('Daily Log'!$BS$18:$BS$1017,$B324,'Daily Log'!$BT$18:$BT$1017),0)</f>
        <v>0</v>
      </c>
      <c r="AE324" s="117">
        <f>IFERROR($E324*SUMIF('Daily Log'!$BV$18:$BV$1017,$B324,'Daily Log'!$BW$18:$BW$1017),0)</f>
        <v>0</v>
      </c>
      <c r="AF324" s="117">
        <f>IFERROR($E324*SUMIF('Daily Log'!$BY$18:$BY$1017,$B324,'Daily Log'!$BZ$18:$BZ$1017),0)</f>
        <v>0</v>
      </c>
      <c r="AG324" s="117">
        <f>IFERROR($E324*SUMIF('Daily Log'!$CB$18:$CB$1017,$B324,'Daily Log'!$CC$18:$CC$1017),0)</f>
        <v>0</v>
      </c>
      <c r="AH324" s="117">
        <f>IFERROR($E324*SUMIF('Daily Log'!$CE$18:$CE$1017,$B324,'Daily Log'!$CF$18:$CF$1017),0)</f>
        <v>0</v>
      </c>
      <c r="AI324" s="117">
        <f>IFERROR($E324*SUMIF('Daily Log'!$CH$18:$CH$1017,$B324,'Daily Log'!$CI$18:$CI$1017),0)</f>
        <v>0</v>
      </c>
      <c r="AJ324" s="117">
        <f>IFERROR($E324*SUMIF('Daily Log'!$CK$18:$CK$1017,$B324,'Daily Log'!$CL$18:$CL$1017),0)</f>
        <v>0</v>
      </c>
      <c r="AK324" s="117">
        <f>IFERROR($E324*SUMIF('Daily Log'!$CN$18:$CN$1017,$B324,'Daily Log'!$CO$18:$CO$1017),0)</f>
        <v>0</v>
      </c>
    </row>
    <row r="325" spans="1:37" ht="33.75" customHeight="1">
      <c r="A325" s="93">
        <f t="shared" si="6"/>
        <v>28</v>
      </c>
      <c r="B325" s="409" t="s">
        <v>617</v>
      </c>
      <c r="C325" s="418"/>
      <c r="D325" s="399" t="s">
        <v>807</v>
      </c>
      <c r="E325" s="184">
        <v>1</v>
      </c>
      <c r="F325" s="116">
        <f t="shared" si="8"/>
        <v>18</v>
      </c>
      <c r="G325" s="117">
        <f>IFERROR($E325*SUMIF('Daily Log'!$B$18:$B$1017,$B325,'Daily Log'!$C$18:$C$1017),0)</f>
        <v>0</v>
      </c>
      <c r="H325" s="117">
        <f>IFERROR($E325*SUMIF('Daily Log'!$E$18:$E$1017,$B325,'Daily Log'!$F$18:$F$1017),0)</f>
        <v>0</v>
      </c>
      <c r="I325" s="117">
        <f>IFERROR($E325*SUMIF('Daily Log'!$H$18:$H$1017,$B325,'Daily Log'!$I$18:$I$1017),0)</f>
        <v>0</v>
      </c>
      <c r="J325" s="117">
        <f>IFERROR($E325*SUMIF('Daily Log'!$K$18:$K$1017,$B325,'Daily Log'!$L$18:$L$1017),0)</f>
        <v>0</v>
      </c>
      <c r="K325" s="117">
        <f>IFERROR($E325*SUMIF('Daily Log'!$N$18:$N$1017,$B325,'Daily Log'!$O$18:$O$1017),0)</f>
        <v>0</v>
      </c>
      <c r="L325" s="117">
        <f>IFERROR($E325*SUMIF('Daily Log'!$Q$18:$Q$1017,$B325,'Daily Log'!$R$18:$R$1017),0)</f>
        <v>0</v>
      </c>
      <c r="M325" s="117">
        <f>IFERROR($E325*SUMIF('Daily Log'!$T$18:$T$1017,$B325,'Daily Log'!$U$18:$U$1017),0)</f>
        <v>0</v>
      </c>
      <c r="N325" s="117">
        <f>IFERROR($E325*SUMIF('Daily Log'!$W$18:$W$1017,$B325,'Daily Log'!$X$18:$X$1017),0)</f>
        <v>0</v>
      </c>
      <c r="O325" s="117">
        <f>IFERROR($E325*SUMIF('Daily Log'!$Z$18:$Z$1017,$B325,'Daily Log'!$AA$18:$AA$1017),0)</f>
        <v>0</v>
      </c>
      <c r="P325" s="117">
        <f>IFERROR($E325*SUMIF('Daily Log'!$AC$18:$AC$1017,$B325,'Daily Log'!$AD$18:$AD$1017),0)</f>
        <v>0</v>
      </c>
      <c r="Q325" s="117">
        <f>IFERROR($E325*SUMIF('Daily Log'!$AF$18:$AF$1017,$B325,'Daily Log'!$AG$18:$AG$1017),0)</f>
        <v>0</v>
      </c>
      <c r="R325" s="117">
        <f>IFERROR($E325*SUMIF('Daily Log'!$AI$18:$AI$1017,$B325,'Daily Log'!$AJ$18:$AJ$1017),0)</f>
        <v>0</v>
      </c>
      <c r="S325" s="117">
        <f>IFERROR($E325*SUMIF('Daily Log'!$AL$18:$AL$1017,$B325,'Daily Log'!$AM$18:$AM$1017),0)</f>
        <v>0</v>
      </c>
      <c r="T325" s="117">
        <f>IFERROR($E325*SUMIF('Daily Log'!$AO$18:$AO$1017,$B325,'Daily Log'!$AP$18:$AP$1017),0)</f>
        <v>0</v>
      </c>
      <c r="U325" s="117">
        <f>IFERROR($E325*SUMIF('Daily Log'!$AR$18:$AR$1017,$B325,'Daily Log'!$AS$18:$AS$1017),0)</f>
        <v>0</v>
      </c>
      <c r="V325" s="117">
        <f>IFERROR($E325*SUMIF('Daily Log'!$AU$18:$AU$1017,$B325,'Daily Log'!$AV$18:$AV$1017),0)</f>
        <v>0</v>
      </c>
      <c r="W325" s="117">
        <f>IFERROR($E325*SUMIF('Daily Log'!$AX$18:$AX$1017,$B325,'Daily Log'!$AY$18:$AY$1017),0)</f>
        <v>0</v>
      </c>
      <c r="X325" s="117">
        <f>IFERROR($E325*SUMIF('Daily Log'!$BA$18:$BA$1017,$B325,'Daily Log'!$BB$18:$BB$1017),0)</f>
        <v>0</v>
      </c>
      <c r="Y325" s="117">
        <f>IFERROR($E325*SUMIF('Daily Log'!$BD$18:$BD$1017,$B325,'Daily Log'!$BE$18:$BE$1017),0)</f>
        <v>0</v>
      </c>
      <c r="Z325" s="117">
        <f>IFERROR($E325*SUMIF('Daily Log'!$BG$18:$BG$1017,$B325,'Daily Log'!$BH$18:$BH$1017),0)</f>
        <v>0</v>
      </c>
      <c r="AA325" s="117">
        <f>IFERROR($E325*SUMIF('Daily Log'!$BJ$18:$BJ$1017,$B325,'Daily Log'!$BK$18:$BK$1017),0)</f>
        <v>3</v>
      </c>
      <c r="AB325" s="117">
        <f>IFERROR($E325*SUMIF('Daily Log'!$BM$18:$BM$1017,$B325,'Daily Log'!$BN$18:$BN$1017),0)</f>
        <v>1</v>
      </c>
      <c r="AC325" s="117">
        <f>IFERROR($E325*SUMIF('Daily Log'!$BP$18:$BP$1017,$B325,'Daily Log'!$BQ$18:$BQ$1017),0)</f>
        <v>3</v>
      </c>
      <c r="AD325" s="117">
        <f>IFERROR($E325*SUMIF('Daily Log'!$BS$18:$BS$1017,$B325,'Daily Log'!$BT$18:$BT$1017),0)</f>
        <v>2</v>
      </c>
      <c r="AE325" s="117">
        <f>IFERROR($E325*SUMIF('Daily Log'!$BV$18:$BV$1017,$B325,'Daily Log'!$BW$18:$BW$1017),0)</f>
        <v>0</v>
      </c>
      <c r="AF325" s="117">
        <f>IFERROR($E325*SUMIF('Daily Log'!$BY$18:$BY$1017,$B325,'Daily Log'!$BZ$18:$BZ$1017),0)</f>
        <v>2</v>
      </c>
      <c r="AG325" s="117">
        <f>IFERROR($E325*SUMIF('Daily Log'!$CB$18:$CB$1017,$B325,'Daily Log'!$CC$18:$CC$1017),0)</f>
        <v>7</v>
      </c>
      <c r="AH325" s="117">
        <f>IFERROR($E325*SUMIF('Daily Log'!$CE$18:$CE$1017,$B325,'Daily Log'!$CF$18:$CF$1017),0)</f>
        <v>0</v>
      </c>
      <c r="AI325" s="117">
        <f>IFERROR($E325*SUMIF('Daily Log'!$CH$18:$CH$1017,$B325,'Daily Log'!$CI$18:$CI$1017),0)</f>
        <v>0</v>
      </c>
      <c r="AJ325" s="117">
        <f>IFERROR($E325*SUMIF('Daily Log'!$CK$18:$CK$1017,$B325,'Daily Log'!$CL$18:$CL$1017),0)</f>
        <v>0</v>
      </c>
      <c r="AK325" s="117">
        <f>IFERROR($E325*SUMIF('Daily Log'!$CN$18:$CN$1017,$B325,'Daily Log'!$CO$18:$CO$1017),0)</f>
        <v>0</v>
      </c>
    </row>
    <row r="326" spans="1:37" ht="33.75" customHeight="1">
      <c r="A326" s="93">
        <f t="shared" si="6"/>
        <v>29</v>
      </c>
      <c r="B326" s="409" t="s">
        <v>590</v>
      </c>
      <c r="C326" s="418"/>
      <c r="D326" s="399" t="s">
        <v>807</v>
      </c>
      <c r="E326" s="184">
        <v>1</v>
      </c>
      <c r="F326" s="116">
        <f t="shared" si="8"/>
        <v>2</v>
      </c>
      <c r="G326" s="117">
        <f>IFERROR($E326*SUMIF('Daily Log'!$B$18:$B$1017,$B326,'Daily Log'!$C$18:$C$1017),0)</f>
        <v>0</v>
      </c>
      <c r="H326" s="117">
        <f>IFERROR($E326*SUMIF('Daily Log'!$E$18:$E$1017,$B326,'Daily Log'!$F$18:$F$1017),0)</f>
        <v>0</v>
      </c>
      <c r="I326" s="117">
        <f>IFERROR($E326*SUMIF('Daily Log'!$H$18:$H$1017,$B326,'Daily Log'!$I$18:$I$1017),0)</f>
        <v>0</v>
      </c>
      <c r="J326" s="117">
        <f>IFERROR($E326*SUMIF('Daily Log'!$K$18:$K$1017,$B326,'Daily Log'!$L$18:$L$1017),0)</f>
        <v>0</v>
      </c>
      <c r="K326" s="117">
        <f>IFERROR($E326*SUMIF('Daily Log'!$N$18:$N$1017,$B326,'Daily Log'!$O$18:$O$1017),0)</f>
        <v>0</v>
      </c>
      <c r="L326" s="117">
        <f>IFERROR($E326*SUMIF('Daily Log'!$Q$18:$Q$1017,$B326,'Daily Log'!$R$18:$R$1017),0)</f>
        <v>0</v>
      </c>
      <c r="M326" s="117">
        <f>IFERROR($E326*SUMIF('Daily Log'!$T$18:$T$1017,$B326,'Daily Log'!$U$18:$U$1017),0)</f>
        <v>0</v>
      </c>
      <c r="N326" s="117">
        <f>IFERROR($E326*SUMIF('Daily Log'!$W$18:$W$1017,$B326,'Daily Log'!$X$18:$X$1017),0)</f>
        <v>0</v>
      </c>
      <c r="O326" s="117">
        <f>IFERROR($E326*SUMIF('Daily Log'!$Z$18:$Z$1017,$B326,'Daily Log'!$AA$18:$AA$1017),0)</f>
        <v>0</v>
      </c>
      <c r="P326" s="117">
        <f>IFERROR($E326*SUMIF('Daily Log'!$AC$18:$AC$1017,$B326,'Daily Log'!$AD$18:$AD$1017),0)</f>
        <v>0</v>
      </c>
      <c r="Q326" s="117">
        <f>IFERROR($E326*SUMIF('Daily Log'!$AF$18:$AF$1017,$B326,'Daily Log'!$AG$18:$AG$1017),0)</f>
        <v>0</v>
      </c>
      <c r="R326" s="117">
        <f>IFERROR($E326*SUMIF('Daily Log'!$AI$18:$AI$1017,$B326,'Daily Log'!$AJ$18:$AJ$1017),0)</f>
        <v>0</v>
      </c>
      <c r="S326" s="117">
        <f>IFERROR($E326*SUMIF('Daily Log'!$AL$18:$AL$1017,$B326,'Daily Log'!$AM$18:$AM$1017),0)</f>
        <v>0</v>
      </c>
      <c r="T326" s="117">
        <f>IFERROR($E326*SUMIF('Daily Log'!$AO$18:$AO$1017,$B326,'Daily Log'!$AP$18:$AP$1017),0)</f>
        <v>0</v>
      </c>
      <c r="U326" s="117">
        <f>IFERROR($E326*SUMIF('Daily Log'!$AR$18:$AR$1017,$B326,'Daily Log'!$AS$18:$AS$1017),0)</f>
        <v>0</v>
      </c>
      <c r="V326" s="117">
        <f>IFERROR($E326*SUMIF('Daily Log'!$AU$18:$AU$1017,$B326,'Daily Log'!$AV$18:$AV$1017),0)</f>
        <v>0</v>
      </c>
      <c r="W326" s="117">
        <f>IFERROR($E326*SUMIF('Daily Log'!$AX$18:$AX$1017,$B326,'Daily Log'!$AY$18:$AY$1017),0)</f>
        <v>0</v>
      </c>
      <c r="X326" s="117">
        <f>IFERROR($E326*SUMIF('Daily Log'!$BA$18:$BA$1017,$B326,'Daily Log'!$BB$18:$BB$1017),0)</f>
        <v>0</v>
      </c>
      <c r="Y326" s="117">
        <f>IFERROR($E326*SUMIF('Daily Log'!$BD$18:$BD$1017,$B326,'Daily Log'!$BE$18:$BE$1017),0)</f>
        <v>0</v>
      </c>
      <c r="Z326" s="117">
        <f>IFERROR($E326*SUMIF('Daily Log'!$BG$18:$BG$1017,$B326,'Daily Log'!$BH$18:$BH$1017),0)</f>
        <v>0</v>
      </c>
      <c r="AA326" s="117">
        <f>IFERROR($E326*SUMIF('Daily Log'!$BJ$18:$BJ$1017,$B326,'Daily Log'!$BK$18:$BK$1017),0)</f>
        <v>1</v>
      </c>
      <c r="AB326" s="117">
        <f>IFERROR($E326*SUMIF('Daily Log'!$BM$18:$BM$1017,$B326,'Daily Log'!$BN$18:$BN$1017),0)</f>
        <v>0</v>
      </c>
      <c r="AC326" s="117">
        <f>IFERROR($E326*SUMIF('Daily Log'!$BP$18:$BP$1017,$B326,'Daily Log'!$BQ$18:$BQ$1017),0)</f>
        <v>0</v>
      </c>
      <c r="AD326" s="117">
        <f>IFERROR($E326*SUMIF('Daily Log'!$BS$18:$BS$1017,$B326,'Daily Log'!$BT$18:$BT$1017),0)</f>
        <v>0</v>
      </c>
      <c r="AE326" s="117">
        <f>IFERROR($E326*SUMIF('Daily Log'!$BV$18:$BV$1017,$B326,'Daily Log'!$BW$18:$BW$1017),0)</f>
        <v>1</v>
      </c>
      <c r="AF326" s="117">
        <f>IFERROR($E326*SUMIF('Daily Log'!$BY$18:$BY$1017,$B326,'Daily Log'!$BZ$18:$BZ$1017),0)</f>
        <v>0</v>
      </c>
      <c r="AG326" s="117">
        <f>IFERROR($E326*SUMIF('Daily Log'!$CB$18:$CB$1017,$B326,'Daily Log'!$CC$18:$CC$1017),0)</f>
        <v>0</v>
      </c>
      <c r="AH326" s="117">
        <f>IFERROR($E326*SUMIF('Daily Log'!$CE$18:$CE$1017,$B326,'Daily Log'!$CF$18:$CF$1017),0)</f>
        <v>0</v>
      </c>
      <c r="AI326" s="117">
        <f>IFERROR($E326*SUMIF('Daily Log'!$CH$18:$CH$1017,$B326,'Daily Log'!$CI$18:$CI$1017),0)</f>
        <v>0</v>
      </c>
      <c r="AJ326" s="117">
        <f>IFERROR($E326*SUMIF('Daily Log'!$CK$18:$CK$1017,$B326,'Daily Log'!$CL$18:$CL$1017),0)</f>
        <v>0</v>
      </c>
      <c r="AK326" s="117">
        <f>IFERROR($E326*SUMIF('Daily Log'!$CN$18:$CN$1017,$B326,'Daily Log'!$CO$18:$CO$1017),0)</f>
        <v>0</v>
      </c>
    </row>
    <row r="327" spans="1:37" ht="33.75" customHeight="1">
      <c r="A327" s="93">
        <f t="shared" si="6"/>
        <v>30</v>
      </c>
      <c r="B327" s="409" t="s">
        <v>591</v>
      </c>
      <c r="C327" s="418"/>
      <c r="D327" s="399" t="s">
        <v>807</v>
      </c>
      <c r="E327" s="184">
        <v>1</v>
      </c>
      <c r="F327" s="116">
        <f t="shared" si="8"/>
        <v>0</v>
      </c>
      <c r="G327" s="117">
        <f>IFERROR($E327*SUMIF('Daily Log'!$B$18:$B$1017,$B327,'Daily Log'!$C$18:$C$1017),0)</f>
        <v>0</v>
      </c>
      <c r="H327" s="117">
        <f>IFERROR($E327*SUMIF('Daily Log'!$E$18:$E$1017,$B327,'Daily Log'!$F$18:$F$1017),0)</f>
        <v>0</v>
      </c>
      <c r="I327" s="117">
        <f>IFERROR($E327*SUMIF('Daily Log'!$H$18:$H$1017,$B327,'Daily Log'!$I$18:$I$1017),0)</f>
        <v>0</v>
      </c>
      <c r="J327" s="117">
        <f>IFERROR($E327*SUMIF('Daily Log'!$K$18:$K$1017,$B327,'Daily Log'!$L$18:$L$1017),0)</f>
        <v>0</v>
      </c>
      <c r="K327" s="117">
        <f>IFERROR($E327*SUMIF('Daily Log'!$N$18:$N$1017,$B327,'Daily Log'!$O$18:$O$1017),0)</f>
        <v>0</v>
      </c>
      <c r="L327" s="117">
        <f>IFERROR($E327*SUMIF('Daily Log'!$Q$18:$Q$1017,$B327,'Daily Log'!$R$18:$R$1017),0)</f>
        <v>0</v>
      </c>
      <c r="M327" s="117">
        <f>IFERROR($E327*SUMIF('Daily Log'!$T$18:$T$1017,$B327,'Daily Log'!$U$18:$U$1017),0)</f>
        <v>0</v>
      </c>
      <c r="N327" s="117">
        <f>IFERROR($E327*SUMIF('Daily Log'!$W$18:$W$1017,$B327,'Daily Log'!$X$18:$X$1017),0)</f>
        <v>0</v>
      </c>
      <c r="O327" s="117">
        <f>IFERROR($E327*SUMIF('Daily Log'!$Z$18:$Z$1017,$B327,'Daily Log'!$AA$18:$AA$1017),0)</f>
        <v>0</v>
      </c>
      <c r="P327" s="117">
        <f>IFERROR($E327*SUMIF('Daily Log'!$AC$18:$AC$1017,$B327,'Daily Log'!$AD$18:$AD$1017),0)</f>
        <v>0</v>
      </c>
      <c r="Q327" s="117">
        <f>IFERROR($E327*SUMIF('Daily Log'!$AF$18:$AF$1017,$B327,'Daily Log'!$AG$18:$AG$1017),0)</f>
        <v>0</v>
      </c>
      <c r="R327" s="117">
        <f>IFERROR($E327*SUMIF('Daily Log'!$AI$18:$AI$1017,$B327,'Daily Log'!$AJ$18:$AJ$1017),0)</f>
        <v>0</v>
      </c>
      <c r="S327" s="117">
        <f>IFERROR($E327*SUMIF('Daily Log'!$AL$18:$AL$1017,$B327,'Daily Log'!$AM$18:$AM$1017),0)</f>
        <v>0</v>
      </c>
      <c r="T327" s="117">
        <f>IFERROR($E327*SUMIF('Daily Log'!$AO$18:$AO$1017,$B327,'Daily Log'!$AP$18:$AP$1017),0)</f>
        <v>0</v>
      </c>
      <c r="U327" s="117">
        <f>IFERROR($E327*SUMIF('Daily Log'!$AR$18:$AR$1017,$B327,'Daily Log'!$AS$18:$AS$1017),0)</f>
        <v>0</v>
      </c>
      <c r="V327" s="117">
        <f>IFERROR($E327*SUMIF('Daily Log'!$AU$18:$AU$1017,$B327,'Daily Log'!$AV$18:$AV$1017),0)</f>
        <v>0</v>
      </c>
      <c r="W327" s="117">
        <f>IFERROR($E327*SUMIF('Daily Log'!$AX$18:$AX$1017,$B327,'Daily Log'!$AY$18:$AY$1017),0)</f>
        <v>0</v>
      </c>
      <c r="X327" s="117">
        <f>IFERROR($E327*SUMIF('Daily Log'!$BA$18:$BA$1017,$B327,'Daily Log'!$BB$18:$BB$1017),0)</f>
        <v>0</v>
      </c>
      <c r="Y327" s="117">
        <f>IFERROR($E327*SUMIF('Daily Log'!$BD$18:$BD$1017,$B327,'Daily Log'!$BE$18:$BE$1017),0)</f>
        <v>0</v>
      </c>
      <c r="Z327" s="117">
        <f>IFERROR($E327*SUMIF('Daily Log'!$BG$18:$BG$1017,$B327,'Daily Log'!$BH$18:$BH$1017),0)</f>
        <v>0</v>
      </c>
      <c r="AA327" s="117">
        <f>IFERROR($E327*SUMIF('Daily Log'!$BJ$18:$BJ$1017,$B327,'Daily Log'!$BK$18:$BK$1017),0)</f>
        <v>0</v>
      </c>
      <c r="AB327" s="117">
        <f>IFERROR($E327*SUMIF('Daily Log'!$BM$18:$BM$1017,$B327,'Daily Log'!$BN$18:$BN$1017),0)</f>
        <v>0</v>
      </c>
      <c r="AC327" s="117">
        <f>IFERROR($E327*SUMIF('Daily Log'!$BP$18:$BP$1017,$B327,'Daily Log'!$BQ$18:$BQ$1017),0)</f>
        <v>0</v>
      </c>
      <c r="AD327" s="117">
        <f>IFERROR($E327*SUMIF('Daily Log'!$BS$18:$BS$1017,$B327,'Daily Log'!$BT$18:$BT$1017),0)</f>
        <v>0</v>
      </c>
      <c r="AE327" s="117">
        <f>IFERROR($E327*SUMIF('Daily Log'!$BV$18:$BV$1017,$B327,'Daily Log'!$BW$18:$BW$1017),0)</f>
        <v>0</v>
      </c>
      <c r="AF327" s="117">
        <f>IFERROR($E327*SUMIF('Daily Log'!$BY$18:$BY$1017,$B327,'Daily Log'!$BZ$18:$BZ$1017),0)</f>
        <v>0</v>
      </c>
      <c r="AG327" s="117">
        <f>IFERROR($E327*SUMIF('Daily Log'!$CB$18:$CB$1017,$B327,'Daily Log'!$CC$18:$CC$1017),0)</f>
        <v>0</v>
      </c>
      <c r="AH327" s="117">
        <f>IFERROR($E327*SUMIF('Daily Log'!$CE$18:$CE$1017,$B327,'Daily Log'!$CF$18:$CF$1017),0)</f>
        <v>0</v>
      </c>
      <c r="AI327" s="117">
        <f>IFERROR($E327*SUMIF('Daily Log'!$CH$18:$CH$1017,$B327,'Daily Log'!$CI$18:$CI$1017),0)</f>
        <v>0</v>
      </c>
      <c r="AJ327" s="117">
        <f>IFERROR($E327*SUMIF('Daily Log'!$CK$18:$CK$1017,$B327,'Daily Log'!$CL$18:$CL$1017),0)</f>
        <v>0</v>
      </c>
      <c r="AK327" s="117">
        <f>IFERROR($E327*SUMIF('Daily Log'!$CN$18:$CN$1017,$B327,'Daily Log'!$CO$18:$CO$1017),0)</f>
        <v>0</v>
      </c>
    </row>
    <row r="328" spans="1:37" ht="33.75" customHeight="1">
      <c r="A328" s="93">
        <f t="shared" si="6"/>
        <v>31</v>
      </c>
      <c r="B328" s="409" t="s">
        <v>498</v>
      </c>
      <c r="C328" s="418"/>
      <c r="D328" s="399" t="s">
        <v>807</v>
      </c>
      <c r="E328" s="184">
        <v>1</v>
      </c>
      <c r="F328" s="116">
        <f t="shared" si="8"/>
        <v>2</v>
      </c>
      <c r="G328" s="117">
        <f>IFERROR($E328*SUMIF('Daily Log'!$B$18:$B$1017,$B328,'Daily Log'!$C$18:$C$1017),0)</f>
        <v>0</v>
      </c>
      <c r="H328" s="117">
        <f>IFERROR($E328*SUMIF('Daily Log'!$E$18:$E$1017,$B328,'Daily Log'!$F$18:$F$1017),0)</f>
        <v>0</v>
      </c>
      <c r="I328" s="117">
        <f>IFERROR($E328*SUMIF('Daily Log'!$H$18:$H$1017,$B328,'Daily Log'!$I$18:$I$1017),0)</f>
        <v>0</v>
      </c>
      <c r="J328" s="117">
        <f>IFERROR($E328*SUMIF('Daily Log'!$K$18:$K$1017,$B328,'Daily Log'!$L$18:$L$1017),0)</f>
        <v>0</v>
      </c>
      <c r="K328" s="117">
        <f>IFERROR($E328*SUMIF('Daily Log'!$N$18:$N$1017,$B328,'Daily Log'!$O$18:$O$1017),0)</f>
        <v>0</v>
      </c>
      <c r="L328" s="117">
        <f>IFERROR($E328*SUMIF('Daily Log'!$Q$18:$Q$1017,$B328,'Daily Log'!$R$18:$R$1017),0)</f>
        <v>0</v>
      </c>
      <c r="M328" s="117">
        <f>IFERROR($E328*SUMIF('Daily Log'!$T$18:$T$1017,$B328,'Daily Log'!$U$18:$U$1017),0)</f>
        <v>0</v>
      </c>
      <c r="N328" s="117">
        <f>IFERROR($E328*SUMIF('Daily Log'!$W$18:$W$1017,$B328,'Daily Log'!$X$18:$X$1017),0)</f>
        <v>0</v>
      </c>
      <c r="O328" s="117">
        <f>IFERROR($E328*SUMIF('Daily Log'!$Z$18:$Z$1017,$B328,'Daily Log'!$AA$18:$AA$1017),0)</f>
        <v>0</v>
      </c>
      <c r="P328" s="117">
        <f>IFERROR($E328*SUMIF('Daily Log'!$AC$18:$AC$1017,$B328,'Daily Log'!$AD$18:$AD$1017),0)</f>
        <v>0</v>
      </c>
      <c r="Q328" s="117">
        <f>IFERROR($E328*SUMIF('Daily Log'!$AF$18:$AF$1017,$B328,'Daily Log'!$AG$18:$AG$1017),0)</f>
        <v>0</v>
      </c>
      <c r="R328" s="117">
        <f>IFERROR($E328*SUMIF('Daily Log'!$AI$18:$AI$1017,$B328,'Daily Log'!$AJ$18:$AJ$1017),0)</f>
        <v>0</v>
      </c>
      <c r="S328" s="117">
        <f>IFERROR($E328*SUMIF('Daily Log'!$AL$18:$AL$1017,$B328,'Daily Log'!$AM$18:$AM$1017),0)</f>
        <v>0</v>
      </c>
      <c r="T328" s="117">
        <f>IFERROR($E328*SUMIF('Daily Log'!$AO$18:$AO$1017,$B328,'Daily Log'!$AP$18:$AP$1017),0)</f>
        <v>0</v>
      </c>
      <c r="U328" s="117">
        <f>IFERROR($E328*SUMIF('Daily Log'!$AR$18:$AR$1017,$B328,'Daily Log'!$AS$18:$AS$1017),0)</f>
        <v>0</v>
      </c>
      <c r="V328" s="117">
        <f>IFERROR($E328*SUMIF('Daily Log'!$AU$18:$AU$1017,$B328,'Daily Log'!$AV$18:$AV$1017),0)</f>
        <v>0</v>
      </c>
      <c r="W328" s="117">
        <f>IFERROR($E328*SUMIF('Daily Log'!$AX$18:$AX$1017,$B328,'Daily Log'!$AY$18:$AY$1017),0)</f>
        <v>0</v>
      </c>
      <c r="X328" s="117">
        <f>IFERROR($E328*SUMIF('Daily Log'!$BA$18:$BA$1017,$B328,'Daily Log'!$BB$18:$BB$1017),0)</f>
        <v>0</v>
      </c>
      <c r="Y328" s="117">
        <f>IFERROR($E328*SUMIF('Daily Log'!$BD$18:$BD$1017,$B328,'Daily Log'!$BE$18:$BE$1017),0)</f>
        <v>0</v>
      </c>
      <c r="Z328" s="117">
        <f>IFERROR($E328*SUMIF('Daily Log'!$BG$18:$BG$1017,$B328,'Daily Log'!$BH$18:$BH$1017),0)</f>
        <v>0</v>
      </c>
      <c r="AA328" s="117">
        <f>IFERROR($E328*SUMIF('Daily Log'!$BJ$18:$BJ$1017,$B328,'Daily Log'!$BK$18:$BK$1017),0)</f>
        <v>1</v>
      </c>
      <c r="AB328" s="117">
        <f>IFERROR($E328*SUMIF('Daily Log'!$BM$18:$BM$1017,$B328,'Daily Log'!$BN$18:$BN$1017),0)</f>
        <v>0</v>
      </c>
      <c r="AC328" s="117">
        <f>IFERROR($E328*SUMIF('Daily Log'!$BP$18:$BP$1017,$B328,'Daily Log'!$BQ$18:$BQ$1017),0)</f>
        <v>1</v>
      </c>
      <c r="AD328" s="117">
        <f>IFERROR($E328*SUMIF('Daily Log'!$BS$18:$BS$1017,$B328,'Daily Log'!$BT$18:$BT$1017),0)</f>
        <v>0</v>
      </c>
      <c r="AE328" s="117">
        <f>IFERROR($E328*SUMIF('Daily Log'!$BV$18:$BV$1017,$B328,'Daily Log'!$BW$18:$BW$1017),0)</f>
        <v>0</v>
      </c>
      <c r="AF328" s="117">
        <f>IFERROR($E328*SUMIF('Daily Log'!$BY$18:$BY$1017,$B328,'Daily Log'!$BZ$18:$BZ$1017),0)</f>
        <v>0</v>
      </c>
      <c r="AG328" s="117">
        <f>IFERROR($E328*SUMIF('Daily Log'!$CB$18:$CB$1017,$B328,'Daily Log'!$CC$18:$CC$1017),0)</f>
        <v>0</v>
      </c>
      <c r="AH328" s="117">
        <f>IFERROR($E328*SUMIF('Daily Log'!$CE$18:$CE$1017,$B328,'Daily Log'!$CF$18:$CF$1017),0)</f>
        <v>0</v>
      </c>
      <c r="AI328" s="117">
        <f>IFERROR($E328*SUMIF('Daily Log'!$CH$18:$CH$1017,$B328,'Daily Log'!$CI$18:$CI$1017),0)</f>
        <v>0</v>
      </c>
      <c r="AJ328" s="117">
        <f>IFERROR($E328*SUMIF('Daily Log'!$CK$18:$CK$1017,$B328,'Daily Log'!$CL$18:$CL$1017),0)</f>
        <v>0</v>
      </c>
      <c r="AK328" s="117">
        <f>IFERROR($E328*SUMIF('Daily Log'!$CN$18:$CN$1017,$B328,'Daily Log'!$CO$18:$CO$1017),0)</f>
        <v>0</v>
      </c>
    </row>
    <row r="329" spans="1:37" ht="33.75" customHeight="1">
      <c r="A329" s="93">
        <f t="shared" si="6"/>
        <v>32</v>
      </c>
      <c r="B329" s="409" t="s">
        <v>592</v>
      </c>
      <c r="C329" s="418"/>
      <c r="D329" s="399" t="s">
        <v>807</v>
      </c>
      <c r="E329" s="184">
        <v>1</v>
      </c>
      <c r="F329" s="116">
        <f t="shared" si="8"/>
        <v>6</v>
      </c>
      <c r="G329" s="117">
        <f>IFERROR($E329*SUMIF('Daily Log'!$B$18:$B$1017,$B329,'Daily Log'!$C$18:$C$1017),0)</f>
        <v>0</v>
      </c>
      <c r="H329" s="117">
        <f>IFERROR($E329*SUMIF('Daily Log'!$E$18:$E$1017,$B329,'Daily Log'!$F$18:$F$1017),0)</f>
        <v>0</v>
      </c>
      <c r="I329" s="117">
        <f>IFERROR($E329*SUMIF('Daily Log'!$H$18:$H$1017,$B329,'Daily Log'!$I$18:$I$1017),0)</f>
        <v>0</v>
      </c>
      <c r="J329" s="117">
        <f>IFERROR($E329*SUMIF('Daily Log'!$K$18:$K$1017,$B329,'Daily Log'!$L$18:$L$1017),0)</f>
        <v>0</v>
      </c>
      <c r="K329" s="117">
        <f>IFERROR($E329*SUMIF('Daily Log'!$N$18:$N$1017,$B329,'Daily Log'!$O$18:$O$1017),0)</f>
        <v>0</v>
      </c>
      <c r="L329" s="117">
        <f>IFERROR($E329*SUMIF('Daily Log'!$Q$18:$Q$1017,$B329,'Daily Log'!$R$18:$R$1017),0)</f>
        <v>0</v>
      </c>
      <c r="M329" s="117">
        <f>IFERROR($E329*SUMIF('Daily Log'!$T$18:$T$1017,$B329,'Daily Log'!$U$18:$U$1017),0)</f>
        <v>0</v>
      </c>
      <c r="N329" s="117">
        <f>IFERROR($E329*SUMIF('Daily Log'!$W$18:$W$1017,$B329,'Daily Log'!$X$18:$X$1017),0)</f>
        <v>0</v>
      </c>
      <c r="O329" s="117">
        <f>IFERROR($E329*SUMIF('Daily Log'!$Z$18:$Z$1017,$B329,'Daily Log'!$AA$18:$AA$1017),0)</f>
        <v>0</v>
      </c>
      <c r="P329" s="117">
        <f>IFERROR($E329*SUMIF('Daily Log'!$AC$18:$AC$1017,$B329,'Daily Log'!$AD$18:$AD$1017),0)</f>
        <v>0</v>
      </c>
      <c r="Q329" s="117">
        <f>IFERROR($E329*SUMIF('Daily Log'!$AF$18:$AF$1017,$B329,'Daily Log'!$AG$18:$AG$1017),0)</f>
        <v>0</v>
      </c>
      <c r="R329" s="117">
        <f>IFERROR($E329*SUMIF('Daily Log'!$AI$18:$AI$1017,$B329,'Daily Log'!$AJ$18:$AJ$1017),0)</f>
        <v>0</v>
      </c>
      <c r="S329" s="117">
        <f>IFERROR($E329*SUMIF('Daily Log'!$AL$18:$AL$1017,$B329,'Daily Log'!$AM$18:$AM$1017),0)</f>
        <v>0</v>
      </c>
      <c r="T329" s="117">
        <f>IFERROR($E329*SUMIF('Daily Log'!$AO$18:$AO$1017,$B329,'Daily Log'!$AP$18:$AP$1017),0)</f>
        <v>0</v>
      </c>
      <c r="U329" s="117">
        <f>IFERROR($E329*SUMIF('Daily Log'!$AR$18:$AR$1017,$B329,'Daily Log'!$AS$18:$AS$1017),0)</f>
        <v>0</v>
      </c>
      <c r="V329" s="117">
        <f>IFERROR($E329*SUMIF('Daily Log'!$AU$18:$AU$1017,$B329,'Daily Log'!$AV$18:$AV$1017),0)</f>
        <v>0</v>
      </c>
      <c r="W329" s="117">
        <f>IFERROR($E329*SUMIF('Daily Log'!$AX$18:$AX$1017,$B329,'Daily Log'!$AY$18:$AY$1017),0)</f>
        <v>0</v>
      </c>
      <c r="X329" s="117">
        <f>IFERROR($E329*SUMIF('Daily Log'!$BA$18:$BA$1017,$B329,'Daily Log'!$BB$18:$BB$1017),0)</f>
        <v>0</v>
      </c>
      <c r="Y329" s="117">
        <f>IFERROR($E329*SUMIF('Daily Log'!$BD$18:$BD$1017,$B329,'Daily Log'!$BE$18:$BE$1017),0)</f>
        <v>0</v>
      </c>
      <c r="Z329" s="117">
        <f>IFERROR($E329*SUMIF('Daily Log'!$BG$18:$BG$1017,$B329,'Daily Log'!$BH$18:$BH$1017),0)</f>
        <v>0</v>
      </c>
      <c r="AA329" s="117">
        <f>IFERROR($E329*SUMIF('Daily Log'!$BJ$18:$BJ$1017,$B329,'Daily Log'!$BK$18:$BK$1017),0)</f>
        <v>3</v>
      </c>
      <c r="AB329" s="117">
        <f>IFERROR($E329*SUMIF('Daily Log'!$BM$18:$BM$1017,$B329,'Daily Log'!$BN$18:$BN$1017),0)</f>
        <v>1</v>
      </c>
      <c r="AC329" s="117">
        <f>IFERROR($E329*SUMIF('Daily Log'!$BP$18:$BP$1017,$B329,'Daily Log'!$BQ$18:$BQ$1017),0)</f>
        <v>0</v>
      </c>
      <c r="AD329" s="117">
        <f>IFERROR($E329*SUMIF('Daily Log'!$BS$18:$BS$1017,$B329,'Daily Log'!$BT$18:$BT$1017),0)</f>
        <v>1</v>
      </c>
      <c r="AE329" s="117">
        <f>IFERROR($E329*SUMIF('Daily Log'!$BV$18:$BV$1017,$B329,'Daily Log'!$BW$18:$BW$1017),0)</f>
        <v>0</v>
      </c>
      <c r="AF329" s="117">
        <f>IFERROR($E329*SUMIF('Daily Log'!$BY$18:$BY$1017,$B329,'Daily Log'!$BZ$18:$BZ$1017),0)</f>
        <v>1</v>
      </c>
      <c r="AG329" s="117">
        <f>IFERROR($E329*SUMIF('Daily Log'!$CB$18:$CB$1017,$B329,'Daily Log'!$CC$18:$CC$1017),0)</f>
        <v>0</v>
      </c>
      <c r="AH329" s="117">
        <f>IFERROR($E329*SUMIF('Daily Log'!$CE$18:$CE$1017,$B329,'Daily Log'!$CF$18:$CF$1017),0)</f>
        <v>0</v>
      </c>
      <c r="AI329" s="117">
        <f>IFERROR($E329*SUMIF('Daily Log'!$CH$18:$CH$1017,$B329,'Daily Log'!$CI$18:$CI$1017),0)</f>
        <v>0</v>
      </c>
      <c r="AJ329" s="117">
        <f>IFERROR($E329*SUMIF('Daily Log'!$CK$18:$CK$1017,$B329,'Daily Log'!$CL$18:$CL$1017),0)</f>
        <v>0</v>
      </c>
      <c r="AK329" s="117">
        <f>IFERROR($E329*SUMIF('Daily Log'!$CN$18:$CN$1017,$B329,'Daily Log'!$CO$18:$CO$1017),0)</f>
        <v>0</v>
      </c>
    </row>
    <row r="330" spans="1:37" ht="33.75" customHeight="1">
      <c r="A330" s="93">
        <f t="shared" si="6"/>
        <v>33</v>
      </c>
      <c r="B330" s="409" t="s">
        <v>754</v>
      </c>
      <c r="C330" s="418"/>
      <c r="D330" s="399" t="s">
        <v>807</v>
      </c>
      <c r="E330" s="184">
        <v>1</v>
      </c>
      <c r="F330" s="116">
        <f t="shared" si="8"/>
        <v>1</v>
      </c>
      <c r="G330" s="117">
        <f>IFERROR($E330*SUMIF('Daily Log'!$B$18:$B$1017,$B330,'Daily Log'!$C$18:$C$1017),0)</f>
        <v>0</v>
      </c>
      <c r="H330" s="117">
        <f>IFERROR($E330*SUMIF('Daily Log'!$E$18:$E$1017,$B330,'Daily Log'!$F$18:$F$1017),0)</f>
        <v>0</v>
      </c>
      <c r="I330" s="117">
        <f>IFERROR($E330*SUMIF('Daily Log'!$H$18:$H$1017,$B330,'Daily Log'!$I$18:$I$1017),0)</f>
        <v>0</v>
      </c>
      <c r="J330" s="117">
        <f>IFERROR($E330*SUMIF('Daily Log'!$K$18:$K$1017,$B330,'Daily Log'!$L$18:$L$1017),0)</f>
        <v>0</v>
      </c>
      <c r="K330" s="117">
        <f>IFERROR($E330*SUMIF('Daily Log'!$N$18:$N$1017,$B330,'Daily Log'!$O$18:$O$1017),0)</f>
        <v>0</v>
      </c>
      <c r="L330" s="117">
        <f>IFERROR($E330*SUMIF('Daily Log'!$Q$18:$Q$1017,$B330,'Daily Log'!$R$18:$R$1017),0)</f>
        <v>0</v>
      </c>
      <c r="M330" s="117">
        <f>IFERROR($E330*SUMIF('Daily Log'!$T$18:$T$1017,$B330,'Daily Log'!$U$18:$U$1017),0)</f>
        <v>0</v>
      </c>
      <c r="N330" s="117">
        <f>IFERROR($E330*SUMIF('Daily Log'!$W$18:$W$1017,$B330,'Daily Log'!$X$18:$X$1017),0)</f>
        <v>0</v>
      </c>
      <c r="O330" s="117">
        <f>IFERROR($E330*SUMIF('Daily Log'!$Z$18:$Z$1017,$B330,'Daily Log'!$AA$18:$AA$1017),0)</f>
        <v>0</v>
      </c>
      <c r="P330" s="117">
        <f>IFERROR($E330*SUMIF('Daily Log'!$AC$18:$AC$1017,$B330,'Daily Log'!$AD$18:$AD$1017),0)</f>
        <v>0</v>
      </c>
      <c r="Q330" s="117">
        <f>IFERROR($E330*SUMIF('Daily Log'!$AF$18:$AF$1017,$B330,'Daily Log'!$AG$18:$AG$1017),0)</f>
        <v>0</v>
      </c>
      <c r="R330" s="117">
        <f>IFERROR($E330*SUMIF('Daily Log'!$AI$18:$AI$1017,$B330,'Daily Log'!$AJ$18:$AJ$1017),0)</f>
        <v>0</v>
      </c>
      <c r="S330" s="117">
        <f>IFERROR($E330*SUMIF('Daily Log'!$AL$18:$AL$1017,$B330,'Daily Log'!$AM$18:$AM$1017),0)</f>
        <v>0</v>
      </c>
      <c r="T330" s="117">
        <f>IFERROR($E330*SUMIF('Daily Log'!$AO$18:$AO$1017,$B330,'Daily Log'!$AP$18:$AP$1017),0)</f>
        <v>0</v>
      </c>
      <c r="U330" s="117">
        <f>IFERROR($E330*SUMIF('Daily Log'!$AR$18:$AR$1017,$B330,'Daily Log'!$AS$18:$AS$1017),0)</f>
        <v>0</v>
      </c>
      <c r="V330" s="117">
        <f>IFERROR($E330*SUMIF('Daily Log'!$AU$18:$AU$1017,$B330,'Daily Log'!$AV$18:$AV$1017),0)</f>
        <v>0</v>
      </c>
      <c r="W330" s="117">
        <f>IFERROR($E330*SUMIF('Daily Log'!$AX$18:$AX$1017,$B330,'Daily Log'!$AY$18:$AY$1017),0)</f>
        <v>0</v>
      </c>
      <c r="X330" s="117">
        <f>IFERROR($E330*SUMIF('Daily Log'!$BA$18:$BA$1017,$B330,'Daily Log'!$BB$18:$BB$1017),0)</f>
        <v>0</v>
      </c>
      <c r="Y330" s="117">
        <f>IFERROR($E330*SUMIF('Daily Log'!$BD$18:$BD$1017,$B330,'Daily Log'!$BE$18:$BE$1017),0)</f>
        <v>0</v>
      </c>
      <c r="Z330" s="117">
        <f>IFERROR($E330*SUMIF('Daily Log'!$BG$18:$BG$1017,$B330,'Daily Log'!$BH$18:$BH$1017),0)</f>
        <v>0</v>
      </c>
      <c r="AA330" s="117">
        <f>IFERROR($E330*SUMIF('Daily Log'!$BJ$18:$BJ$1017,$B330,'Daily Log'!$BK$18:$BK$1017),0)</f>
        <v>0</v>
      </c>
      <c r="AB330" s="117">
        <f>IFERROR($E330*SUMIF('Daily Log'!$BM$18:$BM$1017,$B330,'Daily Log'!$BN$18:$BN$1017),0)</f>
        <v>0</v>
      </c>
      <c r="AC330" s="117">
        <f>IFERROR($E330*SUMIF('Daily Log'!$BP$18:$BP$1017,$B330,'Daily Log'!$BQ$18:$BQ$1017),0)</f>
        <v>0</v>
      </c>
      <c r="AD330" s="117">
        <f>IFERROR($E330*SUMIF('Daily Log'!$BS$18:$BS$1017,$B330,'Daily Log'!$BT$18:$BT$1017),0)</f>
        <v>0</v>
      </c>
      <c r="AE330" s="117">
        <f>IFERROR($E330*SUMIF('Daily Log'!$BV$18:$BV$1017,$B330,'Daily Log'!$BW$18:$BW$1017),0)</f>
        <v>0</v>
      </c>
      <c r="AF330" s="117">
        <f>IFERROR($E330*SUMIF('Daily Log'!$BY$18:$BY$1017,$B330,'Daily Log'!$BZ$18:$BZ$1017),0)</f>
        <v>1</v>
      </c>
      <c r="AG330" s="117">
        <f>IFERROR($E330*SUMIF('Daily Log'!$CB$18:$CB$1017,$B330,'Daily Log'!$CC$18:$CC$1017),0)</f>
        <v>0</v>
      </c>
      <c r="AH330" s="117">
        <f>IFERROR($E330*SUMIF('Daily Log'!$CE$18:$CE$1017,$B330,'Daily Log'!$CF$18:$CF$1017),0)</f>
        <v>0</v>
      </c>
      <c r="AI330" s="117">
        <f>IFERROR($E330*SUMIF('Daily Log'!$CH$18:$CH$1017,$B330,'Daily Log'!$CI$18:$CI$1017),0)</f>
        <v>0</v>
      </c>
      <c r="AJ330" s="117">
        <f>IFERROR($E330*SUMIF('Daily Log'!$CK$18:$CK$1017,$B330,'Daily Log'!$CL$18:$CL$1017),0)</f>
        <v>0</v>
      </c>
      <c r="AK330" s="117">
        <f>IFERROR($E330*SUMIF('Daily Log'!$CN$18:$CN$1017,$B330,'Daily Log'!$CO$18:$CO$1017),0)</f>
        <v>0</v>
      </c>
    </row>
    <row r="331" spans="1:37" ht="33.75" customHeight="1">
      <c r="A331" s="93">
        <f t="shared" si="6"/>
        <v>34</v>
      </c>
      <c r="B331" s="409" t="s">
        <v>499</v>
      </c>
      <c r="C331" s="418"/>
      <c r="D331" s="399" t="s">
        <v>807</v>
      </c>
      <c r="E331" s="184">
        <v>1</v>
      </c>
      <c r="F331" s="116">
        <f t="shared" si="8"/>
        <v>5</v>
      </c>
      <c r="G331" s="117">
        <f>IFERROR($E331*SUMIF('Daily Log'!$B$18:$B$1017,$B331,'Daily Log'!$C$18:$C$1017),0)</f>
        <v>0</v>
      </c>
      <c r="H331" s="117">
        <f>IFERROR($E331*SUMIF('Daily Log'!$E$18:$E$1017,$B331,'Daily Log'!$F$18:$F$1017),0)</f>
        <v>0</v>
      </c>
      <c r="I331" s="117">
        <f>IFERROR($E331*SUMIF('Daily Log'!$H$18:$H$1017,$B331,'Daily Log'!$I$18:$I$1017),0)</f>
        <v>0</v>
      </c>
      <c r="J331" s="117">
        <f>IFERROR($E331*SUMIF('Daily Log'!$K$18:$K$1017,$B331,'Daily Log'!$L$18:$L$1017),0)</f>
        <v>0</v>
      </c>
      <c r="K331" s="117">
        <f>IFERROR($E331*SUMIF('Daily Log'!$N$18:$N$1017,$B331,'Daily Log'!$O$18:$O$1017),0)</f>
        <v>0</v>
      </c>
      <c r="L331" s="117">
        <f>IFERROR($E331*SUMIF('Daily Log'!$Q$18:$Q$1017,$B331,'Daily Log'!$R$18:$R$1017),0)</f>
        <v>0</v>
      </c>
      <c r="M331" s="117">
        <f>IFERROR($E331*SUMIF('Daily Log'!$T$18:$T$1017,$B331,'Daily Log'!$U$18:$U$1017),0)</f>
        <v>0</v>
      </c>
      <c r="N331" s="117">
        <f>IFERROR($E331*SUMIF('Daily Log'!$W$18:$W$1017,$B331,'Daily Log'!$X$18:$X$1017),0)</f>
        <v>0</v>
      </c>
      <c r="O331" s="117">
        <f>IFERROR($E331*SUMIF('Daily Log'!$Z$18:$Z$1017,$B331,'Daily Log'!$AA$18:$AA$1017),0)</f>
        <v>0</v>
      </c>
      <c r="P331" s="117">
        <f>IFERROR($E331*SUMIF('Daily Log'!$AC$18:$AC$1017,$B331,'Daily Log'!$AD$18:$AD$1017),0)</f>
        <v>0</v>
      </c>
      <c r="Q331" s="117">
        <f>IFERROR($E331*SUMIF('Daily Log'!$AF$18:$AF$1017,$B331,'Daily Log'!$AG$18:$AG$1017),0)</f>
        <v>0</v>
      </c>
      <c r="R331" s="117">
        <f>IFERROR($E331*SUMIF('Daily Log'!$AI$18:$AI$1017,$B331,'Daily Log'!$AJ$18:$AJ$1017),0)</f>
        <v>0</v>
      </c>
      <c r="S331" s="117">
        <f>IFERROR($E331*SUMIF('Daily Log'!$AL$18:$AL$1017,$B331,'Daily Log'!$AM$18:$AM$1017),0)</f>
        <v>0</v>
      </c>
      <c r="T331" s="117">
        <f>IFERROR($E331*SUMIF('Daily Log'!$AO$18:$AO$1017,$B331,'Daily Log'!$AP$18:$AP$1017),0)</f>
        <v>0</v>
      </c>
      <c r="U331" s="117">
        <f>IFERROR($E331*SUMIF('Daily Log'!$AR$18:$AR$1017,$B331,'Daily Log'!$AS$18:$AS$1017),0)</f>
        <v>0</v>
      </c>
      <c r="V331" s="117">
        <f>IFERROR($E331*SUMIF('Daily Log'!$AU$18:$AU$1017,$B331,'Daily Log'!$AV$18:$AV$1017),0)</f>
        <v>0</v>
      </c>
      <c r="W331" s="117">
        <f>IFERROR($E331*SUMIF('Daily Log'!$AX$18:$AX$1017,$B331,'Daily Log'!$AY$18:$AY$1017),0)</f>
        <v>0</v>
      </c>
      <c r="X331" s="117">
        <f>IFERROR($E331*SUMIF('Daily Log'!$BA$18:$BA$1017,$B331,'Daily Log'!$BB$18:$BB$1017),0)</f>
        <v>0</v>
      </c>
      <c r="Y331" s="117">
        <f>IFERROR($E331*SUMIF('Daily Log'!$BD$18:$BD$1017,$B331,'Daily Log'!$BE$18:$BE$1017),0)</f>
        <v>0</v>
      </c>
      <c r="Z331" s="117">
        <f>IFERROR($E331*SUMIF('Daily Log'!$BG$18:$BG$1017,$B331,'Daily Log'!$BH$18:$BH$1017),0)</f>
        <v>0</v>
      </c>
      <c r="AA331" s="117">
        <f>IFERROR($E331*SUMIF('Daily Log'!$BJ$18:$BJ$1017,$B331,'Daily Log'!$BK$18:$BK$1017),0)</f>
        <v>0</v>
      </c>
      <c r="AB331" s="117">
        <f>IFERROR($E331*SUMIF('Daily Log'!$BM$18:$BM$1017,$B331,'Daily Log'!$BN$18:$BN$1017),0)</f>
        <v>0</v>
      </c>
      <c r="AC331" s="117">
        <f>IFERROR($E331*SUMIF('Daily Log'!$BP$18:$BP$1017,$B331,'Daily Log'!$BQ$18:$BQ$1017),0)</f>
        <v>2</v>
      </c>
      <c r="AD331" s="117">
        <f>IFERROR($E331*SUMIF('Daily Log'!$BS$18:$BS$1017,$B331,'Daily Log'!$BT$18:$BT$1017),0)</f>
        <v>1</v>
      </c>
      <c r="AE331" s="117">
        <f>IFERROR($E331*SUMIF('Daily Log'!$BV$18:$BV$1017,$B331,'Daily Log'!$BW$18:$BW$1017),0)</f>
        <v>1</v>
      </c>
      <c r="AF331" s="117">
        <f>IFERROR($E331*SUMIF('Daily Log'!$BY$18:$BY$1017,$B331,'Daily Log'!$BZ$18:$BZ$1017),0)</f>
        <v>1</v>
      </c>
      <c r="AG331" s="117">
        <f>IFERROR($E331*SUMIF('Daily Log'!$CB$18:$CB$1017,$B331,'Daily Log'!$CC$18:$CC$1017),0)</f>
        <v>0</v>
      </c>
      <c r="AH331" s="117">
        <f>IFERROR($E331*SUMIF('Daily Log'!$CE$18:$CE$1017,$B331,'Daily Log'!$CF$18:$CF$1017),0)</f>
        <v>0</v>
      </c>
      <c r="AI331" s="117">
        <f>IFERROR($E331*SUMIF('Daily Log'!$CH$18:$CH$1017,$B331,'Daily Log'!$CI$18:$CI$1017),0)</f>
        <v>0</v>
      </c>
      <c r="AJ331" s="117">
        <f>IFERROR($E331*SUMIF('Daily Log'!$CK$18:$CK$1017,$B331,'Daily Log'!$CL$18:$CL$1017),0)</f>
        <v>0</v>
      </c>
      <c r="AK331" s="117">
        <f>IFERROR($E331*SUMIF('Daily Log'!$CN$18:$CN$1017,$B331,'Daily Log'!$CO$18:$CO$1017),0)</f>
        <v>0</v>
      </c>
    </row>
    <row r="332" spans="1:37" ht="33.75" customHeight="1">
      <c r="A332" s="93">
        <f t="shared" si="6"/>
        <v>35</v>
      </c>
      <c r="B332" s="409" t="s">
        <v>759</v>
      </c>
      <c r="C332" s="418"/>
      <c r="D332" s="399" t="s">
        <v>807</v>
      </c>
      <c r="E332" s="184">
        <v>1</v>
      </c>
      <c r="F332" s="116">
        <f t="shared" si="8"/>
        <v>0</v>
      </c>
      <c r="G332" s="117">
        <f>IFERROR($E332*SUMIF('Daily Log'!$B$18:$B$1017,$B332,'Daily Log'!$C$18:$C$1017),0)</f>
        <v>0</v>
      </c>
      <c r="H332" s="117">
        <f>IFERROR($E332*SUMIF('Daily Log'!$E$18:$E$1017,$B332,'Daily Log'!$F$18:$F$1017),0)</f>
        <v>0</v>
      </c>
      <c r="I332" s="117">
        <f>IFERROR($E332*SUMIF('Daily Log'!$H$18:$H$1017,$B332,'Daily Log'!$I$18:$I$1017),0)</f>
        <v>0</v>
      </c>
      <c r="J332" s="117">
        <f>IFERROR($E332*SUMIF('Daily Log'!$K$18:$K$1017,$B332,'Daily Log'!$L$18:$L$1017),0)</f>
        <v>0</v>
      </c>
      <c r="K332" s="117">
        <f>IFERROR($E332*SUMIF('Daily Log'!$N$18:$N$1017,$B332,'Daily Log'!$O$18:$O$1017),0)</f>
        <v>0</v>
      </c>
      <c r="L332" s="117">
        <f>IFERROR($E332*SUMIF('Daily Log'!$Q$18:$Q$1017,$B332,'Daily Log'!$R$18:$R$1017),0)</f>
        <v>0</v>
      </c>
      <c r="M332" s="117">
        <f>IFERROR($E332*SUMIF('Daily Log'!$T$18:$T$1017,$B332,'Daily Log'!$U$18:$U$1017),0)</f>
        <v>0</v>
      </c>
      <c r="N332" s="117">
        <f>IFERROR($E332*SUMIF('Daily Log'!$W$18:$W$1017,$B332,'Daily Log'!$X$18:$X$1017),0)</f>
        <v>0</v>
      </c>
      <c r="O332" s="117">
        <f>IFERROR($E332*SUMIF('Daily Log'!$Z$18:$Z$1017,$B332,'Daily Log'!$AA$18:$AA$1017),0)</f>
        <v>0</v>
      </c>
      <c r="P332" s="117">
        <f>IFERROR($E332*SUMIF('Daily Log'!$AC$18:$AC$1017,$B332,'Daily Log'!$AD$18:$AD$1017),0)</f>
        <v>0</v>
      </c>
      <c r="Q332" s="117">
        <f>IFERROR($E332*SUMIF('Daily Log'!$AF$18:$AF$1017,$B332,'Daily Log'!$AG$18:$AG$1017),0)</f>
        <v>0</v>
      </c>
      <c r="R332" s="117">
        <f>IFERROR($E332*SUMIF('Daily Log'!$AI$18:$AI$1017,$B332,'Daily Log'!$AJ$18:$AJ$1017),0)</f>
        <v>0</v>
      </c>
      <c r="S332" s="117">
        <f>IFERROR($E332*SUMIF('Daily Log'!$AL$18:$AL$1017,$B332,'Daily Log'!$AM$18:$AM$1017),0)</f>
        <v>0</v>
      </c>
      <c r="T332" s="117">
        <f>IFERROR($E332*SUMIF('Daily Log'!$AO$18:$AO$1017,$B332,'Daily Log'!$AP$18:$AP$1017),0)</f>
        <v>0</v>
      </c>
      <c r="U332" s="117">
        <f>IFERROR($E332*SUMIF('Daily Log'!$AR$18:$AR$1017,$B332,'Daily Log'!$AS$18:$AS$1017),0)</f>
        <v>0</v>
      </c>
      <c r="V332" s="117">
        <f>IFERROR($E332*SUMIF('Daily Log'!$AU$18:$AU$1017,$B332,'Daily Log'!$AV$18:$AV$1017),0)</f>
        <v>0</v>
      </c>
      <c r="W332" s="117">
        <f>IFERROR($E332*SUMIF('Daily Log'!$AX$18:$AX$1017,$B332,'Daily Log'!$AY$18:$AY$1017),0)</f>
        <v>0</v>
      </c>
      <c r="X332" s="117">
        <f>IFERROR($E332*SUMIF('Daily Log'!$BA$18:$BA$1017,$B332,'Daily Log'!$BB$18:$BB$1017),0)</f>
        <v>0</v>
      </c>
      <c r="Y332" s="117">
        <f>IFERROR($E332*SUMIF('Daily Log'!$BD$18:$BD$1017,$B332,'Daily Log'!$BE$18:$BE$1017),0)</f>
        <v>0</v>
      </c>
      <c r="Z332" s="117">
        <f>IFERROR($E332*SUMIF('Daily Log'!$BG$18:$BG$1017,$B332,'Daily Log'!$BH$18:$BH$1017),0)</f>
        <v>0</v>
      </c>
      <c r="AA332" s="117">
        <f>IFERROR($E332*SUMIF('Daily Log'!$BJ$18:$BJ$1017,$B332,'Daily Log'!$BK$18:$BK$1017),0)</f>
        <v>0</v>
      </c>
      <c r="AB332" s="117">
        <f>IFERROR($E332*SUMIF('Daily Log'!$BM$18:$BM$1017,$B332,'Daily Log'!$BN$18:$BN$1017),0)</f>
        <v>0</v>
      </c>
      <c r="AC332" s="117">
        <f>IFERROR($E332*SUMIF('Daily Log'!$BP$18:$BP$1017,$B332,'Daily Log'!$BQ$18:$BQ$1017),0)</f>
        <v>0</v>
      </c>
      <c r="AD332" s="117">
        <f>IFERROR($E332*SUMIF('Daily Log'!$BS$18:$BS$1017,$B332,'Daily Log'!$BT$18:$BT$1017),0)</f>
        <v>0</v>
      </c>
      <c r="AE332" s="117">
        <f>IFERROR($E332*SUMIF('Daily Log'!$BV$18:$BV$1017,$B332,'Daily Log'!$BW$18:$BW$1017),0)</f>
        <v>0</v>
      </c>
      <c r="AF332" s="117">
        <f>IFERROR($E332*SUMIF('Daily Log'!$BY$18:$BY$1017,$B332,'Daily Log'!$BZ$18:$BZ$1017),0)</f>
        <v>0</v>
      </c>
      <c r="AG332" s="117">
        <f>IFERROR($E332*SUMIF('Daily Log'!$CB$18:$CB$1017,$B332,'Daily Log'!$CC$18:$CC$1017),0)</f>
        <v>0</v>
      </c>
      <c r="AH332" s="117">
        <f>IFERROR($E332*SUMIF('Daily Log'!$CE$18:$CE$1017,$B332,'Daily Log'!$CF$18:$CF$1017),0)</f>
        <v>0</v>
      </c>
      <c r="AI332" s="117">
        <f>IFERROR($E332*SUMIF('Daily Log'!$CH$18:$CH$1017,$B332,'Daily Log'!$CI$18:$CI$1017),0)</f>
        <v>0</v>
      </c>
      <c r="AJ332" s="117">
        <f>IFERROR($E332*SUMIF('Daily Log'!$CK$18:$CK$1017,$B332,'Daily Log'!$CL$18:$CL$1017),0)</f>
        <v>0</v>
      </c>
      <c r="AK332" s="117">
        <f>IFERROR($E332*SUMIF('Daily Log'!$CN$18:$CN$1017,$B332,'Daily Log'!$CO$18:$CO$1017),0)</f>
        <v>0</v>
      </c>
    </row>
    <row r="333" spans="1:37" ht="33.75" customHeight="1">
      <c r="A333" s="93">
        <f t="shared" si="6"/>
        <v>36</v>
      </c>
      <c r="B333" s="409" t="s">
        <v>593</v>
      </c>
      <c r="C333" s="418"/>
      <c r="D333" s="399" t="s">
        <v>807</v>
      </c>
      <c r="E333" s="184">
        <v>1</v>
      </c>
      <c r="F333" s="116">
        <f t="shared" si="8"/>
        <v>2</v>
      </c>
      <c r="G333" s="117">
        <f>IFERROR($E333*SUMIF('Daily Log'!$B$18:$B$1017,$B333,'Daily Log'!$C$18:$C$1017),0)</f>
        <v>0</v>
      </c>
      <c r="H333" s="117">
        <f>IFERROR($E333*SUMIF('Daily Log'!$E$18:$E$1017,$B333,'Daily Log'!$F$18:$F$1017),0)</f>
        <v>0</v>
      </c>
      <c r="I333" s="117">
        <f>IFERROR($E333*SUMIF('Daily Log'!$H$18:$H$1017,$B333,'Daily Log'!$I$18:$I$1017),0)</f>
        <v>0</v>
      </c>
      <c r="J333" s="117">
        <f>IFERROR($E333*SUMIF('Daily Log'!$K$18:$K$1017,$B333,'Daily Log'!$L$18:$L$1017),0)</f>
        <v>0</v>
      </c>
      <c r="K333" s="117">
        <f>IFERROR($E333*SUMIF('Daily Log'!$N$18:$N$1017,$B333,'Daily Log'!$O$18:$O$1017),0)</f>
        <v>0</v>
      </c>
      <c r="L333" s="117">
        <f>IFERROR($E333*SUMIF('Daily Log'!$Q$18:$Q$1017,$B333,'Daily Log'!$R$18:$R$1017),0)</f>
        <v>0</v>
      </c>
      <c r="M333" s="117">
        <f>IFERROR($E333*SUMIF('Daily Log'!$T$18:$T$1017,$B333,'Daily Log'!$U$18:$U$1017),0)</f>
        <v>0</v>
      </c>
      <c r="N333" s="117">
        <f>IFERROR($E333*SUMIF('Daily Log'!$W$18:$W$1017,$B333,'Daily Log'!$X$18:$X$1017),0)</f>
        <v>0</v>
      </c>
      <c r="O333" s="117">
        <f>IFERROR($E333*SUMIF('Daily Log'!$Z$18:$Z$1017,$B333,'Daily Log'!$AA$18:$AA$1017),0)</f>
        <v>0</v>
      </c>
      <c r="P333" s="117">
        <f>IFERROR($E333*SUMIF('Daily Log'!$AC$18:$AC$1017,$B333,'Daily Log'!$AD$18:$AD$1017),0)</f>
        <v>0</v>
      </c>
      <c r="Q333" s="117">
        <f>IFERROR($E333*SUMIF('Daily Log'!$AF$18:$AF$1017,$B333,'Daily Log'!$AG$18:$AG$1017),0)</f>
        <v>0</v>
      </c>
      <c r="R333" s="117">
        <f>IFERROR($E333*SUMIF('Daily Log'!$AI$18:$AI$1017,$B333,'Daily Log'!$AJ$18:$AJ$1017),0)</f>
        <v>0</v>
      </c>
      <c r="S333" s="117">
        <f>IFERROR($E333*SUMIF('Daily Log'!$AL$18:$AL$1017,$B333,'Daily Log'!$AM$18:$AM$1017),0)</f>
        <v>0</v>
      </c>
      <c r="T333" s="117">
        <f>IFERROR($E333*SUMIF('Daily Log'!$AO$18:$AO$1017,$B333,'Daily Log'!$AP$18:$AP$1017),0)</f>
        <v>0</v>
      </c>
      <c r="U333" s="117">
        <f>IFERROR($E333*SUMIF('Daily Log'!$AR$18:$AR$1017,$B333,'Daily Log'!$AS$18:$AS$1017),0)</f>
        <v>0</v>
      </c>
      <c r="V333" s="117">
        <f>IFERROR($E333*SUMIF('Daily Log'!$AU$18:$AU$1017,$B333,'Daily Log'!$AV$18:$AV$1017),0)</f>
        <v>0</v>
      </c>
      <c r="W333" s="117">
        <f>IFERROR($E333*SUMIF('Daily Log'!$AX$18:$AX$1017,$B333,'Daily Log'!$AY$18:$AY$1017),0)</f>
        <v>0</v>
      </c>
      <c r="X333" s="117">
        <f>IFERROR($E333*SUMIF('Daily Log'!$BA$18:$BA$1017,$B333,'Daily Log'!$BB$18:$BB$1017),0)</f>
        <v>0</v>
      </c>
      <c r="Y333" s="117">
        <f>IFERROR($E333*SUMIF('Daily Log'!$BD$18:$BD$1017,$B333,'Daily Log'!$BE$18:$BE$1017),0)</f>
        <v>0</v>
      </c>
      <c r="Z333" s="117">
        <f>IFERROR($E333*SUMIF('Daily Log'!$BG$18:$BG$1017,$B333,'Daily Log'!$BH$18:$BH$1017),0)</f>
        <v>0</v>
      </c>
      <c r="AA333" s="117">
        <f>IFERROR($E333*SUMIF('Daily Log'!$BJ$18:$BJ$1017,$B333,'Daily Log'!$BK$18:$BK$1017),0)</f>
        <v>1</v>
      </c>
      <c r="AB333" s="117">
        <f>IFERROR($E333*SUMIF('Daily Log'!$BM$18:$BM$1017,$B333,'Daily Log'!$BN$18:$BN$1017),0)</f>
        <v>0</v>
      </c>
      <c r="AC333" s="117">
        <f>IFERROR($E333*SUMIF('Daily Log'!$BP$18:$BP$1017,$B333,'Daily Log'!$BQ$18:$BQ$1017),0)</f>
        <v>0</v>
      </c>
      <c r="AD333" s="117">
        <f>IFERROR($E333*SUMIF('Daily Log'!$BS$18:$BS$1017,$B333,'Daily Log'!$BT$18:$BT$1017),0)</f>
        <v>0</v>
      </c>
      <c r="AE333" s="117">
        <f>IFERROR($E333*SUMIF('Daily Log'!$BV$18:$BV$1017,$B333,'Daily Log'!$BW$18:$BW$1017),0)</f>
        <v>0</v>
      </c>
      <c r="AF333" s="117">
        <f>IFERROR($E333*SUMIF('Daily Log'!$BY$18:$BY$1017,$B333,'Daily Log'!$BZ$18:$BZ$1017),0)</f>
        <v>0</v>
      </c>
      <c r="AG333" s="117">
        <f>IFERROR($E333*SUMIF('Daily Log'!$CB$18:$CB$1017,$B333,'Daily Log'!$CC$18:$CC$1017),0)</f>
        <v>1</v>
      </c>
      <c r="AH333" s="117">
        <f>IFERROR($E333*SUMIF('Daily Log'!$CE$18:$CE$1017,$B333,'Daily Log'!$CF$18:$CF$1017),0)</f>
        <v>0</v>
      </c>
      <c r="AI333" s="117">
        <f>IFERROR($E333*SUMIF('Daily Log'!$CH$18:$CH$1017,$B333,'Daily Log'!$CI$18:$CI$1017),0)</f>
        <v>0</v>
      </c>
      <c r="AJ333" s="117">
        <f>IFERROR($E333*SUMIF('Daily Log'!$CK$18:$CK$1017,$B333,'Daily Log'!$CL$18:$CL$1017),0)</f>
        <v>0</v>
      </c>
      <c r="AK333" s="117">
        <f>IFERROR($E333*SUMIF('Daily Log'!$CN$18:$CN$1017,$B333,'Daily Log'!$CO$18:$CO$1017),0)</f>
        <v>0</v>
      </c>
    </row>
    <row r="334" spans="1:37" ht="33.75" customHeight="1">
      <c r="A334" s="93">
        <f t="shared" si="6"/>
        <v>37</v>
      </c>
      <c r="B334" s="409" t="s">
        <v>618</v>
      </c>
      <c r="C334" s="418"/>
      <c r="D334" s="399" t="s">
        <v>807</v>
      </c>
      <c r="E334" s="184">
        <v>1</v>
      </c>
      <c r="F334" s="116">
        <f t="shared" si="8"/>
        <v>11</v>
      </c>
      <c r="G334" s="117">
        <f>IFERROR($E334*SUMIF('Daily Log'!$B$18:$B$1017,$B334,'Daily Log'!$C$18:$C$1017),0)</f>
        <v>0</v>
      </c>
      <c r="H334" s="117">
        <f>IFERROR($E334*SUMIF('Daily Log'!$E$18:$E$1017,$B334,'Daily Log'!$F$18:$F$1017),0)</f>
        <v>0</v>
      </c>
      <c r="I334" s="117">
        <f>IFERROR($E334*SUMIF('Daily Log'!$H$18:$H$1017,$B334,'Daily Log'!$I$18:$I$1017),0)</f>
        <v>0</v>
      </c>
      <c r="J334" s="117">
        <f>IFERROR($E334*SUMIF('Daily Log'!$K$18:$K$1017,$B334,'Daily Log'!$L$18:$L$1017),0)</f>
        <v>0</v>
      </c>
      <c r="K334" s="117">
        <f>IFERROR($E334*SUMIF('Daily Log'!$N$18:$N$1017,$B334,'Daily Log'!$O$18:$O$1017),0)</f>
        <v>0</v>
      </c>
      <c r="L334" s="117">
        <f>IFERROR($E334*SUMIF('Daily Log'!$Q$18:$Q$1017,$B334,'Daily Log'!$R$18:$R$1017),0)</f>
        <v>0</v>
      </c>
      <c r="M334" s="117">
        <f>IFERROR($E334*SUMIF('Daily Log'!$T$18:$T$1017,$B334,'Daily Log'!$U$18:$U$1017),0)</f>
        <v>0</v>
      </c>
      <c r="N334" s="117">
        <f>IFERROR($E334*SUMIF('Daily Log'!$W$18:$W$1017,$B334,'Daily Log'!$X$18:$X$1017),0)</f>
        <v>0</v>
      </c>
      <c r="O334" s="117">
        <f>IFERROR($E334*SUMIF('Daily Log'!$Z$18:$Z$1017,$B334,'Daily Log'!$AA$18:$AA$1017),0)</f>
        <v>0</v>
      </c>
      <c r="P334" s="117">
        <f>IFERROR($E334*SUMIF('Daily Log'!$AC$18:$AC$1017,$B334,'Daily Log'!$AD$18:$AD$1017),0)</f>
        <v>0</v>
      </c>
      <c r="Q334" s="117">
        <f>IFERROR($E334*SUMIF('Daily Log'!$AF$18:$AF$1017,$B334,'Daily Log'!$AG$18:$AG$1017),0)</f>
        <v>0</v>
      </c>
      <c r="R334" s="117">
        <f>IFERROR($E334*SUMIF('Daily Log'!$AI$18:$AI$1017,$B334,'Daily Log'!$AJ$18:$AJ$1017),0)</f>
        <v>0</v>
      </c>
      <c r="S334" s="117">
        <f>IFERROR($E334*SUMIF('Daily Log'!$AL$18:$AL$1017,$B334,'Daily Log'!$AM$18:$AM$1017),0)</f>
        <v>0</v>
      </c>
      <c r="T334" s="117">
        <f>IFERROR($E334*SUMIF('Daily Log'!$AO$18:$AO$1017,$B334,'Daily Log'!$AP$18:$AP$1017),0)</f>
        <v>0</v>
      </c>
      <c r="U334" s="117">
        <f>IFERROR($E334*SUMIF('Daily Log'!$AR$18:$AR$1017,$B334,'Daily Log'!$AS$18:$AS$1017),0)</f>
        <v>0</v>
      </c>
      <c r="V334" s="117">
        <f>IFERROR($E334*SUMIF('Daily Log'!$AU$18:$AU$1017,$B334,'Daily Log'!$AV$18:$AV$1017),0)</f>
        <v>0</v>
      </c>
      <c r="W334" s="117">
        <f>IFERROR($E334*SUMIF('Daily Log'!$AX$18:$AX$1017,$B334,'Daily Log'!$AY$18:$AY$1017),0)</f>
        <v>0</v>
      </c>
      <c r="X334" s="117">
        <f>IFERROR($E334*SUMIF('Daily Log'!$BA$18:$BA$1017,$B334,'Daily Log'!$BB$18:$BB$1017),0)</f>
        <v>0</v>
      </c>
      <c r="Y334" s="117">
        <f>IFERROR($E334*SUMIF('Daily Log'!$BD$18:$BD$1017,$B334,'Daily Log'!$BE$18:$BE$1017),0)</f>
        <v>0</v>
      </c>
      <c r="Z334" s="117">
        <f>IFERROR($E334*SUMIF('Daily Log'!$BG$18:$BG$1017,$B334,'Daily Log'!$BH$18:$BH$1017),0)</f>
        <v>0</v>
      </c>
      <c r="AA334" s="117">
        <f>IFERROR($E334*SUMIF('Daily Log'!$BJ$18:$BJ$1017,$B334,'Daily Log'!$BK$18:$BK$1017),0)</f>
        <v>0</v>
      </c>
      <c r="AB334" s="117">
        <f>IFERROR($E334*SUMIF('Daily Log'!$BM$18:$BM$1017,$B334,'Daily Log'!$BN$18:$BN$1017),0)</f>
        <v>0</v>
      </c>
      <c r="AC334" s="117">
        <f>IFERROR($E334*SUMIF('Daily Log'!$BP$18:$BP$1017,$B334,'Daily Log'!$BQ$18:$BQ$1017),0)</f>
        <v>2</v>
      </c>
      <c r="AD334" s="117">
        <f>IFERROR($E334*SUMIF('Daily Log'!$BS$18:$BS$1017,$B334,'Daily Log'!$BT$18:$BT$1017),0)</f>
        <v>4</v>
      </c>
      <c r="AE334" s="117">
        <f>IFERROR($E334*SUMIF('Daily Log'!$BV$18:$BV$1017,$B334,'Daily Log'!$BW$18:$BW$1017),0)</f>
        <v>2</v>
      </c>
      <c r="AF334" s="117">
        <f>IFERROR($E334*SUMIF('Daily Log'!$BY$18:$BY$1017,$B334,'Daily Log'!$BZ$18:$BZ$1017),0)</f>
        <v>2</v>
      </c>
      <c r="AG334" s="117">
        <f>IFERROR($E334*SUMIF('Daily Log'!$CB$18:$CB$1017,$B334,'Daily Log'!$CC$18:$CC$1017),0)</f>
        <v>1</v>
      </c>
      <c r="AH334" s="117">
        <f>IFERROR($E334*SUMIF('Daily Log'!$CE$18:$CE$1017,$B334,'Daily Log'!$CF$18:$CF$1017),0)</f>
        <v>0</v>
      </c>
      <c r="AI334" s="117">
        <f>IFERROR($E334*SUMIF('Daily Log'!$CH$18:$CH$1017,$B334,'Daily Log'!$CI$18:$CI$1017),0)</f>
        <v>0</v>
      </c>
      <c r="AJ334" s="117">
        <f>IFERROR($E334*SUMIF('Daily Log'!$CK$18:$CK$1017,$B334,'Daily Log'!$CL$18:$CL$1017),0)</f>
        <v>0</v>
      </c>
      <c r="AK334" s="117">
        <f>IFERROR($E334*SUMIF('Daily Log'!$CN$18:$CN$1017,$B334,'Daily Log'!$CO$18:$CO$1017),0)</f>
        <v>0</v>
      </c>
    </row>
    <row r="335" spans="1:37" ht="33.75" customHeight="1">
      <c r="A335" s="93">
        <f t="shared" si="6"/>
        <v>38</v>
      </c>
      <c r="B335" s="409" t="s">
        <v>619</v>
      </c>
      <c r="C335" s="418"/>
      <c r="D335" s="399" t="s">
        <v>807</v>
      </c>
      <c r="E335" s="184">
        <v>1</v>
      </c>
      <c r="F335" s="116">
        <f t="shared" si="8"/>
        <v>3</v>
      </c>
      <c r="G335" s="117">
        <f>IFERROR($E335*SUMIF('Daily Log'!$B$18:$B$1017,$B335,'Daily Log'!$C$18:$C$1017),0)</f>
        <v>0</v>
      </c>
      <c r="H335" s="117">
        <f>IFERROR($E335*SUMIF('Daily Log'!$E$18:$E$1017,$B335,'Daily Log'!$F$18:$F$1017),0)</f>
        <v>0</v>
      </c>
      <c r="I335" s="117">
        <f>IFERROR($E335*SUMIF('Daily Log'!$H$18:$H$1017,$B335,'Daily Log'!$I$18:$I$1017),0)</f>
        <v>0</v>
      </c>
      <c r="J335" s="117">
        <f>IFERROR($E335*SUMIF('Daily Log'!$K$18:$K$1017,$B335,'Daily Log'!$L$18:$L$1017),0)</f>
        <v>0</v>
      </c>
      <c r="K335" s="117">
        <f>IFERROR($E335*SUMIF('Daily Log'!$N$18:$N$1017,$B335,'Daily Log'!$O$18:$O$1017),0)</f>
        <v>0</v>
      </c>
      <c r="L335" s="117">
        <f>IFERROR($E335*SUMIF('Daily Log'!$Q$18:$Q$1017,$B335,'Daily Log'!$R$18:$R$1017),0)</f>
        <v>0</v>
      </c>
      <c r="M335" s="117">
        <f>IFERROR($E335*SUMIF('Daily Log'!$T$18:$T$1017,$B335,'Daily Log'!$U$18:$U$1017),0)</f>
        <v>0</v>
      </c>
      <c r="N335" s="117">
        <f>IFERROR($E335*SUMIF('Daily Log'!$W$18:$W$1017,$B335,'Daily Log'!$X$18:$X$1017),0)</f>
        <v>0</v>
      </c>
      <c r="O335" s="117">
        <f>IFERROR($E335*SUMIF('Daily Log'!$Z$18:$Z$1017,$B335,'Daily Log'!$AA$18:$AA$1017),0)</f>
        <v>0</v>
      </c>
      <c r="P335" s="117">
        <f>IFERROR($E335*SUMIF('Daily Log'!$AC$18:$AC$1017,$B335,'Daily Log'!$AD$18:$AD$1017),0)</f>
        <v>0</v>
      </c>
      <c r="Q335" s="117">
        <f>IFERROR($E335*SUMIF('Daily Log'!$AF$18:$AF$1017,$B335,'Daily Log'!$AG$18:$AG$1017),0)</f>
        <v>0</v>
      </c>
      <c r="R335" s="117">
        <f>IFERROR($E335*SUMIF('Daily Log'!$AI$18:$AI$1017,$B335,'Daily Log'!$AJ$18:$AJ$1017),0)</f>
        <v>0</v>
      </c>
      <c r="S335" s="117">
        <f>IFERROR($E335*SUMIF('Daily Log'!$AL$18:$AL$1017,$B335,'Daily Log'!$AM$18:$AM$1017),0)</f>
        <v>0</v>
      </c>
      <c r="T335" s="117">
        <f>IFERROR($E335*SUMIF('Daily Log'!$AO$18:$AO$1017,$B335,'Daily Log'!$AP$18:$AP$1017),0)</f>
        <v>0</v>
      </c>
      <c r="U335" s="117">
        <f>IFERROR($E335*SUMIF('Daily Log'!$AR$18:$AR$1017,$B335,'Daily Log'!$AS$18:$AS$1017),0)</f>
        <v>0</v>
      </c>
      <c r="V335" s="117">
        <f>IFERROR($E335*SUMIF('Daily Log'!$AU$18:$AU$1017,$B335,'Daily Log'!$AV$18:$AV$1017),0)</f>
        <v>0</v>
      </c>
      <c r="W335" s="117">
        <f>IFERROR($E335*SUMIF('Daily Log'!$AX$18:$AX$1017,$B335,'Daily Log'!$AY$18:$AY$1017),0)</f>
        <v>0</v>
      </c>
      <c r="X335" s="117">
        <f>IFERROR($E335*SUMIF('Daily Log'!$BA$18:$BA$1017,$B335,'Daily Log'!$BB$18:$BB$1017),0)</f>
        <v>0</v>
      </c>
      <c r="Y335" s="117">
        <f>IFERROR($E335*SUMIF('Daily Log'!$BD$18:$BD$1017,$B335,'Daily Log'!$BE$18:$BE$1017),0)</f>
        <v>0</v>
      </c>
      <c r="Z335" s="117">
        <f>IFERROR($E335*SUMIF('Daily Log'!$BG$18:$BG$1017,$B335,'Daily Log'!$BH$18:$BH$1017),0)</f>
        <v>0</v>
      </c>
      <c r="AA335" s="117">
        <f>IFERROR($E335*SUMIF('Daily Log'!$BJ$18:$BJ$1017,$B335,'Daily Log'!$BK$18:$BK$1017),0)</f>
        <v>0</v>
      </c>
      <c r="AB335" s="117">
        <f>IFERROR($E335*SUMIF('Daily Log'!$BM$18:$BM$1017,$B335,'Daily Log'!$BN$18:$BN$1017),0)</f>
        <v>0</v>
      </c>
      <c r="AC335" s="117">
        <f>IFERROR($E335*SUMIF('Daily Log'!$BP$18:$BP$1017,$B335,'Daily Log'!$BQ$18:$BQ$1017),0)</f>
        <v>1</v>
      </c>
      <c r="AD335" s="117">
        <f>IFERROR($E335*SUMIF('Daily Log'!$BS$18:$BS$1017,$B335,'Daily Log'!$BT$18:$BT$1017),0)</f>
        <v>1</v>
      </c>
      <c r="AE335" s="117">
        <f>IFERROR($E335*SUMIF('Daily Log'!$BV$18:$BV$1017,$B335,'Daily Log'!$BW$18:$BW$1017),0)</f>
        <v>1</v>
      </c>
      <c r="AF335" s="117">
        <f>IFERROR($E335*SUMIF('Daily Log'!$BY$18:$BY$1017,$B335,'Daily Log'!$BZ$18:$BZ$1017),0)</f>
        <v>0</v>
      </c>
      <c r="AG335" s="117">
        <f>IFERROR($E335*SUMIF('Daily Log'!$CB$18:$CB$1017,$B335,'Daily Log'!$CC$18:$CC$1017),0)</f>
        <v>0</v>
      </c>
      <c r="AH335" s="117">
        <f>IFERROR($E335*SUMIF('Daily Log'!$CE$18:$CE$1017,$B335,'Daily Log'!$CF$18:$CF$1017),0)</f>
        <v>0</v>
      </c>
      <c r="AI335" s="117">
        <f>IFERROR($E335*SUMIF('Daily Log'!$CH$18:$CH$1017,$B335,'Daily Log'!$CI$18:$CI$1017),0)</f>
        <v>0</v>
      </c>
      <c r="AJ335" s="117">
        <f>IFERROR($E335*SUMIF('Daily Log'!$CK$18:$CK$1017,$B335,'Daily Log'!$CL$18:$CL$1017),0)</f>
        <v>0</v>
      </c>
      <c r="AK335" s="117">
        <f>IFERROR($E335*SUMIF('Daily Log'!$CN$18:$CN$1017,$B335,'Daily Log'!$CO$18:$CO$1017),0)</f>
        <v>0</v>
      </c>
    </row>
    <row r="336" spans="1:37" ht="33.75" customHeight="1">
      <c r="A336" s="93">
        <f t="shared" si="6"/>
        <v>39</v>
      </c>
      <c r="B336" s="409" t="s">
        <v>594</v>
      </c>
      <c r="C336" s="418"/>
      <c r="D336" s="399" t="s">
        <v>807</v>
      </c>
      <c r="E336" s="184">
        <v>1</v>
      </c>
      <c r="F336" s="116">
        <f t="shared" si="8"/>
        <v>3</v>
      </c>
      <c r="G336" s="117">
        <f>IFERROR($E336*SUMIF('Daily Log'!$B$18:$B$1017,$B336,'Daily Log'!$C$18:$C$1017),0)</f>
        <v>0</v>
      </c>
      <c r="H336" s="117">
        <f>IFERROR($E336*SUMIF('Daily Log'!$E$18:$E$1017,$B336,'Daily Log'!$F$18:$F$1017),0)</f>
        <v>0</v>
      </c>
      <c r="I336" s="117">
        <f>IFERROR($E336*SUMIF('Daily Log'!$H$18:$H$1017,$B336,'Daily Log'!$I$18:$I$1017),0)</f>
        <v>0</v>
      </c>
      <c r="J336" s="117">
        <f>IFERROR($E336*SUMIF('Daily Log'!$K$18:$K$1017,$B336,'Daily Log'!$L$18:$L$1017),0)</f>
        <v>0</v>
      </c>
      <c r="K336" s="117">
        <f>IFERROR($E336*SUMIF('Daily Log'!$N$18:$N$1017,$B336,'Daily Log'!$O$18:$O$1017),0)</f>
        <v>0</v>
      </c>
      <c r="L336" s="117">
        <f>IFERROR($E336*SUMIF('Daily Log'!$Q$18:$Q$1017,$B336,'Daily Log'!$R$18:$R$1017),0)</f>
        <v>0</v>
      </c>
      <c r="M336" s="117">
        <f>IFERROR($E336*SUMIF('Daily Log'!$T$18:$T$1017,$B336,'Daily Log'!$U$18:$U$1017),0)</f>
        <v>0</v>
      </c>
      <c r="N336" s="117">
        <f>IFERROR($E336*SUMIF('Daily Log'!$W$18:$W$1017,$B336,'Daily Log'!$X$18:$X$1017),0)</f>
        <v>0</v>
      </c>
      <c r="O336" s="117">
        <f>IFERROR($E336*SUMIF('Daily Log'!$Z$18:$Z$1017,$B336,'Daily Log'!$AA$18:$AA$1017),0)</f>
        <v>0</v>
      </c>
      <c r="P336" s="117">
        <f>IFERROR($E336*SUMIF('Daily Log'!$AC$18:$AC$1017,$B336,'Daily Log'!$AD$18:$AD$1017),0)</f>
        <v>0</v>
      </c>
      <c r="Q336" s="117">
        <f>IFERROR($E336*SUMIF('Daily Log'!$AF$18:$AF$1017,$B336,'Daily Log'!$AG$18:$AG$1017),0)</f>
        <v>0</v>
      </c>
      <c r="R336" s="117">
        <f>IFERROR($E336*SUMIF('Daily Log'!$AI$18:$AI$1017,$B336,'Daily Log'!$AJ$18:$AJ$1017),0)</f>
        <v>0</v>
      </c>
      <c r="S336" s="117">
        <f>IFERROR($E336*SUMIF('Daily Log'!$AL$18:$AL$1017,$B336,'Daily Log'!$AM$18:$AM$1017),0)</f>
        <v>0</v>
      </c>
      <c r="T336" s="117">
        <f>IFERROR($E336*SUMIF('Daily Log'!$AO$18:$AO$1017,$B336,'Daily Log'!$AP$18:$AP$1017),0)</f>
        <v>0</v>
      </c>
      <c r="U336" s="117">
        <f>IFERROR($E336*SUMIF('Daily Log'!$AR$18:$AR$1017,$B336,'Daily Log'!$AS$18:$AS$1017),0)</f>
        <v>0</v>
      </c>
      <c r="V336" s="117">
        <f>IFERROR($E336*SUMIF('Daily Log'!$AU$18:$AU$1017,$B336,'Daily Log'!$AV$18:$AV$1017),0)</f>
        <v>0</v>
      </c>
      <c r="W336" s="117">
        <f>IFERROR($E336*SUMIF('Daily Log'!$AX$18:$AX$1017,$B336,'Daily Log'!$AY$18:$AY$1017),0)</f>
        <v>0</v>
      </c>
      <c r="X336" s="117">
        <f>IFERROR($E336*SUMIF('Daily Log'!$BA$18:$BA$1017,$B336,'Daily Log'!$BB$18:$BB$1017),0)</f>
        <v>0</v>
      </c>
      <c r="Y336" s="117">
        <f>IFERROR($E336*SUMIF('Daily Log'!$BD$18:$BD$1017,$B336,'Daily Log'!$BE$18:$BE$1017),0)</f>
        <v>0</v>
      </c>
      <c r="Z336" s="117">
        <f>IFERROR($E336*SUMIF('Daily Log'!$BG$18:$BG$1017,$B336,'Daily Log'!$BH$18:$BH$1017),0)</f>
        <v>0</v>
      </c>
      <c r="AA336" s="117">
        <f>IFERROR($E336*SUMIF('Daily Log'!$BJ$18:$BJ$1017,$B336,'Daily Log'!$BK$18:$BK$1017),0)</f>
        <v>0</v>
      </c>
      <c r="AB336" s="117">
        <f>IFERROR($E336*SUMIF('Daily Log'!$BM$18:$BM$1017,$B336,'Daily Log'!$BN$18:$BN$1017),0)</f>
        <v>0</v>
      </c>
      <c r="AC336" s="117">
        <f>IFERROR($E336*SUMIF('Daily Log'!$BP$18:$BP$1017,$B336,'Daily Log'!$BQ$18:$BQ$1017),0)</f>
        <v>0</v>
      </c>
      <c r="AD336" s="117">
        <f>IFERROR($E336*SUMIF('Daily Log'!$BS$18:$BS$1017,$B336,'Daily Log'!$BT$18:$BT$1017),0)</f>
        <v>0</v>
      </c>
      <c r="AE336" s="117">
        <f>IFERROR($E336*SUMIF('Daily Log'!$BV$18:$BV$1017,$B336,'Daily Log'!$BW$18:$BW$1017),0)</f>
        <v>1</v>
      </c>
      <c r="AF336" s="117">
        <f>IFERROR($E336*SUMIF('Daily Log'!$BY$18:$BY$1017,$B336,'Daily Log'!$BZ$18:$BZ$1017),0)</f>
        <v>1</v>
      </c>
      <c r="AG336" s="117">
        <f>IFERROR($E336*SUMIF('Daily Log'!$CB$18:$CB$1017,$B336,'Daily Log'!$CC$18:$CC$1017),0)</f>
        <v>1</v>
      </c>
      <c r="AH336" s="117">
        <f>IFERROR($E336*SUMIF('Daily Log'!$CE$18:$CE$1017,$B336,'Daily Log'!$CF$18:$CF$1017),0)</f>
        <v>0</v>
      </c>
      <c r="AI336" s="117">
        <f>IFERROR($E336*SUMIF('Daily Log'!$CH$18:$CH$1017,$B336,'Daily Log'!$CI$18:$CI$1017),0)</f>
        <v>0</v>
      </c>
      <c r="AJ336" s="117">
        <f>IFERROR($E336*SUMIF('Daily Log'!$CK$18:$CK$1017,$B336,'Daily Log'!$CL$18:$CL$1017),0)</f>
        <v>0</v>
      </c>
      <c r="AK336" s="117">
        <f>IFERROR($E336*SUMIF('Daily Log'!$CN$18:$CN$1017,$B336,'Daily Log'!$CO$18:$CO$1017),0)</f>
        <v>0</v>
      </c>
    </row>
    <row r="337" spans="1:37" ht="33.75" customHeight="1">
      <c r="A337" s="93">
        <f t="shared" si="6"/>
        <v>40</v>
      </c>
      <c r="B337" s="409" t="s">
        <v>766</v>
      </c>
      <c r="C337" s="418"/>
      <c r="D337" s="399" t="s">
        <v>807</v>
      </c>
      <c r="E337" s="184">
        <v>1</v>
      </c>
      <c r="F337" s="116">
        <f t="shared" si="8"/>
        <v>3</v>
      </c>
      <c r="G337" s="117">
        <f>IFERROR($E337*SUMIF('Daily Log'!$B$18:$B$1017,$B337,'Daily Log'!$C$18:$C$1017),0)</f>
        <v>0</v>
      </c>
      <c r="H337" s="117">
        <f>IFERROR($E337*SUMIF('Daily Log'!$E$18:$E$1017,$B337,'Daily Log'!$F$18:$F$1017),0)</f>
        <v>0</v>
      </c>
      <c r="I337" s="117">
        <f>IFERROR($E337*SUMIF('Daily Log'!$H$18:$H$1017,$B337,'Daily Log'!$I$18:$I$1017),0)</f>
        <v>0</v>
      </c>
      <c r="J337" s="117">
        <f>IFERROR($E337*SUMIF('Daily Log'!$K$18:$K$1017,$B337,'Daily Log'!$L$18:$L$1017),0)</f>
        <v>0</v>
      </c>
      <c r="K337" s="117">
        <f>IFERROR($E337*SUMIF('Daily Log'!$N$18:$N$1017,$B337,'Daily Log'!$O$18:$O$1017),0)</f>
        <v>0</v>
      </c>
      <c r="L337" s="117">
        <f>IFERROR($E337*SUMIF('Daily Log'!$Q$18:$Q$1017,$B337,'Daily Log'!$R$18:$R$1017),0)</f>
        <v>0</v>
      </c>
      <c r="M337" s="117">
        <f>IFERROR($E337*SUMIF('Daily Log'!$T$18:$T$1017,$B337,'Daily Log'!$U$18:$U$1017),0)</f>
        <v>0</v>
      </c>
      <c r="N337" s="117">
        <f>IFERROR($E337*SUMIF('Daily Log'!$W$18:$W$1017,$B337,'Daily Log'!$X$18:$X$1017),0)</f>
        <v>0</v>
      </c>
      <c r="O337" s="117">
        <f>IFERROR($E337*SUMIF('Daily Log'!$Z$18:$Z$1017,$B337,'Daily Log'!$AA$18:$AA$1017),0)</f>
        <v>0</v>
      </c>
      <c r="P337" s="117">
        <f>IFERROR($E337*SUMIF('Daily Log'!$AC$18:$AC$1017,$B337,'Daily Log'!$AD$18:$AD$1017),0)</f>
        <v>0</v>
      </c>
      <c r="Q337" s="117">
        <f>IFERROR($E337*SUMIF('Daily Log'!$AF$18:$AF$1017,$B337,'Daily Log'!$AG$18:$AG$1017),0)</f>
        <v>0</v>
      </c>
      <c r="R337" s="117">
        <f>IFERROR($E337*SUMIF('Daily Log'!$AI$18:$AI$1017,$B337,'Daily Log'!$AJ$18:$AJ$1017),0)</f>
        <v>0</v>
      </c>
      <c r="S337" s="117">
        <f>IFERROR($E337*SUMIF('Daily Log'!$AL$18:$AL$1017,$B337,'Daily Log'!$AM$18:$AM$1017),0)</f>
        <v>0</v>
      </c>
      <c r="T337" s="117">
        <f>IFERROR($E337*SUMIF('Daily Log'!$AO$18:$AO$1017,$B337,'Daily Log'!$AP$18:$AP$1017),0)</f>
        <v>0</v>
      </c>
      <c r="U337" s="117">
        <f>IFERROR($E337*SUMIF('Daily Log'!$AR$18:$AR$1017,$B337,'Daily Log'!$AS$18:$AS$1017),0)</f>
        <v>0</v>
      </c>
      <c r="V337" s="117">
        <f>IFERROR($E337*SUMIF('Daily Log'!$AU$18:$AU$1017,$B337,'Daily Log'!$AV$18:$AV$1017),0)</f>
        <v>0</v>
      </c>
      <c r="W337" s="117">
        <f>IFERROR($E337*SUMIF('Daily Log'!$AX$18:$AX$1017,$B337,'Daily Log'!$AY$18:$AY$1017),0)</f>
        <v>0</v>
      </c>
      <c r="X337" s="117">
        <f>IFERROR($E337*SUMIF('Daily Log'!$BA$18:$BA$1017,$B337,'Daily Log'!$BB$18:$BB$1017),0)</f>
        <v>0</v>
      </c>
      <c r="Y337" s="117">
        <f>IFERROR($E337*SUMIF('Daily Log'!$BD$18:$BD$1017,$B337,'Daily Log'!$BE$18:$BE$1017),0)</f>
        <v>0</v>
      </c>
      <c r="Z337" s="117">
        <f>IFERROR($E337*SUMIF('Daily Log'!$BG$18:$BG$1017,$B337,'Daily Log'!$BH$18:$BH$1017),0)</f>
        <v>0</v>
      </c>
      <c r="AA337" s="117">
        <f>IFERROR($E337*SUMIF('Daily Log'!$BJ$18:$BJ$1017,$B337,'Daily Log'!$BK$18:$BK$1017),0)</f>
        <v>1</v>
      </c>
      <c r="AB337" s="117">
        <f>IFERROR($E337*SUMIF('Daily Log'!$BM$18:$BM$1017,$B337,'Daily Log'!$BN$18:$BN$1017),0)</f>
        <v>0</v>
      </c>
      <c r="AC337" s="117">
        <f>IFERROR($E337*SUMIF('Daily Log'!$BP$18:$BP$1017,$B337,'Daily Log'!$BQ$18:$BQ$1017),0)</f>
        <v>1</v>
      </c>
      <c r="AD337" s="117">
        <f>IFERROR($E337*SUMIF('Daily Log'!$BS$18:$BS$1017,$B337,'Daily Log'!$BT$18:$BT$1017),0)</f>
        <v>0</v>
      </c>
      <c r="AE337" s="117">
        <f>IFERROR($E337*SUMIF('Daily Log'!$BV$18:$BV$1017,$B337,'Daily Log'!$BW$18:$BW$1017),0)</f>
        <v>0</v>
      </c>
      <c r="AF337" s="117">
        <f>IFERROR($E337*SUMIF('Daily Log'!$BY$18:$BY$1017,$B337,'Daily Log'!$BZ$18:$BZ$1017),0)</f>
        <v>0</v>
      </c>
      <c r="AG337" s="117">
        <f>IFERROR($E337*SUMIF('Daily Log'!$CB$18:$CB$1017,$B337,'Daily Log'!$CC$18:$CC$1017),0)</f>
        <v>1</v>
      </c>
      <c r="AH337" s="117">
        <f>IFERROR($E337*SUMIF('Daily Log'!$CE$18:$CE$1017,$B337,'Daily Log'!$CF$18:$CF$1017),0)</f>
        <v>0</v>
      </c>
      <c r="AI337" s="117">
        <f>IFERROR($E337*SUMIF('Daily Log'!$CH$18:$CH$1017,$B337,'Daily Log'!$CI$18:$CI$1017),0)</f>
        <v>0</v>
      </c>
      <c r="AJ337" s="117">
        <f>IFERROR($E337*SUMIF('Daily Log'!$CK$18:$CK$1017,$B337,'Daily Log'!$CL$18:$CL$1017),0)</f>
        <v>0</v>
      </c>
      <c r="AK337" s="117">
        <f>IFERROR($E337*SUMIF('Daily Log'!$CN$18:$CN$1017,$B337,'Daily Log'!$CO$18:$CO$1017),0)</f>
        <v>0</v>
      </c>
    </row>
    <row r="338" spans="1:37" ht="33.75" customHeight="1">
      <c r="A338" s="93">
        <f t="shared" si="6"/>
        <v>41</v>
      </c>
      <c r="B338" s="409" t="s">
        <v>620</v>
      </c>
      <c r="C338" s="418"/>
      <c r="D338" s="399" t="s">
        <v>807</v>
      </c>
      <c r="E338" s="184">
        <v>1</v>
      </c>
      <c r="F338" s="116">
        <f t="shared" si="8"/>
        <v>1</v>
      </c>
      <c r="G338" s="117">
        <f>IFERROR($E338*SUMIF('Daily Log'!$B$18:$B$1017,$B338,'Daily Log'!$C$18:$C$1017),0)</f>
        <v>0</v>
      </c>
      <c r="H338" s="117">
        <f>IFERROR($E338*SUMIF('Daily Log'!$E$18:$E$1017,$B338,'Daily Log'!$F$18:$F$1017),0)</f>
        <v>0</v>
      </c>
      <c r="I338" s="117">
        <f>IFERROR($E338*SUMIF('Daily Log'!$H$18:$H$1017,$B338,'Daily Log'!$I$18:$I$1017),0)</f>
        <v>0</v>
      </c>
      <c r="J338" s="117">
        <f>IFERROR($E338*SUMIF('Daily Log'!$K$18:$K$1017,$B338,'Daily Log'!$L$18:$L$1017),0)</f>
        <v>0</v>
      </c>
      <c r="K338" s="117">
        <f>IFERROR($E338*SUMIF('Daily Log'!$N$18:$N$1017,$B338,'Daily Log'!$O$18:$O$1017),0)</f>
        <v>0</v>
      </c>
      <c r="L338" s="117">
        <f>IFERROR($E338*SUMIF('Daily Log'!$Q$18:$Q$1017,$B338,'Daily Log'!$R$18:$R$1017),0)</f>
        <v>0</v>
      </c>
      <c r="M338" s="117">
        <f>IFERROR($E338*SUMIF('Daily Log'!$T$18:$T$1017,$B338,'Daily Log'!$U$18:$U$1017),0)</f>
        <v>0</v>
      </c>
      <c r="N338" s="117">
        <f>IFERROR($E338*SUMIF('Daily Log'!$W$18:$W$1017,$B338,'Daily Log'!$X$18:$X$1017),0)</f>
        <v>0</v>
      </c>
      <c r="O338" s="117">
        <f>IFERROR($E338*SUMIF('Daily Log'!$Z$18:$Z$1017,$B338,'Daily Log'!$AA$18:$AA$1017),0)</f>
        <v>0</v>
      </c>
      <c r="P338" s="117">
        <f>IFERROR($E338*SUMIF('Daily Log'!$AC$18:$AC$1017,$B338,'Daily Log'!$AD$18:$AD$1017),0)</f>
        <v>0</v>
      </c>
      <c r="Q338" s="117">
        <f>IFERROR($E338*SUMIF('Daily Log'!$AF$18:$AF$1017,$B338,'Daily Log'!$AG$18:$AG$1017),0)</f>
        <v>0</v>
      </c>
      <c r="R338" s="117">
        <f>IFERROR($E338*SUMIF('Daily Log'!$AI$18:$AI$1017,$B338,'Daily Log'!$AJ$18:$AJ$1017),0)</f>
        <v>0</v>
      </c>
      <c r="S338" s="117">
        <f>IFERROR($E338*SUMIF('Daily Log'!$AL$18:$AL$1017,$B338,'Daily Log'!$AM$18:$AM$1017),0)</f>
        <v>0</v>
      </c>
      <c r="T338" s="117">
        <f>IFERROR($E338*SUMIF('Daily Log'!$AO$18:$AO$1017,$B338,'Daily Log'!$AP$18:$AP$1017),0)</f>
        <v>0</v>
      </c>
      <c r="U338" s="117">
        <f>IFERROR($E338*SUMIF('Daily Log'!$AR$18:$AR$1017,$B338,'Daily Log'!$AS$18:$AS$1017),0)</f>
        <v>0</v>
      </c>
      <c r="V338" s="117">
        <f>IFERROR($E338*SUMIF('Daily Log'!$AU$18:$AU$1017,$B338,'Daily Log'!$AV$18:$AV$1017),0)</f>
        <v>0</v>
      </c>
      <c r="W338" s="117">
        <f>IFERROR($E338*SUMIF('Daily Log'!$AX$18:$AX$1017,$B338,'Daily Log'!$AY$18:$AY$1017),0)</f>
        <v>0</v>
      </c>
      <c r="X338" s="117">
        <f>IFERROR($E338*SUMIF('Daily Log'!$BA$18:$BA$1017,$B338,'Daily Log'!$BB$18:$BB$1017),0)</f>
        <v>0</v>
      </c>
      <c r="Y338" s="117">
        <f>IFERROR($E338*SUMIF('Daily Log'!$BD$18:$BD$1017,$B338,'Daily Log'!$BE$18:$BE$1017),0)</f>
        <v>0</v>
      </c>
      <c r="Z338" s="117">
        <f>IFERROR($E338*SUMIF('Daily Log'!$BG$18:$BG$1017,$B338,'Daily Log'!$BH$18:$BH$1017),0)</f>
        <v>0</v>
      </c>
      <c r="AA338" s="117">
        <f>IFERROR($E338*SUMIF('Daily Log'!$BJ$18:$BJ$1017,$B338,'Daily Log'!$BK$18:$BK$1017),0)</f>
        <v>0</v>
      </c>
      <c r="AB338" s="117">
        <f>IFERROR($E338*SUMIF('Daily Log'!$BM$18:$BM$1017,$B338,'Daily Log'!$BN$18:$BN$1017),0)</f>
        <v>0</v>
      </c>
      <c r="AC338" s="117">
        <f>IFERROR($E338*SUMIF('Daily Log'!$BP$18:$BP$1017,$B338,'Daily Log'!$BQ$18:$BQ$1017),0)</f>
        <v>0</v>
      </c>
      <c r="AD338" s="117">
        <f>IFERROR($E338*SUMIF('Daily Log'!$BS$18:$BS$1017,$B338,'Daily Log'!$BT$18:$BT$1017),0)</f>
        <v>0</v>
      </c>
      <c r="AE338" s="117">
        <f>IFERROR($E338*SUMIF('Daily Log'!$BV$18:$BV$1017,$B338,'Daily Log'!$BW$18:$BW$1017),0)</f>
        <v>1</v>
      </c>
      <c r="AF338" s="117">
        <f>IFERROR($E338*SUMIF('Daily Log'!$BY$18:$BY$1017,$B338,'Daily Log'!$BZ$18:$BZ$1017),0)</f>
        <v>0</v>
      </c>
      <c r="AG338" s="117">
        <f>IFERROR($E338*SUMIF('Daily Log'!$CB$18:$CB$1017,$B338,'Daily Log'!$CC$18:$CC$1017),0)</f>
        <v>0</v>
      </c>
      <c r="AH338" s="117">
        <f>IFERROR($E338*SUMIF('Daily Log'!$CE$18:$CE$1017,$B338,'Daily Log'!$CF$18:$CF$1017),0)</f>
        <v>0</v>
      </c>
      <c r="AI338" s="117">
        <f>IFERROR($E338*SUMIF('Daily Log'!$CH$18:$CH$1017,$B338,'Daily Log'!$CI$18:$CI$1017),0)</f>
        <v>0</v>
      </c>
      <c r="AJ338" s="117">
        <f>IFERROR($E338*SUMIF('Daily Log'!$CK$18:$CK$1017,$B338,'Daily Log'!$CL$18:$CL$1017),0)</f>
        <v>0</v>
      </c>
      <c r="AK338" s="117">
        <f>IFERROR($E338*SUMIF('Daily Log'!$CN$18:$CN$1017,$B338,'Daily Log'!$CO$18:$CO$1017),0)</f>
        <v>0</v>
      </c>
    </row>
    <row r="339" spans="1:37" ht="33.75" customHeight="1">
      <c r="A339" s="93">
        <f t="shared" si="6"/>
        <v>42</v>
      </c>
      <c r="B339" s="409" t="s">
        <v>500</v>
      </c>
      <c r="C339" s="418"/>
      <c r="D339" s="399" t="s">
        <v>807</v>
      </c>
      <c r="E339" s="184">
        <v>1</v>
      </c>
      <c r="F339" s="116">
        <f t="shared" si="8"/>
        <v>3</v>
      </c>
      <c r="G339" s="117">
        <f>IFERROR($E339*SUMIF('Daily Log'!$B$18:$B$1017,$B339,'Daily Log'!$C$18:$C$1017),0)</f>
        <v>0</v>
      </c>
      <c r="H339" s="117">
        <f>IFERROR($E339*SUMIF('Daily Log'!$E$18:$E$1017,$B339,'Daily Log'!$F$18:$F$1017),0)</f>
        <v>0</v>
      </c>
      <c r="I339" s="117">
        <f>IFERROR($E339*SUMIF('Daily Log'!$H$18:$H$1017,$B339,'Daily Log'!$I$18:$I$1017),0)</f>
        <v>0</v>
      </c>
      <c r="J339" s="117">
        <f>IFERROR($E339*SUMIF('Daily Log'!$K$18:$K$1017,$B339,'Daily Log'!$L$18:$L$1017),0)</f>
        <v>0</v>
      </c>
      <c r="K339" s="117">
        <f>IFERROR($E339*SUMIF('Daily Log'!$N$18:$N$1017,$B339,'Daily Log'!$O$18:$O$1017),0)</f>
        <v>0</v>
      </c>
      <c r="L339" s="117">
        <f>IFERROR($E339*SUMIF('Daily Log'!$Q$18:$Q$1017,$B339,'Daily Log'!$R$18:$R$1017),0)</f>
        <v>0</v>
      </c>
      <c r="M339" s="117">
        <f>IFERROR($E339*SUMIF('Daily Log'!$T$18:$T$1017,$B339,'Daily Log'!$U$18:$U$1017),0)</f>
        <v>0</v>
      </c>
      <c r="N339" s="117">
        <f>IFERROR($E339*SUMIF('Daily Log'!$W$18:$W$1017,$B339,'Daily Log'!$X$18:$X$1017),0)</f>
        <v>0</v>
      </c>
      <c r="O339" s="117">
        <f>IFERROR($E339*SUMIF('Daily Log'!$Z$18:$Z$1017,$B339,'Daily Log'!$AA$18:$AA$1017),0)</f>
        <v>0</v>
      </c>
      <c r="P339" s="117">
        <f>IFERROR($E339*SUMIF('Daily Log'!$AC$18:$AC$1017,$B339,'Daily Log'!$AD$18:$AD$1017),0)</f>
        <v>0</v>
      </c>
      <c r="Q339" s="117">
        <f>IFERROR($E339*SUMIF('Daily Log'!$AF$18:$AF$1017,$B339,'Daily Log'!$AG$18:$AG$1017),0)</f>
        <v>0</v>
      </c>
      <c r="R339" s="117">
        <f>IFERROR($E339*SUMIF('Daily Log'!$AI$18:$AI$1017,$B339,'Daily Log'!$AJ$18:$AJ$1017),0)</f>
        <v>0</v>
      </c>
      <c r="S339" s="117">
        <f>IFERROR($E339*SUMIF('Daily Log'!$AL$18:$AL$1017,$B339,'Daily Log'!$AM$18:$AM$1017),0)</f>
        <v>0</v>
      </c>
      <c r="T339" s="117">
        <f>IFERROR($E339*SUMIF('Daily Log'!$AO$18:$AO$1017,$B339,'Daily Log'!$AP$18:$AP$1017),0)</f>
        <v>0</v>
      </c>
      <c r="U339" s="117">
        <f>IFERROR($E339*SUMIF('Daily Log'!$AR$18:$AR$1017,$B339,'Daily Log'!$AS$18:$AS$1017),0)</f>
        <v>0</v>
      </c>
      <c r="V339" s="117">
        <f>IFERROR($E339*SUMIF('Daily Log'!$AU$18:$AU$1017,$B339,'Daily Log'!$AV$18:$AV$1017),0)</f>
        <v>0</v>
      </c>
      <c r="W339" s="117">
        <f>IFERROR($E339*SUMIF('Daily Log'!$AX$18:$AX$1017,$B339,'Daily Log'!$AY$18:$AY$1017),0)</f>
        <v>0</v>
      </c>
      <c r="X339" s="117">
        <f>IFERROR($E339*SUMIF('Daily Log'!$BA$18:$BA$1017,$B339,'Daily Log'!$BB$18:$BB$1017),0)</f>
        <v>0</v>
      </c>
      <c r="Y339" s="117">
        <f>IFERROR($E339*SUMIF('Daily Log'!$BD$18:$BD$1017,$B339,'Daily Log'!$BE$18:$BE$1017),0)</f>
        <v>0</v>
      </c>
      <c r="Z339" s="117">
        <f>IFERROR($E339*SUMIF('Daily Log'!$BG$18:$BG$1017,$B339,'Daily Log'!$BH$18:$BH$1017),0)</f>
        <v>0</v>
      </c>
      <c r="AA339" s="117">
        <f>IFERROR($E339*SUMIF('Daily Log'!$BJ$18:$BJ$1017,$B339,'Daily Log'!$BK$18:$BK$1017),0)</f>
        <v>0</v>
      </c>
      <c r="AB339" s="117">
        <f>IFERROR($E339*SUMIF('Daily Log'!$BM$18:$BM$1017,$B339,'Daily Log'!$BN$18:$BN$1017),0)</f>
        <v>0</v>
      </c>
      <c r="AC339" s="117">
        <f>IFERROR($E339*SUMIF('Daily Log'!$BP$18:$BP$1017,$B339,'Daily Log'!$BQ$18:$BQ$1017),0)</f>
        <v>0</v>
      </c>
      <c r="AD339" s="117">
        <f>IFERROR($E339*SUMIF('Daily Log'!$BS$18:$BS$1017,$B339,'Daily Log'!$BT$18:$BT$1017),0)</f>
        <v>0</v>
      </c>
      <c r="AE339" s="117">
        <f>IFERROR($E339*SUMIF('Daily Log'!$BV$18:$BV$1017,$B339,'Daily Log'!$BW$18:$BW$1017),0)</f>
        <v>1</v>
      </c>
      <c r="AF339" s="117">
        <f>IFERROR($E339*SUMIF('Daily Log'!$BY$18:$BY$1017,$B339,'Daily Log'!$BZ$18:$BZ$1017),0)</f>
        <v>2</v>
      </c>
      <c r="AG339" s="117">
        <f>IFERROR($E339*SUMIF('Daily Log'!$CB$18:$CB$1017,$B339,'Daily Log'!$CC$18:$CC$1017),0)</f>
        <v>0</v>
      </c>
      <c r="AH339" s="117">
        <f>IFERROR($E339*SUMIF('Daily Log'!$CE$18:$CE$1017,$B339,'Daily Log'!$CF$18:$CF$1017),0)</f>
        <v>0</v>
      </c>
      <c r="AI339" s="117">
        <f>IFERROR($E339*SUMIF('Daily Log'!$CH$18:$CH$1017,$B339,'Daily Log'!$CI$18:$CI$1017),0)</f>
        <v>0</v>
      </c>
      <c r="AJ339" s="117">
        <f>IFERROR($E339*SUMIF('Daily Log'!$CK$18:$CK$1017,$B339,'Daily Log'!$CL$18:$CL$1017),0)</f>
        <v>0</v>
      </c>
      <c r="AK339" s="117">
        <f>IFERROR($E339*SUMIF('Daily Log'!$CN$18:$CN$1017,$B339,'Daily Log'!$CO$18:$CO$1017),0)</f>
        <v>0</v>
      </c>
    </row>
    <row r="340" spans="1:37" ht="33.75" customHeight="1">
      <c r="A340" s="93">
        <f t="shared" si="6"/>
        <v>43</v>
      </c>
      <c r="B340" s="409" t="s">
        <v>595</v>
      </c>
      <c r="C340" s="418"/>
      <c r="D340" s="399" t="s">
        <v>807</v>
      </c>
      <c r="E340" s="184">
        <v>1</v>
      </c>
      <c r="F340" s="116">
        <f t="shared" si="8"/>
        <v>5</v>
      </c>
      <c r="G340" s="117">
        <f>IFERROR($E340*SUMIF('Daily Log'!$B$18:$B$1017,$B340,'Daily Log'!$C$18:$C$1017),0)</f>
        <v>0</v>
      </c>
      <c r="H340" s="117">
        <f>IFERROR($E340*SUMIF('Daily Log'!$E$18:$E$1017,$B340,'Daily Log'!$F$18:$F$1017),0)</f>
        <v>0</v>
      </c>
      <c r="I340" s="117">
        <f>IFERROR($E340*SUMIF('Daily Log'!$H$18:$H$1017,$B340,'Daily Log'!$I$18:$I$1017),0)</f>
        <v>0</v>
      </c>
      <c r="J340" s="117">
        <f>IFERROR($E340*SUMIF('Daily Log'!$K$18:$K$1017,$B340,'Daily Log'!$L$18:$L$1017),0)</f>
        <v>0</v>
      </c>
      <c r="K340" s="117">
        <f>IFERROR($E340*SUMIF('Daily Log'!$N$18:$N$1017,$B340,'Daily Log'!$O$18:$O$1017),0)</f>
        <v>0</v>
      </c>
      <c r="L340" s="117">
        <f>IFERROR($E340*SUMIF('Daily Log'!$Q$18:$Q$1017,$B340,'Daily Log'!$R$18:$R$1017),0)</f>
        <v>0</v>
      </c>
      <c r="M340" s="117">
        <f>IFERROR($E340*SUMIF('Daily Log'!$T$18:$T$1017,$B340,'Daily Log'!$U$18:$U$1017),0)</f>
        <v>0</v>
      </c>
      <c r="N340" s="117">
        <f>IFERROR($E340*SUMIF('Daily Log'!$W$18:$W$1017,$B340,'Daily Log'!$X$18:$X$1017),0)</f>
        <v>0</v>
      </c>
      <c r="O340" s="117">
        <f>IFERROR($E340*SUMIF('Daily Log'!$Z$18:$Z$1017,$B340,'Daily Log'!$AA$18:$AA$1017),0)</f>
        <v>0</v>
      </c>
      <c r="P340" s="117">
        <f>IFERROR($E340*SUMIF('Daily Log'!$AC$18:$AC$1017,$B340,'Daily Log'!$AD$18:$AD$1017),0)</f>
        <v>0</v>
      </c>
      <c r="Q340" s="117">
        <f>IFERROR($E340*SUMIF('Daily Log'!$AF$18:$AF$1017,$B340,'Daily Log'!$AG$18:$AG$1017),0)</f>
        <v>0</v>
      </c>
      <c r="R340" s="117">
        <f>IFERROR($E340*SUMIF('Daily Log'!$AI$18:$AI$1017,$B340,'Daily Log'!$AJ$18:$AJ$1017),0)</f>
        <v>0</v>
      </c>
      <c r="S340" s="117">
        <f>IFERROR($E340*SUMIF('Daily Log'!$AL$18:$AL$1017,$B340,'Daily Log'!$AM$18:$AM$1017),0)</f>
        <v>0</v>
      </c>
      <c r="T340" s="117">
        <f>IFERROR($E340*SUMIF('Daily Log'!$AO$18:$AO$1017,$B340,'Daily Log'!$AP$18:$AP$1017),0)</f>
        <v>0</v>
      </c>
      <c r="U340" s="117">
        <f>IFERROR($E340*SUMIF('Daily Log'!$AR$18:$AR$1017,$B340,'Daily Log'!$AS$18:$AS$1017),0)</f>
        <v>0</v>
      </c>
      <c r="V340" s="117">
        <f>IFERROR($E340*SUMIF('Daily Log'!$AU$18:$AU$1017,$B340,'Daily Log'!$AV$18:$AV$1017),0)</f>
        <v>0</v>
      </c>
      <c r="W340" s="117">
        <f>IFERROR($E340*SUMIF('Daily Log'!$AX$18:$AX$1017,$B340,'Daily Log'!$AY$18:$AY$1017),0)</f>
        <v>0</v>
      </c>
      <c r="X340" s="117">
        <f>IFERROR($E340*SUMIF('Daily Log'!$BA$18:$BA$1017,$B340,'Daily Log'!$BB$18:$BB$1017),0)</f>
        <v>0</v>
      </c>
      <c r="Y340" s="117">
        <f>IFERROR($E340*SUMIF('Daily Log'!$BD$18:$BD$1017,$B340,'Daily Log'!$BE$18:$BE$1017),0)</f>
        <v>0</v>
      </c>
      <c r="Z340" s="117">
        <f>IFERROR($E340*SUMIF('Daily Log'!$BG$18:$BG$1017,$B340,'Daily Log'!$BH$18:$BH$1017),0)</f>
        <v>0</v>
      </c>
      <c r="AA340" s="117">
        <f>IFERROR($E340*SUMIF('Daily Log'!$BJ$18:$BJ$1017,$B340,'Daily Log'!$BK$18:$BK$1017),0)</f>
        <v>0</v>
      </c>
      <c r="AB340" s="117">
        <f>IFERROR($E340*SUMIF('Daily Log'!$BM$18:$BM$1017,$B340,'Daily Log'!$BN$18:$BN$1017),0)</f>
        <v>1</v>
      </c>
      <c r="AC340" s="117">
        <f>IFERROR($E340*SUMIF('Daily Log'!$BP$18:$BP$1017,$B340,'Daily Log'!$BQ$18:$BQ$1017),0)</f>
        <v>1</v>
      </c>
      <c r="AD340" s="117">
        <f>IFERROR($E340*SUMIF('Daily Log'!$BS$18:$BS$1017,$B340,'Daily Log'!$BT$18:$BT$1017),0)</f>
        <v>1</v>
      </c>
      <c r="AE340" s="117">
        <f>IFERROR($E340*SUMIF('Daily Log'!$BV$18:$BV$1017,$B340,'Daily Log'!$BW$18:$BW$1017),0)</f>
        <v>2</v>
      </c>
      <c r="AF340" s="117">
        <f>IFERROR($E340*SUMIF('Daily Log'!$BY$18:$BY$1017,$B340,'Daily Log'!$BZ$18:$BZ$1017),0)</f>
        <v>0</v>
      </c>
      <c r="AG340" s="117">
        <f>IFERROR($E340*SUMIF('Daily Log'!$CB$18:$CB$1017,$B340,'Daily Log'!$CC$18:$CC$1017),0)</f>
        <v>0</v>
      </c>
      <c r="AH340" s="117">
        <f>IFERROR($E340*SUMIF('Daily Log'!$CE$18:$CE$1017,$B340,'Daily Log'!$CF$18:$CF$1017),0)</f>
        <v>0</v>
      </c>
      <c r="AI340" s="117">
        <f>IFERROR($E340*SUMIF('Daily Log'!$CH$18:$CH$1017,$B340,'Daily Log'!$CI$18:$CI$1017),0)</f>
        <v>0</v>
      </c>
      <c r="AJ340" s="117">
        <f>IFERROR($E340*SUMIF('Daily Log'!$CK$18:$CK$1017,$B340,'Daily Log'!$CL$18:$CL$1017),0)</f>
        <v>0</v>
      </c>
      <c r="AK340" s="117">
        <f>IFERROR($E340*SUMIF('Daily Log'!$CN$18:$CN$1017,$B340,'Daily Log'!$CO$18:$CO$1017),0)</f>
        <v>0</v>
      </c>
    </row>
    <row r="341" spans="1:37" ht="33.75" customHeight="1">
      <c r="A341" s="93">
        <f t="shared" si="6"/>
        <v>44</v>
      </c>
      <c r="B341" s="409" t="s">
        <v>635</v>
      </c>
      <c r="C341" s="418"/>
      <c r="D341" s="399" t="s">
        <v>807</v>
      </c>
      <c r="E341" s="184">
        <v>1</v>
      </c>
      <c r="F341" s="116">
        <f t="shared" si="8"/>
        <v>2</v>
      </c>
      <c r="G341" s="117">
        <f>IFERROR($E341*SUMIF('Daily Log'!$B$18:$B$1017,$B341,'Daily Log'!$C$18:$C$1017),0)</f>
        <v>0</v>
      </c>
      <c r="H341" s="117">
        <f>IFERROR($E341*SUMIF('Daily Log'!$E$18:$E$1017,$B341,'Daily Log'!$F$18:$F$1017),0)</f>
        <v>0</v>
      </c>
      <c r="I341" s="117">
        <f>IFERROR($E341*SUMIF('Daily Log'!$H$18:$H$1017,$B341,'Daily Log'!$I$18:$I$1017),0)</f>
        <v>0</v>
      </c>
      <c r="J341" s="117">
        <f>IFERROR($E341*SUMIF('Daily Log'!$K$18:$K$1017,$B341,'Daily Log'!$L$18:$L$1017),0)</f>
        <v>0</v>
      </c>
      <c r="K341" s="117">
        <f>IFERROR($E341*SUMIF('Daily Log'!$N$18:$N$1017,$B341,'Daily Log'!$O$18:$O$1017),0)</f>
        <v>0</v>
      </c>
      <c r="L341" s="117">
        <f>IFERROR($E341*SUMIF('Daily Log'!$Q$18:$Q$1017,$B341,'Daily Log'!$R$18:$R$1017),0)</f>
        <v>0</v>
      </c>
      <c r="M341" s="117">
        <f>IFERROR($E341*SUMIF('Daily Log'!$T$18:$T$1017,$B341,'Daily Log'!$U$18:$U$1017),0)</f>
        <v>0</v>
      </c>
      <c r="N341" s="117">
        <f>IFERROR($E341*SUMIF('Daily Log'!$W$18:$W$1017,$B341,'Daily Log'!$X$18:$X$1017),0)</f>
        <v>0</v>
      </c>
      <c r="O341" s="117">
        <f>IFERROR($E341*SUMIF('Daily Log'!$Z$18:$Z$1017,$B341,'Daily Log'!$AA$18:$AA$1017),0)</f>
        <v>0</v>
      </c>
      <c r="P341" s="117">
        <f>IFERROR($E341*SUMIF('Daily Log'!$AC$18:$AC$1017,$B341,'Daily Log'!$AD$18:$AD$1017),0)</f>
        <v>0</v>
      </c>
      <c r="Q341" s="117">
        <f>IFERROR($E341*SUMIF('Daily Log'!$AF$18:$AF$1017,$B341,'Daily Log'!$AG$18:$AG$1017),0)</f>
        <v>0</v>
      </c>
      <c r="R341" s="117">
        <f>IFERROR($E341*SUMIF('Daily Log'!$AI$18:$AI$1017,$B341,'Daily Log'!$AJ$18:$AJ$1017),0)</f>
        <v>0</v>
      </c>
      <c r="S341" s="117">
        <f>IFERROR($E341*SUMIF('Daily Log'!$AL$18:$AL$1017,$B341,'Daily Log'!$AM$18:$AM$1017),0)</f>
        <v>0</v>
      </c>
      <c r="T341" s="117">
        <f>IFERROR($E341*SUMIF('Daily Log'!$AO$18:$AO$1017,$B341,'Daily Log'!$AP$18:$AP$1017),0)</f>
        <v>0</v>
      </c>
      <c r="U341" s="117">
        <f>IFERROR($E341*SUMIF('Daily Log'!$AR$18:$AR$1017,$B341,'Daily Log'!$AS$18:$AS$1017),0)</f>
        <v>0</v>
      </c>
      <c r="V341" s="117">
        <f>IFERROR($E341*SUMIF('Daily Log'!$AU$18:$AU$1017,$B341,'Daily Log'!$AV$18:$AV$1017),0)</f>
        <v>0</v>
      </c>
      <c r="W341" s="117">
        <f>IFERROR($E341*SUMIF('Daily Log'!$AX$18:$AX$1017,$B341,'Daily Log'!$AY$18:$AY$1017),0)</f>
        <v>0</v>
      </c>
      <c r="X341" s="117">
        <f>IFERROR($E341*SUMIF('Daily Log'!$BA$18:$BA$1017,$B341,'Daily Log'!$BB$18:$BB$1017),0)</f>
        <v>0</v>
      </c>
      <c r="Y341" s="117">
        <f>IFERROR($E341*SUMIF('Daily Log'!$BD$18:$BD$1017,$B341,'Daily Log'!$BE$18:$BE$1017),0)</f>
        <v>0</v>
      </c>
      <c r="Z341" s="117">
        <f>IFERROR($E341*SUMIF('Daily Log'!$BG$18:$BG$1017,$B341,'Daily Log'!$BH$18:$BH$1017),0)</f>
        <v>0</v>
      </c>
      <c r="AA341" s="117">
        <f>IFERROR($E341*SUMIF('Daily Log'!$BJ$18:$BJ$1017,$B341,'Daily Log'!$BK$18:$BK$1017),0)</f>
        <v>0</v>
      </c>
      <c r="AB341" s="117">
        <f>IFERROR($E341*SUMIF('Daily Log'!$BM$18:$BM$1017,$B341,'Daily Log'!$BN$18:$BN$1017),0)</f>
        <v>0</v>
      </c>
      <c r="AC341" s="117">
        <f>IFERROR($E341*SUMIF('Daily Log'!$BP$18:$BP$1017,$B341,'Daily Log'!$BQ$18:$BQ$1017),0)</f>
        <v>1</v>
      </c>
      <c r="AD341" s="117">
        <f>IFERROR($E341*SUMIF('Daily Log'!$BS$18:$BS$1017,$B341,'Daily Log'!$BT$18:$BT$1017),0)</f>
        <v>0</v>
      </c>
      <c r="AE341" s="117">
        <f>IFERROR($E341*SUMIF('Daily Log'!$BV$18:$BV$1017,$B341,'Daily Log'!$BW$18:$BW$1017),0)</f>
        <v>1</v>
      </c>
      <c r="AF341" s="117">
        <f>IFERROR($E341*SUMIF('Daily Log'!$BY$18:$BY$1017,$B341,'Daily Log'!$BZ$18:$BZ$1017),0)</f>
        <v>0</v>
      </c>
      <c r="AG341" s="117">
        <f>IFERROR($E341*SUMIF('Daily Log'!$CB$18:$CB$1017,$B341,'Daily Log'!$CC$18:$CC$1017),0)</f>
        <v>0</v>
      </c>
      <c r="AH341" s="117">
        <f>IFERROR($E341*SUMIF('Daily Log'!$CE$18:$CE$1017,$B341,'Daily Log'!$CF$18:$CF$1017),0)</f>
        <v>0</v>
      </c>
      <c r="AI341" s="117">
        <f>IFERROR($E341*SUMIF('Daily Log'!$CH$18:$CH$1017,$B341,'Daily Log'!$CI$18:$CI$1017),0)</f>
        <v>0</v>
      </c>
      <c r="AJ341" s="117">
        <f>IFERROR($E341*SUMIF('Daily Log'!$CK$18:$CK$1017,$B341,'Daily Log'!$CL$18:$CL$1017),0)</f>
        <v>0</v>
      </c>
      <c r="AK341" s="117">
        <f>IFERROR($E341*SUMIF('Daily Log'!$CN$18:$CN$1017,$B341,'Daily Log'!$CO$18:$CO$1017),0)</f>
        <v>0</v>
      </c>
    </row>
    <row r="342" spans="1:37" ht="33.75" customHeight="1">
      <c r="A342" s="93">
        <f t="shared" si="6"/>
        <v>45</v>
      </c>
      <c r="B342" s="409" t="s">
        <v>774</v>
      </c>
      <c r="C342" s="418"/>
      <c r="D342" s="399" t="s">
        <v>807</v>
      </c>
      <c r="E342" s="184">
        <v>1</v>
      </c>
      <c r="F342" s="116">
        <f t="shared" si="8"/>
        <v>0</v>
      </c>
      <c r="G342" s="117">
        <f>IFERROR($E342*SUMIF('Daily Log'!$B$18:$B$1017,$B342,'Daily Log'!$C$18:$C$1017),0)</f>
        <v>0</v>
      </c>
      <c r="H342" s="117">
        <f>IFERROR($E342*SUMIF('Daily Log'!$E$18:$E$1017,$B342,'Daily Log'!$F$18:$F$1017),0)</f>
        <v>0</v>
      </c>
      <c r="I342" s="117">
        <f>IFERROR($E342*SUMIF('Daily Log'!$H$18:$H$1017,$B342,'Daily Log'!$I$18:$I$1017),0)</f>
        <v>0</v>
      </c>
      <c r="J342" s="117">
        <f>IFERROR($E342*SUMIF('Daily Log'!$K$18:$K$1017,$B342,'Daily Log'!$L$18:$L$1017),0)</f>
        <v>0</v>
      </c>
      <c r="K342" s="117">
        <f>IFERROR($E342*SUMIF('Daily Log'!$N$18:$N$1017,$B342,'Daily Log'!$O$18:$O$1017),0)</f>
        <v>0</v>
      </c>
      <c r="L342" s="117">
        <f>IFERROR($E342*SUMIF('Daily Log'!$Q$18:$Q$1017,$B342,'Daily Log'!$R$18:$R$1017),0)</f>
        <v>0</v>
      </c>
      <c r="M342" s="117">
        <f>IFERROR($E342*SUMIF('Daily Log'!$T$18:$T$1017,$B342,'Daily Log'!$U$18:$U$1017),0)</f>
        <v>0</v>
      </c>
      <c r="N342" s="117">
        <f>IFERROR($E342*SUMIF('Daily Log'!$W$18:$W$1017,$B342,'Daily Log'!$X$18:$X$1017),0)</f>
        <v>0</v>
      </c>
      <c r="O342" s="117">
        <f>IFERROR($E342*SUMIF('Daily Log'!$Z$18:$Z$1017,$B342,'Daily Log'!$AA$18:$AA$1017),0)</f>
        <v>0</v>
      </c>
      <c r="P342" s="117">
        <f>IFERROR($E342*SUMIF('Daily Log'!$AC$18:$AC$1017,$B342,'Daily Log'!$AD$18:$AD$1017),0)</f>
        <v>0</v>
      </c>
      <c r="Q342" s="117">
        <f>IFERROR($E342*SUMIF('Daily Log'!$AF$18:$AF$1017,$B342,'Daily Log'!$AG$18:$AG$1017),0)</f>
        <v>0</v>
      </c>
      <c r="R342" s="117">
        <f>IFERROR($E342*SUMIF('Daily Log'!$AI$18:$AI$1017,$B342,'Daily Log'!$AJ$18:$AJ$1017),0)</f>
        <v>0</v>
      </c>
      <c r="S342" s="117">
        <f>IFERROR($E342*SUMIF('Daily Log'!$AL$18:$AL$1017,$B342,'Daily Log'!$AM$18:$AM$1017),0)</f>
        <v>0</v>
      </c>
      <c r="T342" s="117">
        <f>IFERROR($E342*SUMIF('Daily Log'!$AO$18:$AO$1017,$B342,'Daily Log'!$AP$18:$AP$1017),0)</f>
        <v>0</v>
      </c>
      <c r="U342" s="117">
        <f>IFERROR($E342*SUMIF('Daily Log'!$AR$18:$AR$1017,$B342,'Daily Log'!$AS$18:$AS$1017),0)</f>
        <v>0</v>
      </c>
      <c r="V342" s="117">
        <f>IFERROR($E342*SUMIF('Daily Log'!$AU$18:$AU$1017,$B342,'Daily Log'!$AV$18:$AV$1017),0)</f>
        <v>0</v>
      </c>
      <c r="W342" s="117">
        <f>IFERROR($E342*SUMIF('Daily Log'!$AX$18:$AX$1017,$B342,'Daily Log'!$AY$18:$AY$1017),0)</f>
        <v>0</v>
      </c>
      <c r="X342" s="117">
        <f>IFERROR($E342*SUMIF('Daily Log'!$BA$18:$BA$1017,$B342,'Daily Log'!$BB$18:$BB$1017),0)</f>
        <v>0</v>
      </c>
      <c r="Y342" s="117">
        <f>IFERROR($E342*SUMIF('Daily Log'!$BD$18:$BD$1017,$B342,'Daily Log'!$BE$18:$BE$1017),0)</f>
        <v>0</v>
      </c>
      <c r="Z342" s="117">
        <f>IFERROR($E342*SUMIF('Daily Log'!$BG$18:$BG$1017,$B342,'Daily Log'!$BH$18:$BH$1017),0)</f>
        <v>0</v>
      </c>
      <c r="AA342" s="117">
        <f>IFERROR($E342*SUMIF('Daily Log'!$BJ$18:$BJ$1017,$B342,'Daily Log'!$BK$18:$BK$1017),0)</f>
        <v>0</v>
      </c>
      <c r="AB342" s="117">
        <f>IFERROR($E342*SUMIF('Daily Log'!$BM$18:$BM$1017,$B342,'Daily Log'!$BN$18:$BN$1017),0)</f>
        <v>0</v>
      </c>
      <c r="AC342" s="117">
        <f>IFERROR($E342*SUMIF('Daily Log'!$BP$18:$BP$1017,$B342,'Daily Log'!$BQ$18:$BQ$1017),0)</f>
        <v>0</v>
      </c>
      <c r="AD342" s="117">
        <f>IFERROR($E342*SUMIF('Daily Log'!$BS$18:$BS$1017,$B342,'Daily Log'!$BT$18:$BT$1017),0)</f>
        <v>0</v>
      </c>
      <c r="AE342" s="117">
        <f>IFERROR($E342*SUMIF('Daily Log'!$BV$18:$BV$1017,$B342,'Daily Log'!$BW$18:$BW$1017),0)</f>
        <v>0</v>
      </c>
      <c r="AF342" s="117">
        <f>IFERROR($E342*SUMIF('Daily Log'!$BY$18:$BY$1017,$B342,'Daily Log'!$BZ$18:$BZ$1017),0)</f>
        <v>0</v>
      </c>
      <c r="AG342" s="117">
        <f>IFERROR($E342*SUMIF('Daily Log'!$CB$18:$CB$1017,$B342,'Daily Log'!$CC$18:$CC$1017),0)</f>
        <v>0</v>
      </c>
      <c r="AH342" s="117">
        <f>IFERROR($E342*SUMIF('Daily Log'!$CE$18:$CE$1017,$B342,'Daily Log'!$CF$18:$CF$1017),0)</f>
        <v>0</v>
      </c>
      <c r="AI342" s="117">
        <f>IFERROR($E342*SUMIF('Daily Log'!$CH$18:$CH$1017,$B342,'Daily Log'!$CI$18:$CI$1017),0)</f>
        <v>0</v>
      </c>
      <c r="AJ342" s="117">
        <f>IFERROR($E342*SUMIF('Daily Log'!$CK$18:$CK$1017,$B342,'Daily Log'!$CL$18:$CL$1017),0)</f>
        <v>0</v>
      </c>
      <c r="AK342" s="117">
        <f>IFERROR($E342*SUMIF('Daily Log'!$CN$18:$CN$1017,$B342,'Daily Log'!$CO$18:$CO$1017),0)</f>
        <v>0</v>
      </c>
    </row>
    <row r="343" spans="1:37" ht="33.75" customHeight="1">
      <c r="A343" s="93">
        <f t="shared" si="6"/>
        <v>46</v>
      </c>
      <c r="B343" s="409" t="s">
        <v>776</v>
      </c>
      <c r="C343" s="418"/>
      <c r="D343" s="399" t="s">
        <v>807</v>
      </c>
      <c r="E343" s="184">
        <v>1</v>
      </c>
      <c r="F343" s="116">
        <f t="shared" si="8"/>
        <v>6</v>
      </c>
      <c r="G343" s="117">
        <f>IFERROR($E343*SUMIF('Daily Log'!$B$18:$B$1017,$B343,'Daily Log'!$C$18:$C$1017),0)</f>
        <v>0</v>
      </c>
      <c r="H343" s="117">
        <f>IFERROR($E343*SUMIF('Daily Log'!$E$18:$E$1017,$B343,'Daily Log'!$F$18:$F$1017),0)</f>
        <v>0</v>
      </c>
      <c r="I343" s="117">
        <f>IFERROR($E343*SUMIF('Daily Log'!$H$18:$H$1017,$B343,'Daily Log'!$I$18:$I$1017),0)</f>
        <v>0</v>
      </c>
      <c r="J343" s="117">
        <f>IFERROR($E343*SUMIF('Daily Log'!$K$18:$K$1017,$B343,'Daily Log'!$L$18:$L$1017),0)</f>
        <v>0</v>
      </c>
      <c r="K343" s="117">
        <f>IFERROR($E343*SUMIF('Daily Log'!$N$18:$N$1017,$B343,'Daily Log'!$O$18:$O$1017),0)</f>
        <v>0</v>
      </c>
      <c r="L343" s="117">
        <f>IFERROR($E343*SUMIF('Daily Log'!$Q$18:$Q$1017,$B343,'Daily Log'!$R$18:$R$1017),0)</f>
        <v>0</v>
      </c>
      <c r="M343" s="117">
        <f>IFERROR($E343*SUMIF('Daily Log'!$T$18:$T$1017,$B343,'Daily Log'!$U$18:$U$1017),0)</f>
        <v>0</v>
      </c>
      <c r="N343" s="117">
        <f>IFERROR($E343*SUMIF('Daily Log'!$W$18:$W$1017,$B343,'Daily Log'!$X$18:$X$1017),0)</f>
        <v>0</v>
      </c>
      <c r="O343" s="117">
        <f>IFERROR($E343*SUMIF('Daily Log'!$Z$18:$Z$1017,$B343,'Daily Log'!$AA$18:$AA$1017),0)</f>
        <v>0</v>
      </c>
      <c r="P343" s="117">
        <f>IFERROR($E343*SUMIF('Daily Log'!$AC$18:$AC$1017,$B343,'Daily Log'!$AD$18:$AD$1017),0)</f>
        <v>0</v>
      </c>
      <c r="Q343" s="117">
        <f>IFERROR($E343*SUMIF('Daily Log'!$AF$18:$AF$1017,$B343,'Daily Log'!$AG$18:$AG$1017),0)</f>
        <v>0</v>
      </c>
      <c r="R343" s="117">
        <f>IFERROR($E343*SUMIF('Daily Log'!$AI$18:$AI$1017,$B343,'Daily Log'!$AJ$18:$AJ$1017),0)</f>
        <v>0</v>
      </c>
      <c r="S343" s="117">
        <f>IFERROR($E343*SUMIF('Daily Log'!$AL$18:$AL$1017,$B343,'Daily Log'!$AM$18:$AM$1017),0)</f>
        <v>0</v>
      </c>
      <c r="T343" s="117">
        <f>IFERROR($E343*SUMIF('Daily Log'!$AO$18:$AO$1017,$B343,'Daily Log'!$AP$18:$AP$1017),0)</f>
        <v>0</v>
      </c>
      <c r="U343" s="117">
        <f>IFERROR($E343*SUMIF('Daily Log'!$AR$18:$AR$1017,$B343,'Daily Log'!$AS$18:$AS$1017),0)</f>
        <v>0</v>
      </c>
      <c r="V343" s="117">
        <f>IFERROR($E343*SUMIF('Daily Log'!$AU$18:$AU$1017,$B343,'Daily Log'!$AV$18:$AV$1017),0)</f>
        <v>0</v>
      </c>
      <c r="W343" s="117">
        <f>IFERROR($E343*SUMIF('Daily Log'!$AX$18:$AX$1017,$B343,'Daily Log'!$AY$18:$AY$1017),0)</f>
        <v>0</v>
      </c>
      <c r="X343" s="117">
        <f>IFERROR($E343*SUMIF('Daily Log'!$BA$18:$BA$1017,$B343,'Daily Log'!$BB$18:$BB$1017),0)</f>
        <v>0</v>
      </c>
      <c r="Y343" s="117">
        <f>IFERROR($E343*SUMIF('Daily Log'!$BD$18:$BD$1017,$B343,'Daily Log'!$BE$18:$BE$1017),0)</f>
        <v>0</v>
      </c>
      <c r="Z343" s="117">
        <f>IFERROR($E343*SUMIF('Daily Log'!$BG$18:$BG$1017,$B343,'Daily Log'!$BH$18:$BH$1017),0)</f>
        <v>0</v>
      </c>
      <c r="AA343" s="117">
        <f>IFERROR($E343*SUMIF('Daily Log'!$BJ$18:$BJ$1017,$B343,'Daily Log'!$BK$18:$BK$1017),0)</f>
        <v>0</v>
      </c>
      <c r="AB343" s="117">
        <f>IFERROR($E343*SUMIF('Daily Log'!$BM$18:$BM$1017,$B343,'Daily Log'!$BN$18:$BN$1017),0)</f>
        <v>0</v>
      </c>
      <c r="AC343" s="117">
        <f>IFERROR($E343*SUMIF('Daily Log'!$BP$18:$BP$1017,$B343,'Daily Log'!$BQ$18:$BQ$1017),0)</f>
        <v>0</v>
      </c>
      <c r="AD343" s="117">
        <f>IFERROR($E343*SUMIF('Daily Log'!$BS$18:$BS$1017,$B343,'Daily Log'!$BT$18:$BT$1017),0)</f>
        <v>0</v>
      </c>
      <c r="AE343" s="117">
        <f>IFERROR($E343*SUMIF('Daily Log'!$BV$18:$BV$1017,$B343,'Daily Log'!$BW$18:$BW$1017),0)</f>
        <v>1</v>
      </c>
      <c r="AF343" s="117">
        <f>IFERROR($E343*SUMIF('Daily Log'!$BY$18:$BY$1017,$B343,'Daily Log'!$BZ$18:$BZ$1017),0)</f>
        <v>0</v>
      </c>
      <c r="AG343" s="117">
        <f>IFERROR($E343*SUMIF('Daily Log'!$CB$18:$CB$1017,$B343,'Daily Log'!$CC$18:$CC$1017),0)</f>
        <v>5</v>
      </c>
      <c r="AH343" s="117">
        <f>IFERROR($E343*SUMIF('Daily Log'!$CE$18:$CE$1017,$B343,'Daily Log'!$CF$18:$CF$1017),0)</f>
        <v>0</v>
      </c>
      <c r="AI343" s="117">
        <f>IFERROR($E343*SUMIF('Daily Log'!$CH$18:$CH$1017,$B343,'Daily Log'!$CI$18:$CI$1017),0)</f>
        <v>0</v>
      </c>
      <c r="AJ343" s="117">
        <f>IFERROR($E343*SUMIF('Daily Log'!$CK$18:$CK$1017,$B343,'Daily Log'!$CL$18:$CL$1017),0)</f>
        <v>0</v>
      </c>
      <c r="AK343" s="117">
        <f>IFERROR($E343*SUMIF('Daily Log'!$CN$18:$CN$1017,$B343,'Daily Log'!$CO$18:$CO$1017),0)</f>
        <v>0</v>
      </c>
    </row>
    <row r="344" spans="1:37" ht="33.75" customHeight="1">
      <c r="A344" s="93">
        <f t="shared" si="6"/>
        <v>47</v>
      </c>
      <c r="B344" s="409" t="s">
        <v>630</v>
      </c>
      <c r="C344" s="418"/>
      <c r="D344" s="399" t="s">
        <v>807</v>
      </c>
      <c r="E344" s="184">
        <v>1</v>
      </c>
      <c r="F344" s="116">
        <f t="shared" si="8"/>
        <v>0</v>
      </c>
      <c r="G344" s="117">
        <f>IFERROR($E344*SUMIF('Daily Log'!$B$18:$B$1017,$B344,'Daily Log'!$C$18:$C$1017),0)</f>
        <v>0</v>
      </c>
      <c r="H344" s="117">
        <f>IFERROR($E344*SUMIF('Daily Log'!$E$18:$E$1017,$B344,'Daily Log'!$F$18:$F$1017),0)</f>
        <v>0</v>
      </c>
      <c r="I344" s="117">
        <f>IFERROR($E344*SUMIF('Daily Log'!$H$18:$H$1017,$B344,'Daily Log'!$I$18:$I$1017),0)</f>
        <v>0</v>
      </c>
      <c r="J344" s="117">
        <f>IFERROR($E344*SUMIF('Daily Log'!$K$18:$K$1017,$B344,'Daily Log'!$L$18:$L$1017),0)</f>
        <v>0</v>
      </c>
      <c r="K344" s="117">
        <f>IFERROR($E344*SUMIF('Daily Log'!$N$18:$N$1017,$B344,'Daily Log'!$O$18:$O$1017),0)</f>
        <v>0</v>
      </c>
      <c r="L344" s="117">
        <f>IFERROR($E344*SUMIF('Daily Log'!$Q$18:$Q$1017,$B344,'Daily Log'!$R$18:$R$1017),0)</f>
        <v>0</v>
      </c>
      <c r="M344" s="117">
        <f>IFERROR($E344*SUMIF('Daily Log'!$T$18:$T$1017,$B344,'Daily Log'!$U$18:$U$1017),0)</f>
        <v>0</v>
      </c>
      <c r="N344" s="117">
        <f>IFERROR($E344*SUMIF('Daily Log'!$W$18:$W$1017,$B344,'Daily Log'!$X$18:$X$1017),0)</f>
        <v>0</v>
      </c>
      <c r="O344" s="117">
        <f>IFERROR($E344*SUMIF('Daily Log'!$Z$18:$Z$1017,$B344,'Daily Log'!$AA$18:$AA$1017),0)</f>
        <v>0</v>
      </c>
      <c r="P344" s="117">
        <f>IFERROR($E344*SUMIF('Daily Log'!$AC$18:$AC$1017,$B344,'Daily Log'!$AD$18:$AD$1017),0)</f>
        <v>0</v>
      </c>
      <c r="Q344" s="117">
        <f>IFERROR($E344*SUMIF('Daily Log'!$AF$18:$AF$1017,$B344,'Daily Log'!$AG$18:$AG$1017),0)</f>
        <v>0</v>
      </c>
      <c r="R344" s="117">
        <f>IFERROR($E344*SUMIF('Daily Log'!$AI$18:$AI$1017,$B344,'Daily Log'!$AJ$18:$AJ$1017),0)</f>
        <v>0</v>
      </c>
      <c r="S344" s="117">
        <f>IFERROR($E344*SUMIF('Daily Log'!$AL$18:$AL$1017,$B344,'Daily Log'!$AM$18:$AM$1017),0)</f>
        <v>0</v>
      </c>
      <c r="T344" s="117">
        <f>IFERROR($E344*SUMIF('Daily Log'!$AO$18:$AO$1017,$B344,'Daily Log'!$AP$18:$AP$1017),0)</f>
        <v>0</v>
      </c>
      <c r="U344" s="117">
        <f>IFERROR($E344*SUMIF('Daily Log'!$AR$18:$AR$1017,$B344,'Daily Log'!$AS$18:$AS$1017),0)</f>
        <v>0</v>
      </c>
      <c r="V344" s="117">
        <f>IFERROR($E344*SUMIF('Daily Log'!$AU$18:$AU$1017,$B344,'Daily Log'!$AV$18:$AV$1017),0)</f>
        <v>0</v>
      </c>
      <c r="W344" s="117">
        <f>IFERROR($E344*SUMIF('Daily Log'!$AX$18:$AX$1017,$B344,'Daily Log'!$AY$18:$AY$1017),0)</f>
        <v>0</v>
      </c>
      <c r="X344" s="117">
        <f>IFERROR($E344*SUMIF('Daily Log'!$BA$18:$BA$1017,$B344,'Daily Log'!$BB$18:$BB$1017),0)</f>
        <v>0</v>
      </c>
      <c r="Y344" s="117">
        <f>IFERROR($E344*SUMIF('Daily Log'!$BD$18:$BD$1017,$B344,'Daily Log'!$BE$18:$BE$1017),0)</f>
        <v>0</v>
      </c>
      <c r="Z344" s="117">
        <f>IFERROR($E344*SUMIF('Daily Log'!$BG$18:$BG$1017,$B344,'Daily Log'!$BH$18:$BH$1017),0)</f>
        <v>0</v>
      </c>
      <c r="AA344" s="117">
        <f>IFERROR($E344*SUMIF('Daily Log'!$BJ$18:$BJ$1017,$B344,'Daily Log'!$BK$18:$BK$1017),0)</f>
        <v>0</v>
      </c>
      <c r="AB344" s="117">
        <f>IFERROR($E344*SUMIF('Daily Log'!$BM$18:$BM$1017,$B344,'Daily Log'!$BN$18:$BN$1017),0)</f>
        <v>0</v>
      </c>
      <c r="AC344" s="117">
        <f>IFERROR($E344*SUMIF('Daily Log'!$BP$18:$BP$1017,$B344,'Daily Log'!$BQ$18:$BQ$1017),0)</f>
        <v>0</v>
      </c>
      <c r="AD344" s="117">
        <f>IFERROR($E344*SUMIF('Daily Log'!$BS$18:$BS$1017,$B344,'Daily Log'!$BT$18:$BT$1017),0)</f>
        <v>0</v>
      </c>
      <c r="AE344" s="117">
        <f>IFERROR($E344*SUMIF('Daily Log'!$BV$18:$BV$1017,$B344,'Daily Log'!$BW$18:$BW$1017),0)</f>
        <v>0</v>
      </c>
      <c r="AF344" s="117">
        <f>IFERROR($E344*SUMIF('Daily Log'!$BY$18:$BY$1017,$B344,'Daily Log'!$BZ$18:$BZ$1017),0)</f>
        <v>0</v>
      </c>
      <c r="AG344" s="117">
        <f>IFERROR($E344*SUMIF('Daily Log'!$CB$18:$CB$1017,$B344,'Daily Log'!$CC$18:$CC$1017),0)</f>
        <v>0</v>
      </c>
      <c r="AH344" s="117">
        <f>IFERROR($E344*SUMIF('Daily Log'!$CE$18:$CE$1017,$B344,'Daily Log'!$CF$18:$CF$1017),0)</f>
        <v>0</v>
      </c>
      <c r="AI344" s="117">
        <f>IFERROR($E344*SUMIF('Daily Log'!$CH$18:$CH$1017,$B344,'Daily Log'!$CI$18:$CI$1017),0)</f>
        <v>0</v>
      </c>
      <c r="AJ344" s="117">
        <f>IFERROR($E344*SUMIF('Daily Log'!$CK$18:$CK$1017,$B344,'Daily Log'!$CL$18:$CL$1017),0)</f>
        <v>0</v>
      </c>
      <c r="AK344" s="117">
        <f>IFERROR($E344*SUMIF('Daily Log'!$CN$18:$CN$1017,$B344,'Daily Log'!$CO$18:$CO$1017),0)</f>
        <v>0</v>
      </c>
    </row>
    <row r="345" spans="1:37" ht="33.75" customHeight="1">
      <c r="A345" s="93">
        <f t="shared" si="6"/>
        <v>48</v>
      </c>
      <c r="B345" s="409" t="s">
        <v>596</v>
      </c>
      <c r="C345" s="418"/>
      <c r="D345" s="399" t="s">
        <v>807</v>
      </c>
      <c r="E345" s="184">
        <v>1</v>
      </c>
      <c r="F345" s="116">
        <f t="shared" si="8"/>
        <v>2</v>
      </c>
      <c r="G345" s="117">
        <f>IFERROR($E345*SUMIF('Daily Log'!$B$18:$B$1017,$B345,'Daily Log'!$C$18:$C$1017),0)</f>
        <v>0</v>
      </c>
      <c r="H345" s="117">
        <f>IFERROR($E345*SUMIF('Daily Log'!$E$18:$E$1017,$B345,'Daily Log'!$F$18:$F$1017),0)</f>
        <v>0</v>
      </c>
      <c r="I345" s="117">
        <f>IFERROR($E345*SUMIF('Daily Log'!$H$18:$H$1017,$B345,'Daily Log'!$I$18:$I$1017),0)</f>
        <v>0</v>
      </c>
      <c r="J345" s="117">
        <f>IFERROR($E345*SUMIF('Daily Log'!$K$18:$K$1017,$B345,'Daily Log'!$L$18:$L$1017),0)</f>
        <v>0</v>
      </c>
      <c r="K345" s="117">
        <f>IFERROR($E345*SUMIF('Daily Log'!$N$18:$N$1017,$B345,'Daily Log'!$O$18:$O$1017),0)</f>
        <v>0</v>
      </c>
      <c r="L345" s="117">
        <f>IFERROR($E345*SUMIF('Daily Log'!$Q$18:$Q$1017,$B345,'Daily Log'!$R$18:$R$1017),0)</f>
        <v>0</v>
      </c>
      <c r="M345" s="117">
        <f>IFERROR($E345*SUMIF('Daily Log'!$T$18:$T$1017,$B345,'Daily Log'!$U$18:$U$1017),0)</f>
        <v>0</v>
      </c>
      <c r="N345" s="117">
        <f>IFERROR($E345*SUMIF('Daily Log'!$W$18:$W$1017,$B345,'Daily Log'!$X$18:$X$1017),0)</f>
        <v>0</v>
      </c>
      <c r="O345" s="117">
        <f>IFERROR($E345*SUMIF('Daily Log'!$Z$18:$Z$1017,$B345,'Daily Log'!$AA$18:$AA$1017),0)</f>
        <v>0</v>
      </c>
      <c r="P345" s="117">
        <f>IFERROR($E345*SUMIF('Daily Log'!$AC$18:$AC$1017,$B345,'Daily Log'!$AD$18:$AD$1017),0)</f>
        <v>0</v>
      </c>
      <c r="Q345" s="117">
        <f>IFERROR($E345*SUMIF('Daily Log'!$AF$18:$AF$1017,$B345,'Daily Log'!$AG$18:$AG$1017),0)</f>
        <v>0</v>
      </c>
      <c r="R345" s="117">
        <f>IFERROR($E345*SUMIF('Daily Log'!$AI$18:$AI$1017,$B345,'Daily Log'!$AJ$18:$AJ$1017),0)</f>
        <v>0</v>
      </c>
      <c r="S345" s="117">
        <f>IFERROR($E345*SUMIF('Daily Log'!$AL$18:$AL$1017,$B345,'Daily Log'!$AM$18:$AM$1017),0)</f>
        <v>0</v>
      </c>
      <c r="T345" s="117">
        <f>IFERROR($E345*SUMIF('Daily Log'!$AO$18:$AO$1017,$B345,'Daily Log'!$AP$18:$AP$1017),0)</f>
        <v>0</v>
      </c>
      <c r="U345" s="117">
        <f>IFERROR($E345*SUMIF('Daily Log'!$AR$18:$AR$1017,$B345,'Daily Log'!$AS$18:$AS$1017),0)</f>
        <v>0</v>
      </c>
      <c r="V345" s="117">
        <f>IFERROR($E345*SUMIF('Daily Log'!$AU$18:$AU$1017,$B345,'Daily Log'!$AV$18:$AV$1017),0)</f>
        <v>0</v>
      </c>
      <c r="W345" s="117">
        <f>IFERROR($E345*SUMIF('Daily Log'!$AX$18:$AX$1017,$B345,'Daily Log'!$AY$18:$AY$1017),0)</f>
        <v>0</v>
      </c>
      <c r="X345" s="117">
        <f>IFERROR($E345*SUMIF('Daily Log'!$BA$18:$BA$1017,$B345,'Daily Log'!$BB$18:$BB$1017),0)</f>
        <v>0</v>
      </c>
      <c r="Y345" s="117">
        <f>IFERROR($E345*SUMIF('Daily Log'!$BD$18:$BD$1017,$B345,'Daily Log'!$BE$18:$BE$1017),0)</f>
        <v>0</v>
      </c>
      <c r="Z345" s="117">
        <f>IFERROR($E345*SUMIF('Daily Log'!$BG$18:$BG$1017,$B345,'Daily Log'!$BH$18:$BH$1017),0)</f>
        <v>0</v>
      </c>
      <c r="AA345" s="117">
        <f>IFERROR($E345*SUMIF('Daily Log'!$BJ$18:$BJ$1017,$B345,'Daily Log'!$BK$18:$BK$1017),0)</f>
        <v>1</v>
      </c>
      <c r="AB345" s="117">
        <f>IFERROR($E345*SUMIF('Daily Log'!$BM$18:$BM$1017,$B345,'Daily Log'!$BN$18:$BN$1017),0)</f>
        <v>0</v>
      </c>
      <c r="AC345" s="117">
        <f>IFERROR($E345*SUMIF('Daily Log'!$BP$18:$BP$1017,$B345,'Daily Log'!$BQ$18:$BQ$1017),0)</f>
        <v>0</v>
      </c>
      <c r="AD345" s="117">
        <f>IFERROR($E345*SUMIF('Daily Log'!$BS$18:$BS$1017,$B345,'Daily Log'!$BT$18:$BT$1017),0)</f>
        <v>0</v>
      </c>
      <c r="AE345" s="117">
        <f>IFERROR($E345*SUMIF('Daily Log'!$BV$18:$BV$1017,$B345,'Daily Log'!$BW$18:$BW$1017),0)</f>
        <v>0</v>
      </c>
      <c r="AF345" s="117">
        <f>IFERROR($E345*SUMIF('Daily Log'!$BY$18:$BY$1017,$B345,'Daily Log'!$BZ$18:$BZ$1017),0)</f>
        <v>0</v>
      </c>
      <c r="AG345" s="117">
        <f>IFERROR($E345*SUMIF('Daily Log'!$CB$18:$CB$1017,$B345,'Daily Log'!$CC$18:$CC$1017),0)</f>
        <v>1</v>
      </c>
      <c r="AH345" s="117">
        <f>IFERROR($E345*SUMIF('Daily Log'!$CE$18:$CE$1017,$B345,'Daily Log'!$CF$18:$CF$1017),0)</f>
        <v>0</v>
      </c>
      <c r="AI345" s="117">
        <f>IFERROR($E345*SUMIF('Daily Log'!$CH$18:$CH$1017,$B345,'Daily Log'!$CI$18:$CI$1017),0)</f>
        <v>0</v>
      </c>
      <c r="AJ345" s="117">
        <f>IFERROR($E345*SUMIF('Daily Log'!$CK$18:$CK$1017,$B345,'Daily Log'!$CL$18:$CL$1017),0)</f>
        <v>0</v>
      </c>
      <c r="AK345" s="117">
        <f>IFERROR($E345*SUMIF('Daily Log'!$CN$18:$CN$1017,$B345,'Daily Log'!$CO$18:$CO$1017),0)</f>
        <v>0</v>
      </c>
    </row>
    <row r="346" spans="1:37" ht="33.75" customHeight="1">
      <c r="A346" s="93">
        <f t="shared" si="6"/>
        <v>49</v>
      </c>
      <c r="B346" s="409" t="s">
        <v>597</v>
      </c>
      <c r="C346" s="418"/>
      <c r="D346" s="399" t="s">
        <v>807</v>
      </c>
      <c r="E346" s="184">
        <v>1</v>
      </c>
      <c r="F346" s="116">
        <f t="shared" si="8"/>
        <v>11</v>
      </c>
      <c r="G346" s="117">
        <f>IFERROR($E346*SUMIF('Daily Log'!$B$18:$B$1017,$B346,'Daily Log'!$C$18:$C$1017),0)</f>
        <v>0</v>
      </c>
      <c r="H346" s="117">
        <f>IFERROR($E346*SUMIF('Daily Log'!$E$18:$E$1017,$B346,'Daily Log'!$F$18:$F$1017),0)</f>
        <v>0</v>
      </c>
      <c r="I346" s="117">
        <f>IFERROR($E346*SUMIF('Daily Log'!$H$18:$H$1017,$B346,'Daily Log'!$I$18:$I$1017),0)</f>
        <v>0</v>
      </c>
      <c r="J346" s="117">
        <f>IFERROR($E346*SUMIF('Daily Log'!$K$18:$K$1017,$B346,'Daily Log'!$L$18:$L$1017),0)</f>
        <v>0</v>
      </c>
      <c r="K346" s="117">
        <f>IFERROR($E346*SUMIF('Daily Log'!$N$18:$N$1017,$B346,'Daily Log'!$O$18:$O$1017),0)</f>
        <v>0</v>
      </c>
      <c r="L346" s="117">
        <f>IFERROR($E346*SUMIF('Daily Log'!$Q$18:$Q$1017,$B346,'Daily Log'!$R$18:$R$1017),0)</f>
        <v>0</v>
      </c>
      <c r="M346" s="117">
        <f>IFERROR($E346*SUMIF('Daily Log'!$T$18:$T$1017,$B346,'Daily Log'!$U$18:$U$1017),0)</f>
        <v>0</v>
      </c>
      <c r="N346" s="117">
        <f>IFERROR($E346*SUMIF('Daily Log'!$W$18:$W$1017,$B346,'Daily Log'!$X$18:$X$1017),0)</f>
        <v>0</v>
      </c>
      <c r="O346" s="117">
        <f>IFERROR($E346*SUMIF('Daily Log'!$Z$18:$Z$1017,$B346,'Daily Log'!$AA$18:$AA$1017),0)</f>
        <v>0</v>
      </c>
      <c r="P346" s="117">
        <f>IFERROR($E346*SUMIF('Daily Log'!$AC$18:$AC$1017,$B346,'Daily Log'!$AD$18:$AD$1017),0)</f>
        <v>0</v>
      </c>
      <c r="Q346" s="117">
        <f>IFERROR($E346*SUMIF('Daily Log'!$AF$18:$AF$1017,$B346,'Daily Log'!$AG$18:$AG$1017),0)</f>
        <v>0</v>
      </c>
      <c r="R346" s="117">
        <f>IFERROR($E346*SUMIF('Daily Log'!$AI$18:$AI$1017,$B346,'Daily Log'!$AJ$18:$AJ$1017),0)</f>
        <v>0</v>
      </c>
      <c r="S346" s="117">
        <f>IFERROR($E346*SUMIF('Daily Log'!$AL$18:$AL$1017,$B346,'Daily Log'!$AM$18:$AM$1017),0)</f>
        <v>0</v>
      </c>
      <c r="T346" s="117">
        <f>IFERROR($E346*SUMIF('Daily Log'!$AO$18:$AO$1017,$B346,'Daily Log'!$AP$18:$AP$1017),0)</f>
        <v>0</v>
      </c>
      <c r="U346" s="117">
        <f>IFERROR($E346*SUMIF('Daily Log'!$AR$18:$AR$1017,$B346,'Daily Log'!$AS$18:$AS$1017),0)</f>
        <v>0</v>
      </c>
      <c r="V346" s="117">
        <f>IFERROR($E346*SUMIF('Daily Log'!$AU$18:$AU$1017,$B346,'Daily Log'!$AV$18:$AV$1017),0)</f>
        <v>0</v>
      </c>
      <c r="W346" s="117">
        <f>IFERROR($E346*SUMIF('Daily Log'!$AX$18:$AX$1017,$B346,'Daily Log'!$AY$18:$AY$1017),0)</f>
        <v>0</v>
      </c>
      <c r="X346" s="117">
        <f>IFERROR($E346*SUMIF('Daily Log'!$BA$18:$BA$1017,$B346,'Daily Log'!$BB$18:$BB$1017),0)</f>
        <v>0</v>
      </c>
      <c r="Y346" s="117">
        <f>IFERROR($E346*SUMIF('Daily Log'!$BD$18:$BD$1017,$B346,'Daily Log'!$BE$18:$BE$1017),0)</f>
        <v>0</v>
      </c>
      <c r="Z346" s="117">
        <f>IFERROR($E346*SUMIF('Daily Log'!$BG$18:$BG$1017,$B346,'Daily Log'!$BH$18:$BH$1017),0)</f>
        <v>0</v>
      </c>
      <c r="AA346" s="117">
        <f>IFERROR($E346*SUMIF('Daily Log'!$BJ$18:$BJ$1017,$B346,'Daily Log'!$BK$18:$BK$1017),0)</f>
        <v>0</v>
      </c>
      <c r="AB346" s="117">
        <f>IFERROR($E346*SUMIF('Daily Log'!$BM$18:$BM$1017,$B346,'Daily Log'!$BN$18:$BN$1017),0)</f>
        <v>0</v>
      </c>
      <c r="AC346" s="117">
        <f>IFERROR($E346*SUMIF('Daily Log'!$BP$18:$BP$1017,$B346,'Daily Log'!$BQ$18:$BQ$1017),0)</f>
        <v>4</v>
      </c>
      <c r="AD346" s="117">
        <f>IFERROR($E346*SUMIF('Daily Log'!$BS$18:$BS$1017,$B346,'Daily Log'!$BT$18:$BT$1017),0)</f>
        <v>0</v>
      </c>
      <c r="AE346" s="117">
        <f>IFERROR($E346*SUMIF('Daily Log'!$BV$18:$BV$1017,$B346,'Daily Log'!$BW$18:$BW$1017),0)</f>
        <v>5</v>
      </c>
      <c r="AF346" s="117">
        <f>IFERROR($E346*SUMIF('Daily Log'!$BY$18:$BY$1017,$B346,'Daily Log'!$BZ$18:$BZ$1017),0)</f>
        <v>0</v>
      </c>
      <c r="AG346" s="117">
        <f>IFERROR($E346*SUMIF('Daily Log'!$CB$18:$CB$1017,$B346,'Daily Log'!$CC$18:$CC$1017),0)</f>
        <v>2</v>
      </c>
      <c r="AH346" s="117">
        <f>IFERROR($E346*SUMIF('Daily Log'!$CE$18:$CE$1017,$B346,'Daily Log'!$CF$18:$CF$1017),0)</f>
        <v>0</v>
      </c>
      <c r="AI346" s="117">
        <f>IFERROR($E346*SUMIF('Daily Log'!$CH$18:$CH$1017,$B346,'Daily Log'!$CI$18:$CI$1017),0)</f>
        <v>0</v>
      </c>
      <c r="AJ346" s="117">
        <f>IFERROR($E346*SUMIF('Daily Log'!$CK$18:$CK$1017,$B346,'Daily Log'!$CL$18:$CL$1017),0)</f>
        <v>0</v>
      </c>
      <c r="AK346" s="117">
        <f>IFERROR($E346*SUMIF('Daily Log'!$CN$18:$CN$1017,$B346,'Daily Log'!$CO$18:$CO$1017),0)</f>
        <v>0</v>
      </c>
    </row>
    <row r="347" spans="1:37" ht="33.75" customHeight="1">
      <c r="A347" s="93">
        <f t="shared" si="6"/>
        <v>50</v>
      </c>
      <c r="B347" s="409" t="s">
        <v>501</v>
      </c>
      <c r="C347" s="418"/>
      <c r="D347" s="399" t="s">
        <v>807</v>
      </c>
      <c r="E347" s="184">
        <v>1</v>
      </c>
      <c r="F347" s="116">
        <f t="shared" si="8"/>
        <v>16</v>
      </c>
      <c r="G347" s="117">
        <f>IFERROR($E347*SUMIF('Daily Log'!$B$18:$B$1017,$B347,'Daily Log'!$C$18:$C$1017),0)</f>
        <v>0</v>
      </c>
      <c r="H347" s="117">
        <f>IFERROR($E347*SUMIF('Daily Log'!$E$18:$E$1017,$B347,'Daily Log'!$F$18:$F$1017),0)</f>
        <v>0</v>
      </c>
      <c r="I347" s="117">
        <f>IFERROR($E347*SUMIF('Daily Log'!$H$18:$H$1017,$B347,'Daily Log'!$I$18:$I$1017),0)</f>
        <v>0</v>
      </c>
      <c r="J347" s="117">
        <f>IFERROR($E347*SUMIF('Daily Log'!$K$18:$K$1017,$B347,'Daily Log'!$L$18:$L$1017),0)</f>
        <v>0</v>
      </c>
      <c r="K347" s="117">
        <f>IFERROR($E347*SUMIF('Daily Log'!$N$18:$N$1017,$B347,'Daily Log'!$O$18:$O$1017),0)</f>
        <v>0</v>
      </c>
      <c r="L347" s="117">
        <f>IFERROR($E347*SUMIF('Daily Log'!$Q$18:$Q$1017,$B347,'Daily Log'!$R$18:$R$1017),0)</f>
        <v>0</v>
      </c>
      <c r="M347" s="117">
        <f>IFERROR($E347*SUMIF('Daily Log'!$T$18:$T$1017,$B347,'Daily Log'!$U$18:$U$1017),0)</f>
        <v>0</v>
      </c>
      <c r="N347" s="117">
        <f>IFERROR($E347*SUMIF('Daily Log'!$W$18:$W$1017,$B347,'Daily Log'!$X$18:$X$1017),0)</f>
        <v>0</v>
      </c>
      <c r="O347" s="117">
        <f>IFERROR($E347*SUMIF('Daily Log'!$Z$18:$Z$1017,$B347,'Daily Log'!$AA$18:$AA$1017),0)</f>
        <v>0</v>
      </c>
      <c r="P347" s="117">
        <f>IFERROR($E347*SUMIF('Daily Log'!$AC$18:$AC$1017,$B347,'Daily Log'!$AD$18:$AD$1017),0)</f>
        <v>0</v>
      </c>
      <c r="Q347" s="117">
        <f>IFERROR($E347*SUMIF('Daily Log'!$AF$18:$AF$1017,$B347,'Daily Log'!$AG$18:$AG$1017),0)</f>
        <v>0</v>
      </c>
      <c r="R347" s="117">
        <f>IFERROR($E347*SUMIF('Daily Log'!$AI$18:$AI$1017,$B347,'Daily Log'!$AJ$18:$AJ$1017),0)</f>
        <v>0</v>
      </c>
      <c r="S347" s="117">
        <f>IFERROR($E347*SUMIF('Daily Log'!$AL$18:$AL$1017,$B347,'Daily Log'!$AM$18:$AM$1017),0)</f>
        <v>0</v>
      </c>
      <c r="T347" s="117">
        <f>IFERROR($E347*SUMIF('Daily Log'!$AO$18:$AO$1017,$B347,'Daily Log'!$AP$18:$AP$1017),0)</f>
        <v>0</v>
      </c>
      <c r="U347" s="117">
        <f>IFERROR($E347*SUMIF('Daily Log'!$AR$18:$AR$1017,$B347,'Daily Log'!$AS$18:$AS$1017),0)</f>
        <v>0</v>
      </c>
      <c r="V347" s="117">
        <f>IFERROR($E347*SUMIF('Daily Log'!$AU$18:$AU$1017,$B347,'Daily Log'!$AV$18:$AV$1017),0)</f>
        <v>0</v>
      </c>
      <c r="W347" s="117">
        <f>IFERROR($E347*SUMIF('Daily Log'!$AX$18:$AX$1017,$B347,'Daily Log'!$AY$18:$AY$1017),0)</f>
        <v>0</v>
      </c>
      <c r="X347" s="117">
        <f>IFERROR($E347*SUMIF('Daily Log'!$BA$18:$BA$1017,$B347,'Daily Log'!$BB$18:$BB$1017),0)</f>
        <v>0</v>
      </c>
      <c r="Y347" s="117">
        <f>IFERROR($E347*SUMIF('Daily Log'!$BD$18:$BD$1017,$B347,'Daily Log'!$BE$18:$BE$1017),0)</f>
        <v>0</v>
      </c>
      <c r="Z347" s="117">
        <f>IFERROR($E347*SUMIF('Daily Log'!$BG$18:$BG$1017,$B347,'Daily Log'!$BH$18:$BH$1017),0)</f>
        <v>0</v>
      </c>
      <c r="AA347" s="117">
        <f>IFERROR($E347*SUMIF('Daily Log'!$BJ$18:$BJ$1017,$B347,'Daily Log'!$BK$18:$BK$1017),0)</f>
        <v>2</v>
      </c>
      <c r="AB347" s="117">
        <f>IFERROR($E347*SUMIF('Daily Log'!$BM$18:$BM$1017,$B347,'Daily Log'!$BN$18:$BN$1017),0)</f>
        <v>1</v>
      </c>
      <c r="AC347" s="117">
        <f>IFERROR($E347*SUMIF('Daily Log'!$BP$18:$BP$1017,$B347,'Daily Log'!$BQ$18:$BQ$1017),0)</f>
        <v>5</v>
      </c>
      <c r="AD347" s="117">
        <f>IFERROR($E347*SUMIF('Daily Log'!$BS$18:$BS$1017,$B347,'Daily Log'!$BT$18:$BT$1017),0)</f>
        <v>1</v>
      </c>
      <c r="AE347" s="117">
        <f>IFERROR($E347*SUMIF('Daily Log'!$BV$18:$BV$1017,$B347,'Daily Log'!$BW$18:$BW$1017),0)</f>
        <v>5</v>
      </c>
      <c r="AF347" s="117">
        <f>IFERROR($E347*SUMIF('Daily Log'!$BY$18:$BY$1017,$B347,'Daily Log'!$BZ$18:$BZ$1017),0)</f>
        <v>0</v>
      </c>
      <c r="AG347" s="117">
        <f>IFERROR($E347*SUMIF('Daily Log'!$CB$18:$CB$1017,$B347,'Daily Log'!$CC$18:$CC$1017),0)</f>
        <v>2</v>
      </c>
      <c r="AH347" s="117">
        <f>IFERROR($E347*SUMIF('Daily Log'!$CE$18:$CE$1017,$B347,'Daily Log'!$CF$18:$CF$1017),0)</f>
        <v>0</v>
      </c>
      <c r="AI347" s="117">
        <f>IFERROR($E347*SUMIF('Daily Log'!$CH$18:$CH$1017,$B347,'Daily Log'!$CI$18:$CI$1017),0)</f>
        <v>0</v>
      </c>
      <c r="AJ347" s="117">
        <f>IFERROR($E347*SUMIF('Daily Log'!$CK$18:$CK$1017,$B347,'Daily Log'!$CL$18:$CL$1017),0)</f>
        <v>0</v>
      </c>
      <c r="AK347" s="117">
        <f>IFERROR($E347*SUMIF('Daily Log'!$CN$18:$CN$1017,$B347,'Daily Log'!$CO$18:$CO$1017),0)</f>
        <v>0</v>
      </c>
    </row>
    <row r="348" spans="1:37" ht="33.75" customHeight="1">
      <c r="A348" s="93">
        <f t="shared" si="6"/>
        <v>51</v>
      </c>
      <c r="B348" s="409" t="s">
        <v>502</v>
      </c>
      <c r="C348" s="418"/>
      <c r="D348" s="399" t="s">
        <v>807</v>
      </c>
      <c r="E348" s="184">
        <v>1</v>
      </c>
      <c r="F348" s="116">
        <f t="shared" si="8"/>
        <v>4</v>
      </c>
      <c r="G348" s="117">
        <f>IFERROR($E348*SUMIF('Daily Log'!$B$18:$B$1017,$B348,'Daily Log'!$C$18:$C$1017),0)</f>
        <v>0</v>
      </c>
      <c r="H348" s="117">
        <f>IFERROR($E348*SUMIF('Daily Log'!$E$18:$E$1017,$B348,'Daily Log'!$F$18:$F$1017),0)</f>
        <v>0</v>
      </c>
      <c r="I348" s="117">
        <f>IFERROR($E348*SUMIF('Daily Log'!$H$18:$H$1017,$B348,'Daily Log'!$I$18:$I$1017),0)</f>
        <v>0</v>
      </c>
      <c r="J348" s="117">
        <f>IFERROR($E348*SUMIF('Daily Log'!$K$18:$K$1017,$B348,'Daily Log'!$L$18:$L$1017),0)</f>
        <v>0</v>
      </c>
      <c r="K348" s="117">
        <f>IFERROR($E348*SUMIF('Daily Log'!$N$18:$N$1017,$B348,'Daily Log'!$O$18:$O$1017),0)</f>
        <v>0</v>
      </c>
      <c r="L348" s="117">
        <f>IFERROR($E348*SUMIF('Daily Log'!$Q$18:$Q$1017,$B348,'Daily Log'!$R$18:$R$1017),0)</f>
        <v>0</v>
      </c>
      <c r="M348" s="117">
        <f>IFERROR($E348*SUMIF('Daily Log'!$T$18:$T$1017,$B348,'Daily Log'!$U$18:$U$1017),0)</f>
        <v>0</v>
      </c>
      <c r="N348" s="117">
        <f>IFERROR($E348*SUMIF('Daily Log'!$W$18:$W$1017,$B348,'Daily Log'!$X$18:$X$1017),0)</f>
        <v>0</v>
      </c>
      <c r="O348" s="117">
        <f>IFERROR($E348*SUMIF('Daily Log'!$Z$18:$Z$1017,$B348,'Daily Log'!$AA$18:$AA$1017),0)</f>
        <v>0</v>
      </c>
      <c r="P348" s="117">
        <f>IFERROR($E348*SUMIF('Daily Log'!$AC$18:$AC$1017,$B348,'Daily Log'!$AD$18:$AD$1017),0)</f>
        <v>0</v>
      </c>
      <c r="Q348" s="117">
        <f>IFERROR($E348*SUMIF('Daily Log'!$AF$18:$AF$1017,$B348,'Daily Log'!$AG$18:$AG$1017),0)</f>
        <v>0</v>
      </c>
      <c r="R348" s="117">
        <f>IFERROR($E348*SUMIF('Daily Log'!$AI$18:$AI$1017,$B348,'Daily Log'!$AJ$18:$AJ$1017),0)</f>
        <v>0</v>
      </c>
      <c r="S348" s="117">
        <f>IFERROR($E348*SUMIF('Daily Log'!$AL$18:$AL$1017,$B348,'Daily Log'!$AM$18:$AM$1017),0)</f>
        <v>0</v>
      </c>
      <c r="T348" s="117">
        <f>IFERROR($E348*SUMIF('Daily Log'!$AO$18:$AO$1017,$B348,'Daily Log'!$AP$18:$AP$1017),0)</f>
        <v>0</v>
      </c>
      <c r="U348" s="117">
        <f>IFERROR($E348*SUMIF('Daily Log'!$AR$18:$AR$1017,$B348,'Daily Log'!$AS$18:$AS$1017),0)</f>
        <v>0</v>
      </c>
      <c r="V348" s="117">
        <f>IFERROR($E348*SUMIF('Daily Log'!$AU$18:$AU$1017,$B348,'Daily Log'!$AV$18:$AV$1017),0)</f>
        <v>0</v>
      </c>
      <c r="W348" s="117">
        <f>IFERROR($E348*SUMIF('Daily Log'!$AX$18:$AX$1017,$B348,'Daily Log'!$AY$18:$AY$1017),0)</f>
        <v>0</v>
      </c>
      <c r="X348" s="117">
        <f>IFERROR($E348*SUMIF('Daily Log'!$BA$18:$BA$1017,$B348,'Daily Log'!$BB$18:$BB$1017),0)</f>
        <v>0</v>
      </c>
      <c r="Y348" s="117">
        <f>IFERROR($E348*SUMIF('Daily Log'!$BD$18:$BD$1017,$B348,'Daily Log'!$BE$18:$BE$1017),0)</f>
        <v>0</v>
      </c>
      <c r="Z348" s="117">
        <f>IFERROR($E348*SUMIF('Daily Log'!$BG$18:$BG$1017,$B348,'Daily Log'!$BH$18:$BH$1017),0)</f>
        <v>0</v>
      </c>
      <c r="AA348" s="117">
        <f>IFERROR($E348*SUMIF('Daily Log'!$BJ$18:$BJ$1017,$B348,'Daily Log'!$BK$18:$BK$1017),0)</f>
        <v>0</v>
      </c>
      <c r="AB348" s="117">
        <f>IFERROR($E348*SUMIF('Daily Log'!$BM$18:$BM$1017,$B348,'Daily Log'!$BN$18:$BN$1017),0)</f>
        <v>0</v>
      </c>
      <c r="AC348" s="117">
        <f>IFERROR($E348*SUMIF('Daily Log'!$BP$18:$BP$1017,$B348,'Daily Log'!$BQ$18:$BQ$1017),0)</f>
        <v>1</v>
      </c>
      <c r="AD348" s="117">
        <f>IFERROR($E348*SUMIF('Daily Log'!$BS$18:$BS$1017,$B348,'Daily Log'!$BT$18:$BT$1017),0)</f>
        <v>1</v>
      </c>
      <c r="AE348" s="117">
        <f>IFERROR($E348*SUMIF('Daily Log'!$BV$18:$BV$1017,$B348,'Daily Log'!$BW$18:$BW$1017),0)</f>
        <v>2</v>
      </c>
      <c r="AF348" s="117">
        <f>IFERROR($E348*SUMIF('Daily Log'!$BY$18:$BY$1017,$B348,'Daily Log'!$BZ$18:$BZ$1017),0)</f>
        <v>0</v>
      </c>
      <c r="AG348" s="117">
        <f>IFERROR($E348*SUMIF('Daily Log'!$CB$18:$CB$1017,$B348,'Daily Log'!$CC$18:$CC$1017),0)</f>
        <v>0</v>
      </c>
      <c r="AH348" s="117">
        <f>IFERROR($E348*SUMIF('Daily Log'!$CE$18:$CE$1017,$B348,'Daily Log'!$CF$18:$CF$1017),0)</f>
        <v>0</v>
      </c>
      <c r="AI348" s="117">
        <f>IFERROR($E348*SUMIF('Daily Log'!$CH$18:$CH$1017,$B348,'Daily Log'!$CI$18:$CI$1017),0)</f>
        <v>0</v>
      </c>
      <c r="AJ348" s="117">
        <f>IFERROR($E348*SUMIF('Daily Log'!$CK$18:$CK$1017,$B348,'Daily Log'!$CL$18:$CL$1017),0)</f>
        <v>0</v>
      </c>
      <c r="AK348" s="117">
        <f>IFERROR($E348*SUMIF('Daily Log'!$CN$18:$CN$1017,$B348,'Daily Log'!$CO$18:$CO$1017),0)</f>
        <v>0</v>
      </c>
    </row>
    <row r="349" spans="1:37" ht="33.75" customHeight="1">
      <c r="A349" s="93">
        <f t="shared" si="6"/>
        <v>52</v>
      </c>
      <c r="B349" s="409" t="s">
        <v>598</v>
      </c>
      <c r="C349" s="418"/>
      <c r="D349" s="399" t="s">
        <v>807</v>
      </c>
      <c r="E349" s="184">
        <v>1</v>
      </c>
      <c r="F349" s="116">
        <f t="shared" si="8"/>
        <v>9</v>
      </c>
      <c r="G349" s="117">
        <f>IFERROR($E349*SUMIF('Daily Log'!$B$18:$B$1017,$B349,'Daily Log'!$C$18:$C$1017),0)</f>
        <v>0</v>
      </c>
      <c r="H349" s="117">
        <f>IFERROR($E349*SUMIF('Daily Log'!$E$18:$E$1017,$B349,'Daily Log'!$F$18:$F$1017),0)</f>
        <v>0</v>
      </c>
      <c r="I349" s="117">
        <f>IFERROR($E349*SUMIF('Daily Log'!$H$18:$H$1017,$B349,'Daily Log'!$I$18:$I$1017),0)</f>
        <v>0</v>
      </c>
      <c r="J349" s="117">
        <f>IFERROR($E349*SUMIF('Daily Log'!$K$18:$K$1017,$B349,'Daily Log'!$L$18:$L$1017),0)</f>
        <v>0</v>
      </c>
      <c r="K349" s="117">
        <f>IFERROR($E349*SUMIF('Daily Log'!$N$18:$N$1017,$B349,'Daily Log'!$O$18:$O$1017),0)</f>
        <v>0</v>
      </c>
      <c r="L349" s="117">
        <f>IFERROR($E349*SUMIF('Daily Log'!$Q$18:$Q$1017,$B349,'Daily Log'!$R$18:$R$1017),0)</f>
        <v>0</v>
      </c>
      <c r="M349" s="117">
        <f>IFERROR($E349*SUMIF('Daily Log'!$T$18:$T$1017,$B349,'Daily Log'!$U$18:$U$1017),0)</f>
        <v>0</v>
      </c>
      <c r="N349" s="117">
        <f>IFERROR($E349*SUMIF('Daily Log'!$W$18:$W$1017,$B349,'Daily Log'!$X$18:$X$1017),0)</f>
        <v>0</v>
      </c>
      <c r="O349" s="117">
        <f>IFERROR($E349*SUMIF('Daily Log'!$Z$18:$Z$1017,$B349,'Daily Log'!$AA$18:$AA$1017),0)</f>
        <v>0</v>
      </c>
      <c r="P349" s="117">
        <f>IFERROR($E349*SUMIF('Daily Log'!$AC$18:$AC$1017,$B349,'Daily Log'!$AD$18:$AD$1017),0)</f>
        <v>0</v>
      </c>
      <c r="Q349" s="117">
        <f>IFERROR($E349*SUMIF('Daily Log'!$AF$18:$AF$1017,$B349,'Daily Log'!$AG$18:$AG$1017),0)</f>
        <v>0</v>
      </c>
      <c r="R349" s="117">
        <f>IFERROR($E349*SUMIF('Daily Log'!$AI$18:$AI$1017,$B349,'Daily Log'!$AJ$18:$AJ$1017),0)</f>
        <v>0</v>
      </c>
      <c r="S349" s="117">
        <f>IFERROR($E349*SUMIF('Daily Log'!$AL$18:$AL$1017,$B349,'Daily Log'!$AM$18:$AM$1017),0)</f>
        <v>0</v>
      </c>
      <c r="T349" s="117">
        <f>IFERROR($E349*SUMIF('Daily Log'!$AO$18:$AO$1017,$B349,'Daily Log'!$AP$18:$AP$1017),0)</f>
        <v>0</v>
      </c>
      <c r="U349" s="117">
        <f>IFERROR($E349*SUMIF('Daily Log'!$AR$18:$AR$1017,$B349,'Daily Log'!$AS$18:$AS$1017),0)</f>
        <v>0</v>
      </c>
      <c r="V349" s="117">
        <f>IFERROR($E349*SUMIF('Daily Log'!$AU$18:$AU$1017,$B349,'Daily Log'!$AV$18:$AV$1017),0)</f>
        <v>0</v>
      </c>
      <c r="W349" s="117">
        <f>IFERROR($E349*SUMIF('Daily Log'!$AX$18:$AX$1017,$B349,'Daily Log'!$AY$18:$AY$1017),0)</f>
        <v>0</v>
      </c>
      <c r="X349" s="117">
        <f>IFERROR($E349*SUMIF('Daily Log'!$BA$18:$BA$1017,$B349,'Daily Log'!$BB$18:$BB$1017),0)</f>
        <v>0</v>
      </c>
      <c r="Y349" s="117">
        <f>IFERROR($E349*SUMIF('Daily Log'!$BD$18:$BD$1017,$B349,'Daily Log'!$BE$18:$BE$1017),0)</f>
        <v>0</v>
      </c>
      <c r="Z349" s="117">
        <f>IFERROR($E349*SUMIF('Daily Log'!$BG$18:$BG$1017,$B349,'Daily Log'!$BH$18:$BH$1017),0)</f>
        <v>0</v>
      </c>
      <c r="AA349" s="117">
        <f>IFERROR($E349*SUMIF('Daily Log'!$BJ$18:$BJ$1017,$B349,'Daily Log'!$BK$18:$BK$1017),0)</f>
        <v>0</v>
      </c>
      <c r="AB349" s="117">
        <f>IFERROR($E349*SUMIF('Daily Log'!$BM$18:$BM$1017,$B349,'Daily Log'!$BN$18:$BN$1017),0)</f>
        <v>0</v>
      </c>
      <c r="AC349" s="117">
        <f>IFERROR($E349*SUMIF('Daily Log'!$BP$18:$BP$1017,$B349,'Daily Log'!$BQ$18:$BQ$1017),0)</f>
        <v>4</v>
      </c>
      <c r="AD349" s="117">
        <f>IFERROR($E349*SUMIF('Daily Log'!$BS$18:$BS$1017,$B349,'Daily Log'!$BT$18:$BT$1017),0)</f>
        <v>1</v>
      </c>
      <c r="AE349" s="117">
        <f>IFERROR($E349*SUMIF('Daily Log'!$BV$18:$BV$1017,$B349,'Daily Log'!$BW$18:$BW$1017),0)</f>
        <v>2</v>
      </c>
      <c r="AF349" s="117">
        <f>IFERROR($E349*SUMIF('Daily Log'!$BY$18:$BY$1017,$B349,'Daily Log'!$BZ$18:$BZ$1017),0)</f>
        <v>0</v>
      </c>
      <c r="AG349" s="117">
        <f>IFERROR($E349*SUMIF('Daily Log'!$CB$18:$CB$1017,$B349,'Daily Log'!$CC$18:$CC$1017),0)</f>
        <v>2</v>
      </c>
      <c r="AH349" s="117">
        <f>IFERROR($E349*SUMIF('Daily Log'!$CE$18:$CE$1017,$B349,'Daily Log'!$CF$18:$CF$1017),0)</f>
        <v>0</v>
      </c>
      <c r="AI349" s="117">
        <f>IFERROR($E349*SUMIF('Daily Log'!$CH$18:$CH$1017,$B349,'Daily Log'!$CI$18:$CI$1017),0)</f>
        <v>0</v>
      </c>
      <c r="AJ349" s="117">
        <f>IFERROR($E349*SUMIF('Daily Log'!$CK$18:$CK$1017,$B349,'Daily Log'!$CL$18:$CL$1017),0)</f>
        <v>0</v>
      </c>
      <c r="AK349" s="117">
        <f>IFERROR($E349*SUMIF('Daily Log'!$CN$18:$CN$1017,$B349,'Daily Log'!$CO$18:$CO$1017),0)</f>
        <v>0</v>
      </c>
    </row>
    <row r="350" spans="1:37" ht="33.75" customHeight="1">
      <c r="A350" s="93">
        <f t="shared" si="6"/>
        <v>53</v>
      </c>
      <c r="B350" s="409" t="s">
        <v>503</v>
      </c>
      <c r="C350" s="418"/>
      <c r="D350" s="399" t="s">
        <v>807</v>
      </c>
      <c r="E350" s="184">
        <v>1</v>
      </c>
      <c r="F350" s="116">
        <f t="shared" si="8"/>
        <v>6</v>
      </c>
      <c r="G350" s="117">
        <f>IFERROR($E350*SUMIF('Daily Log'!$B$18:$B$1017,$B350,'Daily Log'!$C$18:$C$1017),0)</f>
        <v>0</v>
      </c>
      <c r="H350" s="117">
        <f>IFERROR($E350*SUMIF('Daily Log'!$E$18:$E$1017,$B350,'Daily Log'!$F$18:$F$1017),0)</f>
        <v>0</v>
      </c>
      <c r="I350" s="117">
        <f>IFERROR($E350*SUMIF('Daily Log'!$H$18:$H$1017,$B350,'Daily Log'!$I$18:$I$1017),0)</f>
        <v>0</v>
      </c>
      <c r="J350" s="117">
        <f>IFERROR($E350*SUMIF('Daily Log'!$K$18:$K$1017,$B350,'Daily Log'!$L$18:$L$1017),0)</f>
        <v>0</v>
      </c>
      <c r="K350" s="117">
        <f>IFERROR($E350*SUMIF('Daily Log'!$N$18:$N$1017,$B350,'Daily Log'!$O$18:$O$1017),0)</f>
        <v>0</v>
      </c>
      <c r="L350" s="117">
        <f>IFERROR($E350*SUMIF('Daily Log'!$Q$18:$Q$1017,$B350,'Daily Log'!$R$18:$R$1017),0)</f>
        <v>0</v>
      </c>
      <c r="M350" s="117">
        <f>IFERROR($E350*SUMIF('Daily Log'!$T$18:$T$1017,$B350,'Daily Log'!$U$18:$U$1017),0)</f>
        <v>0</v>
      </c>
      <c r="N350" s="117">
        <f>IFERROR($E350*SUMIF('Daily Log'!$W$18:$W$1017,$B350,'Daily Log'!$X$18:$X$1017),0)</f>
        <v>0</v>
      </c>
      <c r="O350" s="117">
        <f>IFERROR($E350*SUMIF('Daily Log'!$Z$18:$Z$1017,$B350,'Daily Log'!$AA$18:$AA$1017),0)</f>
        <v>0</v>
      </c>
      <c r="P350" s="117">
        <f>IFERROR($E350*SUMIF('Daily Log'!$AC$18:$AC$1017,$B350,'Daily Log'!$AD$18:$AD$1017),0)</f>
        <v>0</v>
      </c>
      <c r="Q350" s="117">
        <f>IFERROR($E350*SUMIF('Daily Log'!$AF$18:$AF$1017,$B350,'Daily Log'!$AG$18:$AG$1017),0)</f>
        <v>0</v>
      </c>
      <c r="R350" s="117">
        <f>IFERROR($E350*SUMIF('Daily Log'!$AI$18:$AI$1017,$B350,'Daily Log'!$AJ$18:$AJ$1017),0)</f>
        <v>0</v>
      </c>
      <c r="S350" s="117">
        <f>IFERROR($E350*SUMIF('Daily Log'!$AL$18:$AL$1017,$B350,'Daily Log'!$AM$18:$AM$1017),0)</f>
        <v>0</v>
      </c>
      <c r="T350" s="117">
        <f>IFERROR($E350*SUMIF('Daily Log'!$AO$18:$AO$1017,$B350,'Daily Log'!$AP$18:$AP$1017),0)</f>
        <v>0</v>
      </c>
      <c r="U350" s="117">
        <f>IFERROR($E350*SUMIF('Daily Log'!$AR$18:$AR$1017,$B350,'Daily Log'!$AS$18:$AS$1017),0)</f>
        <v>0</v>
      </c>
      <c r="V350" s="117">
        <f>IFERROR($E350*SUMIF('Daily Log'!$AU$18:$AU$1017,$B350,'Daily Log'!$AV$18:$AV$1017),0)</f>
        <v>0</v>
      </c>
      <c r="W350" s="117">
        <f>IFERROR($E350*SUMIF('Daily Log'!$AX$18:$AX$1017,$B350,'Daily Log'!$AY$18:$AY$1017),0)</f>
        <v>0</v>
      </c>
      <c r="X350" s="117">
        <f>IFERROR($E350*SUMIF('Daily Log'!$BA$18:$BA$1017,$B350,'Daily Log'!$BB$18:$BB$1017),0)</f>
        <v>0</v>
      </c>
      <c r="Y350" s="117">
        <f>IFERROR($E350*SUMIF('Daily Log'!$BD$18:$BD$1017,$B350,'Daily Log'!$BE$18:$BE$1017),0)</f>
        <v>0</v>
      </c>
      <c r="Z350" s="117">
        <f>IFERROR($E350*SUMIF('Daily Log'!$BG$18:$BG$1017,$B350,'Daily Log'!$BH$18:$BH$1017),0)</f>
        <v>0</v>
      </c>
      <c r="AA350" s="117">
        <f>IFERROR($E350*SUMIF('Daily Log'!$BJ$18:$BJ$1017,$B350,'Daily Log'!$BK$18:$BK$1017),0)</f>
        <v>3</v>
      </c>
      <c r="AB350" s="117">
        <f>IFERROR($E350*SUMIF('Daily Log'!$BM$18:$BM$1017,$B350,'Daily Log'!$BN$18:$BN$1017),0)</f>
        <v>1</v>
      </c>
      <c r="AC350" s="117">
        <f>IFERROR($E350*SUMIF('Daily Log'!$BP$18:$BP$1017,$B350,'Daily Log'!$BQ$18:$BQ$1017),0)</f>
        <v>0</v>
      </c>
      <c r="AD350" s="117">
        <f>IFERROR($E350*SUMIF('Daily Log'!$BS$18:$BS$1017,$B350,'Daily Log'!$BT$18:$BT$1017),0)</f>
        <v>0</v>
      </c>
      <c r="AE350" s="117">
        <f>IFERROR($E350*SUMIF('Daily Log'!$BV$18:$BV$1017,$B350,'Daily Log'!$BW$18:$BW$1017),0)</f>
        <v>2</v>
      </c>
      <c r="AF350" s="117">
        <f>IFERROR($E350*SUMIF('Daily Log'!$BY$18:$BY$1017,$B350,'Daily Log'!$BZ$18:$BZ$1017),0)</f>
        <v>0</v>
      </c>
      <c r="AG350" s="117">
        <f>IFERROR($E350*SUMIF('Daily Log'!$CB$18:$CB$1017,$B350,'Daily Log'!$CC$18:$CC$1017),0)</f>
        <v>0</v>
      </c>
      <c r="AH350" s="117">
        <f>IFERROR($E350*SUMIF('Daily Log'!$CE$18:$CE$1017,$B350,'Daily Log'!$CF$18:$CF$1017),0)</f>
        <v>0</v>
      </c>
      <c r="AI350" s="117">
        <f>IFERROR($E350*SUMIF('Daily Log'!$CH$18:$CH$1017,$B350,'Daily Log'!$CI$18:$CI$1017),0)</f>
        <v>0</v>
      </c>
      <c r="AJ350" s="117">
        <f>IFERROR($E350*SUMIF('Daily Log'!$CK$18:$CK$1017,$B350,'Daily Log'!$CL$18:$CL$1017),0)</f>
        <v>0</v>
      </c>
      <c r="AK350" s="117">
        <f>IFERROR($E350*SUMIF('Daily Log'!$CN$18:$CN$1017,$B350,'Daily Log'!$CO$18:$CO$1017),0)</f>
        <v>0</v>
      </c>
    </row>
    <row r="351" spans="1:37" ht="33.75" customHeight="1">
      <c r="A351" s="93">
        <f t="shared" si="6"/>
        <v>54</v>
      </c>
      <c r="B351" s="409" t="s">
        <v>786</v>
      </c>
      <c r="C351" s="418"/>
      <c r="D351" s="399" t="s">
        <v>807</v>
      </c>
      <c r="E351" s="184">
        <v>1</v>
      </c>
      <c r="F351" s="116">
        <f t="shared" si="8"/>
        <v>0</v>
      </c>
      <c r="G351" s="117">
        <f>IFERROR($E351*SUMIF('Daily Log'!$B$18:$B$1017,$B351,'Daily Log'!$C$18:$C$1017),0)</f>
        <v>0</v>
      </c>
      <c r="H351" s="117">
        <f>IFERROR($E351*SUMIF('Daily Log'!$E$18:$E$1017,$B351,'Daily Log'!$F$18:$F$1017),0)</f>
        <v>0</v>
      </c>
      <c r="I351" s="117">
        <f>IFERROR($E351*SUMIF('Daily Log'!$H$18:$H$1017,$B351,'Daily Log'!$I$18:$I$1017),0)</f>
        <v>0</v>
      </c>
      <c r="J351" s="117">
        <f>IFERROR($E351*SUMIF('Daily Log'!$K$18:$K$1017,$B351,'Daily Log'!$L$18:$L$1017),0)</f>
        <v>0</v>
      </c>
      <c r="K351" s="117">
        <f>IFERROR($E351*SUMIF('Daily Log'!$N$18:$N$1017,$B351,'Daily Log'!$O$18:$O$1017),0)</f>
        <v>0</v>
      </c>
      <c r="L351" s="117">
        <f>IFERROR($E351*SUMIF('Daily Log'!$Q$18:$Q$1017,$B351,'Daily Log'!$R$18:$R$1017),0)</f>
        <v>0</v>
      </c>
      <c r="M351" s="117">
        <f>IFERROR($E351*SUMIF('Daily Log'!$T$18:$T$1017,$B351,'Daily Log'!$U$18:$U$1017),0)</f>
        <v>0</v>
      </c>
      <c r="N351" s="117">
        <f>IFERROR($E351*SUMIF('Daily Log'!$W$18:$W$1017,$B351,'Daily Log'!$X$18:$X$1017),0)</f>
        <v>0</v>
      </c>
      <c r="O351" s="117">
        <f>IFERROR($E351*SUMIF('Daily Log'!$Z$18:$Z$1017,$B351,'Daily Log'!$AA$18:$AA$1017),0)</f>
        <v>0</v>
      </c>
      <c r="P351" s="117">
        <f>IFERROR($E351*SUMIF('Daily Log'!$AC$18:$AC$1017,$B351,'Daily Log'!$AD$18:$AD$1017),0)</f>
        <v>0</v>
      </c>
      <c r="Q351" s="117">
        <f>IFERROR($E351*SUMIF('Daily Log'!$AF$18:$AF$1017,$B351,'Daily Log'!$AG$18:$AG$1017),0)</f>
        <v>0</v>
      </c>
      <c r="R351" s="117">
        <f>IFERROR($E351*SUMIF('Daily Log'!$AI$18:$AI$1017,$B351,'Daily Log'!$AJ$18:$AJ$1017),0)</f>
        <v>0</v>
      </c>
      <c r="S351" s="117">
        <f>IFERROR($E351*SUMIF('Daily Log'!$AL$18:$AL$1017,$B351,'Daily Log'!$AM$18:$AM$1017),0)</f>
        <v>0</v>
      </c>
      <c r="T351" s="117">
        <f>IFERROR($E351*SUMIF('Daily Log'!$AO$18:$AO$1017,$B351,'Daily Log'!$AP$18:$AP$1017),0)</f>
        <v>0</v>
      </c>
      <c r="U351" s="117">
        <f>IFERROR($E351*SUMIF('Daily Log'!$AR$18:$AR$1017,$B351,'Daily Log'!$AS$18:$AS$1017),0)</f>
        <v>0</v>
      </c>
      <c r="V351" s="117">
        <f>IFERROR($E351*SUMIF('Daily Log'!$AU$18:$AU$1017,$B351,'Daily Log'!$AV$18:$AV$1017),0)</f>
        <v>0</v>
      </c>
      <c r="W351" s="117">
        <f>IFERROR($E351*SUMIF('Daily Log'!$AX$18:$AX$1017,$B351,'Daily Log'!$AY$18:$AY$1017),0)</f>
        <v>0</v>
      </c>
      <c r="X351" s="117">
        <f>IFERROR($E351*SUMIF('Daily Log'!$BA$18:$BA$1017,$B351,'Daily Log'!$BB$18:$BB$1017),0)</f>
        <v>0</v>
      </c>
      <c r="Y351" s="117">
        <f>IFERROR($E351*SUMIF('Daily Log'!$BD$18:$BD$1017,$B351,'Daily Log'!$BE$18:$BE$1017),0)</f>
        <v>0</v>
      </c>
      <c r="Z351" s="117">
        <f>IFERROR($E351*SUMIF('Daily Log'!$BG$18:$BG$1017,$B351,'Daily Log'!$BH$18:$BH$1017),0)</f>
        <v>0</v>
      </c>
      <c r="AA351" s="117">
        <f>IFERROR($E351*SUMIF('Daily Log'!$BJ$18:$BJ$1017,$B351,'Daily Log'!$BK$18:$BK$1017),0)</f>
        <v>0</v>
      </c>
      <c r="AB351" s="117">
        <f>IFERROR($E351*SUMIF('Daily Log'!$BM$18:$BM$1017,$B351,'Daily Log'!$BN$18:$BN$1017),0)</f>
        <v>0</v>
      </c>
      <c r="AC351" s="117">
        <f>IFERROR($E351*SUMIF('Daily Log'!$BP$18:$BP$1017,$B351,'Daily Log'!$BQ$18:$BQ$1017),0)</f>
        <v>0</v>
      </c>
      <c r="AD351" s="117">
        <f>IFERROR($E351*SUMIF('Daily Log'!$BS$18:$BS$1017,$B351,'Daily Log'!$BT$18:$BT$1017),0)</f>
        <v>0</v>
      </c>
      <c r="AE351" s="117">
        <f>IFERROR($E351*SUMIF('Daily Log'!$BV$18:$BV$1017,$B351,'Daily Log'!$BW$18:$BW$1017),0)</f>
        <v>0</v>
      </c>
      <c r="AF351" s="117">
        <f>IFERROR($E351*SUMIF('Daily Log'!$BY$18:$BY$1017,$B351,'Daily Log'!$BZ$18:$BZ$1017),0)</f>
        <v>0</v>
      </c>
      <c r="AG351" s="117">
        <f>IFERROR($E351*SUMIF('Daily Log'!$CB$18:$CB$1017,$B351,'Daily Log'!$CC$18:$CC$1017),0)</f>
        <v>0</v>
      </c>
      <c r="AH351" s="117">
        <f>IFERROR($E351*SUMIF('Daily Log'!$CE$18:$CE$1017,$B351,'Daily Log'!$CF$18:$CF$1017),0)</f>
        <v>0</v>
      </c>
      <c r="AI351" s="117">
        <f>IFERROR($E351*SUMIF('Daily Log'!$CH$18:$CH$1017,$B351,'Daily Log'!$CI$18:$CI$1017),0)</f>
        <v>0</v>
      </c>
      <c r="AJ351" s="117">
        <f>IFERROR($E351*SUMIF('Daily Log'!$CK$18:$CK$1017,$B351,'Daily Log'!$CL$18:$CL$1017),0)</f>
        <v>0</v>
      </c>
      <c r="AK351" s="117">
        <f>IFERROR($E351*SUMIF('Daily Log'!$CN$18:$CN$1017,$B351,'Daily Log'!$CO$18:$CO$1017),0)</f>
        <v>0</v>
      </c>
    </row>
    <row r="352" spans="1:37" ht="33.75" customHeight="1">
      <c r="A352" s="93">
        <f t="shared" si="6"/>
        <v>55</v>
      </c>
      <c r="B352" s="409" t="s">
        <v>636</v>
      </c>
      <c r="C352" s="418"/>
      <c r="D352" s="399" t="s">
        <v>807</v>
      </c>
      <c r="E352" s="184">
        <v>1</v>
      </c>
      <c r="F352" s="116">
        <f t="shared" si="8"/>
        <v>0</v>
      </c>
      <c r="G352" s="117">
        <f>IFERROR($E352*SUMIF('Daily Log'!$B$18:$B$1017,$B352,'Daily Log'!$C$18:$C$1017),0)</f>
        <v>0</v>
      </c>
      <c r="H352" s="117">
        <f>IFERROR($E352*SUMIF('Daily Log'!$E$18:$E$1017,$B352,'Daily Log'!$F$18:$F$1017),0)</f>
        <v>0</v>
      </c>
      <c r="I352" s="117">
        <f>IFERROR($E352*SUMIF('Daily Log'!$H$18:$H$1017,$B352,'Daily Log'!$I$18:$I$1017),0)</f>
        <v>0</v>
      </c>
      <c r="J352" s="117">
        <f>IFERROR($E352*SUMIF('Daily Log'!$K$18:$K$1017,$B352,'Daily Log'!$L$18:$L$1017),0)</f>
        <v>0</v>
      </c>
      <c r="K352" s="117">
        <f>IFERROR($E352*SUMIF('Daily Log'!$N$18:$N$1017,$B352,'Daily Log'!$O$18:$O$1017),0)</f>
        <v>0</v>
      </c>
      <c r="L352" s="117">
        <f>IFERROR($E352*SUMIF('Daily Log'!$Q$18:$Q$1017,$B352,'Daily Log'!$R$18:$R$1017),0)</f>
        <v>0</v>
      </c>
      <c r="M352" s="117">
        <f>IFERROR($E352*SUMIF('Daily Log'!$T$18:$T$1017,$B352,'Daily Log'!$U$18:$U$1017),0)</f>
        <v>0</v>
      </c>
      <c r="N352" s="117">
        <f>IFERROR($E352*SUMIF('Daily Log'!$W$18:$W$1017,$B352,'Daily Log'!$X$18:$X$1017),0)</f>
        <v>0</v>
      </c>
      <c r="O352" s="117">
        <f>IFERROR($E352*SUMIF('Daily Log'!$Z$18:$Z$1017,$B352,'Daily Log'!$AA$18:$AA$1017),0)</f>
        <v>0</v>
      </c>
      <c r="P352" s="117">
        <f>IFERROR($E352*SUMIF('Daily Log'!$AC$18:$AC$1017,$B352,'Daily Log'!$AD$18:$AD$1017),0)</f>
        <v>0</v>
      </c>
      <c r="Q352" s="117">
        <f>IFERROR($E352*SUMIF('Daily Log'!$AF$18:$AF$1017,$B352,'Daily Log'!$AG$18:$AG$1017),0)</f>
        <v>0</v>
      </c>
      <c r="R352" s="117">
        <f>IFERROR($E352*SUMIF('Daily Log'!$AI$18:$AI$1017,$B352,'Daily Log'!$AJ$18:$AJ$1017),0)</f>
        <v>0</v>
      </c>
      <c r="S352" s="117">
        <f>IFERROR($E352*SUMIF('Daily Log'!$AL$18:$AL$1017,$B352,'Daily Log'!$AM$18:$AM$1017),0)</f>
        <v>0</v>
      </c>
      <c r="T352" s="117">
        <f>IFERROR($E352*SUMIF('Daily Log'!$AO$18:$AO$1017,$B352,'Daily Log'!$AP$18:$AP$1017),0)</f>
        <v>0</v>
      </c>
      <c r="U352" s="117">
        <f>IFERROR($E352*SUMIF('Daily Log'!$AR$18:$AR$1017,$B352,'Daily Log'!$AS$18:$AS$1017),0)</f>
        <v>0</v>
      </c>
      <c r="V352" s="117">
        <f>IFERROR($E352*SUMIF('Daily Log'!$AU$18:$AU$1017,$B352,'Daily Log'!$AV$18:$AV$1017),0)</f>
        <v>0</v>
      </c>
      <c r="W352" s="117">
        <f>IFERROR($E352*SUMIF('Daily Log'!$AX$18:$AX$1017,$B352,'Daily Log'!$AY$18:$AY$1017),0)</f>
        <v>0</v>
      </c>
      <c r="X352" s="117">
        <f>IFERROR($E352*SUMIF('Daily Log'!$BA$18:$BA$1017,$B352,'Daily Log'!$BB$18:$BB$1017),0)</f>
        <v>0</v>
      </c>
      <c r="Y352" s="117">
        <f>IFERROR($E352*SUMIF('Daily Log'!$BD$18:$BD$1017,$B352,'Daily Log'!$BE$18:$BE$1017),0)</f>
        <v>0</v>
      </c>
      <c r="Z352" s="117">
        <f>IFERROR($E352*SUMIF('Daily Log'!$BG$18:$BG$1017,$B352,'Daily Log'!$BH$18:$BH$1017),0)</f>
        <v>0</v>
      </c>
      <c r="AA352" s="117">
        <f>IFERROR($E352*SUMIF('Daily Log'!$BJ$18:$BJ$1017,$B352,'Daily Log'!$BK$18:$BK$1017),0)</f>
        <v>0</v>
      </c>
      <c r="AB352" s="117">
        <f>IFERROR($E352*SUMIF('Daily Log'!$BM$18:$BM$1017,$B352,'Daily Log'!$BN$18:$BN$1017),0)</f>
        <v>0</v>
      </c>
      <c r="AC352" s="117">
        <f>IFERROR($E352*SUMIF('Daily Log'!$BP$18:$BP$1017,$B352,'Daily Log'!$BQ$18:$BQ$1017),0)</f>
        <v>0</v>
      </c>
      <c r="AD352" s="117">
        <f>IFERROR($E352*SUMIF('Daily Log'!$BS$18:$BS$1017,$B352,'Daily Log'!$BT$18:$BT$1017),0)</f>
        <v>0</v>
      </c>
      <c r="AE352" s="117">
        <f>IFERROR($E352*SUMIF('Daily Log'!$BV$18:$BV$1017,$B352,'Daily Log'!$BW$18:$BW$1017),0)</f>
        <v>0</v>
      </c>
      <c r="AF352" s="117">
        <f>IFERROR($E352*SUMIF('Daily Log'!$BY$18:$BY$1017,$B352,'Daily Log'!$BZ$18:$BZ$1017),0)</f>
        <v>0</v>
      </c>
      <c r="AG352" s="117">
        <f>IFERROR($E352*SUMIF('Daily Log'!$CB$18:$CB$1017,$B352,'Daily Log'!$CC$18:$CC$1017),0)</f>
        <v>0</v>
      </c>
      <c r="AH352" s="117">
        <f>IFERROR($E352*SUMIF('Daily Log'!$CE$18:$CE$1017,$B352,'Daily Log'!$CF$18:$CF$1017),0)</f>
        <v>0</v>
      </c>
      <c r="AI352" s="117">
        <f>IFERROR($E352*SUMIF('Daily Log'!$CH$18:$CH$1017,$B352,'Daily Log'!$CI$18:$CI$1017),0)</f>
        <v>0</v>
      </c>
      <c r="AJ352" s="117">
        <f>IFERROR($E352*SUMIF('Daily Log'!$CK$18:$CK$1017,$B352,'Daily Log'!$CL$18:$CL$1017),0)</f>
        <v>0</v>
      </c>
      <c r="AK352" s="117">
        <f>IFERROR($E352*SUMIF('Daily Log'!$CN$18:$CN$1017,$B352,'Daily Log'!$CO$18:$CO$1017),0)</f>
        <v>0</v>
      </c>
    </row>
    <row r="353" spans="1:37" ht="33.75" customHeight="1">
      <c r="A353" s="93">
        <f t="shared" si="6"/>
        <v>56</v>
      </c>
      <c r="B353" s="409" t="s">
        <v>621</v>
      </c>
      <c r="C353" s="418"/>
      <c r="D353" s="399" t="s">
        <v>807</v>
      </c>
      <c r="E353" s="184">
        <v>1</v>
      </c>
      <c r="F353" s="116">
        <f t="shared" si="8"/>
        <v>0</v>
      </c>
      <c r="G353" s="117">
        <f>IFERROR($E353*SUMIF('Daily Log'!$B$18:$B$1017,$B353,'Daily Log'!$C$18:$C$1017),0)</f>
        <v>0</v>
      </c>
      <c r="H353" s="117">
        <f>IFERROR($E353*SUMIF('Daily Log'!$E$18:$E$1017,$B353,'Daily Log'!$F$18:$F$1017),0)</f>
        <v>0</v>
      </c>
      <c r="I353" s="117">
        <f>IFERROR($E353*SUMIF('Daily Log'!$H$18:$H$1017,$B353,'Daily Log'!$I$18:$I$1017),0)</f>
        <v>0</v>
      </c>
      <c r="J353" s="117">
        <f>IFERROR($E353*SUMIF('Daily Log'!$K$18:$K$1017,$B353,'Daily Log'!$L$18:$L$1017),0)</f>
        <v>0</v>
      </c>
      <c r="K353" s="117">
        <f>IFERROR($E353*SUMIF('Daily Log'!$N$18:$N$1017,$B353,'Daily Log'!$O$18:$O$1017),0)</f>
        <v>0</v>
      </c>
      <c r="L353" s="117">
        <f>IFERROR($E353*SUMIF('Daily Log'!$Q$18:$Q$1017,$B353,'Daily Log'!$R$18:$R$1017),0)</f>
        <v>0</v>
      </c>
      <c r="M353" s="117">
        <f>IFERROR($E353*SUMIF('Daily Log'!$T$18:$T$1017,$B353,'Daily Log'!$U$18:$U$1017),0)</f>
        <v>0</v>
      </c>
      <c r="N353" s="117">
        <f>IFERROR($E353*SUMIF('Daily Log'!$W$18:$W$1017,$B353,'Daily Log'!$X$18:$X$1017),0)</f>
        <v>0</v>
      </c>
      <c r="O353" s="117">
        <f>IFERROR($E353*SUMIF('Daily Log'!$Z$18:$Z$1017,$B353,'Daily Log'!$AA$18:$AA$1017),0)</f>
        <v>0</v>
      </c>
      <c r="P353" s="117">
        <f>IFERROR($E353*SUMIF('Daily Log'!$AC$18:$AC$1017,$B353,'Daily Log'!$AD$18:$AD$1017),0)</f>
        <v>0</v>
      </c>
      <c r="Q353" s="117">
        <f>IFERROR($E353*SUMIF('Daily Log'!$AF$18:$AF$1017,$B353,'Daily Log'!$AG$18:$AG$1017),0)</f>
        <v>0</v>
      </c>
      <c r="R353" s="117">
        <f>IFERROR($E353*SUMIF('Daily Log'!$AI$18:$AI$1017,$B353,'Daily Log'!$AJ$18:$AJ$1017),0)</f>
        <v>0</v>
      </c>
      <c r="S353" s="117">
        <f>IFERROR($E353*SUMIF('Daily Log'!$AL$18:$AL$1017,$B353,'Daily Log'!$AM$18:$AM$1017),0)</f>
        <v>0</v>
      </c>
      <c r="T353" s="117">
        <f>IFERROR($E353*SUMIF('Daily Log'!$AO$18:$AO$1017,$B353,'Daily Log'!$AP$18:$AP$1017),0)</f>
        <v>0</v>
      </c>
      <c r="U353" s="117">
        <f>IFERROR($E353*SUMIF('Daily Log'!$AR$18:$AR$1017,$B353,'Daily Log'!$AS$18:$AS$1017),0)</f>
        <v>0</v>
      </c>
      <c r="V353" s="117">
        <f>IFERROR($E353*SUMIF('Daily Log'!$AU$18:$AU$1017,$B353,'Daily Log'!$AV$18:$AV$1017),0)</f>
        <v>0</v>
      </c>
      <c r="W353" s="117">
        <f>IFERROR($E353*SUMIF('Daily Log'!$AX$18:$AX$1017,$B353,'Daily Log'!$AY$18:$AY$1017),0)</f>
        <v>0</v>
      </c>
      <c r="X353" s="117">
        <f>IFERROR($E353*SUMIF('Daily Log'!$BA$18:$BA$1017,$B353,'Daily Log'!$BB$18:$BB$1017),0)</f>
        <v>0</v>
      </c>
      <c r="Y353" s="117">
        <f>IFERROR($E353*SUMIF('Daily Log'!$BD$18:$BD$1017,$B353,'Daily Log'!$BE$18:$BE$1017),0)</f>
        <v>0</v>
      </c>
      <c r="Z353" s="117">
        <f>IFERROR($E353*SUMIF('Daily Log'!$BG$18:$BG$1017,$B353,'Daily Log'!$BH$18:$BH$1017),0)</f>
        <v>0</v>
      </c>
      <c r="AA353" s="117">
        <f>IFERROR($E353*SUMIF('Daily Log'!$BJ$18:$BJ$1017,$B353,'Daily Log'!$BK$18:$BK$1017),0)</f>
        <v>0</v>
      </c>
      <c r="AB353" s="117">
        <f>IFERROR($E353*SUMIF('Daily Log'!$BM$18:$BM$1017,$B353,'Daily Log'!$BN$18:$BN$1017),0)</f>
        <v>0</v>
      </c>
      <c r="AC353" s="117">
        <f>IFERROR($E353*SUMIF('Daily Log'!$BP$18:$BP$1017,$B353,'Daily Log'!$BQ$18:$BQ$1017),0)</f>
        <v>0</v>
      </c>
      <c r="AD353" s="117">
        <f>IFERROR($E353*SUMIF('Daily Log'!$BS$18:$BS$1017,$B353,'Daily Log'!$BT$18:$BT$1017),0)</f>
        <v>0</v>
      </c>
      <c r="AE353" s="117">
        <f>IFERROR($E353*SUMIF('Daily Log'!$BV$18:$BV$1017,$B353,'Daily Log'!$BW$18:$BW$1017),0)</f>
        <v>0</v>
      </c>
      <c r="AF353" s="117">
        <f>IFERROR($E353*SUMIF('Daily Log'!$BY$18:$BY$1017,$B353,'Daily Log'!$BZ$18:$BZ$1017),0)</f>
        <v>0</v>
      </c>
      <c r="AG353" s="117">
        <f>IFERROR($E353*SUMIF('Daily Log'!$CB$18:$CB$1017,$B353,'Daily Log'!$CC$18:$CC$1017),0)</f>
        <v>0</v>
      </c>
      <c r="AH353" s="117">
        <f>IFERROR($E353*SUMIF('Daily Log'!$CE$18:$CE$1017,$B353,'Daily Log'!$CF$18:$CF$1017),0)</f>
        <v>0</v>
      </c>
      <c r="AI353" s="117">
        <f>IFERROR($E353*SUMIF('Daily Log'!$CH$18:$CH$1017,$B353,'Daily Log'!$CI$18:$CI$1017),0)</f>
        <v>0</v>
      </c>
      <c r="AJ353" s="117">
        <f>IFERROR($E353*SUMIF('Daily Log'!$CK$18:$CK$1017,$B353,'Daily Log'!$CL$18:$CL$1017),0)</f>
        <v>0</v>
      </c>
      <c r="AK353" s="117">
        <f>IFERROR($E353*SUMIF('Daily Log'!$CN$18:$CN$1017,$B353,'Daily Log'!$CO$18:$CO$1017),0)</f>
        <v>0</v>
      </c>
    </row>
    <row r="354" spans="1:37" ht="33.75" customHeight="1">
      <c r="A354" s="93">
        <f t="shared" si="6"/>
        <v>57</v>
      </c>
      <c r="B354" s="409" t="s">
        <v>504</v>
      </c>
      <c r="C354" s="418"/>
      <c r="D354" s="399" t="s">
        <v>807</v>
      </c>
      <c r="E354" s="184">
        <v>1</v>
      </c>
      <c r="F354" s="116">
        <f t="shared" si="8"/>
        <v>20</v>
      </c>
      <c r="G354" s="117">
        <f>IFERROR($E354*SUMIF('Daily Log'!$B$18:$B$1017,$B354,'Daily Log'!$C$18:$C$1017),0)</f>
        <v>0</v>
      </c>
      <c r="H354" s="117">
        <f>IFERROR($E354*SUMIF('Daily Log'!$E$18:$E$1017,$B354,'Daily Log'!$F$18:$F$1017),0)</f>
        <v>0</v>
      </c>
      <c r="I354" s="117">
        <f>IFERROR($E354*SUMIF('Daily Log'!$H$18:$H$1017,$B354,'Daily Log'!$I$18:$I$1017),0)</f>
        <v>0</v>
      </c>
      <c r="J354" s="117">
        <f>IFERROR($E354*SUMIF('Daily Log'!$K$18:$K$1017,$B354,'Daily Log'!$L$18:$L$1017),0)</f>
        <v>0</v>
      </c>
      <c r="K354" s="117">
        <f>IFERROR($E354*SUMIF('Daily Log'!$N$18:$N$1017,$B354,'Daily Log'!$O$18:$O$1017),0)</f>
        <v>0</v>
      </c>
      <c r="L354" s="117">
        <f>IFERROR($E354*SUMIF('Daily Log'!$Q$18:$Q$1017,$B354,'Daily Log'!$R$18:$R$1017),0)</f>
        <v>0</v>
      </c>
      <c r="M354" s="117">
        <f>IFERROR($E354*SUMIF('Daily Log'!$T$18:$T$1017,$B354,'Daily Log'!$U$18:$U$1017),0)</f>
        <v>0</v>
      </c>
      <c r="N354" s="117">
        <f>IFERROR($E354*SUMIF('Daily Log'!$W$18:$W$1017,$B354,'Daily Log'!$X$18:$X$1017),0)</f>
        <v>0</v>
      </c>
      <c r="O354" s="117">
        <f>IFERROR($E354*SUMIF('Daily Log'!$Z$18:$Z$1017,$B354,'Daily Log'!$AA$18:$AA$1017),0)</f>
        <v>0</v>
      </c>
      <c r="P354" s="117">
        <f>IFERROR($E354*SUMIF('Daily Log'!$AC$18:$AC$1017,$B354,'Daily Log'!$AD$18:$AD$1017),0)</f>
        <v>0</v>
      </c>
      <c r="Q354" s="117">
        <f>IFERROR($E354*SUMIF('Daily Log'!$AF$18:$AF$1017,$B354,'Daily Log'!$AG$18:$AG$1017),0)</f>
        <v>0</v>
      </c>
      <c r="R354" s="117">
        <f>IFERROR($E354*SUMIF('Daily Log'!$AI$18:$AI$1017,$B354,'Daily Log'!$AJ$18:$AJ$1017),0)</f>
        <v>0</v>
      </c>
      <c r="S354" s="117">
        <f>IFERROR($E354*SUMIF('Daily Log'!$AL$18:$AL$1017,$B354,'Daily Log'!$AM$18:$AM$1017),0)</f>
        <v>0</v>
      </c>
      <c r="T354" s="117">
        <f>IFERROR($E354*SUMIF('Daily Log'!$AO$18:$AO$1017,$B354,'Daily Log'!$AP$18:$AP$1017),0)</f>
        <v>0</v>
      </c>
      <c r="U354" s="117">
        <f>IFERROR($E354*SUMIF('Daily Log'!$AR$18:$AR$1017,$B354,'Daily Log'!$AS$18:$AS$1017),0)</f>
        <v>0</v>
      </c>
      <c r="V354" s="117">
        <f>IFERROR($E354*SUMIF('Daily Log'!$AU$18:$AU$1017,$B354,'Daily Log'!$AV$18:$AV$1017),0)</f>
        <v>0</v>
      </c>
      <c r="W354" s="117">
        <f>IFERROR($E354*SUMIF('Daily Log'!$AX$18:$AX$1017,$B354,'Daily Log'!$AY$18:$AY$1017),0)</f>
        <v>0</v>
      </c>
      <c r="X354" s="117">
        <f>IFERROR($E354*SUMIF('Daily Log'!$BA$18:$BA$1017,$B354,'Daily Log'!$BB$18:$BB$1017),0)</f>
        <v>0</v>
      </c>
      <c r="Y354" s="117">
        <f>IFERROR($E354*SUMIF('Daily Log'!$BD$18:$BD$1017,$B354,'Daily Log'!$BE$18:$BE$1017),0)</f>
        <v>0</v>
      </c>
      <c r="Z354" s="117">
        <f>IFERROR($E354*SUMIF('Daily Log'!$BG$18:$BG$1017,$B354,'Daily Log'!$BH$18:$BH$1017),0)</f>
        <v>0</v>
      </c>
      <c r="AA354" s="117">
        <f>IFERROR($E354*SUMIF('Daily Log'!$BJ$18:$BJ$1017,$B354,'Daily Log'!$BK$18:$BK$1017),0)</f>
        <v>4</v>
      </c>
      <c r="AB354" s="117">
        <f>IFERROR($E354*SUMIF('Daily Log'!$BM$18:$BM$1017,$B354,'Daily Log'!$BN$18:$BN$1017),0)</f>
        <v>2</v>
      </c>
      <c r="AC354" s="117">
        <f>IFERROR($E354*SUMIF('Daily Log'!$BP$18:$BP$1017,$B354,'Daily Log'!$BQ$18:$BQ$1017),0)</f>
        <v>9</v>
      </c>
      <c r="AD354" s="117">
        <f>IFERROR($E354*SUMIF('Daily Log'!$BS$18:$BS$1017,$B354,'Daily Log'!$BT$18:$BT$1017),0)</f>
        <v>0</v>
      </c>
      <c r="AE354" s="117">
        <f>IFERROR($E354*SUMIF('Daily Log'!$BV$18:$BV$1017,$B354,'Daily Log'!$BW$18:$BW$1017),0)</f>
        <v>1</v>
      </c>
      <c r="AF354" s="117">
        <f>IFERROR($E354*SUMIF('Daily Log'!$BY$18:$BY$1017,$B354,'Daily Log'!$BZ$18:$BZ$1017),0)</f>
        <v>3</v>
      </c>
      <c r="AG354" s="117">
        <f>IFERROR($E354*SUMIF('Daily Log'!$CB$18:$CB$1017,$B354,'Daily Log'!$CC$18:$CC$1017),0)</f>
        <v>1</v>
      </c>
      <c r="AH354" s="117">
        <f>IFERROR($E354*SUMIF('Daily Log'!$CE$18:$CE$1017,$B354,'Daily Log'!$CF$18:$CF$1017),0)</f>
        <v>0</v>
      </c>
      <c r="AI354" s="117">
        <f>IFERROR($E354*SUMIF('Daily Log'!$CH$18:$CH$1017,$B354,'Daily Log'!$CI$18:$CI$1017),0)</f>
        <v>0</v>
      </c>
      <c r="AJ354" s="117">
        <f>IFERROR($E354*SUMIF('Daily Log'!$CK$18:$CK$1017,$B354,'Daily Log'!$CL$18:$CL$1017),0)</f>
        <v>0</v>
      </c>
      <c r="AK354" s="117">
        <f>IFERROR($E354*SUMIF('Daily Log'!$CN$18:$CN$1017,$B354,'Daily Log'!$CO$18:$CO$1017),0)</f>
        <v>0</v>
      </c>
    </row>
    <row r="355" spans="1:37" ht="33.75" customHeight="1">
      <c r="A355" s="93">
        <f t="shared" si="6"/>
        <v>58</v>
      </c>
      <c r="B355" s="409" t="s">
        <v>505</v>
      </c>
      <c r="C355" s="418"/>
      <c r="D355" s="399" t="s">
        <v>807</v>
      </c>
      <c r="E355" s="184">
        <v>1</v>
      </c>
      <c r="F355" s="116">
        <f t="shared" si="8"/>
        <v>11</v>
      </c>
      <c r="G355" s="117">
        <f>IFERROR($E355*SUMIF('Daily Log'!$B$18:$B$1017,$B355,'Daily Log'!$C$18:$C$1017),0)</f>
        <v>0</v>
      </c>
      <c r="H355" s="117">
        <f>IFERROR($E355*SUMIF('Daily Log'!$E$18:$E$1017,$B355,'Daily Log'!$F$18:$F$1017),0)</f>
        <v>0</v>
      </c>
      <c r="I355" s="117">
        <f>IFERROR($E355*SUMIF('Daily Log'!$H$18:$H$1017,$B355,'Daily Log'!$I$18:$I$1017),0)</f>
        <v>0</v>
      </c>
      <c r="J355" s="117">
        <f>IFERROR($E355*SUMIF('Daily Log'!$K$18:$K$1017,$B355,'Daily Log'!$L$18:$L$1017),0)</f>
        <v>0</v>
      </c>
      <c r="K355" s="117">
        <f>IFERROR($E355*SUMIF('Daily Log'!$N$18:$N$1017,$B355,'Daily Log'!$O$18:$O$1017),0)</f>
        <v>0</v>
      </c>
      <c r="L355" s="117">
        <f>IFERROR($E355*SUMIF('Daily Log'!$Q$18:$Q$1017,$B355,'Daily Log'!$R$18:$R$1017),0)</f>
        <v>0</v>
      </c>
      <c r="M355" s="117">
        <f>IFERROR($E355*SUMIF('Daily Log'!$T$18:$T$1017,$B355,'Daily Log'!$U$18:$U$1017),0)</f>
        <v>0</v>
      </c>
      <c r="N355" s="117">
        <f>IFERROR($E355*SUMIF('Daily Log'!$W$18:$W$1017,$B355,'Daily Log'!$X$18:$X$1017),0)</f>
        <v>0</v>
      </c>
      <c r="O355" s="117">
        <f>IFERROR($E355*SUMIF('Daily Log'!$Z$18:$Z$1017,$B355,'Daily Log'!$AA$18:$AA$1017),0)</f>
        <v>0</v>
      </c>
      <c r="P355" s="117">
        <f>IFERROR($E355*SUMIF('Daily Log'!$AC$18:$AC$1017,$B355,'Daily Log'!$AD$18:$AD$1017),0)</f>
        <v>0</v>
      </c>
      <c r="Q355" s="117">
        <f>IFERROR($E355*SUMIF('Daily Log'!$AF$18:$AF$1017,$B355,'Daily Log'!$AG$18:$AG$1017),0)</f>
        <v>0</v>
      </c>
      <c r="R355" s="117">
        <f>IFERROR($E355*SUMIF('Daily Log'!$AI$18:$AI$1017,$B355,'Daily Log'!$AJ$18:$AJ$1017),0)</f>
        <v>0</v>
      </c>
      <c r="S355" s="117">
        <f>IFERROR($E355*SUMIF('Daily Log'!$AL$18:$AL$1017,$B355,'Daily Log'!$AM$18:$AM$1017),0)</f>
        <v>0</v>
      </c>
      <c r="T355" s="117">
        <f>IFERROR($E355*SUMIF('Daily Log'!$AO$18:$AO$1017,$B355,'Daily Log'!$AP$18:$AP$1017),0)</f>
        <v>0</v>
      </c>
      <c r="U355" s="117">
        <f>IFERROR($E355*SUMIF('Daily Log'!$AR$18:$AR$1017,$B355,'Daily Log'!$AS$18:$AS$1017),0)</f>
        <v>0</v>
      </c>
      <c r="V355" s="117">
        <f>IFERROR($E355*SUMIF('Daily Log'!$AU$18:$AU$1017,$B355,'Daily Log'!$AV$18:$AV$1017),0)</f>
        <v>0</v>
      </c>
      <c r="W355" s="117">
        <f>IFERROR($E355*SUMIF('Daily Log'!$AX$18:$AX$1017,$B355,'Daily Log'!$AY$18:$AY$1017),0)</f>
        <v>0</v>
      </c>
      <c r="X355" s="117">
        <f>IFERROR($E355*SUMIF('Daily Log'!$BA$18:$BA$1017,$B355,'Daily Log'!$BB$18:$BB$1017),0)</f>
        <v>0</v>
      </c>
      <c r="Y355" s="117">
        <f>IFERROR($E355*SUMIF('Daily Log'!$BD$18:$BD$1017,$B355,'Daily Log'!$BE$18:$BE$1017),0)</f>
        <v>0</v>
      </c>
      <c r="Z355" s="117">
        <f>IFERROR($E355*SUMIF('Daily Log'!$BG$18:$BG$1017,$B355,'Daily Log'!$BH$18:$BH$1017),0)</f>
        <v>0</v>
      </c>
      <c r="AA355" s="117">
        <f>IFERROR($E355*SUMIF('Daily Log'!$BJ$18:$BJ$1017,$B355,'Daily Log'!$BK$18:$BK$1017),0)</f>
        <v>3</v>
      </c>
      <c r="AB355" s="117">
        <f>IFERROR($E355*SUMIF('Daily Log'!$BM$18:$BM$1017,$B355,'Daily Log'!$BN$18:$BN$1017),0)</f>
        <v>0</v>
      </c>
      <c r="AC355" s="117">
        <f>IFERROR($E355*SUMIF('Daily Log'!$BP$18:$BP$1017,$B355,'Daily Log'!$BQ$18:$BQ$1017),0)</f>
        <v>3</v>
      </c>
      <c r="AD355" s="117">
        <f>IFERROR($E355*SUMIF('Daily Log'!$BS$18:$BS$1017,$B355,'Daily Log'!$BT$18:$BT$1017),0)</f>
        <v>2</v>
      </c>
      <c r="AE355" s="117">
        <f>IFERROR($E355*SUMIF('Daily Log'!$BV$18:$BV$1017,$B355,'Daily Log'!$BW$18:$BW$1017),0)</f>
        <v>2</v>
      </c>
      <c r="AF355" s="117">
        <f>IFERROR($E355*SUMIF('Daily Log'!$BY$18:$BY$1017,$B355,'Daily Log'!$BZ$18:$BZ$1017),0)</f>
        <v>0</v>
      </c>
      <c r="AG355" s="117">
        <f>IFERROR($E355*SUMIF('Daily Log'!$CB$18:$CB$1017,$B355,'Daily Log'!$CC$18:$CC$1017),0)</f>
        <v>1</v>
      </c>
      <c r="AH355" s="117">
        <f>IFERROR($E355*SUMIF('Daily Log'!$CE$18:$CE$1017,$B355,'Daily Log'!$CF$18:$CF$1017),0)</f>
        <v>0</v>
      </c>
      <c r="AI355" s="117">
        <f>IFERROR($E355*SUMIF('Daily Log'!$CH$18:$CH$1017,$B355,'Daily Log'!$CI$18:$CI$1017),0)</f>
        <v>0</v>
      </c>
      <c r="AJ355" s="117">
        <f>IFERROR($E355*SUMIF('Daily Log'!$CK$18:$CK$1017,$B355,'Daily Log'!$CL$18:$CL$1017),0)</f>
        <v>0</v>
      </c>
      <c r="AK355" s="117">
        <f>IFERROR($E355*SUMIF('Daily Log'!$CN$18:$CN$1017,$B355,'Daily Log'!$CO$18:$CO$1017),0)</f>
        <v>0</v>
      </c>
    </row>
    <row r="356" spans="1:37" ht="33.75" customHeight="1">
      <c r="A356" s="93">
        <f t="shared" si="6"/>
        <v>59</v>
      </c>
      <c r="B356" s="409" t="s">
        <v>622</v>
      </c>
      <c r="C356" s="418"/>
      <c r="D356" s="399" t="s">
        <v>807</v>
      </c>
      <c r="E356" s="184">
        <v>1</v>
      </c>
      <c r="F356" s="116">
        <f t="shared" si="8"/>
        <v>3</v>
      </c>
      <c r="G356" s="117">
        <f>IFERROR($E356*SUMIF('Daily Log'!$B$18:$B$1017,$B356,'Daily Log'!$C$18:$C$1017),0)</f>
        <v>0</v>
      </c>
      <c r="H356" s="117">
        <f>IFERROR($E356*SUMIF('Daily Log'!$E$18:$E$1017,$B356,'Daily Log'!$F$18:$F$1017),0)</f>
        <v>0</v>
      </c>
      <c r="I356" s="117">
        <f>IFERROR($E356*SUMIF('Daily Log'!$H$18:$H$1017,$B356,'Daily Log'!$I$18:$I$1017),0)</f>
        <v>0</v>
      </c>
      <c r="J356" s="117">
        <f>IFERROR($E356*SUMIF('Daily Log'!$K$18:$K$1017,$B356,'Daily Log'!$L$18:$L$1017),0)</f>
        <v>0</v>
      </c>
      <c r="K356" s="117">
        <f>IFERROR($E356*SUMIF('Daily Log'!$N$18:$N$1017,$B356,'Daily Log'!$O$18:$O$1017),0)</f>
        <v>0</v>
      </c>
      <c r="L356" s="117">
        <f>IFERROR($E356*SUMIF('Daily Log'!$Q$18:$Q$1017,$B356,'Daily Log'!$R$18:$R$1017),0)</f>
        <v>0</v>
      </c>
      <c r="M356" s="117">
        <f>IFERROR($E356*SUMIF('Daily Log'!$T$18:$T$1017,$B356,'Daily Log'!$U$18:$U$1017),0)</f>
        <v>0</v>
      </c>
      <c r="N356" s="117">
        <f>IFERROR($E356*SUMIF('Daily Log'!$W$18:$W$1017,$B356,'Daily Log'!$X$18:$X$1017),0)</f>
        <v>0</v>
      </c>
      <c r="O356" s="117">
        <f>IFERROR($E356*SUMIF('Daily Log'!$Z$18:$Z$1017,$B356,'Daily Log'!$AA$18:$AA$1017),0)</f>
        <v>0</v>
      </c>
      <c r="P356" s="117">
        <f>IFERROR($E356*SUMIF('Daily Log'!$AC$18:$AC$1017,$B356,'Daily Log'!$AD$18:$AD$1017),0)</f>
        <v>0</v>
      </c>
      <c r="Q356" s="117">
        <f>IFERROR($E356*SUMIF('Daily Log'!$AF$18:$AF$1017,$B356,'Daily Log'!$AG$18:$AG$1017),0)</f>
        <v>0</v>
      </c>
      <c r="R356" s="117">
        <f>IFERROR($E356*SUMIF('Daily Log'!$AI$18:$AI$1017,$B356,'Daily Log'!$AJ$18:$AJ$1017),0)</f>
        <v>0</v>
      </c>
      <c r="S356" s="117">
        <f>IFERROR($E356*SUMIF('Daily Log'!$AL$18:$AL$1017,$B356,'Daily Log'!$AM$18:$AM$1017),0)</f>
        <v>0</v>
      </c>
      <c r="T356" s="117">
        <f>IFERROR($E356*SUMIF('Daily Log'!$AO$18:$AO$1017,$B356,'Daily Log'!$AP$18:$AP$1017),0)</f>
        <v>0</v>
      </c>
      <c r="U356" s="117">
        <f>IFERROR($E356*SUMIF('Daily Log'!$AR$18:$AR$1017,$B356,'Daily Log'!$AS$18:$AS$1017),0)</f>
        <v>0</v>
      </c>
      <c r="V356" s="117">
        <f>IFERROR($E356*SUMIF('Daily Log'!$AU$18:$AU$1017,$B356,'Daily Log'!$AV$18:$AV$1017),0)</f>
        <v>0</v>
      </c>
      <c r="W356" s="117">
        <f>IFERROR($E356*SUMIF('Daily Log'!$AX$18:$AX$1017,$B356,'Daily Log'!$AY$18:$AY$1017),0)</f>
        <v>0</v>
      </c>
      <c r="X356" s="117">
        <f>IFERROR($E356*SUMIF('Daily Log'!$BA$18:$BA$1017,$B356,'Daily Log'!$BB$18:$BB$1017),0)</f>
        <v>0</v>
      </c>
      <c r="Y356" s="117">
        <f>IFERROR($E356*SUMIF('Daily Log'!$BD$18:$BD$1017,$B356,'Daily Log'!$BE$18:$BE$1017),0)</f>
        <v>0</v>
      </c>
      <c r="Z356" s="117">
        <f>IFERROR($E356*SUMIF('Daily Log'!$BG$18:$BG$1017,$B356,'Daily Log'!$BH$18:$BH$1017),0)</f>
        <v>0</v>
      </c>
      <c r="AA356" s="117">
        <f>IFERROR($E356*SUMIF('Daily Log'!$BJ$18:$BJ$1017,$B356,'Daily Log'!$BK$18:$BK$1017),0)</f>
        <v>0</v>
      </c>
      <c r="AB356" s="117">
        <f>IFERROR($E356*SUMIF('Daily Log'!$BM$18:$BM$1017,$B356,'Daily Log'!$BN$18:$BN$1017),0)</f>
        <v>0</v>
      </c>
      <c r="AC356" s="117">
        <f>IFERROR($E356*SUMIF('Daily Log'!$BP$18:$BP$1017,$B356,'Daily Log'!$BQ$18:$BQ$1017),0)</f>
        <v>3</v>
      </c>
      <c r="AD356" s="117">
        <f>IFERROR($E356*SUMIF('Daily Log'!$BS$18:$BS$1017,$B356,'Daily Log'!$BT$18:$BT$1017),0)</f>
        <v>0</v>
      </c>
      <c r="AE356" s="117">
        <f>IFERROR($E356*SUMIF('Daily Log'!$BV$18:$BV$1017,$B356,'Daily Log'!$BW$18:$BW$1017),0)</f>
        <v>0</v>
      </c>
      <c r="AF356" s="117">
        <f>IFERROR($E356*SUMIF('Daily Log'!$BY$18:$BY$1017,$B356,'Daily Log'!$BZ$18:$BZ$1017),0)</f>
        <v>0</v>
      </c>
      <c r="AG356" s="117">
        <f>IFERROR($E356*SUMIF('Daily Log'!$CB$18:$CB$1017,$B356,'Daily Log'!$CC$18:$CC$1017),0)</f>
        <v>0</v>
      </c>
      <c r="AH356" s="117">
        <f>IFERROR($E356*SUMIF('Daily Log'!$CE$18:$CE$1017,$B356,'Daily Log'!$CF$18:$CF$1017),0)</f>
        <v>0</v>
      </c>
      <c r="AI356" s="117">
        <f>IFERROR($E356*SUMIF('Daily Log'!$CH$18:$CH$1017,$B356,'Daily Log'!$CI$18:$CI$1017),0)</f>
        <v>0</v>
      </c>
      <c r="AJ356" s="117">
        <f>IFERROR($E356*SUMIF('Daily Log'!$CK$18:$CK$1017,$B356,'Daily Log'!$CL$18:$CL$1017),0)</f>
        <v>0</v>
      </c>
      <c r="AK356" s="117">
        <f>IFERROR($E356*SUMIF('Daily Log'!$CN$18:$CN$1017,$B356,'Daily Log'!$CO$18:$CO$1017),0)</f>
        <v>0</v>
      </c>
    </row>
    <row r="357" spans="1:37" ht="33.75" customHeight="1">
      <c r="A357" s="93">
        <f t="shared" si="6"/>
        <v>60</v>
      </c>
      <c r="B357" s="409" t="s">
        <v>795</v>
      </c>
      <c r="C357" s="418"/>
      <c r="D357" s="399" t="s">
        <v>807</v>
      </c>
      <c r="E357" s="184">
        <v>1</v>
      </c>
      <c r="F357" s="116">
        <f t="shared" si="8"/>
        <v>0</v>
      </c>
      <c r="G357" s="117">
        <f>IFERROR($E357*SUMIF('Daily Log'!$B$18:$B$1017,$B357,'Daily Log'!$C$18:$C$1017),0)</f>
        <v>0</v>
      </c>
      <c r="H357" s="117">
        <f>IFERROR($E357*SUMIF('Daily Log'!$E$18:$E$1017,$B357,'Daily Log'!$F$18:$F$1017),0)</f>
        <v>0</v>
      </c>
      <c r="I357" s="117">
        <f>IFERROR($E357*SUMIF('Daily Log'!$H$18:$H$1017,$B357,'Daily Log'!$I$18:$I$1017),0)</f>
        <v>0</v>
      </c>
      <c r="J357" s="117">
        <f>IFERROR($E357*SUMIF('Daily Log'!$K$18:$K$1017,$B357,'Daily Log'!$L$18:$L$1017),0)</f>
        <v>0</v>
      </c>
      <c r="K357" s="117">
        <f>IFERROR($E357*SUMIF('Daily Log'!$N$18:$N$1017,$B357,'Daily Log'!$O$18:$O$1017),0)</f>
        <v>0</v>
      </c>
      <c r="L357" s="117">
        <f>IFERROR($E357*SUMIF('Daily Log'!$Q$18:$Q$1017,$B357,'Daily Log'!$R$18:$R$1017),0)</f>
        <v>0</v>
      </c>
      <c r="M357" s="117">
        <f>IFERROR($E357*SUMIF('Daily Log'!$T$18:$T$1017,$B357,'Daily Log'!$U$18:$U$1017),0)</f>
        <v>0</v>
      </c>
      <c r="N357" s="117">
        <f>IFERROR($E357*SUMIF('Daily Log'!$W$18:$W$1017,$B357,'Daily Log'!$X$18:$X$1017),0)</f>
        <v>0</v>
      </c>
      <c r="O357" s="117">
        <f>IFERROR($E357*SUMIF('Daily Log'!$Z$18:$Z$1017,$B357,'Daily Log'!$AA$18:$AA$1017),0)</f>
        <v>0</v>
      </c>
      <c r="P357" s="117">
        <f>IFERROR($E357*SUMIF('Daily Log'!$AC$18:$AC$1017,$B357,'Daily Log'!$AD$18:$AD$1017),0)</f>
        <v>0</v>
      </c>
      <c r="Q357" s="117">
        <f>IFERROR($E357*SUMIF('Daily Log'!$AF$18:$AF$1017,$B357,'Daily Log'!$AG$18:$AG$1017),0)</f>
        <v>0</v>
      </c>
      <c r="R357" s="117">
        <f>IFERROR($E357*SUMIF('Daily Log'!$AI$18:$AI$1017,$B357,'Daily Log'!$AJ$18:$AJ$1017),0)</f>
        <v>0</v>
      </c>
      <c r="S357" s="117">
        <f>IFERROR($E357*SUMIF('Daily Log'!$AL$18:$AL$1017,$B357,'Daily Log'!$AM$18:$AM$1017),0)</f>
        <v>0</v>
      </c>
      <c r="T357" s="117">
        <f>IFERROR($E357*SUMIF('Daily Log'!$AO$18:$AO$1017,$B357,'Daily Log'!$AP$18:$AP$1017),0)</f>
        <v>0</v>
      </c>
      <c r="U357" s="117">
        <f>IFERROR($E357*SUMIF('Daily Log'!$AR$18:$AR$1017,$B357,'Daily Log'!$AS$18:$AS$1017),0)</f>
        <v>0</v>
      </c>
      <c r="V357" s="117">
        <f>IFERROR($E357*SUMIF('Daily Log'!$AU$18:$AU$1017,$B357,'Daily Log'!$AV$18:$AV$1017),0)</f>
        <v>0</v>
      </c>
      <c r="W357" s="117">
        <f>IFERROR($E357*SUMIF('Daily Log'!$AX$18:$AX$1017,$B357,'Daily Log'!$AY$18:$AY$1017),0)</f>
        <v>0</v>
      </c>
      <c r="X357" s="117">
        <f>IFERROR($E357*SUMIF('Daily Log'!$BA$18:$BA$1017,$B357,'Daily Log'!$BB$18:$BB$1017),0)</f>
        <v>0</v>
      </c>
      <c r="Y357" s="117">
        <f>IFERROR($E357*SUMIF('Daily Log'!$BD$18:$BD$1017,$B357,'Daily Log'!$BE$18:$BE$1017),0)</f>
        <v>0</v>
      </c>
      <c r="Z357" s="117">
        <f>IFERROR($E357*SUMIF('Daily Log'!$BG$18:$BG$1017,$B357,'Daily Log'!$BH$18:$BH$1017),0)</f>
        <v>0</v>
      </c>
      <c r="AA357" s="117">
        <f>IFERROR($E357*SUMIF('Daily Log'!$BJ$18:$BJ$1017,$B357,'Daily Log'!$BK$18:$BK$1017),0)</f>
        <v>0</v>
      </c>
      <c r="AB357" s="117">
        <f>IFERROR($E357*SUMIF('Daily Log'!$BM$18:$BM$1017,$B357,'Daily Log'!$BN$18:$BN$1017),0)</f>
        <v>0</v>
      </c>
      <c r="AC357" s="117">
        <f>IFERROR($E357*SUMIF('Daily Log'!$BP$18:$BP$1017,$B357,'Daily Log'!$BQ$18:$BQ$1017),0)</f>
        <v>0</v>
      </c>
      <c r="AD357" s="117">
        <f>IFERROR($E357*SUMIF('Daily Log'!$BS$18:$BS$1017,$B357,'Daily Log'!$BT$18:$BT$1017),0)</f>
        <v>0</v>
      </c>
      <c r="AE357" s="117">
        <f>IFERROR($E357*SUMIF('Daily Log'!$BV$18:$BV$1017,$B357,'Daily Log'!$BW$18:$BW$1017),0)</f>
        <v>0</v>
      </c>
      <c r="AF357" s="117">
        <f>IFERROR($E357*SUMIF('Daily Log'!$BY$18:$BY$1017,$B357,'Daily Log'!$BZ$18:$BZ$1017),0)</f>
        <v>0</v>
      </c>
      <c r="AG357" s="117">
        <f>IFERROR($E357*SUMIF('Daily Log'!$CB$18:$CB$1017,$B357,'Daily Log'!$CC$18:$CC$1017),0)</f>
        <v>0</v>
      </c>
      <c r="AH357" s="117">
        <f>IFERROR($E357*SUMIF('Daily Log'!$CE$18:$CE$1017,$B357,'Daily Log'!$CF$18:$CF$1017),0)</f>
        <v>0</v>
      </c>
      <c r="AI357" s="117">
        <f>IFERROR($E357*SUMIF('Daily Log'!$CH$18:$CH$1017,$B357,'Daily Log'!$CI$18:$CI$1017),0)</f>
        <v>0</v>
      </c>
      <c r="AJ357" s="117">
        <f>IFERROR($E357*SUMIF('Daily Log'!$CK$18:$CK$1017,$B357,'Daily Log'!$CL$18:$CL$1017),0)</f>
        <v>0</v>
      </c>
      <c r="AK357" s="117">
        <f>IFERROR($E357*SUMIF('Daily Log'!$CN$18:$CN$1017,$B357,'Daily Log'!$CO$18:$CO$1017),0)</f>
        <v>0</v>
      </c>
    </row>
    <row r="358" spans="1:37" ht="33.75" customHeight="1">
      <c r="A358" s="93">
        <f t="shared" si="6"/>
        <v>61</v>
      </c>
      <c r="B358" s="409" t="s">
        <v>599</v>
      </c>
      <c r="C358" s="418"/>
      <c r="D358" s="399" t="s">
        <v>807</v>
      </c>
      <c r="E358" s="184">
        <v>1</v>
      </c>
      <c r="F358" s="116">
        <f t="shared" si="8"/>
        <v>6</v>
      </c>
      <c r="G358" s="117">
        <f>IFERROR($E358*SUMIF('Daily Log'!$B$18:$B$1017,$B358,'Daily Log'!$C$18:$C$1017),0)</f>
        <v>0</v>
      </c>
      <c r="H358" s="117">
        <f>IFERROR($E358*SUMIF('Daily Log'!$E$18:$E$1017,$B358,'Daily Log'!$F$18:$F$1017),0)</f>
        <v>0</v>
      </c>
      <c r="I358" s="117">
        <f>IFERROR($E358*SUMIF('Daily Log'!$H$18:$H$1017,$B358,'Daily Log'!$I$18:$I$1017),0)</f>
        <v>0</v>
      </c>
      <c r="J358" s="117">
        <f>IFERROR($E358*SUMIF('Daily Log'!$K$18:$K$1017,$B358,'Daily Log'!$L$18:$L$1017),0)</f>
        <v>0</v>
      </c>
      <c r="K358" s="117">
        <f>IFERROR($E358*SUMIF('Daily Log'!$N$18:$N$1017,$B358,'Daily Log'!$O$18:$O$1017),0)</f>
        <v>0</v>
      </c>
      <c r="L358" s="117">
        <f>IFERROR($E358*SUMIF('Daily Log'!$Q$18:$Q$1017,$B358,'Daily Log'!$R$18:$R$1017),0)</f>
        <v>0</v>
      </c>
      <c r="M358" s="117">
        <f>IFERROR($E358*SUMIF('Daily Log'!$T$18:$T$1017,$B358,'Daily Log'!$U$18:$U$1017),0)</f>
        <v>0</v>
      </c>
      <c r="N358" s="117">
        <f>IFERROR($E358*SUMIF('Daily Log'!$W$18:$W$1017,$B358,'Daily Log'!$X$18:$X$1017),0)</f>
        <v>0</v>
      </c>
      <c r="O358" s="117">
        <f>IFERROR($E358*SUMIF('Daily Log'!$Z$18:$Z$1017,$B358,'Daily Log'!$AA$18:$AA$1017),0)</f>
        <v>0</v>
      </c>
      <c r="P358" s="117">
        <f>IFERROR($E358*SUMIF('Daily Log'!$AC$18:$AC$1017,$B358,'Daily Log'!$AD$18:$AD$1017),0)</f>
        <v>0</v>
      </c>
      <c r="Q358" s="117">
        <f>IFERROR($E358*SUMIF('Daily Log'!$AF$18:$AF$1017,$B358,'Daily Log'!$AG$18:$AG$1017),0)</f>
        <v>0</v>
      </c>
      <c r="R358" s="117">
        <f>IFERROR($E358*SUMIF('Daily Log'!$AI$18:$AI$1017,$B358,'Daily Log'!$AJ$18:$AJ$1017),0)</f>
        <v>0</v>
      </c>
      <c r="S358" s="117">
        <f>IFERROR($E358*SUMIF('Daily Log'!$AL$18:$AL$1017,$B358,'Daily Log'!$AM$18:$AM$1017),0)</f>
        <v>0</v>
      </c>
      <c r="T358" s="117">
        <f>IFERROR($E358*SUMIF('Daily Log'!$AO$18:$AO$1017,$B358,'Daily Log'!$AP$18:$AP$1017),0)</f>
        <v>0</v>
      </c>
      <c r="U358" s="117">
        <f>IFERROR($E358*SUMIF('Daily Log'!$AR$18:$AR$1017,$B358,'Daily Log'!$AS$18:$AS$1017),0)</f>
        <v>0</v>
      </c>
      <c r="V358" s="117">
        <f>IFERROR($E358*SUMIF('Daily Log'!$AU$18:$AU$1017,$B358,'Daily Log'!$AV$18:$AV$1017),0)</f>
        <v>0</v>
      </c>
      <c r="W358" s="117">
        <f>IFERROR($E358*SUMIF('Daily Log'!$AX$18:$AX$1017,$B358,'Daily Log'!$AY$18:$AY$1017),0)</f>
        <v>0</v>
      </c>
      <c r="X358" s="117">
        <f>IFERROR($E358*SUMIF('Daily Log'!$BA$18:$BA$1017,$B358,'Daily Log'!$BB$18:$BB$1017),0)</f>
        <v>0</v>
      </c>
      <c r="Y358" s="117">
        <f>IFERROR($E358*SUMIF('Daily Log'!$BD$18:$BD$1017,$B358,'Daily Log'!$BE$18:$BE$1017),0)</f>
        <v>0</v>
      </c>
      <c r="Z358" s="117">
        <f>IFERROR($E358*SUMIF('Daily Log'!$BG$18:$BG$1017,$B358,'Daily Log'!$BH$18:$BH$1017),0)</f>
        <v>0</v>
      </c>
      <c r="AA358" s="117">
        <f>IFERROR($E358*SUMIF('Daily Log'!$BJ$18:$BJ$1017,$B358,'Daily Log'!$BK$18:$BK$1017),0)</f>
        <v>0</v>
      </c>
      <c r="AB358" s="117">
        <f>IFERROR($E358*SUMIF('Daily Log'!$BM$18:$BM$1017,$B358,'Daily Log'!$BN$18:$BN$1017),0)</f>
        <v>0</v>
      </c>
      <c r="AC358" s="117">
        <f>IFERROR($E358*SUMIF('Daily Log'!$BP$18:$BP$1017,$B358,'Daily Log'!$BQ$18:$BQ$1017),0)</f>
        <v>4</v>
      </c>
      <c r="AD358" s="117">
        <f>IFERROR($E358*SUMIF('Daily Log'!$BS$18:$BS$1017,$B358,'Daily Log'!$BT$18:$BT$1017),0)</f>
        <v>1</v>
      </c>
      <c r="AE358" s="117">
        <f>IFERROR($E358*SUMIF('Daily Log'!$BV$18:$BV$1017,$B358,'Daily Log'!$BW$18:$BW$1017),0)</f>
        <v>1</v>
      </c>
      <c r="AF358" s="117">
        <f>IFERROR($E358*SUMIF('Daily Log'!$BY$18:$BY$1017,$B358,'Daily Log'!$BZ$18:$BZ$1017),0)</f>
        <v>0</v>
      </c>
      <c r="AG358" s="117">
        <f>IFERROR($E358*SUMIF('Daily Log'!$CB$18:$CB$1017,$B358,'Daily Log'!$CC$18:$CC$1017),0)</f>
        <v>0</v>
      </c>
      <c r="AH358" s="117">
        <f>IFERROR($E358*SUMIF('Daily Log'!$CE$18:$CE$1017,$B358,'Daily Log'!$CF$18:$CF$1017),0)</f>
        <v>0</v>
      </c>
      <c r="AI358" s="117">
        <f>IFERROR($E358*SUMIF('Daily Log'!$CH$18:$CH$1017,$B358,'Daily Log'!$CI$18:$CI$1017),0)</f>
        <v>0</v>
      </c>
      <c r="AJ358" s="117">
        <f>IFERROR($E358*SUMIF('Daily Log'!$CK$18:$CK$1017,$B358,'Daily Log'!$CL$18:$CL$1017),0)</f>
        <v>0</v>
      </c>
      <c r="AK358" s="117">
        <f>IFERROR($E358*SUMIF('Daily Log'!$CN$18:$CN$1017,$B358,'Daily Log'!$CO$18:$CO$1017),0)</f>
        <v>0</v>
      </c>
    </row>
    <row r="359" spans="1:37" ht="33.75" customHeight="1">
      <c r="A359" s="93">
        <f t="shared" si="6"/>
        <v>62</v>
      </c>
      <c r="B359" s="409" t="s">
        <v>600</v>
      </c>
      <c r="C359" s="418"/>
      <c r="D359" s="399" t="s">
        <v>807</v>
      </c>
      <c r="E359" s="184">
        <v>1</v>
      </c>
      <c r="F359" s="116">
        <f t="shared" si="8"/>
        <v>0</v>
      </c>
      <c r="G359" s="117">
        <f>IFERROR($E359*SUMIF('Daily Log'!$B$18:$B$1017,$B359,'Daily Log'!$C$18:$C$1017),0)</f>
        <v>0</v>
      </c>
      <c r="H359" s="117">
        <f>IFERROR($E359*SUMIF('Daily Log'!$E$18:$E$1017,$B359,'Daily Log'!$F$18:$F$1017),0)</f>
        <v>0</v>
      </c>
      <c r="I359" s="117">
        <f>IFERROR($E359*SUMIF('Daily Log'!$H$18:$H$1017,$B359,'Daily Log'!$I$18:$I$1017),0)</f>
        <v>0</v>
      </c>
      <c r="J359" s="117">
        <f>IFERROR($E359*SUMIF('Daily Log'!$K$18:$K$1017,$B359,'Daily Log'!$L$18:$L$1017),0)</f>
        <v>0</v>
      </c>
      <c r="K359" s="117">
        <f>IFERROR($E359*SUMIF('Daily Log'!$N$18:$N$1017,$B359,'Daily Log'!$O$18:$O$1017),0)</f>
        <v>0</v>
      </c>
      <c r="L359" s="117">
        <f>IFERROR($E359*SUMIF('Daily Log'!$Q$18:$Q$1017,$B359,'Daily Log'!$R$18:$R$1017),0)</f>
        <v>0</v>
      </c>
      <c r="M359" s="117">
        <f>IFERROR($E359*SUMIF('Daily Log'!$T$18:$T$1017,$B359,'Daily Log'!$U$18:$U$1017),0)</f>
        <v>0</v>
      </c>
      <c r="N359" s="117">
        <f>IFERROR($E359*SUMIF('Daily Log'!$W$18:$W$1017,$B359,'Daily Log'!$X$18:$X$1017),0)</f>
        <v>0</v>
      </c>
      <c r="O359" s="117">
        <f>IFERROR($E359*SUMIF('Daily Log'!$Z$18:$Z$1017,$B359,'Daily Log'!$AA$18:$AA$1017),0)</f>
        <v>0</v>
      </c>
      <c r="P359" s="117">
        <f>IFERROR($E359*SUMIF('Daily Log'!$AC$18:$AC$1017,$B359,'Daily Log'!$AD$18:$AD$1017),0)</f>
        <v>0</v>
      </c>
      <c r="Q359" s="117">
        <f>IFERROR($E359*SUMIF('Daily Log'!$AF$18:$AF$1017,$B359,'Daily Log'!$AG$18:$AG$1017),0)</f>
        <v>0</v>
      </c>
      <c r="R359" s="117">
        <f>IFERROR($E359*SUMIF('Daily Log'!$AI$18:$AI$1017,$B359,'Daily Log'!$AJ$18:$AJ$1017),0)</f>
        <v>0</v>
      </c>
      <c r="S359" s="117">
        <f>IFERROR($E359*SUMIF('Daily Log'!$AL$18:$AL$1017,$B359,'Daily Log'!$AM$18:$AM$1017),0)</f>
        <v>0</v>
      </c>
      <c r="T359" s="117">
        <f>IFERROR($E359*SUMIF('Daily Log'!$AO$18:$AO$1017,$B359,'Daily Log'!$AP$18:$AP$1017),0)</f>
        <v>0</v>
      </c>
      <c r="U359" s="117">
        <f>IFERROR($E359*SUMIF('Daily Log'!$AR$18:$AR$1017,$B359,'Daily Log'!$AS$18:$AS$1017),0)</f>
        <v>0</v>
      </c>
      <c r="V359" s="117">
        <f>IFERROR($E359*SUMIF('Daily Log'!$AU$18:$AU$1017,$B359,'Daily Log'!$AV$18:$AV$1017),0)</f>
        <v>0</v>
      </c>
      <c r="W359" s="117">
        <f>IFERROR($E359*SUMIF('Daily Log'!$AX$18:$AX$1017,$B359,'Daily Log'!$AY$18:$AY$1017),0)</f>
        <v>0</v>
      </c>
      <c r="X359" s="117">
        <f>IFERROR($E359*SUMIF('Daily Log'!$BA$18:$BA$1017,$B359,'Daily Log'!$BB$18:$BB$1017),0)</f>
        <v>0</v>
      </c>
      <c r="Y359" s="117">
        <f>IFERROR($E359*SUMIF('Daily Log'!$BD$18:$BD$1017,$B359,'Daily Log'!$BE$18:$BE$1017),0)</f>
        <v>0</v>
      </c>
      <c r="Z359" s="117">
        <f>IFERROR($E359*SUMIF('Daily Log'!$BG$18:$BG$1017,$B359,'Daily Log'!$BH$18:$BH$1017),0)</f>
        <v>0</v>
      </c>
      <c r="AA359" s="117">
        <f>IFERROR($E359*SUMIF('Daily Log'!$BJ$18:$BJ$1017,$B359,'Daily Log'!$BK$18:$BK$1017),0)</f>
        <v>0</v>
      </c>
      <c r="AB359" s="117">
        <f>IFERROR($E359*SUMIF('Daily Log'!$BM$18:$BM$1017,$B359,'Daily Log'!$BN$18:$BN$1017),0)</f>
        <v>0</v>
      </c>
      <c r="AC359" s="117">
        <f>IFERROR($E359*SUMIF('Daily Log'!$BP$18:$BP$1017,$B359,'Daily Log'!$BQ$18:$BQ$1017),0)</f>
        <v>0</v>
      </c>
      <c r="AD359" s="117">
        <f>IFERROR($E359*SUMIF('Daily Log'!$BS$18:$BS$1017,$B359,'Daily Log'!$BT$18:$BT$1017),0)</f>
        <v>0</v>
      </c>
      <c r="AE359" s="117">
        <f>IFERROR($E359*SUMIF('Daily Log'!$BV$18:$BV$1017,$B359,'Daily Log'!$BW$18:$BW$1017),0)</f>
        <v>0</v>
      </c>
      <c r="AF359" s="117">
        <f>IFERROR($E359*SUMIF('Daily Log'!$BY$18:$BY$1017,$B359,'Daily Log'!$BZ$18:$BZ$1017),0)</f>
        <v>0</v>
      </c>
      <c r="AG359" s="117">
        <f>IFERROR($E359*SUMIF('Daily Log'!$CB$18:$CB$1017,$B359,'Daily Log'!$CC$18:$CC$1017),0)</f>
        <v>0</v>
      </c>
      <c r="AH359" s="117">
        <f>IFERROR($E359*SUMIF('Daily Log'!$CE$18:$CE$1017,$B359,'Daily Log'!$CF$18:$CF$1017),0)</f>
        <v>0</v>
      </c>
      <c r="AI359" s="117">
        <f>IFERROR($E359*SUMIF('Daily Log'!$CH$18:$CH$1017,$B359,'Daily Log'!$CI$18:$CI$1017),0)</f>
        <v>0</v>
      </c>
      <c r="AJ359" s="117">
        <f>IFERROR($E359*SUMIF('Daily Log'!$CK$18:$CK$1017,$B359,'Daily Log'!$CL$18:$CL$1017),0)</f>
        <v>0</v>
      </c>
      <c r="AK359" s="117">
        <f>IFERROR($E359*SUMIF('Daily Log'!$CN$18:$CN$1017,$B359,'Daily Log'!$CO$18:$CO$1017),0)</f>
        <v>0</v>
      </c>
    </row>
    <row r="360" spans="1:37" ht="33.75" customHeight="1">
      <c r="A360" s="93">
        <f t="shared" si="6"/>
        <v>63</v>
      </c>
      <c r="B360" s="409" t="s">
        <v>623</v>
      </c>
      <c r="C360" s="418"/>
      <c r="D360" s="399" t="s">
        <v>807</v>
      </c>
      <c r="E360" s="184">
        <v>1</v>
      </c>
      <c r="F360" s="116">
        <f t="shared" si="8"/>
        <v>11</v>
      </c>
      <c r="G360" s="117">
        <f>IFERROR($E360*SUMIF('Daily Log'!$B$18:$B$1017,$B360,'Daily Log'!$C$18:$C$1017),0)</f>
        <v>0</v>
      </c>
      <c r="H360" s="117">
        <f>IFERROR($E360*SUMIF('Daily Log'!$E$18:$E$1017,$B360,'Daily Log'!$F$18:$F$1017),0)</f>
        <v>0</v>
      </c>
      <c r="I360" s="117">
        <f>IFERROR($E360*SUMIF('Daily Log'!$H$18:$H$1017,$B360,'Daily Log'!$I$18:$I$1017),0)</f>
        <v>0</v>
      </c>
      <c r="J360" s="117">
        <f>IFERROR($E360*SUMIF('Daily Log'!$K$18:$K$1017,$B360,'Daily Log'!$L$18:$L$1017),0)</f>
        <v>0</v>
      </c>
      <c r="K360" s="117">
        <f>IFERROR($E360*SUMIF('Daily Log'!$N$18:$N$1017,$B360,'Daily Log'!$O$18:$O$1017),0)</f>
        <v>0</v>
      </c>
      <c r="L360" s="117">
        <f>IFERROR($E360*SUMIF('Daily Log'!$Q$18:$Q$1017,$B360,'Daily Log'!$R$18:$R$1017),0)</f>
        <v>0</v>
      </c>
      <c r="M360" s="117">
        <f>IFERROR($E360*SUMIF('Daily Log'!$T$18:$T$1017,$B360,'Daily Log'!$U$18:$U$1017),0)</f>
        <v>0</v>
      </c>
      <c r="N360" s="117">
        <f>IFERROR($E360*SUMIF('Daily Log'!$W$18:$W$1017,$B360,'Daily Log'!$X$18:$X$1017),0)</f>
        <v>0</v>
      </c>
      <c r="O360" s="117">
        <f>IFERROR($E360*SUMIF('Daily Log'!$Z$18:$Z$1017,$B360,'Daily Log'!$AA$18:$AA$1017),0)</f>
        <v>0</v>
      </c>
      <c r="P360" s="117">
        <f>IFERROR($E360*SUMIF('Daily Log'!$AC$18:$AC$1017,$B360,'Daily Log'!$AD$18:$AD$1017),0)</f>
        <v>0</v>
      </c>
      <c r="Q360" s="117">
        <f>IFERROR($E360*SUMIF('Daily Log'!$AF$18:$AF$1017,$B360,'Daily Log'!$AG$18:$AG$1017),0)</f>
        <v>0</v>
      </c>
      <c r="R360" s="117">
        <f>IFERROR($E360*SUMIF('Daily Log'!$AI$18:$AI$1017,$B360,'Daily Log'!$AJ$18:$AJ$1017),0)</f>
        <v>0</v>
      </c>
      <c r="S360" s="117">
        <f>IFERROR($E360*SUMIF('Daily Log'!$AL$18:$AL$1017,$B360,'Daily Log'!$AM$18:$AM$1017),0)</f>
        <v>0</v>
      </c>
      <c r="T360" s="117">
        <f>IFERROR($E360*SUMIF('Daily Log'!$AO$18:$AO$1017,$B360,'Daily Log'!$AP$18:$AP$1017),0)</f>
        <v>0</v>
      </c>
      <c r="U360" s="117">
        <f>IFERROR($E360*SUMIF('Daily Log'!$AR$18:$AR$1017,$B360,'Daily Log'!$AS$18:$AS$1017),0)</f>
        <v>0</v>
      </c>
      <c r="V360" s="117">
        <f>IFERROR($E360*SUMIF('Daily Log'!$AU$18:$AU$1017,$B360,'Daily Log'!$AV$18:$AV$1017),0)</f>
        <v>0</v>
      </c>
      <c r="W360" s="117">
        <f>IFERROR($E360*SUMIF('Daily Log'!$AX$18:$AX$1017,$B360,'Daily Log'!$AY$18:$AY$1017),0)</f>
        <v>0</v>
      </c>
      <c r="X360" s="117">
        <f>IFERROR($E360*SUMIF('Daily Log'!$BA$18:$BA$1017,$B360,'Daily Log'!$BB$18:$BB$1017),0)</f>
        <v>0</v>
      </c>
      <c r="Y360" s="117">
        <f>IFERROR($E360*SUMIF('Daily Log'!$BD$18:$BD$1017,$B360,'Daily Log'!$BE$18:$BE$1017),0)</f>
        <v>0</v>
      </c>
      <c r="Z360" s="117">
        <f>IFERROR($E360*SUMIF('Daily Log'!$BG$18:$BG$1017,$B360,'Daily Log'!$BH$18:$BH$1017),0)</f>
        <v>0</v>
      </c>
      <c r="AA360" s="117">
        <f>IFERROR($E360*SUMIF('Daily Log'!$BJ$18:$BJ$1017,$B360,'Daily Log'!$BK$18:$BK$1017),0)</f>
        <v>3</v>
      </c>
      <c r="AB360" s="117">
        <f>IFERROR($E360*SUMIF('Daily Log'!$BM$18:$BM$1017,$B360,'Daily Log'!$BN$18:$BN$1017),0)</f>
        <v>1</v>
      </c>
      <c r="AC360" s="117">
        <f>IFERROR($E360*SUMIF('Daily Log'!$BP$18:$BP$1017,$B360,'Daily Log'!$BQ$18:$BQ$1017),0)</f>
        <v>5</v>
      </c>
      <c r="AD360" s="117">
        <f>IFERROR($E360*SUMIF('Daily Log'!$BS$18:$BS$1017,$B360,'Daily Log'!$BT$18:$BT$1017),0)</f>
        <v>0</v>
      </c>
      <c r="AE360" s="117">
        <f>IFERROR($E360*SUMIF('Daily Log'!$BV$18:$BV$1017,$B360,'Daily Log'!$BW$18:$BW$1017),0)</f>
        <v>0</v>
      </c>
      <c r="AF360" s="117">
        <f>IFERROR($E360*SUMIF('Daily Log'!$BY$18:$BY$1017,$B360,'Daily Log'!$BZ$18:$BZ$1017),0)</f>
        <v>2</v>
      </c>
      <c r="AG360" s="117">
        <f>IFERROR($E360*SUMIF('Daily Log'!$CB$18:$CB$1017,$B360,'Daily Log'!$CC$18:$CC$1017),0)</f>
        <v>0</v>
      </c>
      <c r="AH360" s="117">
        <f>IFERROR($E360*SUMIF('Daily Log'!$CE$18:$CE$1017,$B360,'Daily Log'!$CF$18:$CF$1017),0)</f>
        <v>0</v>
      </c>
      <c r="AI360" s="117">
        <f>IFERROR($E360*SUMIF('Daily Log'!$CH$18:$CH$1017,$B360,'Daily Log'!$CI$18:$CI$1017),0)</f>
        <v>0</v>
      </c>
      <c r="AJ360" s="117">
        <f>IFERROR($E360*SUMIF('Daily Log'!$CK$18:$CK$1017,$B360,'Daily Log'!$CL$18:$CL$1017),0)</f>
        <v>0</v>
      </c>
      <c r="AK360" s="117">
        <f>IFERROR($E360*SUMIF('Daily Log'!$CN$18:$CN$1017,$B360,'Daily Log'!$CO$18:$CO$1017),0)</f>
        <v>0</v>
      </c>
    </row>
    <row r="361" spans="1:37" ht="33.75" customHeight="1">
      <c r="A361" s="93">
        <f t="shared" si="6"/>
        <v>64</v>
      </c>
      <c r="B361" s="409" t="s">
        <v>800</v>
      </c>
      <c r="C361" s="418"/>
      <c r="D361" s="399" t="s">
        <v>807</v>
      </c>
      <c r="E361" s="184">
        <v>1</v>
      </c>
      <c r="F361" s="116">
        <f t="shared" si="8"/>
        <v>0</v>
      </c>
      <c r="G361" s="117">
        <f>IFERROR($E361*SUMIF('Daily Log'!$B$18:$B$1017,$B361,'Daily Log'!$C$18:$C$1017),0)</f>
        <v>0</v>
      </c>
      <c r="H361" s="117">
        <f>IFERROR($E361*SUMIF('Daily Log'!$E$18:$E$1017,$B361,'Daily Log'!$F$18:$F$1017),0)</f>
        <v>0</v>
      </c>
      <c r="I361" s="117">
        <f>IFERROR($E361*SUMIF('Daily Log'!$H$18:$H$1017,$B361,'Daily Log'!$I$18:$I$1017),0)</f>
        <v>0</v>
      </c>
      <c r="J361" s="117">
        <f>IFERROR($E361*SUMIF('Daily Log'!$K$18:$K$1017,$B361,'Daily Log'!$L$18:$L$1017),0)</f>
        <v>0</v>
      </c>
      <c r="K361" s="117">
        <f>IFERROR($E361*SUMIF('Daily Log'!$N$18:$N$1017,$B361,'Daily Log'!$O$18:$O$1017),0)</f>
        <v>0</v>
      </c>
      <c r="L361" s="117">
        <f>IFERROR($E361*SUMIF('Daily Log'!$Q$18:$Q$1017,$B361,'Daily Log'!$R$18:$R$1017),0)</f>
        <v>0</v>
      </c>
      <c r="M361" s="117">
        <f>IFERROR($E361*SUMIF('Daily Log'!$T$18:$T$1017,$B361,'Daily Log'!$U$18:$U$1017),0)</f>
        <v>0</v>
      </c>
      <c r="N361" s="117">
        <f>IFERROR($E361*SUMIF('Daily Log'!$W$18:$W$1017,$B361,'Daily Log'!$X$18:$X$1017),0)</f>
        <v>0</v>
      </c>
      <c r="O361" s="117">
        <f>IFERROR($E361*SUMIF('Daily Log'!$Z$18:$Z$1017,$B361,'Daily Log'!$AA$18:$AA$1017),0)</f>
        <v>0</v>
      </c>
      <c r="P361" s="117">
        <f>IFERROR($E361*SUMIF('Daily Log'!$AC$18:$AC$1017,$B361,'Daily Log'!$AD$18:$AD$1017),0)</f>
        <v>0</v>
      </c>
      <c r="Q361" s="117">
        <f>IFERROR($E361*SUMIF('Daily Log'!$AF$18:$AF$1017,$B361,'Daily Log'!$AG$18:$AG$1017),0)</f>
        <v>0</v>
      </c>
      <c r="R361" s="117">
        <f>IFERROR($E361*SUMIF('Daily Log'!$AI$18:$AI$1017,$B361,'Daily Log'!$AJ$18:$AJ$1017),0)</f>
        <v>0</v>
      </c>
      <c r="S361" s="117">
        <f>IFERROR($E361*SUMIF('Daily Log'!$AL$18:$AL$1017,$B361,'Daily Log'!$AM$18:$AM$1017),0)</f>
        <v>0</v>
      </c>
      <c r="T361" s="117">
        <f>IFERROR($E361*SUMIF('Daily Log'!$AO$18:$AO$1017,$B361,'Daily Log'!$AP$18:$AP$1017),0)</f>
        <v>0</v>
      </c>
      <c r="U361" s="117">
        <f>IFERROR($E361*SUMIF('Daily Log'!$AR$18:$AR$1017,$B361,'Daily Log'!$AS$18:$AS$1017),0)</f>
        <v>0</v>
      </c>
      <c r="V361" s="117">
        <f>IFERROR($E361*SUMIF('Daily Log'!$AU$18:$AU$1017,$B361,'Daily Log'!$AV$18:$AV$1017),0)</f>
        <v>0</v>
      </c>
      <c r="W361" s="117">
        <f>IFERROR($E361*SUMIF('Daily Log'!$AX$18:$AX$1017,$B361,'Daily Log'!$AY$18:$AY$1017),0)</f>
        <v>0</v>
      </c>
      <c r="X361" s="117">
        <f>IFERROR($E361*SUMIF('Daily Log'!$BA$18:$BA$1017,$B361,'Daily Log'!$BB$18:$BB$1017),0)</f>
        <v>0</v>
      </c>
      <c r="Y361" s="117">
        <f>IFERROR($E361*SUMIF('Daily Log'!$BD$18:$BD$1017,$B361,'Daily Log'!$BE$18:$BE$1017),0)</f>
        <v>0</v>
      </c>
      <c r="Z361" s="117">
        <f>IFERROR($E361*SUMIF('Daily Log'!$BG$18:$BG$1017,$B361,'Daily Log'!$BH$18:$BH$1017),0)</f>
        <v>0</v>
      </c>
      <c r="AA361" s="117">
        <f>IFERROR($E361*SUMIF('Daily Log'!$BJ$18:$BJ$1017,$B361,'Daily Log'!$BK$18:$BK$1017),0)</f>
        <v>0</v>
      </c>
      <c r="AB361" s="117">
        <f>IFERROR($E361*SUMIF('Daily Log'!$BM$18:$BM$1017,$B361,'Daily Log'!$BN$18:$BN$1017),0)</f>
        <v>0</v>
      </c>
      <c r="AC361" s="117">
        <f>IFERROR($E361*SUMIF('Daily Log'!$BP$18:$BP$1017,$B361,'Daily Log'!$BQ$18:$BQ$1017),0)</f>
        <v>0</v>
      </c>
      <c r="AD361" s="117">
        <f>IFERROR($E361*SUMIF('Daily Log'!$BS$18:$BS$1017,$B361,'Daily Log'!$BT$18:$BT$1017),0)</f>
        <v>0</v>
      </c>
      <c r="AE361" s="117">
        <f>IFERROR($E361*SUMIF('Daily Log'!$BV$18:$BV$1017,$B361,'Daily Log'!$BW$18:$BW$1017),0)</f>
        <v>0</v>
      </c>
      <c r="AF361" s="117">
        <f>IFERROR($E361*SUMIF('Daily Log'!$BY$18:$BY$1017,$B361,'Daily Log'!$BZ$18:$BZ$1017),0)</f>
        <v>0</v>
      </c>
      <c r="AG361" s="117">
        <f>IFERROR($E361*SUMIF('Daily Log'!$CB$18:$CB$1017,$B361,'Daily Log'!$CC$18:$CC$1017),0)</f>
        <v>0</v>
      </c>
      <c r="AH361" s="117">
        <f>IFERROR($E361*SUMIF('Daily Log'!$CE$18:$CE$1017,$B361,'Daily Log'!$CF$18:$CF$1017),0)</f>
        <v>0</v>
      </c>
      <c r="AI361" s="117">
        <f>IFERROR($E361*SUMIF('Daily Log'!$CH$18:$CH$1017,$B361,'Daily Log'!$CI$18:$CI$1017),0)</f>
        <v>0</v>
      </c>
      <c r="AJ361" s="117">
        <f>IFERROR($E361*SUMIF('Daily Log'!$CK$18:$CK$1017,$B361,'Daily Log'!$CL$18:$CL$1017),0)</f>
        <v>0</v>
      </c>
      <c r="AK361" s="117">
        <f>IFERROR($E361*SUMIF('Daily Log'!$CN$18:$CN$1017,$B361,'Daily Log'!$CO$18:$CO$1017),0)</f>
        <v>0</v>
      </c>
    </row>
    <row r="362" spans="1:37" ht="33.75" customHeight="1">
      <c r="A362" s="93">
        <f t="shared" si="6"/>
        <v>65</v>
      </c>
      <c r="B362" s="409" t="s">
        <v>506</v>
      </c>
      <c r="C362" s="418"/>
      <c r="D362" s="399" t="s">
        <v>807</v>
      </c>
      <c r="E362" s="184">
        <v>1</v>
      </c>
      <c r="F362" s="116">
        <f t="shared" si="8"/>
        <v>8</v>
      </c>
      <c r="G362" s="117">
        <f>IFERROR($E362*SUMIF('Daily Log'!$B$18:$B$1017,$B362,'Daily Log'!$C$18:$C$1017),0)</f>
        <v>0</v>
      </c>
      <c r="H362" s="117">
        <f>IFERROR($E362*SUMIF('Daily Log'!$E$18:$E$1017,$B362,'Daily Log'!$F$18:$F$1017),0)</f>
        <v>0</v>
      </c>
      <c r="I362" s="117">
        <f>IFERROR($E362*SUMIF('Daily Log'!$H$18:$H$1017,$B362,'Daily Log'!$I$18:$I$1017),0)</f>
        <v>0</v>
      </c>
      <c r="J362" s="117">
        <f>IFERROR($E362*SUMIF('Daily Log'!$K$18:$K$1017,$B362,'Daily Log'!$L$18:$L$1017),0)</f>
        <v>0</v>
      </c>
      <c r="K362" s="117">
        <f>IFERROR($E362*SUMIF('Daily Log'!$N$18:$N$1017,$B362,'Daily Log'!$O$18:$O$1017),0)</f>
        <v>0</v>
      </c>
      <c r="L362" s="117">
        <f>IFERROR($E362*SUMIF('Daily Log'!$Q$18:$Q$1017,$B362,'Daily Log'!$R$18:$R$1017),0)</f>
        <v>0</v>
      </c>
      <c r="M362" s="117">
        <f>IFERROR($E362*SUMIF('Daily Log'!$T$18:$T$1017,$B362,'Daily Log'!$U$18:$U$1017),0)</f>
        <v>0</v>
      </c>
      <c r="N362" s="117">
        <f>IFERROR($E362*SUMIF('Daily Log'!$W$18:$W$1017,$B362,'Daily Log'!$X$18:$X$1017),0)</f>
        <v>0</v>
      </c>
      <c r="O362" s="117">
        <f>IFERROR($E362*SUMIF('Daily Log'!$Z$18:$Z$1017,$B362,'Daily Log'!$AA$18:$AA$1017),0)</f>
        <v>0</v>
      </c>
      <c r="P362" s="117">
        <f>IFERROR($E362*SUMIF('Daily Log'!$AC$18:$AC$1017,$B362,'Daily Log'!$AD$18:$AD$1017),0)</f>
        <v>0</v>
      </c>
      <c r="Q362" s="117">
        <f>IFERROR($E362*SUMIF('Daily Log'!$AF$18:$AF$1017,$B362,'Daily Log'!$AG$18:$AG$1017),0)</f>
        <v>0</v>
      </c>
      <c r="R362" s="117">
        <f>IFERROR($E362*SUMIF('Daily Log'!$AI$18:$AI$1017,$B362,'Daily Log'!$AJ$18:$AJ$1017),0)</f>
        <v>0</v>
      </c>
      <c r="S362" s="117">
        <f>IFERROR($E362*SUMIF('Daily Log'!$AL$18:$AL$1017,$B362,'Daily Log'!$AM$18:$AM$1017),0)</f>
        <v>0</v>
      </c>
      <c r="T362" s="117">
        <f>IFERROR($E362*SUMIF('Daily Log'!$AO$18:$AO$1017,$B362,'Daily Log'!$AP$18:$AP$1017),0)</f>
        <v>0</v>
      </c>
      <c r="U362" s="117">
        <f>IFERROR($E362*SUMIF('Daily Log'!$AR$18:$AR$1017,$B362,'Daily Log'!$AS$18:$AS$1017),0)</f>
        <v>0</v>
      </c>
      <c r="V362" s="117">
        <f>IFERROR($E362*SUMIF('Daily Log'!$AU$18:$AU$1017,$B362,'Daily Log'!$AV$18:$AV$1017),0)</f>
        <v>0</v>
      </c>
      <c r="W362" s="117">
        <f>IFERROR($E362*SUMIF('Daily Log'!$AX$18:$AX$1017,$B362,'Daily Log'!$AY$18:$AY$1017),0)</f>
        <v>0</v>
      </c>
      <c r="X362" s="117">
        <f>IFERROR($E362*SUMIF('Daily Log'!$BA$18:$BA$1017,$B362,'Daily Log'!$BB$18:$BB$1017),0)</f>
        <v>0</v>
      </c>
      <c r="Y362" s="117">
        <f>IFERROR($E362*SUMIF('Daily Log'!$BD$18:$BD$1017,$B362,'Daily Log'!$BE$18:$BE$1017),0)</f>
        <v>0</v>
      </c>
      <c r="Z362" s="117">
        <f>IFERROR($E362*SUMIF('Daily Log'!$BG$18:$BG$1017,$B362,'Daily Log'!$BH$18:$BH$1017),0)</f>
        <v>0</v>
      </c>
      <c r="AA362" s="117">
        <f>IFERROR($E362*SUMIF('Daily Log'!$BJ$18:$BJ$1017,$B362,'Daily Log'!$BK$18:$BK$1017),0)</f>
        <v>1</v>
      </c>
      <c r="AB362" s="117">
        <f>IFERROR($E362*SUMIF('Daily Log'!$BM$18:$BM$1017,$B362,'Daily Log'!$BN$18:$BN$1017),0)</f>
        <v>0</v>
      </c>
      <c r="AC362" s="117">
        <f>IFERROR($E362*SUMIF('Daily Log'!$BP$18:$BP$1017,$B362,'Daily Log'!$BQ$18:$BQ$1017),0)</f>
        <v>4</v>
      </c>
      <c r="AD362" s="117">
        <f>IFERROR($E362*SUMIF('Daily Log'!$BS$18:$BS$1017,$B362,'Daily Log'!$BT$18:$BT$1017),0)</f>
        <v>0</v>
      </c>
      <c r="AE362" s="117">
        <f>IFERROR($E362*SUMIF('Daily Log'!$BV$18:$BV$1017,$B362,'Daily Log'!$BW$18:$BW$1017),0)</f>
        <v>0</v>
      </c>
      <c r="AF362" s="117">
        <f>IFERROR($E362*SUMIF('Daily Log'!$BY$18:$BY$1017,$B362,'Daily Log'!$BZ$18:$BZ$1017),0)</f>
        <v>3</v>
      </c>
      <c r="AG362" s="117">
        <f>IFERROR($E362*SUMIF('Daily Log'!$CB$18:$CB$1017,$B362,'Daily Log'!$CC$18:$CC$1017),0)</f>
        <v>0</v>
      </c>
      <c r="AH362" s="117">
        <f>IFERROR($E362*SUMIF('Daily Log'!$CE$18:$CE$1017,$B362,'Daily Log'!$CF$18:$CF$1017),0)</f>
        <v>0</v>
      </c>
      <c r="AI362" s="117">
        <f>IFERROR($E362*SUMIF('Daily Log'!$CH$18:$CH$1017,$B362,'Daily Log'!$CI$18:$CI$1017),0)</f>
        <v>0</v>
      </c>
      <c r="AJ362" s="117">
        <f>IFERROR($E362*SUMIF('Daily Log'!$CK$18:$CK$1017,$B362,'Daily Log'!$CL$18:$CL$1017),0)</f>
        <v>0</v>
      </c>
      <c r="AK362" s="117">
        <f>IFERROR($E362*SUMIF('Daily Log'!$CN$18:$CN$1017,$B362,'Daily Log'!$CO$18:$CO$1017),0)</f>
        <v>0</v>
      </c>
    </row>
    <row r="363" spans="1:37" ht="33.75" customHeight="1">
      <c r="A363" s="93">
        <f t="shared" si="6"/>
        <v>66</v>
      </c>
      <c r="B363" s="409" t="s">
        <v>624</v>
      </c>
      <c r="C363" s="418"/>
      <c r="D363" s="399" t="s">
        <v>807</v>
      </c>
      <c r="E363" s="184">
        <v>1</v>
      </c>
      <c r="F363" s="116">
        <f t="shared" si="8"/>
        <v>1</v>
      </c>
      <c r="G363" s="117">
        <f>IFERROR($E363*SUMIF('Daily Log'!$B$18:$B$1017,$B363,'Daily Log'!$C$18:$C$1017),0)</f>
        <v>0</v>
      </c>
      <c r="H363" s="117">
        <f>IFERROR($E363*SUMIF('Daily Log'!$E$18:$E$1017,$B363,'Daily Log'!$F$18:$F$1017),0)</f>
        <v>0</v>
      </c>
      <c r="I363" s="117">
        <f>IFERROR($E363*SUMIF('Daily Log'!$H$18:$H$1017,$B363,'Daily Log'!$I$18:$I$1017),0)</f>
        <v>0</v>
      </c>
      <c r="J363" s="117">
        <f>IFERROR($E363*SUMIF('Daily Log'!$K$18:$K$1017,$B363,'Daily Log'!$L$18:$L$1017),0)</f>
        <v>0</v>
      </c>
      <c r="K363" s="117">
        <f>IFERROR($E363*SUMIF('Daily Log'!$N$18:$N$1017,$B363,'Daily Log'!$O$18:$O$1017),0)</f>
        <v>0</v>
      </c>
      <c r="L363" s="117">
        <f>IFERROR($E363*SUMIF('Daily Log'!$Q$18:$Q$1017,$B363,'Daily Log'!$R$18:$R$1017),0)</f>
        <v>0</v>
      </c>
      <c r="M363" s="117">
        <f>IFERROR($E363*SUMIF('Daily Log'!$T$18:$T$1017,$B363,'Daily Log'!$U$18:$U$1017),0)</f>
        <v>0</v>
      </c>
      <c r="N363" s="117">
        <f>IFERROR($E363*SUMIF('Daily Log'!$W$18:$W$1017,$B363,'Daily Log'!$X$18:$X$1017),0)</f>
        <v>0</v>
      </c>
      <c r="O363" s="117">
        <f>IFERROR($E363*SUMIF('Daily Log'!$Z$18:$Z$1017,$B363,'Daily Log'!$AA$18:$AA$1017),0)</f>
        <v>0</v>
      </c>
      <c r="P363" s="117">
        <f>IFERROR($E363*SUMIF('Daily Log'!$AC$18:$AC$1017,$B363,'Daily Log'!$AD$18:$AD$1017),0)</f>
        <v>0</v>
      </c>
      <c r="Q363" s="117">
        <f>IFERROR($E363*SUMIF('Daily Log'!$AF$18:$AF$1017,$B363,'Daily Log'!$AG$18:$AG$1017),0)</f>
        <v>0</v>
      </c>
      <c r="R363" s="117">
        <f>IFERROR($E363*SUMIF('Daily Log'!$AI$18:$AI$1017,$B363,'Daily Log'!$AJ$18:$AJ$1017),0)</f>
        <v>0</v>
      </c>
      <c r="S363" s="117">
        <f>IFERROR($E363*SUMIF('Daily Log'!$AL$18:$AL$1017,$B363,'Daily Log'!$AM$18:$AM$1017),0)</f>
        <v>0</v>
      </c>
      <c r="T363" s="117">
        <f>IFERROR($E363*SUMIF('Daily Log'!$AO$18:$AO$1017,$B363,'Daily Log'!$AP$18:$AP$1017),0)</f>
        <v>0</v>
      </c>
      <c r="U363" s="117">
        <f>IFERROR($E363*SUMIF('Daily Log'!$AR$18:$AR$1017,$B363,'Daily Log'!$AS$18:$AS$1017),0)</f>
        <v>0</v>
      </c>
      <c r="V363" s="117">
        <f>IFERROR($E363*SUMIF('Daily Log'!$AU$18:$AU$1017,$B363,'Daily Log'!$AV$18:$AV$1017),0)</f>
        <v>0</v>
      </c>
      <c r="W363" s="117">
        <f>IFERROR($E363*SUMIF('Daily Log'!$AX$18:$AX$1017,$B363,'Daily Log'!$AY$18:$AY$1017),0)</f>
        <v>0</v>
      </c>
      <c r="X363" s="117">
        <f>IFERROR($E363*SUMIF('Daily Log'!$BA$18:$BA$1017,$B363,'Daily Log'!$BB$18:$BB$1017),0)</f>
        <v>0</v>
      </c>
      <c r="Y363" s="117">
        <f>IFERROR($E363*SUMIF('Daily Log'!$BD$18:$BD$1017,$B363,'Daily Log'!$BE$18:$BE$1017),0)</f>
        <v>0</v>
      </c>
      <c r="Z363" s="117">
        <f>IFERROR($E363*SUMIF('Daily Log'!$BG$18:$BG$1017,$B363,'Daily Log'!$BH$18:$BH$1017),0)</f>
        <v>0</v>
      </c>
      <c r="AA363" s="117">
        <f>IFERROR($E363*SUMIF('Daily Log'!$BJ$18:$BJ$1017,$B363,'Daily Log'!$BK$18:$BK$1017),0)</f>
        <v>0</v>
      </c>
      <c r="AB363" s="117">
        <f>IFERROR($E363*SUMIF('Daily Log'!$BM$18:$BM$1017,$B363,'Daily Log'!$BN$18:$BN$1017),0)</f>
        <v>0</v>
      </c>
      <c r="AC363" s="117">
        <f>IFERROR($E363*SUMIF('Daily Log'!$BP$18:$BP$1017,$B363,'Daily Log'!$BQ$18:$BQ$1017),0)</f>
        <v>1</v>
      </c>
      <c r="AD363" s="117">
        <f>IFERROR($E363*SUMIF('Daily Log'!$BS$18:$BS$1017,$B363,'Daily Log'!$BT$18:$BT$1017),0)</f>
        <v>0</v>
      </c>
      <c r="AE363" s="117">
        <f>IFERROR($E363*SUMIF('Daily Log'!$BV$18:$BV$1017,$B363,'Daily Log'!$BW$18:$BW$1017),0)</f>
        <v>0</v>
      </c>
      <c r="AF363" s="117">
        <f>IFERROR($E363*SUMIF('Daily Log'!$BY$18:$BY$1017,$B363,'Daily Log'!$BZ$18:$BZ$1017),0)</f>
        <v>0</v>
      </c>
      <c r="AG363" s="117">
        <f>IFERROR($E363*SUMIF('Daily Log'!$CB$18:$CB$1017,$B363,'Daily Log'!$CC$18:$CC$1017),0)</f>
        <v>0</v>
      </c>
      <c r="AH363" s="117">
        <f>IFERROR($E363*SUMIF('Daily Log'!$CE$18:$CE$1017,$B363,'Daily Log'!$CF$18:$CF$1017),0)</f>
        <v>0</v>
      </c>
      <c r="AI363" s="117">
        <f>IFERROR($E363*SUMIF('Daily Log'!$CH$18:$CH$1017,$B363,'Daily Log'!$CI$18:$CI$1017),0)</f>
        <v>0</v>
      </c>
      <c r="AJ363" s="117">
        <f>IFERROR($E363*SUMIF('Daily Log'!$CK$18:$CK$1017,$B363,'Daily Log'!$CL$18:$CL$1017),0)</f>
        <v>0</v>
      </c>
      <c r="AK363" s="117">
        <f>IFERROR($E363*SUMIF('Daily Log'!$CN$18:$CN$1017,$B363,'Daily Log'!$CO$18:$CO$1017),0)</f>
        <v>0</v>
      </c>
    </row>
    <row r="364" spans="1:37" ht="33.75" customHeight="1">
      <c r="A364" s="93">
        <f t="shared" si="6"/>
        <v>67</v>
      </c>
      <c r="B364" s="409" t="s">
        <v>625</v>
      </c>
      <c r="C364" s="418"/>
      <c r="D364" s="399" t="s">
        <v>807</v>
      </c>
      <c r="E364" s="184">
        <v>1</v>
      </c>
      <c r="F364" s="116">
        <f t="shared" si="8"/>
        <v>17</v>
      </c>
      <c r="G364" s="117">
        <f>IFERROR($E364*SUMIF('Daily Log'!$B$18:$B$1017,$B364,'Daily Log'!$C$18:$C$1017),0)</f>
        <v>0</v>
      </c>
      <c r="H364" s="117">
        <f>IFERROR($E364*SUMIF('Daily Log'!$E$18:$E$1017,$B364,'Daily Log'!$F$18:$F$1017),0)</f>
        <v>0</v>
      </c>
      <c r="I364" s="117">
        <f>IFERROR($E364*SUMIF('Daily Log'!$H$18:$H$1017,$B364,'Daily Log'!$I$18:$I$1017),0)</f>
        <v>0</v>
      </c>
      <c r="J364" s="117">
        <f>IFERROR($E364*SUMIF('Daily Log'!$K$18:$K$1017,$B364,'Daily Log'!$L$18:$L$1017),0)</f>
        <v>0</v>
      </c>
      <c r="K364" s="117">
        <f>IFERROR($E364*SUMIF('Daily Log'!$N$18:$N$1017,$B364,'Daily Log'!$O$18:$O$1017),0)</f>
        <v>0</v>
      </c>
      <c r="L364" s="117">
        <f>IFERROR($E364*SUMIF('Daily Log'!$Q$18:$Q$1017,$B364,'Daily Log'!$R$18:$R$1017),0)</f>
        <v>0</v>
      </c>
      <c r="M364" s="117">
        <f>IFERROR($E364*SUMIF('Daily Log'!$T$18:$T$1017,$B364,'Daily Log'!$U$18:$U$1017),0)</f>
        <v>0</v>
      </c>
      <c r="N364" s="117">
        <f>IFERROR($E364*SUMIF('Daily Log'!$W$18:$W$1017,$B364,'Daily Log'!$X$18:$X$1017),0)</f>
        <v>0</v>
      </c>
      <c r="O364" s="117">
        <f>IFERROR($E364*SUMIF('Daily Log'!$Z$18:$Z$1017,$B364,'Daily Log'!$AA$18:$AA$1017),0)</f>
        <v>0</v>
      </c>
      <c r="P364" s="117">
        <f>IFERROR($E364*SUMIF('Daily Log'!$AC$18:$AC$1017,$B364,'Daily Log'!$AD$18:$AD$1017),0)</f>
        <v>0</v>
      </c>
      <c r="Q364" s="117">
        <f>IFERROR($E364*SUMIF('Daily Log'!$AF$18:$AF$1017,$B364,'Daily Log'!$AG$18:$AG$1017),0)</f>
        <v>0</v>
      </c>
      <c r="R364" s="117">
        <f>IFERROR($E364*SUMIF('Daily Log'!$AI$18:$AI$1017,$B364,'Daily Log'!$AJ$18:$AJ$1017),0)</f>
        <v>0</v>
      </c>
      <c r="S364" s="117">
        <f>IFERROR($E364*SUMIF('Daily Log'!$AL$18:$AL$1017,$B364,'Daily Log'!$AM$18:$AM$1017),0)</f>
        <v>0</v>
      </c>
      <c r="T364" s="117">
        <f>IFERROR($E364*SUMIF('Daily Log'!$AO$18:$AO$1017,$B364,'Daily Log'!$AP$18:$AP$1017),0)</f>
        <v>0</v>
      </c>
      <c r="U364" s="117">
        <f>IFERROR($E364*SUMIF('Daily Log'!$AR$18:$AR$1017,$B364,'Daily Log'!$AS$18:$AS$1017),0)</f>
        <v>0</v>
      </c>
      <c r="V364" s="117">
        <f>IFERROR($E364*SUMIF('Daily Log'!$AU$18:$AU$1017,$B364,'Daily Log'!$AV$18:$AV$1017),0)</f>
        <v>0</v>
      </c>
      <c r="W364" s="117">
        <f>IFERROR($E364*SUMIF('Daily Log'!$AX$18:$AX$1017,$B364,'Daily Log'!$AY$18:$AY$1017),0)</f>
        <v>0</v>
      </c>
      <c r="X364" s="117">
        <f>IFERROR($E364*SUMIF('Daily Log'!$BA$18:$BA$1017,$B364,'Daily Log'!$BB$18:$BB$1017),0)</f>
        <v>0</v>
      </c>
      <c r="Y364" s="117">
        <f>IFERROR($E364*SUMIF('Daily Log'!$BD$18:$BD$1017,$B364,'Daily Log'!$BE$18:$BE$1017),0)</f>
        <v>0</v>
      </c>
      <c r="Z364" s="117">
        <f>IFERROR($E364*SUMIF('Daily Log'!$BG$18:$BG$1017,$B364,'Daily Log'!$BH$18:$BH$1017),0)</f>
        <v>0</v>
      </c>
      <c r="AA364" s="117">
        <f>IFERROR($E364*SUMIF('Daily Log'!$BJ$18:$BJ$1017,$B364,'Daily Log'!$BK$18:$BK$1017),0)</f>
        <v>3</v>
      </c>
      <c r="AB364" s="117">
        <f>IFERROR($E364*SUMIF('Daily Log'!$BM$18:$BM$1017,$B364,'Daily Log'!$BN$18:$BN$1017),0)</f>
        <v>0</v>
      </c>
      <c r="AC364" s="117">
        <f>IFERROR($E364*SUMIF('Daily Log'!$BP$18:$BP$1017,$B364,'Daily Log'!$BQ$18:$BQ$1017),0)</f>
        <v>7</v>
      </c>
      <c r="AD364" s="117">
        <f>IFERROR($E364*SUMIF('Daily Log'!$BS$18:$BS$1017,$B364,'Daily Log'!$BT$18:$BT$1017),0)</f>
        <v>1</v>
      </c>
      <c r="AE364" s="117">
        <f>IFERROR($E364*SUMIF('Daily Log'!$BV$18:$BV$1017,$B364,'Daily Log'!$BW$18:$BW$1017),0)</f>
        <v>2</v>
      </c>
      <c r="AF364" s="117">
        <f>IFERROR($E364*SUMIF('Daily Log'!$BY$18:$BY$1017,$B364,'Daily Log'!$BZ$18:$BZ$1017),0)</f>
        <v>4</v>
      </c>
      <c r="AG364" s="117">
        <f>IFERROR($E364*SUMIF('Daily Log'!$CB$18:$CB$1017,$B364,'Daily Log'!$CC$18:$CC$1017),0)</f>
        <v>0</v>
      </c>
      <c r="AH364" s="117">
        <f>IFERROR($E364*SUMIF('Daily Log'!$CE$18:$CE$1017,$B364,'Daily Log'!$CF$18:$CF$1017),0)</f>
        <v>0</v>
      </c>
      <c r="AI364" s="117">
        <f>IFERROR($E364*SUMIF('Daily Log'!$CH$18:$CH$1017,$B364,'Daily Log'!$CI$18:$CI$1017),0)</f>
        <v>0</v>
      </c>
      <c r="AJ364" s="117">
        <f>IFERROR($E364*SUMIF('Daily Log'!$CK$18:$CK$1017,$B364,'Daily Log'!$CL$18:$CL$1017),0)</f>
        <v>0</v>
      </c>
      <c r="AK364" s="117">
        <f>IFERROR($E364*SUMIF('Daily Log'!$CN$18:$CN$1017,$B364,'Daily Log'!$CO$18:$CO$1017),0)</f>
        <v>0</v>
      </c>
    </row>
    <row r="365" spans="1:37" ht="33.75" customHeight="1">
      <c r="A365" s="93">
        <f t="shared" si="6"/>
        <v>68</v>
      </c>
      <c r="B365" s="409" t="s">
        <v>626</v>
      </c>
      <c r="C365" s="418"/>
      <c r="D365" s="399" t="s">
        <v>807</v>
      </c>
      <c r="E365" s="184">
        <v>1</v>
      </c>
      <c r="F365" s="116">
        <f t="shared" si="8"/>
        <v>2</v>
      </c>
      <c r="G365" s="117">
        <f>IFERROR($E365*SUMIF('Daily Log'!$B$18:$B$1017,$B365,'Daily Log'!$C$18:$C$1017),0)</f>
        <v>0</v>
      </c>
      <c r="H365" s="117">
        <f>IFERROR($E365*SUMIF('Daily Log'!$E$18:$E$1017,$B365,'Daily Log'!$F$18:$F$1017),0)</f>
        <v>0</v>
      </c>
      <c r="I365" s="117">
        <f>IFERROR($E365*SUMIF('Daily Log'!$H$18:$H$1017,$B365,'Daily Log'!$I$18:$I$1017),0)</f>
        <v>0</v>
      </c>
      <c r="J365" s="117">
        <f>IFERROR($E365*SUMIF('Daily Log'!$K$18:$K$1017,$B365,'Daily Log'!$L$18:$L$1017),0)</f>
        <v>0</v>
      </c>
      <c r="K365" s="117">
        <f>IFERROR($E365*SUMIF('Daily Log'!$N$18:$N$1017,$B365,'Daily Log'!$O$18:$O$1017),0)</f>
        <v>0</v>
      </c>
      <c r="L365" s="117">
        <f>IFERROR($E365*SUMIF('Daily Log'!$Q$18:$Q$1017,$B365,'Daily Log'!$R$18:$R$1017),0)</f>
        <v>0</v>
      </c>
      <c r="M365" s="117">
        <f>IFERROR($E365*SUMIF('Daily Log'!$T$18:$T$1017,$B365,'Daily Log'!$U$18:$U$1017),0)</f>
        <v>0</v>
      </c>
      <c r="N365" s="117">
        <f>IFERROR($E365*SUMIF('Daily Log'!$W$18:$W$1017,$B365,'Daily Log'!$X$18:$X$1017),0)</f>
        <v>0</v>
      </c>
      <c r="O365" s="117">
        <f>IFERROR($E365*SUMIF('Daily Log'!$Z$18:$Z$1017,$B365,'Daily Log'!$AA$18:$AA$1017),0)</f>
        <v>0</v>
      </c>
      <c r="P365" s="117">
        <f>IFERROR($E365*SUMIF('Daily Log'!$AC$18:$AC$1017,$B365,'Daily Log'!$AD$18:$AD$1017),0)</f>
        <v>0</v>
      </c>
      <c r="Q365" s="117">
        <f>IFERROR($E365*SUMIF('Daily Log'!$AF$18:$AF$1017,$B365,'Daily Log'!$AG$18:$AG$1017),0)</f>
        <v>0</v>
      </c>
      <c r="R365" s="117">
        <f>IFERROR($E365*SUMIF('Daily Log'!$AI$18:$AI$1017,$B365,'Daily Log'!$AJ$18:$AJ$1017),0)</f>
        <v>0</v>
      </c>
      <c r="S365" s="117">
        <f>IFERROR($E365*SUMIF('Daily Log'!$AL$18:$AL$1017,$B365,'Daily Log'!$AM$18:$AM$1017),0)</f>
        <v>0</v>
      </c>
      <c r="T365" s="117">
        <f>IFERROR($E365*SUMIF('Daily Log'!$AO$18:$AO$1017,$B365,'Daily Log'!$AP$18:$AP$1017),0)</f>
        <v>0</v>
      </c>
      <c r="U365" s="117">
        <f>IFERROR($E365*SUMIF('Daily Log'!$AR$18:$AR$1017,$B365,'Daily Log'!$AS$18:$AS$1017),0)</f>
        <v>0</v>
      </c>
      <c r="V365" s="117">
        <f>IFERROR($E365*SUMIF('Daily Log'!$AU$18:$AU$1017,$B365,'Daily Log'!$AV$18:$AV$1017),0)</f>
        <v>0</v>
      </c>
      <c r="W365" s="117">
        <f>IFERROR($E365*SUMIF('Daily Log'!$AX$18:$AX$1017,$B365,'Daily Log'!$AY$18:$AY$1017),0)</f>
        <v>0</v>
      </c>
      <c r="X365" s="117">
        <f>IFERROR($E365*SUMIF('Daily Log'!$BA$18:$BA$1017,$B365,'Daily Log'!$BB$18:$BB$1017),0)</f>
        <v>0</v>
      </c>
      <c r="Y365" s="117">
        <f>IFERROR($E365*SUMIF('Daily Log'!$BD$18:$BD$1017,$B365,'Daily Log'!$BE$18:$BE$1017),0)</f>
        <v>0</v>
      </c>
      <c r="Z365" s="117">
        <f>IFERROR($E365*SUMIF('Daily Log'!$BG$18:$BG$1017,$B365,'Daily Log'!$BH$18:$BH$1017),0)</f>
        <v>0</v>
      </c>
      <c r="AA365" s="117">
        <f>IFERROR($E365*SUMIF('Daily Log'!$BJ$18:$BJ$1017,$B365,'Daily Log'!$BK$18:$BK$1017),0)</f>
        <v>0</v>
      </c>
      <c r="AB365" s="117">
        <f>IFERROR($E365*SUMIF('Daily Log'!$BM$18:$BM$1017,$B365,'Daily Log'!$BN$18:$BN$1017),0)</f>
        <v>0</v>
      </c>
      <c r="AC365" s="117">
        <f>IFERROR($E365*SUMIF('Daily Log'!$BP$18:$BP$1017,$B365,'Daily Log'!$BQ$18:$BQ$1017),0)</f>
        <v>1</v>
      </c>
      <c r="AD365" s="117">
        <f>IFERROR($E365*SUMIF('Daily Log'!$BS$18:$BS$1017,$B365,'Daily Log'!$BT$18:$BT$1017),0)</f>
        <v>0</v>
      </c>
      <c r="AE365" s="117">
        <f>IFERROR($E365*SUMIF('Daily Log'!$BV$18:$BV$1017,$B365,'Daily Log'!$BW$18:$BW$1017),0)</f>
        <v>1</v>
      </c>
      <c r="AF365" s="117">
        <f>IFERROR($E365*SUMIF('Daily Log'!$BY$18:$BY$1017,$B365,'Daily Log'!$BZ$18:$BZ$1017),0)</f>
        <v>0</v>
      </c>
      <c r="AG365" s="117">
        <f>IFERROR($E365*SUMIF('Daily Log'!$CB$18:$CB$1017,$B365,'Daily Log'!$CC$18:$CC$1017),0)</f>
        <v>0</v>
      </c>
      <c r="AH365" s="117">
        <f>IFERROR($E365*SUMIF('Daily Log'!$CE$18:$CE$1017,$B365,'Daily Log'!$CF$18:$CF$1017),0)</f>
        <v>0</v>
      </c>
      <c r="AI365" s="117">
        <f>IFERROR($E365*SUMIF('Daily Log'!$CH$18:$CH$1017,$B365,'Daily Log'!$CI$18:$CI$1017),0)</f>
        <v>0</v>
      </c>
      <c r="AJ365" s="117">
        <f>IFERROR($E365*SUMIF('Daily Log'!$CK$18:$CK$1017,$B365,'Daily Log'!$CL$18:$CL$1017),0)</f>
        <v>0</v>
      </c>
      <c r="AK365" s="117">
        <f>IFERROR($E365*SUMIF('Daily Log'!$CN$18:$CN$1017,$B365,'Daily Log'!$CO$18:$CO$1017),0)</f>
        <v>0</v>
      </c>
    </row>
    <row r="366" spans="1:37" ht="33.75" customHeight="1">
      <c r="B366" s="409" t="s">
        <v>637</v>
      </c>
      <c r="C366" s="418"/>
      <c r="D366" s="399" t="s">
        <v>808</v>
      </c>
      <c r="E366" s="184">
        <v>1</v>
      </c>
      <c r="F366" s="116">
        <f t="shared" si="8"/>
        <v>3</v>
      </c>
      <c r="G366" s="117">
        <f>IFERROR($E366*SUMIF('Daily Log'!$B$18:$B$1017,$B366,'Daily Log'!$C$18:$C$1017),0)</f>
        <v>0</v>
      </c>
      <c r="H366" s="117">
        <f>IFERROR($E366*SUMIF('Daily Log'!$E$18:$E$1017,$B366,'Daily Log'!$F$18:$F$1017),0)</f>
        <v>0</v>
      </c>
      <c r="I366" s="117">
        <f>IFERROR($E366*SUMIF('Daily Log'!$H$18:$H$1017,$B366,'Daily Log'!$I$18:$I$1017),0)</f>
        <v>0</v>
      </c>
      <c r="J366" s="117">
        <f>IFERROR($E366*SUMIF('Daily Log'!$K$18:$K$1017,$B366,'Daily Log'!$L$18:$L$1017),0)</f>
        <v>0</v>
      </c>
      <c r="K366" s="117">
        <f>IFERROR($E366*SUMIF('Daily Log'!$N$18:$N$1017,$B366,'Daily Log'!$O$18:$O$1017),0)</f>
        <v>0</v>
      </c>
      <c r="L366" s="117">
        <f>IFERROR($E366*SUMIF('Daily Log'!$Q$18:$Q$1017,$B366,'Daily Log'!$R$18:$R$1017),0)</f>
        <v>0</v>
      </c>
      <c r="M366" s="117">
        <f>IFERROR($E366*SUMIF('Daily Log'!$T$18:$T$1017,$B366,'Daily Log'!$U$18:$U$1017),0)</f>
        <v>0</v>
      </c>
      <c r="N366" s="117">
        <f>IFERROR($E366*SUMIF('Daily Log'!$W$18:$W$1017,$B366,'Daily Log'!$X$18:$X$1017),0)</f>
        <v>0</v>
      </c>
      <c r="O366" s="117">
        <f>IFERROR($E366*SUMIF('Daily Log'!$Z$18:$Z$1017,$B366,'Daily Log'!$AA$18:$AA$1017),0)</f>
        <v>0</v>
      </c>
      <c r="P366" s="117">
        <f>IFERROR($E366*SUMIF('Daily Log'!$AC$18:$AC$1017,$B366,'Daily Log'!$AD$18:$AD$1017),0)</f>
        <v>0</v>
      </c>
      <c r="Q366" s="117">
        <f>IFERROR($E366*SUMIF('Daily Log'!$AF$18:$AF$1017,$B366,'Daily Log'!$AG$18:$AG$1017),0)</f>
        <v>0</v>
      </c>
      <c r="R366" s="117">
        <f>IFERROR($E366*SUMIF('Daily Log'!$AI$18:$AI$1017,$B366,'Daily Log'!$AJ$18:$AJ$1017),0)</f>
        <v>0</v>
      </c>
      <c r="S366" s="117">
        <f>IFERROR($E366*SUMIF('Daily Log'!$AL$18:$AL$1017,$B366,'Daily Log'!$AM$18:$AM$1017),0)</f>
        <v>0</v>
      </c>
      <c r="T366" s="117">
        <f>IFERROR($E366*SUMIF('Daily Log'!$AO$18:$AO$1017,$B366,'Daily Log'!$AP$18:$AP$1017),0)</f>
        <v>0</v>
      </c>
      <c r="U366" s="117">
        <f>IFERROR($E366*SUMIF('Daily Log'!$AR$18:$AR$1017,$B366,'Daily Log'!$AS$18:$AS$1017),0)</f>
        <v>0</v>
      </c>
      <c r="V366" s="117">
        <f>IFERROR($E366*SUMIF('Daily Log'!$AU$18:$AU$1017,$B366,'Daily Log'!$AV$18:$AV$1017),0)</f>
        <v>0</v>
      </c>
      <c r="W366" s="117">
        <f>IFERROR($E366*SUMIF('Daily Log'!$AX$18:$AX$1017,$B366,'Daily Log'!$AY$18:$AY$1017),0)</f>
        <v>0</v>
      </c>
      <c r="X366" s="117">
        <f>IFERROR($E366*SUMIF('Daily Log'!$BA$18:$BA$1017,$B366,'Daily Log'!$BB$18:$BB$1017),0)</f>
        <v>0</v>
      </c>
      <c r="Y366" s="117">
        <f>IFERROR($E366*SUMIF('Daily Log'!$BD$18:$BD$1017,$B366,'Daily Log'!$BE$18:$BE$1017),0)</f>
        <v>0</v>
      </c>
      <c r="Z366" s="117">
        <f>IFERROR($E366*SUMIF('Daily Log'!$BG$18:$BG$1017,$B366,'Daily Log'!$BH$18:$BH$1017),0)</f>
        <v>0</v>
      </c>
      <c r="AA366" s="117">
        <f>IFERROR($E366*SUMIF('Daily Log'!$BJ$18:$BJ$1017,$B366,'Daily Log'!$BK$18:$BK$1017),0)</f>
        <v>0</v>
      </c>
      <c r="AB366" s="117">
        <f>IFERROR($E366*SUMIF('Daily Log'!$BM$18:$BM$1017,$B366,'Daily Log'!$BN$18:$BN$1017),0)</f>
        <v>0</v>
      </c>
      <c r="AC366" s="117">
        <f>IFERROR($E366*SUMIF('Daily Log'!$BP$18:$BP$1017,$B366,'Daily Log'!$BQ$18:$BQ$1017),0)</f>
        <v>0</v>
      </c>
      <c r="AD366" s="117">
        <f>IFERROR($E366*SUMIF('Daily Log'!$BS$18:$BS$1017,$B366,'Daily Log'!$BT$18:$BT$1017),0)</f>
        <v>0</v>
      </c>
      <c r="AE366" s="117">
        <f>IFERROR($E366*SUMIF('Daily Log'!$BV$18:$BV$1017,$B366,'Daily Log'!$BW$18:$BW$1017),0)</f>
        <v>1</v>
      </c>
      <c r="AF366" s="117">
        <f>IFERROR($E366*SUMIF('Daily Log'!$BY$18:$BY$1017,$B366,'Daily Log'!$BZ$18:$BZ$1017),0)</f>
        <v>0</v>
      </c>
      <c r="AG366" s="117">
        <f>IFERROR($E366*SUMIF('Daily Log'!$CB$18:$CB$1017,$B366,'Daily Log'!$CC$18:$CC$1017),0)</f>
        <v>2</v>
      </c>
      <c r="AH366" s="117">
        <f>IFERROR($E366*SUMIF('Daily Log'!$CE$18:$CE$1017,$B366,'Daily Log'!$CF$18:$CF$1017),0)</f>
        <v>0</v>
      </c>
      <c r="AI366" s="117">
        <f>IFERROR($E366*SUMIF('Daily Log'!$CH$18:$CH$1017,$B366,'Daily Log'!$CI$18:$CI$1017),0)</f>
        <v>0</v>
      </c>
      <c r="AJ366" s="117">
        <f>IFERROR($E366*SUMIF('Daily Log'!$CK$18:$CK$1017,$B366,'Daily Log'!$CL$18:$CL$1017),0)</f>
        <v>0</v>
      </c>
      <c r="AK366" s="117">
        <f>IFERROR($E366*SUMIF('Daily Log'!$CN$18:$CN$1017,$B366,'Daily Log'!$CO$18:$CO$1017),0)</f>
        <v>0</v>
      </c>
    </row>
    <row r="367" spans="1:37" ht="33.75" customHeight="1">
      <c r="B367" s="409" t="s">
        <v>638</v>
      </c>
      <c r="C367" s="418"/>
      <c r="D367" s="399" t="s">
        <v>808</v>
      </c>
      <c r="E367" s="184">
        <v>1</v>
      </c>
      <c r="F367" s="116">
        <f t="shared" si="8"/>
        <v>2</v>
      </c>
      <c r="G367" s="117">
        <f>IFERROR($E367*SUMIF('Daily Log'!$B$18:$B$1017,$B367,'Daily Log'!$C$18:$C$1017),0)</f>
        <v>0</v>
      </c>
      <c r="H367" s="117">
        <f>IFERROR($E367*SUMIF('Daily Log'!$E$18:$E$1017,$B367,'Daily Log'!$F$18:$F$1017),0)</f>
        <v>0</v>
      </c>
      <c r="I367" s="117">
        <f>IFERROR($E367*SUMIF('Daily Log'!$H$18:$H$1017,$B367,'Daily Log'!$I$18:$I$1017),0)</f>
        <v>0</v>
      </c>
      <c r="J367" s="117">
        <f>IFERROR($E367*SUMIF('Daily Log'!$K$18:$K$1017,$B367,'Daily Log'!$L$18:$L$1017),0)</f>
        <v>0</v>
      </c>
      <c r="K367" s="117">
        <f>IFERROR($E367*SUMIF('Daily Log'!$N$18:$N$1017,$B367,'Daily Log'!$O$18:$O$1017),0)</f>
        <v>0</v>
      </c>
      <c r="L367" s="117">
        <f>IFERROR($E367*SUMIF('Daily Log'!$Q$18:$Q$1017,$B367,'Daily Log'!$R$18:$R$1017),0)</f>
        <v>0</v>
      </c>
      <c r="M367" s="117">
        <f>IFERROR($E367*SUMIF('Daily Log'!$T$18:$T$1017,$B367,'Daily Log'!$U$18:$U$1017),0)</f>
        <v>0</v>
      </c>
      <c r="N367" s="117">
        <f>IFERROR($E367*SUMIF('Daily Log'!$W$18:$W$1017,$B367,'Daily Log'!$X$18:$X$1017),0)</f>
        <v>0</v>
      </c>
      <c r="O367" s="117">
        <f>IFERROR($E367*SUMIF('Daily Log'!$Z$18:$Z$1017,$B367,'Daily Log'!$AA$18:$AA$1017),0)</f>
        <v>0</v>
      </c>
      <c r="P367" s="117">
        <f>IFERROR($E367*SUMIF('Daily Log'!$AC$18:$AC$1017,$B367,'Daily Log'!$AD$18:$AD$1017),0)</f>
        <v>0</v>
      </c>
      <c r="Q367" s="117">
        <f>IFERROR($E367*SUMIF('Daily Log'!$AF$18:$AF$1017,$B367,'Daily Log'!$AG$18:$AG$1017),0)</f>
        <v>0</v>
      </c>
      <c r="R367" s="117">
        <f>IFERROR($E367*SUMIF('Daily Log'!$AI$18:$AI$1017,$B367,'Daily Log'!$AJ$18:$AJ$1017),0)</f>
        <v>0</v>
      </c>
      <c r="S367" s="117">
        <f>IFERROR($E367*SUMIF('Daily Log'!$AL$18:$AL$1017,$B367,'Daily Log'!$AM$18:$AM$1017),0)</f>
        <v>0</v>
      </c>
      <c r="T367" s="117">
        <f>IFERROR($E367*SUMIF('Daily Log'!$AO$18:$AO$1017,$B367,'Daily Log'!$AP$18:$AP$1017),0)</f>
        <v>0</v>
      </c>
      <c r="U367" s="117">
        <f>IFERROR($E367*SUMIF('Daily Log'!$AR$18:$AR$1017,$B367,'Daily Log'!$AS$18:$AS$1017),0)</f>
        <v>0</v>
      </c>
      <c r="V367" s="117">
        <f>IFERROR($E367*SUMIF('Daily Log'!$AU$18:$AU$1017,$B367,'Daily Log'!$AV$18:$AV$1017),0)</f>
        <v>0</v>
      </c>
      <c r="W367" s="117">
        <f>IFERROR($E367*SUMIF('Daily Log'!$AX$18:$AX$1017,$B367,'Daily Log'!$AY$18:$AY$1017),0)</f>
        <v>0</v>
      </c>
      <c r="X367" s="117">
        <f>IFERROR($E367*SUMIF('Daily Log'!$BA$18:$BA$1017,$B367,'Daily Log'!$BB$18:$BB$1017),0)</f>
        <v>0</v>
      </c>
      <c r="Y367" s="117">
        <f>IFERROR($E367*SUMIF('Daily Log'!$BD$18:$BD$1017,$B367,'Daily Log'!$BE$18:$BE$1017),0)</f>
        <v>0</v>
      </c>
      <c r="Z367" s="117">
        <f>IFERROR($E367*SUMIF('Daily Log'!$BG$18:$BG$1017,$B367,'Daily Log'!$BH$18:$BH$1017),0)</f>
        <v>0</v>
      </c>
      <c r="AA367" s="117">
        <f>IFERROR($E367*SUMIF('Daily Log'!$BJ$18:$BJ$1017,$B367,'Daily Log'!$BK$18:$BK$1017),0)</f>
        <v>0</v>
      </c>
      <c r="AB367" s="117">
        <f>IFERROR($E367*SUMIF('Daily Log'!$BM$18:$BM$1017,$B367,'Daily Log'!$BN$18:$BN$1017),0)</f>
        <v>0</v>
      </c>
      <c r="AC367" s="117">
        <f>IFERROR($E367*SUMIF('Daily Log'!$BP$18:$BP$1017,$B367,'Daily Log'!$BQ$18:$BQ$1017),0)</f>
        <v>0</v>
      </c>
      <c r="AD367" s="117">
        <f>IFERROR($E367*SUMIF('Daily Log'!$BS$18:$BS$1017,$B367,'Daily Log'!$BT$18:$BT$1017),0)</f>
        <v>0</v>
      </c>
      <c r="AE367" s="117">
        <f>IFERROR($E367*SUMIF('Daily Log'!$BV$18:$BV$1017,$B367,'Daily Log'!$BW$18:$BW$1017),0)</f>
        <v>0</v>
      </c>
      <c r="AF367" s="117">
        <f>IFERROR($E367*SUMIF('Daily Log'!$BY$18:$BY$1017,$B367,'Daily Log'!$BZ$18:$BZ$1017),0)</f>
        <v>1</v>
      </c>
      <c r="AG367" s="117">
        <f>IFERROR($E367*SUMIF('Daily Log'!$CB$18:$CB$1017,$B367,'Daily Log'!$CC$18:$CC$1017),0)</f>
        <v>1</v>
      </c>
      <c r="AH367" s="117">
        <f>IFERROR($E367*SUMIF('Daily Log'!$CE$18:$CE$1017,$B367,'Daily Log'!$CF$18:$CF$1017),0)</f>
        <v>0</v>
      </c>
      <c r="AI367" s="117">
        <f>IFERROR($E367*SUMIF('Daily Log'!$CH$18:$CH$1017,$B367,'Daily Log'!$CI$18:$CI$1017),0)</f>
        <v>0</v>
      </c>
      <c r="AJ367" s="117">
        <f>IFERROR($E367*SUMIF('Daily Log'!$CK$18:$CK$1017,$B367,'Daily Log'!$CL$18:$CL$1017),0)</f>
        <v>0</v>
      </c>
      <c r="AK367" s="117">
        <f>IFERROR($E367*SUMIF('Daily Log'!$CN$18:$CN$1017,$B367,'Daily Log'!$CO$18:$CO$1017),0)</f>
        <v>0</v>
      </c>
    </row>
    <row r="368" spans="1:37" ht="33.75" customHeight="1">
      <c r="A368" s="93">
        <v>1</v>
      </c>
      <c r="B368" s="409" t="s">
        <v>609</v>
      </c>
      <c r="C368" s="418"/>
      <c r="D368" s="399" t="s">
        <v>821</v>
      </c>
      <c r="E368" s="184">
        <v>1</v>
      </c>
      <c r="F368" s="116">
        <f t="shared" si="8"/>
        <v>7</v>
      </c>
      <c r="G368" s="117">
        <f>IFERROR($E368*SUMIF('Daily Log'!$B$18:$B$1017,$B368,'Daily Log'!$C$18:$C$1017),0)</f>
        <v>0</v>
      </c>
      <c r="H368" s="117">
        <f>IFERROR($E368*SUMIF('Daily Log'!$E$18:$E$1017,$B368,'Daily Log'!$F$18:$F$1017),0)</f>
        <v>0</v>
      </c>
      <c r="I368" s="117">
        <f>IFERROR($E368*SUMIF('Daily Log'!$H$18:$H$1017,$B368,'Daily Log'!$I$18:$I$1017),0)</f>
        <v>0</v>
      </c>
      <c r="J368" s="117">
        <f>IFERROR($E368*SUMIF('Daily Log'!$K$18:$K$1017,$B368,'Daily Log'!$L$18:$L$1017),0)</f>
        <v>0</v>
      </c>
      <c r="K368" s="117">
        <f>IFERROR($E368*SUMIF('Daily Log'!$N$18:$N$1017,$B368,'Daily Log'!$O$18:$O$1017),0)</f>
        <v>0</v>
      </c>
      <c r="L368" s="117">
        <f>IFERROR($E368*SUMIF('Daily Log'!$Q$18:$Q$1017,$B368,'Daily Log'!$R$18:$R$1017),0)</f>
        <v>0</v>
      </c>
      <c r="M368" s="117">
        <f>IFERROR($E368*SUMIF('Daily Log'!$T$18:$T$1017,$B368,'Daily Log'!$U$18:$U$1017),0)</f>
        <v>0</v>
      </c>
      <c r="N368" s="117">
        <f>IFERROR($E368*SUMIF('Daily Log'!$W$18:$W$1017,$B368,'Daily Log'!$X$18:$X$1017),0)</f>
        <v>0</v>
      </c>
      <c r="O368" s="117">
        <f>IFERROR($E368*SUMIF('Daily Log'!$Z$18:$Z$1017,$B368,'Daily Log'!$AA$18:$AA$1017),0)</f>
        <v>0</v>
      </c>
      <c r="P368" s="117">
        <f>IFERROR($E368*SUMIF('Daily Log'!$AC$18:$AC$1017,$B368,'Daily Log'!$AD$18:$AD$1017),0)</f>
        <v>0</v>
      </c>
      <c r="Q368" s="117">
        <f>IFERROR($E368*SUMIF('Daily Log'!$AF$18:$AF$1017,$B368,'Daily Log'!$AG$18:$AG$1017),0)</f>
        <v>0</v>
      </c>
      <c r="R368" s="117">
        <f>IFERROR($E368*SUMIF('Daily Log'!$AI$18:$AI$1017,$B368,'Daily Log'!$AJ$18:$AJ$1017),0)</f>
        <v>0</v>
      </c>
      <c r="S368" s="117">
        <f>IFERROR($E368*SUMIF('Daily Log'!$AL$18:$AL$1017,$B368,'Daily Log'!$AM$18:$AM$1017),0)</f>
        <v>0</v>
      </c>
      <c r="T368" s="117">
        <f>IFERROR($E368*SUMIF('Daily Log'!$AO$18:$AO$1017,$B368,'Daily Log'!$AP$18:$AP$1017),0)</f>
        <v>0</v>
      </c>
      <c r="U368" s="117">
        <f>IFERROR($E368*SUMIF('Daily Log'!$AR$18:$AR$1017,$B368,'Daily Log'!$AS$18:$AS$1017),0)</f>
        <v>0</v>
      </c>
      <c r="V368" s="117">
        <f>IFERROR($E368*SUMIF('Daily Log'!$AU$18:$AU$1017,$B368,'Daily Log'!$AV$18:$AV$1017),0)</f>
        <v>0</v>
      </c>
      <c r="W368" s="117">
        <f>IFERROR($E368*SUMIF('Daily Log'!$AX$18:$AX$1017,$B368,'Daily Log'!$AY$18:$AY$1017),0)</f>
        <v>0</v>
      </c>
      <c r="X368" s="117">
        <f>IFERROR($E368*SUMIF('Daily Log'!$BA$18:$BA$1017,$B368,'Daily Log'!$BB$18:$BB$1017),0)</f>
        <v>0</v>
      </c>
      <c r="Y368" s="117">
        <f>IFERROR($E368*SUMIF('Daily Log'!$BD$18:$BD$1017,$B368,'Daily Log'!$BE$18:$BE$1017),0)</f>
        <v>0</v>
      </c>
      <c r="Z368" s="117">
        <f>IFERROR($E368*SUMIF('Daily Log'!$BG$18:$BG$1017,$B368,'Daily Log'!$BH$18:$BH$1017),0)</f>
        <v>0</v>
      </c>
      <c r="AA368" s="117">
        <f>IFERROR($E368*SUMIF('Daily Log'!$BJ$18:$BJ$1017,$B368,'Daily Log'!$BK$18:$BK$1017),0)</f>
        <v>0</v>
      </c>
      <c r="AB368" s="117">
        <f>IFERROR($E368*SUMIF('Daily Log'!$BM$18:$BM$1017,$B368,'Daily Log'!$BN$18:$BN$1017),0)</f>
        <v>2</v>
      </c>
      <c r="AC368" s="117">
        <f>IFERROR($E368*SUMIF('Daily Log'!$BP$18:$BP$1017,$B368,'Daily Log'!$BQ$18:$BQ$1017),0)</f>
        <v>1</v>
      </c>
      <c r="AD368" s="117">
        <f>IFERROR($E368*SUMIF('Daily Log'!$BS$18:$BS$1017,$B368,'Daily Log'!$BT$18:$BT$1017),0)</f>
        <v>1</v>
      </c>
      <c r="AE368" s="117">
        <f>IFERROR($E368*SUMIF('Daily Log'!$BV$18:$BV$1017,$B368,'Daily Log'!$BW$18:$BW$1017),0)</f>
        <v>1</v>
      </c>
      <c r="AF368" s="117">
        <f>IFERROR($E368*SUMIF('Daily Log'!$BY$18:$BY$1017,$B368,'Daily Log'!$BZ$18:$BZ$1017),0)</f>
        <v>2</v>
      </c>
      <c r="AG368" s="117">
        <f>IFERROR($E368*SUMIF('Daily Log'!$CB$18:$CB$1017,$B368,'Daily Log'!$CC$18:$CC$1017),0)</f>
        <v>0</v>
      </c>
      <c r="AH368" s="117">
        <f>IFERROR($E368*SUMIF('Daily Log'!$CE$18:$CE$1017,$B368,'Daily Log'!$CF$18:$CF$1017),0)</f>
        <v>0</v>
      </c>
      <c r="AI368" s="117">
        <f>IFERROR($E368*SUMIF('Daily Log'!$CH$18:$CH$1017,$B368,'Daily Log'!$CI$18:$CI$1017),0)</f>
        <v>0</v>
      </c>
      <c r="AJ368" s="117">
        <f>IFERROR($E368*SUMIF('Daily Log'!$CK$18:$CK$1017,$B368,'Daily Log'!$CL$18:$CL$1017),0)</f>
        <v>0</v>
      </c>
      <c r="AK368" s="117">
        <f>IFERROR($E368*SUMIF('Daily Log'!$CN$18:$CN$1017,$B368,'Daily Log'!$CO$18:$CO$1017),0)</f>
        <v>0</v>
      </c>
    </row>
    <row r="369" spans="1:37" ht="33.75" customHeight="1">
      <c r="A369" s="93">
        <f>+A368+1</f>
        <v>2</v>
      </c>
      <c r="B369" s="409" t="s">
        <v>584</v>
      </c>
      <c r="C369" s="418"/>
      <c r="D369" s="399" t="s">
        <v>821</v>
      </c>
      <c r="E369" s="184">
        <v>1</v>
      </c>
      <c r="F369" s="116">
        <f t="shared" si="8"/>
        <v>6</v>
      </c>
      <c r="G369" s="117">
        <f>IFERROR($E369*SUMIF('Daily Log'!$B$18:$B$1017,$B369,'Daily Log'!$C$18:$C$1017),0)</f>
        <v>0</v>
      </c>
      <c r="H369" s="117">
        <f>IFERROR($E369*SUMIF('Daily Log'!$E$18:$E$1017,$B369,'Daily Log'!$F$18:$F$1017),0)</f>
        <v>0</v>
      </c>
      <c r="I369" s="117">
        <f>IFERROR($E369*SUMIF('Daily Log'!$H$18:$H$1017,$B369,'Daily Log'!$I$18:$I$1017),0)</f>
        <v>0</v>
      </c>
      <c r="J369" s="117">
        <f>IFERROR($E369*SUMIF('Daily Log'!$K$18:$K$1017,$B369,'Daily Log'!$L$18:$L$1017),0)</f>
        <v>0</v>
      </c>
      <c r="K369" s="117">
        <f>IFERROR($E369*SUMIF('Daily Log'!$N$18:$N$1017,$B369,'Daily Log'!$O$18:$O$1017),0)</f>
        <v>0</v>
      </c>
      <c r="L369" s="117">
        <f>IFERROR($E369*SUMIF('Daily Log'!$Q$18:$Q$1017,$B369,'Daily Log'!$R$18:$R$1017),0)</f>
        <v>0</v>
      </c>
      <c r="M369" s="117">
        <f>IFERROR($E369*SUMIF('Daily Log'!$T$18:$T$1017,$B369,'Daily Log'!$U$18:$U$1017),0)</f>
        <v>0</v>
      </c>
      <c r="N369" s="117">
        <f>IFERROR($E369*SUMIF('Daily Log'!$W$18:$W$1017,$B369,'Daily Log'!$X$18:$X$1017),0)</f>
        <v>0</v>
      </c>
      <c r="O369" s="117">
        <f>IFERROR($E369*SUMIF('Daily Log'!$Z$18:$Z$1017,$B369,'Daily Log'!$AA$18:$AA$1017),0)</f>
        <v>0</v>
      </c>
      <c r="P369" s="117">
        <f>IFERROR($E369*SUMIF('Daily Log'!$AC$18:$AC$1017,$B369,'Daily Log'!$AD$18:$AD$1017),0)</f>
        <v>0</v>
      </c>
      <c r="Q369" s="117">
        <f>IFERROR($E369*SUMIF('Daily Log'!$AF$18:$AF$1017,$B369,'Daily Log'!$AG$18:$AG$1017),0)</f>
        <v>0</v>
      </c>
      <c r="R369" s="117">
        <f>IFERROR($E369*SUMIF('Daily Log'!$AI$18:$AI$1017,$B369,'Daily Log'!$AJ$18:$AJ$1017),0)</f>
        <v>0</v>
      </c>
      <c r="S369" s="117">
        <f>IFERROR($E369*SUMIF('Daily Log'!$AL$18:$AL$1017,$B369,'Daily Log'!$AM$18:$AM$1017),0)</f>
        <v>0</v>
      </c>
      <c r="T369" s="117">
        <f>IFERROR($E369*SUMIF('Daily Log'!$AO$18:$AO$1017,$B369,'Daily Log'!$AP$18:$AP$1017),0)</f>
        <v>0</v>
      </c>
      <c r="U369" s="117">
        <f>IFERROR($E369*SUMIF('Daily Log'!$AR$18:$AR$1017,$B369,'Daily Log'!$AS$18:$AS$1017),0)</f>
        <v>0</v>
      </c>
      <c r="V369" s="117">
        <f>IFERROR($E369*SUMIF('Daily Log'!$AU$18:$AU$1017,$B369,'Daily Log'!$AV$18:$AV$1017),0)</f>
        <v>0</v>
      </c>
      <c r="W369" s="117">
        <f>IFERROR($E369*SUMIF('Daily Log'!$AX$18:$AX$1017,$B369,'Daily Log'!$AY$18:$AY$1017),0)</f>
        <v>0</v>
      </c>
      <c r="X369" s="117">
        <f>IFERROR($E369*SUMIF('Daily Log'!$BA$18:$BA$1017,$B369,'Daily Log'!$BB$18:$BB$1017),0)</f>
        <v>0</v>
      </c>
      <c r="Y369" s="117">
        <f>IFERROR($E369*SUMIF('Daily Log'!$BD$18:$BD$1017,$B369,'Daily Log'!$BE$18:$BE$1017),0)</f>
        <v>0</v>
      </c>
      <c r="Z369" s="117">
        <f>IFERROR($E369*SUMIF('Daily Log'!$BG$18:$BG$1017,$B369,'Daily Log'!$BH$18:$BH$1017),0)</f>
        <v>0</v>
      </c>
      <c r="AA369" s="117">
        <f>IFERROR($E369*SUMIF('Daily Log'!$BJ$18:$BJ$1017,$B369,'Daily Log'!$BK$18:$BK$1017),0)</f>
        <v>1</v>
      </c>
      <c r="AB369" s="117">
        <f>IFERROR($E369*SUMIF('Daily Log'!$BM$18:$BM$1017,$B369,'Daily Log'!$BN$18:$BN$1017),0)</f>
        <v>1</v>
      </c>
      <c r="AC369" s="117">
        <f>IFERROR($E369*SUMIF('Daily Log'!$BP$18:$BP$1017,$B369,'Daily Log'!$BQ$18:$BQ$1017),0)</f>
        <v>1</v>
      </c>
      <c r="AD369" s="117">
        <f>IFERROR($E369*SUMIF('Daily Log'!$BS$18:$BS$1017,$B369,'Daily Log'!$BT$18:$BT$1017),0)</f>
        <v>0</v>
      </c>
      <c r="AE369" s="117">
        <f>IFERROR($E369*SUMIF('Daily Log'!$BV$18:$BV$1017,$B369,'Daily Log'!$BW$18:$BW$1017),0)</f>
        <v>0</v>
      </c>
      <c r="AF369" s="117">
        <f>IFERROR($E369*SUMIF('Daily Log'!$BY$18:$BY$1017,$B369,'Daily Log'!$BZ$18:$BZ$1017),0)</f>
        <v>0</v>
      </c>
      <c r="AG369" s="117">
        <f>IFERROR($E369*SUMIF('Daily Log'!$CB$18:$CB$1017,$B369,'Daily Log'!$CC$18:$CC$1017),0)</f>
        <v>3</v>
      </c>
      <c r="AH369" s="117">
        <f>IFERROR($E369*SUMIF('Daily Log'!$CE$18:$CE$1017,$B369,'Daily Log'!$CF$18:$CF$1017),0)</f>
        <v>0</v>
      </c>
      <c r="AI369" s="117">
        <f>IFERROR($E369*SUMIF('Daily Log'!$CH$18:$CH$1017,$B369,'Daily Log'!$CI$18:$CI$1017),0)</f>
        <v>0</v>
      </c>
      <c r="AJ369" s="117">
        <f>IFERROR($E369*SUMIF('Daily Log'!$CK$18:$CK$1017,$B369,'Daily Log'!$CL$18:$CL$1017),0)</f>
        <v>0</v>
      </c>
      <c r="AK369" s="117">
        <f>IFERROR($E369*SUMIF('Daily Log'!$CN$18:$CN$1017,$B369,'Daily Log'!$CO$18:$CO$1017),0)</f>
        <v>0</v>
      </c>
    </row>
    <row r="370" spans="1:37" ht="33.75" customHeight="1">
      <c r="A370" s="93">
        <f t="shared" ref="A370:A377" si="9">+A369+1</f>
        <v>3</v>
      </c>
      <c r="B370" s="409" t="s">
        <v>610</v>
      </c>
      <c r="C370" s="418"/>
      <c r="D370" s="399" t="s">
        <v>821</v>
      </c>
      <c r="E370" s="184">
        <v>1</v>
      </c>
      <c r="F370" s="116">
        <f t="shared" si="8"/>
        <v>8</v>
      </c>
      <c r="G370" s="117">
        <f>IFERROR($E370*SUMIF('Daily Log'!$B$18:$B$1017,$B370,'Daily Log'!$C$18:$C$1017),0)</f>
        <v>0</v>
      </c>
      <c r="H370" s="117">
        <f>IFERROR($E370*SUMIF('Daily Log'!$E$18:$E$1017,$B370,'Daily Log'!$F$18:$F$1017),0)</f>
        <v>0</v>
      </c>
      <c r="I370" s="117">
        <f>IFERROR($E370*SUMIF('Daily Log'!$H$18:$H$1017,$B370,'Daily Log'!$I$18:$I$1017),0)</f>
        <v>0</v>
      </c>
      <c r="J370" s="117">
        <f>IFERROR($E370*SUMIF('Daily Log'!$K$18:$K$1017,$B370,'Daily Log'!$L$18:$L$1017),0)</f>
        <v>0</v>
      </c>
      <c r="K370" s="117">
        <f>IFERROR($E370*SUMIF('Daily Log'!$N$18:$N$1017,$B370,'Daily Log'!$O$18:$O$1017),0)</f>
        <v>0</v>
      </c>
      <c r="L370" s="117">
        <f>IFERROR($E370*SUMIF('Daily Log'!$Q$18:$Q$1017,$B370,'Daily Log'!$R$18:$R$1017),0)</f>
        <v>0</v>
      </c>
      <c r="M370" s="117">
        <f>IFERROR($E370*SUMIF('Daily Log'!$T$18:$T$1017,$B370,'Daily Log'!$U$18:$U$1017),0)</f>
        <v>0</v>
      </c>
      <c r="N370" s="117">
        <f>IFERROR($E370*SUMIF('Daily Log'!$W$18:$W$1017,$B370,'Daily Log'!$X$18:$X$1017),0)</f>
        <v>0</v>
      </c>
      <c r="O370" s="117">
        <f>IFERROR($E370*SUMIF('Daily Log'!$Z$18:$Z$1017,$B370,'Daily Log'!$AA$18:$AA$1017),0)</f>
        <v>0</v>
      </c>
      <c r="P370" s="117">
        <f>IFERROR($E370*SUMIF('Daily Log'!$AC$18:$AC$1017,$B370,'Daily Log'!$AD$18:$AD$1017),0)</f>
        <v>0</v>
      </c>
      <c r="Q370" s="117">
        <f>IFERROR($E370*SUMIF('Daily Log'!$AF$18:$AF$1017,$B370,'Daily Log'!$AG$18:$AG$1017),0)</f>
        <v>0</v>
      </c>
      <c r="R370" s="117">
        <f>IFERROR($E370*SUMIF('Daily Log'!$AI$18:$AI$1017,$B370,'Daily Log'!$AJ$18:$AJ$1017),0)</f>
        <v>0</v>
      </c>
      <c r="S370" s="117">
        <f>IFERROR($E370*SUMIF('Daily Log'!$AL$18:$AL$1017,$B370,'Daily Log'!$AM$18:$AM$1017),0)</f>
        <v>0</v>
      </c>
      <c r="T370" s="117">
        <f>IFERROR($E370*SUMIF('Daily Log'!$AO$18:$AO$1017,$B370,'Daily Log'!$AP$18:$AP$1017),0)</f>
        <v>0</v>
      </c>
      <c r="U370" s="117">
        <f>IFERROR($E370*SUMIF('Daily Log'!$AR$18:$AR$1017,$B370,'Daily Log'!$AS$18:$AS$1017),0)</f>
        <v>0</v>
      </c>
      <c r="V370" s="117">
        <f>IFERROR($E370*SUMIF('Daily Log'!$AU$18:$AU$1017,$B370,'Daily Log'!$AV$18:$AV$1017),0)</f>
        <v>0</v>
      </c>
      <c r="W370" s="117">
        <f>IFERROR($E370*SUMIF('Daily Log'!$AX$18:$AX$1017,$B370,'Daily Log'!$AY$18:$AY$1017),0)</f>
        <v>0</v>
      </c>
      <c r="X370" s="117">
        <f>IFERROR($E370*SUMIF('Daily Log'!$BA$18:$BA$1017,$B370,'Daily Log'!$BB$18:$BB$1017),0)</f>
        <v>0</v>
      </c>
      <c r="Y370" s="117">
        <f>IFERROR($E370*SUMIF('Daily Log'!$BD$18:$BD$1017,$B370,'Daily Log'!$BE$18:$BE$1017),0)</f>
        <v>0</v>
      </c>
      <c r="Z370" s="117">
        <f>IFERROR($E370*SUMIF('Daily Log'!$BG$18:$BG$1017,$B370,'Daily Log'!$BH$18:$BH$1017),0)</f>
        <v>0</v>
      </c>
      <c r="AA370" s="117">
        <f>IFERROR($E370*SUMIF('Daily Log'!$BJ$18:$BJ$1017,$B370,'Daily Log'!$BK$18:$BK$1017),0)</f>
        <v>0</v>
      </c>
      <c r="AB370" s="117">
        <f>IFERROR($E370*SUMIF('Daily Log'!$BM$18:$BM$1017,$B370,'Daily Log'!$BN$18:$BN$1017),0)</f>
        <v>0</v>
      </c>
      <c r="AC370" s="117">
        <f>IFERROR($E370*SUMIF('Daily Log'!$BP$18:$BP$1017,$B370,'Daily Log'!$BQ$18:$BQ$1017),0)</f>
        <v>6</v>
      </c>
      <c r="AD370" s="117">
        <f>IFERROR($E370*SUMIF('Daily Log'!$BS$18:$BS$1017,$B370,'Daily Log'!$BT$18:$BT$1017),0)</f>
        <v>0</v>
      </c>
      <c r="AE370" s="117">
        <f>IFERROR($E370*SUMIF('Daily Log'!$BV$18:$BV$1017,$B370,'Daily Log'!$BW$18:$BW$1017),0)</f>
        <v>0</v>
      </c>
      <c r="AF370" s="117">
        <f>IFERROR($E370*SUMIF('Daily Log'!$BY$18:$BY$1017,$B370,'Daily Log'!$BZ$18:$BZ$1017),0)</f>
        <v>1</v>
      </c>
      <c r="AG370" s="117">
        <f>IFERROR($E370*SUMIF('Daily Log'!$CB$18:$CB$1017,$B370,'Daily Log'!$CC$18:$CC$1017),0)</f>
        <v>1</v>
      </c>
      <c r="AH370" s="117">
        <f>IFERROR($E370*SUMIF('Daily Log'!$CE$18:$CE$1017,$B370,'Daily Log'!$CF$18:$CF$1017),0)</f>
        <v>0</v>
      </c>
      <c r="AI370" s="117">
        <f>IFERROR($E370*SUMIF('Daily Log'!$CH$18:$CH$1017,$B370,'Daily Log'!$CI$18:$CI$1017),0)</f>
        <v>0</v>
      </c>
      <c r="AJ370" s="117">
        <f>IFERROR($E370*SUMIF('Daily Log'!$CK$18:$CK$1017,$B370,'Daily Log'!$CL$18:$CL$1017),0)</f>
        <v>0</v>
      </c>
      <c r="AK370" s="117">
        <f>IFERROR($E370*SUMIF('Daily Log'!$CN$18:$CN$1017,$B370,'Daily Log'!$CO$18:$CO$1017),0)</f>
        <v>0</v>
      </c>
    </row>
    <row r="371" spans="1:37" ht="33.75" customHeight="1">
      <c r="A371" s="93">
        <f t="shared" si="9"/>
        <v>4</v>
      </c>
      <c r="B371" s="409" t="s">
        <v>488</v>
      </c>
      <c r="C371" s="418"/>
      <c r="D371" s="399" t="s">
        <v>821</v>
      </c>
      <c r="E371" s="184">
        <v>1</v>
      </c>
      <c r="F371" s="116">
        <f t="shared" si="8"/>
        <v>2</v>
      </c>
      <c r="G371" s="117">
        <f>IFERROR($E371*SUMIF('Daily Log'!$B$18:$B$1017,$B371,'Daily Log'!$C$18:$C$1017),0)</f>
        <v>0</v>
      </c>
      <c r="H371" s="117">
        <f>IFERROR($E371*SUMIF('Daily Log'!$E$18:$E$1017,$B371,'Daily Log'!$F$18:$F$1017),0)</f>
        <v>0</v>
      </c>
      <c r="I371" s="117">
        <f>IFERROR($E371*SUMIF('Daily Log'!$H$18:$H$1017,$B371,'Daily Log'!$I$18:$I$1017),0)</f>
        <v>0</v>
      </c>
      <c r="J371" s="117">
        <f>IFERROR($E371*SUMIF('Daily Log'!$K$18:$K$1017,$B371,'Daily Log'!$L$18:$L$1017),0)</f>
        <v>0</v>
      </c>
      <c r="K371" s="117">
        <f>IFERROR($E371*SUMIF('Daily Log'!$N$18:$N$1017,$B371,'Daily Log'!$O$18:$O$1017),0)</f>
        <v>0</v>
      </c>
      <c r="L371" s="117">
        <f>IFERROR($E371*SUMIF('Daily Log'!$Q$18:$Q$1017,$B371,'Daily Log'!$R$18:$R$1017),0)</f>
        <v>0</v>
      </c>
      <c r="M371" s="117">
        <f>IFERROR($E371*SUMIF('Daily Log'!$T$18:$T$1017,$B371,'Daily Log'!$U$18:$U$1017),0)</f>
        <v>0</v>
      </c>
      <c r="N371" s="117">
        <f>IFERROR($E371*SUMIF('Daily Log'!$W$18:$W$1017,$B371,'Daily Log'!$X$18:$X$1017),0)</f>
        <v>0</v>
      </c>
      <c r="O371" s="117">
        <f>IFERROR($E371*SUMIF('Daily Log'!$Z$18:$Z$1017,$B371,'Daily Log'!$AA$18:$AA$1017),0)</f>
        <v>0</v>
      </c>
      <c r="P371" s="117">
        <f>IFERROR($E371*SUMIF('Daily Log'!$AC$18:$AC$1017,$B371,'Daily Log'!$AD$18:$AD$1017),0)</f>
        <v>0</v>
      </c>
      <c r="Q371" s="117">
        <f>IFERROR($E371*SUMIF('Daily Log'!$AF$18:$AF$1017,$B371,'Daily Log'!$AG$18:$AG$1017),0)</f>
        <v>0</v>
      </c>
      <c r="R371" s="117">
        <f>IFERROR($E371*SUMIF('Daily Log'!$AI$18:$AI$1017,$B371,'Daily Log'!$AJ$18:$AJ$1017),0)</f>
        <v>0</v>
      </c>
      <c r="S371" s="117">
        <f>IFERROR($E371*SUMIF('Daily Log'!$AL$18:$AL$1017,$B371,'Daily Log'!$AM$18:$AM$1017),0)</f>
        <v>0</v>
      </c>
      <c r="T371" s="117">
        <f>IFERROR($E371*SUMIF('Daily Log'!$AO$18:$AO$1017,$B371,'Daily Log'!$AP$18:$AP$1017),0)</f>
        <v>0</v>
      </c>
      <c r="U371" s="117">
        <f>IFERROR($E371*SUMIF('Daily Log'!$AR$18:$AR$1017,$B371,'Daily Log'!$AS$18:$AS$1017),0)</f>
        <v>0</v>
      </c>
      <c r="V371" s="117">
        <f>IFERROR($E371*SUMIF('Daily Log'!$AU$18:$AU$1017,$B371,'Daily Log'!$AV$18:$AV$1017),0)</f>
        <v>0</v>
      </c>
      <c r="W371" s="117">
        <f>IFERROR($E371*SUMIF('Daily Log'!$AX$18:$AX$1017,$B371,'Daily Log'!$AY$18:$AY$1017),0)</f>
        <v>0</v>
      </c>
      <c r="X371" s="117">
        <f>IFERROR($E371*SUMIF('Daily Log'!$BA$18:$BA$1017,$B371,'Daily Log'!$BB$18:$BB$1017),0)</f>
        <v>0</v>
      </c>
      <c r="Y371" s="117">
        <f>IFERROR($E371*SUMIF('Daily Log'!$BD$18:$BD$1017,$B371,'Daily Log'!$BE$18:$BE$1017),0)</f>
        <v>0</v>
      </c>
      <c r="Z371" s="117">
        <f>IFERROR($E371*SUMIF('Daily Log'!$BG$18:$BG$1017,$B371,'Daily Log'!$BH$18:$BH$1017),0)</f>
        <v>0</v>
      </c>
      <c r="AA371" s="117">
        <f>IFERROR($E371*SUMIF('Daily Log'!$BJ$18:$BJ$1017,$B371,'Daily Log'!$BK$18:$BK$1017),0)</f>
        <v>1</v>
      </c>
      <c r="AB371" s="117">
        <f>IFERROR($E371*SUMIF('Daily Log'!$BM$18:$BM$1017,$B371,'Daily Log'!$BN$18:$BN$1017),0)</f>
        <v>0</v>
      </c>
      <c r="AC371" s="117">
        <f>IFERROR($E371*SUMIF('Daily Log'!$BP$18:$BP$1017,$B371,'Daily Log'!$BQ$18:$BQ$1017),0)</f>
        <v>0</v>
      </c>
      <c r="AD371" s="117">
        <f>IFERROR($E371*SUMIF('Daily Log'!$BS$18:$BS$1017,$B371,'Daily Log'!$BT$18:$BT$1017),0)</f>
        <v>0</v>
      </c>
      <c r="AE371" s="117">
        <f>IFERROR($E371*SUMIF('Daily Log'!$BV$18:$BV$1017,$B371,'Daily Log'!$BW$18:$BW$1017),0)</f>
        <v>1</v>
      </c>
      <c r="AF371" s="117">
        <f>IFERROR($E371*SUMIF('Daily Log'!$BY$18:$BY$1017,$B371,'Daily Log'!$BZ$18:$BZ$1017),0)</f>
        <v>0</v>
      </c>
      <c r="AG371" s="117">
        <f>IFERROR($E371*SUMIF('Daily Log'!$CB$18:$CB$1017,$B371,'Daily Log'!$CC$18:$CC$1017),0)</f>
        <v>0</v>
      </c>
      <c r="AH371" s="117">
        <f>IFERROR($E371*SUMIF('Daily Log'!$CE$18:$CE$1017,$B371,'Daily Log'!$CF$18:$CF$1017),0)</f>
        <v>0</v>
      </c>
      <c r="AI371" s="117">
        <f>IFERROR($E371*SUMIF('Daily Log'!$CH$18:$CH$1017,$B371,'Daily Log'!$CI$18:$CI$1017),0)</f>
        <v>0</v>
      </c>
      <c r="AJ371" s="117">
        <f>IFERROR($E371*SUMIF('Daily Log'!$CK$18:$CK$1017,$B371,'Daily Log'!$CL$18:$CL$1017),0)</f>
        <v>0</v>
      </c>
      <c r="AK371" s="117">
        <f>IFERROR($E371*SUMIF('Daily Log'!$CN$18:$CN$1017,$B371,'Daily Log'!$CO$18:$CO$1017),0)</f>
        <v>0</v>
      </c>
    </row>
    <row r="372" spans="1:37" ht="33.75" customHeight="1">
      <c r="A372" s="93">
        <f t="shared" si="9"/>
        <v>5</v>
      </c>
      <c r="B372" s="409" t="s">
        <v>645</v>
      </c>
      <c r="C372" s="418"/>
      <c r="D372" s="399" t="s">
        <v>821</v>
      </c>
      <c r="E372" s="184">
        <v>1</v>
      </c>
      <c r="F372" s="116">
        <f t="shared" si="8"/>
        <v>4</v>
      </c>
      <c r="G372" s="117">
        <f>IFERROR($E372*SUMIF('Daily Log'!$B$18:$B$1017,$B372,'Daily Log'!$C$18:$C$1017),0)</f>
        <v>0</v>
      </c>
      <c r="H372" s="117">
        <f>IFERROR($E372*SUMIF('Daily Log'!$E$18:$E$1017,$B372,'Daily Log'!$F$18:$F$1017),0)</f>
        <v>0</v>
      </c>
      <c r="I372" s="117">
        <f>IFERROR($E372*SUMIF('Daily Log'!$H$18:$H$1017,$B372,'Daily Log'!$I$18:$I$1017),0)</f>
        <v>0</v>
      </c>
      <c r="J372" s="117">
        <f>IFERROR($E372*SUMIF('Daily Log'!$K$18:$K$1017,$B372,'Daily Log'!$L$18:$L$1017),0)</f>
        <v>0</v>
      </c>
      <c r="K372" s="117">
        <f>IFERROR($E372*SUMIF('Daily Log'!$N$18:$N$1017,$B372,'Daily Log'!$O$18:$O$1017),0)</f>
        <v>0</v>
      </c>
      <c r="L372" s="117">
        <f>IFERROR($E372*SUMIF('Daily Log'!$Q$18:$Q$1017,$B372,'Daily Log'!$R$18:$R$1017),0)</f>
        <v>0</v>
      </c>
      <c r="M372" s="117">
        <f>IFERROR($E372*SUMIF('Daily Log'!$T$18:$T$1017,$B372,'Daily Log'!$U$18:$U$1017),0)</f>
        <v>0</v>
      </c>
      <c r="N372" s="117">
        <f>IFERROR($E372*SUMIF('Daily Log'!$W$18:$W$1017,$B372,'Daily Log'!$X$18:$X$1017),0)</f>
        <v>0</v>
      </c>
      <c r="O372" s="117">
        <f>IFERROR($E372*SUMIF('Daily Log'!$Z$18:$Z$1017,$B372,'Daily Log'!$AA$18:$AA$1017),0)</f>
        <v>0</v>
      </c>
      <c r="P372" s="117">
        <f>IFERROR($E372*SUMIF('Daily Log'!$AC$18:$AC$1017,$B372,'Daily Log'!$AD$18:$AD$1017),0)</f>
        <v>0</v>
      </c>
      <c r="Q372" s="117">
        <f>IFERROR($E372*SUMIF('Daily Log'!$AF$18:$AF$1017,$B372,'Daily Log'!$AG$18:$AG$1017),0)</f>
        <v>0</v>
      </c>
      <c r="R372" s="117">
        <f>IFERROR($E372*SUMIF('Daily Log'!$AI$18:$AI$1017,$B372,'Daily Log'!$AJ$18:$AJ$1017),0)</f>
        <v>0</v>
      </c>
      <c r="S372" s="117">
        <f>IFERROR($E372*SUMIF('Daily Log'!$AL$18:$AL$1017,$B372,'Daily Log'!$AM$18:$AM$1017),0)</f>
        <v>0</v>
      </c>
      <c r="T372" s="117">
        <f>IFERROR($E372*SUMIF('Daily Log'!$AO$18:$AO$1017,$B372,'Daily Log'!$AP$18:$AP$1017),0)</f>
        <v>0</v>
      </c>
      <c r="U372" s="117">
        <f>IFERROR($E372*SUMIF('Daily Log'!$AR$18:$AR$1017,$B372,'Daily Log'!$AS$18:$AS$1017),0)</f>
        <v>0</v>
      </c>
      <c r="V372" s="117">
        <f>IFERROR($E372*SUMIF('Daily Log'!$AU$18:$AU$1017,$B372,'Daily Log'!$AV$18:$AV$1017),0)</f>
        <v>0</v>
      </c>
      <c r="W372" s="117">
        <f>IFERROR($E372*SUMIF('Daily Log'!$AX$18:$AX$1017,$B372,'Daily Log'!$AY$18:$AY$1017),0)</f>
        <v>0</v>
      </c>
      <c r="X372" s="117">
        <f>IFERROR($E372*SUMIF('Daily Log'!$BA$18:$BA$1017,$B372,'Daily Log'!$BB$18:$BB$1017),0)</f>
        <v>0</v>
      </c>
      <c r="Y372" s="117">
        <f>IFERROR($E372*SUMIF('Daily Log'!$BD$18:$BD$1017,$B372,'Daily Log'!$BE$18:$BE$1017),0)</f>
        <v>0</v>
      </c>
      <c r="Z372" s="117">
        <f>IFERROR($E372*SUMIF('Daily Log'!$BG$18:$BG$1017,$B372,'Daily Log'!$BH$18:$BH$1017),0)</f>
        <v>0</v>
      </c>
      <c r="AA372" s="117">
        <f>IFERROR($E372*SUMIF('Daily Log'!$BJ$18:$BJ$1017,$B372,'Daily Log'!$BK$18:$BK$1017),0)</f>
        <v>0</v>
      </c>
      <c r="AB372" s="117">
        <f>IFERROR($E372*SUMIF('Daily Log'!$BM$18:$BM$1017,$B372,'Daily Log'!$BN$18:$BN$1017),0)</f>
        <v>1</v>
      </c>
      <c r="AC372" s="117">
        <f>IFERROR($E372*SUMIF('Daily Log'!$BP$18:$BP$1017,$B372,'Daily Log'!$BQ$18:$BQ$1017),0)</f>
        <v>0</v>
      </c>
      <c r="AD372" s="117">
        <f>IFERROR($E372*SUMIF('Daily Log'!$BS$18:$BS$1017,$B372,'Daily Log'!$BT$18:$BT$1017),0)</f>
        <v>0</v>
      </c>
      <c r="AE372" s="117">
        <f>IFERROR($E372*SUMIF('Daily Log'!$BV$18:$BV$1017,$B372,'Daily Log'!$BW$18:$BW$1017),0)</f>
        <v>2</v>
      </c>
      <c r="AF372" s="117">
        <f>IFERROR($E372*SUMIF('Daily Log'!$BY$18:$BY$1017,$B372,'Daily Log'!$BZ$18:$BZ$1017),0)</f>
        <v>0</v>
      </c>
      <c r="AG372" s="117">
        <f>IFERROR($E372*SUMIF('Daily Log'!$CB$18:$CB$1017,$B372,'Daily Log'!$CC$18:$CC$1017),0)</f>
        <v>1</v>
      </c>
      <c r="AH372" s="117">
        <f>IFERROR($E372*SUMIF('Daily Log'!$CE$18:$CE$1017,$B372,'Daily Log'!$CF$18:$CF$1017),0)</f>
        <v>0</v>
      </c>
      <c r="AI372" s="117">
        <f>IFERROR($E372*SUMIF('Daily Log'!$CH$18:$CH$1017,$B372,'Daily Log'!$CI$18:$CI$1017),0)</f>
        <v>0</v>
      </c>
      <c r="AJ372" s="117">
        <f>IFERROR($E372*SUMIF('Daily Log'!$CK$18:$CK$1017,$B372,'Daily Log'!$CL$18:$CL$1017),0)</f>
        <v>0</v>
      </c>
      <c r="AK372" s="117">
        <f>IFERROR($E372*SUMIF('Daily Log'!$CN$18:$CN$1017,$B372,'Daily Log'!$CO$18:$CO$1017),0)</f>
        <v>0</v>
      </c>
    </row>
    <row r="373" spans="1:37" ht="33.75" customHeight="1">
      <c r="A373" s="93">
        <f t="shared" si="9"/>
        <v>6</v>
      </c>
      <c r="B373" s="409" t="s">
        <v>585</v>
      </c>
      <c r="C373" s="418"/>
      <c r="D373" s="399" t="s">
        <v>821</v>
      </c>
      <c r="E373" s="184">
        <v>1</v>
      </c>
      <c r="F373" s="116">
        <f t="shared" si="8"/>
        <v>1</v>
      </c>
      <c r="G373" s="117">
        <f>IFERROR($E373*SUMIF('Daily Log'!$B$18:$B$1017,$B373,'Daily Log'!$C$18:$C$1017),0)</f>
        <v>0</v>
      </c>
      <c r="H373" s="117">
        <f>IFERROR($E373*SUMIF('Daily Log'!$E$18:$E$1017,$B373,'Daily Log'!$F$18:$F$1017),0)</f>
        <v>0</v>
      </c>
      <c r="I373" s="117">
        <f>IFERROR($E373*SUMIF('Daily Log'!$H$18:$H$1017,$B373,'Daily Log'!$I$18:$I$1017),0)</f>
        <v>0</v>
      </c>
      <c r="J373" s="117">
        <f>IFERROR($E373*SUMIF('Daily Log'!$K$18:$K$1017,$B373,'Daily Log'!$L$18:$L$1017),0)</f>
        <v>0</v>
      </c>
      <c r="K373" s="117">
        <f>IFERROR($E373*SUMIF('Daily Log'!$N$18:$N$1017,$B373,'Daily Log'!$O$18:$O$1017),0)</f>
        <v>0</v>
      </c>
      <c r="L373" s="117">
        <f>IFERROR($E373*SUMIF('Daily Log'!$Q$18:$Q$1017,$B373,'Daily Log'!$R$18:$R$1017),0)</f>
        <v>0</v>
      </c>
      <c r="M373" s="117">
        <f>IFERROR($E373*SUMIF('Daily Log'!$T$18:$T$1017,$B373,'Daily Log'!$U$18:$U$1017),0)</f>
        <v>0</v>
      </c>
      <c r="N373" s="117">
        <f>IFERROR($E373*SUMIF('Daily Log'!$W$18:$W$1017,$B373,'Daily Log'!$X$18:$X$1017),0)</f>
        <v>0</v>
      </c>
      <c r="O373" s="117">
        <f>IFERROR($E373*SUMIF('Daily Log'!$Z$18:$Z$1017,$B373,'Daily Log'!$AA$18:$AA$1017),0)</f>
        <v>0</v>
      </c>
      <c r="P373" s="117">
        <f>IFERROR($E373*SUMIF('Daily Log'!$AC$18:$AC$1017,$B373,'Daily Log'!$AD$18:$AD$1017),0)</f>
        <v>0</v>
      </c>
      <c r="Q373" s="117">
        <f>IFERROR($E373*SUMIF('Daily Log'!$AF$18:$AF$1017,$B373,'Daily Log'!$AG$18:$AG$1017),0)</f>
        <v>0</v>
      </c>
      <c r="R373" s="117">
        <f>IFERROR($E373*SUMIF('Daily Log'!$AI$18:$AI$1017,$B373,'Daily Log'!$AJ$18:$AJ$1017),0)</f>
        <v>0</v>
      </c>
      <c r="S373" s="117">
        <f>IFERROR($E373*SUMIF('Daily Log'!$AL$18:$AL$1017,$B373,'Daily Log'!$AM$18:$AM$1017),0)</f>
        <v>0</v>
      </c>
      <c r="T373" s="117">
        <f>IFERROR($E373*SUMIF('Daily Log'!$AO$18:$AO$1017,$B373,'Daily Log'!$AP$18:$AP$1017),0)</f>
        <v>0</v>
      </c>
      <c r="U373" s="117">
        <f>IFERROR($E373*SUMIF('Daily Log'!$AR$18:$AR$1017,$B373,'Daily Log'!$AS$18:$AS$1017),0)</f>
        <v>0</v>
      </c>
      <c r="V373" s="117">
        <f>IFERROR($E373*SUMIF('Daily Log'!$AU$18:$AU$1017,$B373,'Daily Log'!$AV$18:$AV$1017),0)</f>
        <v>0</v>
      </c>
      <c r="W373" s="117">
        <f>IFERROR($E373*SUMIF('Daily Log'!$AX$18:$AX$1017,$B373,'Daily Log'!$AY$18:$AY$1017),0)</f>
        <v>0</v>
      </c>
      <c r="X373" s="117">
        <f>IFERROR($E373*SUMIF('Daily Log'!$BA$18:$BA$1017,$B373,'Daily Log'!$BB$18:$BB$1017),0)</f>
        <v>0</v>
      </c>
      <c r="Y373" s="117">
        <f>IFERROR($E373*SUMIF('Daily Log'!$BD$18:$BD$1017,$B373,'Daily Log'!$BE$18:$BE$1017),0)</f>
        <v>0</v>
      </c>
      <c r="Z373" s="117">
        <f>IFERROR($E373*SUMIF('Daily Log'!$BG$18:$BG$1017,$B373,'Daily Log'!$BH$18:$BH$1017),0)</f>
        <v>0</v>
      </c>
      <c r="AA373" s="117">
        <f>IFERROR($E373*SUMIF('Daily Log'!$BJ$18:$BJ$1017,$B373,'Daily Log'!$BK$18:$BK$1017),0)</f>
        <v>0</v>
      </c>
      <c r="AB373" s="117">
        <f>IFERROR($E373*SUMIF('Daily Log'!$BM$18:$BM$1017,$B373,'Daily Log'!$BN$18:$BN$1017),0)</f>
        <v>0</v>
      </c>
      <c r="AC373" s="117">
        <f>IFERROR($E373*SUMIF('Daily Log'!$BP$18:$BP$1017,$B373,'Daily Log'!$BQ$18:$BQ$1017),0)</f>
        <v>0</v>
      </c>
      <c r="AD373" s="117">
        <f>IFERROR($E373*SUMIF('Daily Log'!$BS$18:$BS$1017,$B373,'Daily Log'!$BT$18:$BT$1017),0)</f>
        <v>0</v>
      </c>
      <c r="AE373" s="117">
        <f>IFERROR($E373*SUMIF('Daily Log'!$BV$18:$BV$1017,$B373,'Daily Log'!$BW$18:$BW$1017),0)</f>
        <v>0</v>
      </c>
      <c r="AF373" s="117">
        <f>IFERROR($E373*SUMIF('Daily Log'!$BY$18:$BY$1017,$B373,'Daily Log'!$BZ$18:$BZ$1017),0)</f>
        <v>1</v>
      </c>
      <c r="AG373" s="117">
        <f>IFERROR($E373*SUMIF('Daily Log'!$CB$18:$CB$1017,$B373,'Daily Log'!$CC$18:$CC$1017),0)</f>
        <v>0</v>
      </c>
      <c r="AH373" s="117">
        <f>IFERROR($E373*SUMIF('Daily Log'!$CE$18:$CE$1017,$B373,'Daily Log'!$CF$18:$CF$1017),0)</f>
        <v>0</v>
      </c>
      <c r="AI373" s="117">
        <f>IFERROR($E373*SUMIF('Daily Log'!$CH$18:$CH$1017,$B373,'Daily Log'!$CI$18:$CI$1017),0)</f>
        <v>0</v>
      </c>
      <c r="AJ373" s="117">
        <f>IFERROR($E373*SUMIF('Daily Log'!$CK$18:$CK$1017,$B373,'Daily Log'!$CL$18:$CL$1017),0)</f>
        <v>0</v>
      </c>
      <c r="AK373" s="117">
        <f>IFERROR($E373*SUMIF('Daily Log'!$CN$18:$CN$1017,$B373,'Daily Log'!$CO$18:$CO$1017),0)</f>
        <v>0</v>
      </c>
    </row>
    <row r="374" spans="1:37" ht="33.75" customHeight="1">
      <c r="A374" s="93">
        <f t="shared" si="9"/>
        <v>7</v>
      </c>
      <c r="B374" s="409" t="s">
        <v>809</v>
      </c>
      <c r="C374" s="418"/>
      <c r="D374" s="399" t="s">
        <v>821</v>
      </c>
      <c r="E374" s="184">
        <v>1</v>
      </c>
      <c r="F374" s="116">
        <f t="shared" ref="F374:F399" si="10">SUM($G374:$AK374)</f>
        <v>2</v>
      </c>
      <c r="G374" s="117">
        <f>IFERROR($E374*SUMIF('Daily Log'!$B$18:$B$1017,$B374,'Daily Log'!$C$18:$C$1017),0)</f>
        <v>0</v>
      </c>
      <c r="H374" s="117">
        <f>IFERROR($E374*SUMIF('Daily Log'!$E$18:$E$1017,$B374,'Daily Log'!$F$18:$F$1017),0)</f>
        <v>0</v>
      </c>
      <c r="I374" s="117">
        <f>IFERROR($E374*SUMIF('Daily Log'!$H$18:$H$1017,$B374,'Daily Log'!$I$18:$I$1017),0)</f>
        <v>0</v>
      </c>
      <c r="J374" s="117">
        <f>IFERROR($E374*SUMIF('Daily Log'!$K$18:$K$1017,$B374,'Daily Log'!$L$18:$L$1017),0)</f>
        <v>0</v>
      </c>
      <c r="K374" s="117">
        <f>IFERROR($E374*SUMIF('Daily Log'!$N$18:$N$1017,$B374,'Daily Log'!$O$18:$O$1017),0)</f>
        <v>0</v>
      </c>
      <c r="L374" s="117">
        <f>IFERROR($E374*SUMIF('Daily Log'!$Q$18:$Q$1017,$B374,'Daily Log'!$R$18:$R$1017),0)</f>
        <v>0</v>
      </c>
      <c r="M374" s="117">
        <f>IFERROR($E374*SUMIF('Daily Log'!$T$18:$T$1017,$B374,'Daily Log'!$U$18:$U$1017),0)</f>
        <v>0</v>
      </c>
      <c r="N374" s="117">
        <f>IFERROR($E374*SUMIF('Daily Log'!$W$18:$W$1017,$B374,'Daily Log'!$X$18:$X$1017),0)</f>
        <v>0</v>
      </c>
      <c r="O374" s="117">
        <f>IFERROR($E374*SUMIF('Daily Log'!$Z$18:$Z$1017,$B374,'Daily Log'!$AA$18:$AA$1017),0)</f>
        <v>0</v>
      </c>
      <c r="P374" s="117">
        <f>IFERROR($E374*SUMIF('Daily Log'!$AC$18:$AC$1017,$B374,'Daily Log'!$AD$18:$AD$1017),0)</f>
        <v>0</v>
      </c>
      <c r="Q374" s="117">
        <f>IFERROR($E374*SUMIF('Daily Log'!$AF$18:$AF$1017,$B374,'Daily Log'!$AG$18:$AG$1017),0)</f>
        <v>0</v>
      </c>
      <c r="R374" s="117">
        <f>IFERROR($E374*SUMIF('Daily Log'!$AI$18:$AI$1017,$B374,'Daily Log'!$AJ$18:$AJ$1017),0)</f>
        <v>0</v>
      </c>
      <c r="S374" s="117">
        <f>IFERROR($E374*SUMIF('Daily Log'!$AL$18:$AL$1017,$B374,'Daily Log'!$AM$18:$AM$1017),0)</f>
        <v>0</v>
      </c>
      <c r="T374" s="117">
        <f>IFERROR($E374*SUMIF('Daily Log'!$AO$18:$AO$1017,$B374,'Daily Log'!$AP$18:$AP$1017),0)</f>
        <v>0</v>
      </c>
      <c r="U374" s="117">
        <f>IFERROR($E374*SUMIF('Daily Log'!$AR$18:$AR$1017,$B374,'Daily Log'!$AS$18:$AS$1017),0)</f>
        <v>0</v>
      </c>
      <c r="V374" s="117">
        <f>IFERROR($E374*SUMIF('Daily Log'!$AU$18:$AU$1017,$B374,'Daily Log'!$AV$18:$AV$1017),0)</f>
        <v>0</v>
      </c>
      <c r="W374" s="117">
        <f>IFERROR($E374*SUMIF('Daily Log'!$AX$18:$AX$1017,$B374,'Daily Log'!$AY$18:$AY$1017),0)</f>
        <v>0</v>
      </c>
      <c r="X374" s="117">
        <f>IFERROR($E374*SUMIF('Daily Log'!$BA$18:$BA$1017,$B374,'Daily Log'!$BB$18:$BB$1017),0)</f>
        <v>0</v>
      </c>
      <c r="Y374" s="117">
        <f>IFERROR($E374*SUMIF('Daily Log'!$BD$18:$BD$1017,$B374,'Daily Log'!$BE$18:$BE$1017),0)</f>
        <v>0</v>
      </c>
      <c r="Z374" s="117">
        <f>IFERROR($E374*SUMIF('Daily Log'!$BG$18:$BG$1017,$B374,'Daily Log'!$BH$18:$BH$1017),0)</f>
        <v>0</v>
      </c>
      <c r="AA374" s="117">
        <f>IFERROR($E374*SUMIF('Daily Log'!$BJ$18:$BJ$1017,$B374,'Daily Log'!$BK$18:$BK$1017),0)</f>
        <v>1</v>
      </c>
      <c r="AB374" s="117">
        <f>IFERROR($E374*SUMIF('Daily Log'!$BM$18:$BM$1017,$B374,'Daily Log'!$BN$18:$BN$1017),0)</f>
        <v>0</v>
      </c>
      <c r="AC374" s="117">
        <f>IFERROR($E374*SUMIF('Daily Log'!$BP$18:$BP$1017,$B374,'Daily Log'!$BQ$18:$BQ$1017),0)</f>
        <v>0</v>
      </c>
      <c r="AD374" s="117">
        <f>IFERROR($E374*SUMIF('Daily Log'!$BS$18:$BS$1017,$B374,'Daily Log'!$BT$18:$BT$1017),0)</f>
        <v>0</v>
      </c>
      <c r="AE374" s="117">
        <f>IFERROR($E374*SUMIF('Daily Log'!$BV$18:$BV$1017,$B374,'Daily Log'!$BW$18:$BW$1017),0)</f>
        <v>0</v>
      </c>
      <c r="AF374" s="117">
        <f>IFERROR($E374*SUMIF('Daily Log'!$BY$18:$BY$1017,$B374,'Daily Log'!$BZ$18:$BZ$1017),0)</f>
        <v>0</v>
      </c>
      <c r="AG374" s="117">
        <f>IFERROR($E374*SUMIF('Daily Log'!$CB$18:$CB$1017,$B374,'Daily Log'!$CC$18:$CC$1017),0)</f>
        <v>1</v>
      </c>
      <c r="AH374" s="117">
        <f>IFERROR($E374*SUMIF('Daily Log'!$CE$18:$CE$1017,$B374,'Daily Log'!$CF$18:$CF$1017),0)</f>
        <v>0</v>
      </c>
      <c r="AI374" s="117">
        <f>IFERROR($E374*SUMIF('Daily Log'!$CH$18:$CH$1017,$B374,'Daily Log'!$CI$18:$CI$1017),0)</f>
        <v>0</v>
      </c>
      <c r="AJ374" s="117">
        <f>IFERROR($E374*SUMIF('Daily Log'!$CK$18:$CK$1017,$B374,'Daily Log'!$CL$18:$CL$1017),0)</f>
        <v>0</v>
      </c>
      <c r="AK374" s="117">
        <f>IFERROR($E374*SUMIF('Daily Log'!$CN$18:$CN$1017,$B374,'Daily Log'!$CO$18:$CO$1017),0)</f>
        <v>0</v>
      </c>
    </row>
    <row r="375" spans="1:37" ht="33.75" customHeight="1">
      <c r="A375" s="93">
        <f t="shared" si="9"/>
        <v>8</v>
      </c>
      <c r="B375" s="409" t="s">
        <v>646</v>
      </c>
      <c r="C375" s="418"/>
      <c r="D375" s="399" t="s">
        <v>821</v>
      </c>
      <c r="E375" s="184">
        <v>1</v>
      </c>
      <c r="F375" s="116">
        <f t="shared" si="10"/>
        <v>2</v>
      </c>
      <c r="G375" s="117">
        <f>IFERROR($E375*SUMIF('Daily Log'!$B$18:$B$1017,$B375,'Daily Log'!$C$18:$C$1017),0)</f>
        <v>0</v>
      </c>
      <c r="H375" s="117">
        <f>IFERROR($E375*SUMIF('Daily Log'!$E$18:$E$1017,$B375,'Daily Log'!$F$18:$F$1017),0)</f>
        <v>0</v>
      </c>
      <c r="I375" s="117">
        <f>IFERROR($E375*SUMIF('Daily Log'!$H$18:$H$1017,$B375,'Daily Log'!$I$18:$I$1017),0)</f>
        <v>0</v>
      </c>
      <c r="J375" s="117">
        <f>IFERROR($E375*SUMIF('Daily Log'!$K$18:$K$1017,$B375,'Daily Log'!$L$18:$L$1017),0)</f>
        <v>0</v>
      </c>
      <c r="K375" s="117">
        <f>IFERROR($E375*SUMIF('Daily Log'!$N$18:$N$1017,$B375,'Daily Log'!$O$18:$O$1017),0)</f>
        <v>0</v>
      </c>
      <c r="L375" s="117">
        <f>IFERROR($E375*SUMIF('Daily Log'!$Q$18:$Q$1017,$B375,'Daily Log'!$R$18:$R$1017),0)</f>
        <v>0</v>
      </c>
      <c r="M375" s="117">
        <f>IFERROR($E375*SUMIF('Daily Log'!$T$18:$T$1017,$B375,'Daily Log'!$U$18:$U$1017),0)</f>
        <v>0</v>
      </c>
      <c r="N375" s="117">
        <f>IFERROR($E375*SUMIF('Daily Log'!$W$18:$W$1017,$B375,'Daily Log'!$X$18:$X$1017),0)</f>
        <v>0</v>
      </c>
      <c r="O375" s="117">
        <f>IFERROR($E375*SUMIF('Daily Log'!$Z$18:$Z$1017,$B375,'Daily Log'!$AA$18:$AA$1017),0)</f>
        <v>0</v>
      </c>
      <c r="P375" s="117">
        <f>IFERROR($E375*SUMIF('Daily Log'!$AC$18:$AC$1017,$B375,'Daily Log'!$AD$18:$AD$1017),0)</f>
        <v>0</v>
      </c>
      <c r="Q375" s="117">
        <f>IFERROR($E375*SUMIF('Daily Log'!$AF$18:$AF$1017,$B375,'Daily Log'!$AG$18:$AG$1017),0)</f>
        <v>0</v>
      </c>
      <c r="R375" s="117">
        <f>IFERROR($E375*SUMIF('Daily Log'!$AI$18:$AI$1017,$B375,'Daily Log'!$AJ$18:$AJ$1017),0)</f>
        <v>0</v>
      </c>
      <c r="S375" s="117">
        <f>IFERROR($E375*SUMIF('Daily Log'!$AL$18:$AL$1017,$B375,'Daily Log'!$AM$18:$AM$1017),0)</f>
        <v>0</v>
      </c>
      <c r="T375" s="117">
        <f>IFERROR($E375*SUMIF('Daily Log'!$AO$18:$AO$1017,$B375,'Daily Log'!$AP$18:$AP$1017),0)</f>
        <v>0</v>
      </c>
      <c r="U375" s="117">
        <f>IFERROR($E375*SUMIF('Daily Log'!$AR$18:$AR$1017,$B375,'Daily Log'!$AS$18:$AS$1017),0)</f>
        <v>0</v>
      </c>
      <c r="V375" s="117">
        <f>IFERROR($E375*SUMIF('Daily Log'!$AU$18:$AU$1017,$B375,'Daily Log'!$AV$18:$AV$1017),0)</f>
        <v>0</v>
      </c>
      <c r="W375" s="117">
        <f>IFERROR($E375*SUMIF('Daily Log'!$AX$18:$AX$1017,$B375,'Daily Log'!$AY$18:$AY$1017),0)</f>
        <v>0</v>
      </c>
      <c r="X375" s="117">
        <f>IFERROR($E375*SUMIF('Daily Log'!$BA$18:$BA$1017,$B375,'Daily Log'!$BB$18:$BB$1017),0)</f>
        <v>0</v>
      </c>
      <c r="Y375" s="117">
        <f>IFERROR($E375*SUMIF('Daily Log'!$BD$18:$BD$1017,$B375,'Daily Log'!$BE$18:$BE$1017),0)</f>
        <v>0</v>
      </c>
      <c r="Z375" s="117">
        <f>IFERROR($E375*SUMIF('Daily Log'!$BG$18:$BG$1017,$B375,'Daily Log'!$BH$18:$BH$1017),0)</f>
        <v>0</v>
      </c>
      <c r="AA375" s="117">
        <f>IFERROR($E375*SUMIF('Daily Log'!$BJ$18:$BJ$1017,$B375,'Daily Log'!$BK$18:$BK$1017),0)</f>
        <v>0</v>
      </c>
      <c r="AB375" s="117">
        <f>IFERROR($E375*SUMIF('Daily Log'!$BM$18:$BM$1017,$B375,'Daily Log'!$BN$18:$BN$1017),0)</f>
        <v>0</v>
      </c>
      <c r="AC375" s="117">
        <f>IFERROR($E375*SUMIF('Daily Log'!$BP$18:$BP$1017,$B375,'Daily Log'!$BQ$18:$BQ$1017),0)</f>
        <v>0</v>
      </c>
      <c r="AD375" s="117">
        <f>IFERROR($E375*SUMIF('Daily Log'!$BS$18:$BS$1017,$B375,'Daily Log'!$BT$18:$BT$1017),0)</f>
        <v>1</v>
      </c>
      <c r="AE375" s="117">
        <f>IFERROR($E375*SUMIF('Daily Log'!$BV$18:$BV$1017,$B375,'Daily Log'!$BW$18:$BW$1017),0)</f>
        <v>1</v>
      </c>
      <c r="AF375" s="117">
        <f>IFERROR($E375*SUMIF('Daily Log'!$BY$18:$BY$1017,$B375,'Daily Log'!$BZ$18:$BZ$1017),0)</f>
        <v>0</v>
      </c>
      <c r="AG375" s="117">
        <f>IFERROR($E375*SUMIF('Daily Log'!$CB$18:$CB$1017,$B375,'Daily Log'!$CC$18:$CC$1017),0)</f>
        <v>0</v>
      </c>
      <c r="AH375" s="117">
        <f>IFERROR($E375*SUMIF('Daily Log'!$CE$18:$CE$1017,$B375,'Daily Log'!$CF$18:$CF$1017),0)</f>
        <v>0</v>
      </c>
      <c r="AI375" s="117">
        <f>IFERROR($E375*SUMIF('Daily Log'!$CH$18:$CH$1017,$B375,'Daily Log'!$CI$18:$CI$1017),0)</f>
        <v>0</v>
      </c>
      <c r="AJ375" s="117">
        <f>IFERROR($E375*SUMIF('Daily Log'!$CK$18:$CK$1017,$B375,'Daily Log'!$CL$18:$CL$1017),0)</f>
        <v>0</v>
      </c>
      <c r="AK375" s="117">
        <f>IFERROR($E375*SUMIF('Daily Log'!$CN$18:$CN$1017,$B375,'Daily Log'!$CO$18:$CO$1017),0)</f>
        <v>0</v>
      </c>
    </row>
    <row r="376" spans="1:37" ht="33.75" customHeight="1">
      <c r="A376" s="93">
        <f t="shared" si="9"/>
        <v>9</v>
      </c>
      <c r="B376" s="409" t="s">
        <v>629</v>
      </c>
      <c r="C376" s="418"/>
      <c r="D376" s="399" t="s">
        <v>821</v>
      </c>
      <c r="E376" s="184">
        <v>1</v>
      </c>
      <c r="F376" s="116">
        <f t="shared" si="10"/>
        <v>4</v>
      </c>
      <c r="G376" s="117">
        <f>IFERROR($E376*SUMIF('Daily Log'!$B$18:$B$1017,$B376,'Daily Log'!$C$18:$C$1017),0)</f>
        <v>0</v>
      </c>
      <c r="H376" s="117">
        <f>IFERROR($E376*SUMIF('Daily Log'!$E$18:$E$1017,$B376,'Daily Log'!$F$18:$F$1017),0)</f>
        <v>0</v>
      </c>
      <c r="I376" s="117">
        <f>IFERROR($E376*SUMIF('Daily Log'!$H$18:$H$1017,$B376,'Daily Log'!$I$18:$I$1017),0)</f>
        <v>0</v>
      </c>
      <c r="J376" s="117">
        <f>IFERROR($E376*SUMIF('Daily Log'!$K$18:$K$1017,$B376,'Daily Log'!$L$18:$L$1017),0)</f>
        <v>0</v>
      </c>
      <c r="K376" s="117">
        <f>IFERROR($E376*SUMIF('Daily Log'!$N$18:$N$1017,$B376,'Daily Log'!$O$18:$O$1017),0)</f>
        <v>0</v>
      </c>
      <c r="L376" s="117">
        <f>IFERROR($E376*SUMIF('Daily Log'!$Q$18:$Q$1017,$B376,'Daily Log'!$R$18:$R$1017),0)</f>
        <v>0</v>
      </c>
      <c r="M376" s="117">
        <f>IFERROR($E376*SUMIF('Daily Log'!$T$18:$T$1017,$B376,'Daily Log'!$U$18:$U$1017),0)</f>
        <v>0</v>
      </c>
      <c r="N376" s="117">
        <f>IFERROR($E376*SUMIF('Daily Log'!$W$18:$W$1017,$B376,'Daily Log'!$X$18:$X$1017),0)</f>
        <v>0</v>
      </c>
      <c r="O376" s="117">
        <f>IFERROR($E376*SUMIF('Daily Log'!$Z$18:$Z$1017,$B376,'Daily Log'!$AA$18:$AA$1017),0)</f>
        <v>0</v>
      </c>
      <c r="P376" s="117">
        <f>IFERROR($E376*SUMIF('Daily Log'!$AC$18:$AC$1017,$B376,'Daily Log'!$AD$18:$AD$1017),0)</f>
        <v>0</v>
      </c>
      <c r="Q376" s="117">
        <f>IFERROR($E376*SUMIF('Daily Log'!$AF$18:$AF$1017,$B376,'Daily Log'!$AG$18:$AG$1017),0)</f>
        <v>0</v>
      </c>
      <c r="R376" s="117">
        <f>IFERROR($E376*SUMIF('Daily Log'!$AI$18:$AI$1017,$B376,'Daily Log'!$AJ$18:$AJ$1017),0)</f>
        <v>0</v>
      </c>
      <c r="S376" s="117">
        <f>IFERROR($E376*SUMIF('Daily Log'!$AL$18:$AL$1017,$B376,'Daily Log'!$AM$18:$AM$1017),0)</f>
        <v>0</v>
      </c>
      <c r="T376" s="117">
        <f>IFERROR($E376*SUMIF('Daily Log'!$AO$18:$AO$1017,$B376,'Daily Log'!$AP$18:$AP$1017),0)</f>
        <v>0</v>
      </c>
      <c r="U376" s="117">
        <f>IFERROR($E376*SUMIF('Daily Log'!$AR$18:$AR$1017,$B376,'Daily Log'!$AS$18:$AS$1017),0)</f>
        <v>0</v>
      </c>
      <c r="V376" s="117">
        <f>IFERROR($E376*SUMIF('Daily Log'!$AU$18:$AU$1017,$B376,'Daily Log'!$AV$18:$AV$1017),0)</f>
        <v>0</v>
      </c>
      <c r="W376" s="117">
        <f>IFERROR($E376*SUMIF('Daily Log'!$AX$18:$AX$1017,$B376,'Daily Log'!$AY$18:$AY$1017),0)</f>
        <v>0</v>
      </c>
      <c r="X376" s="117">
        <f>IFERROR($E376*SUMIF('Daily Log'!$BA$18:$BA$1017,$B376,'Daily Log'!$BB$18:$BB$1017),0)</f>
        <v>0</v>
      </c>
      <c r="Y376" s="117">
        <f>IFERROR($E376*SUMIF('Daily Log'!$BD$18:$BD$1017,$B376,'Daily Log'!$BE$18:$BE$1017),0)</f>
        <v>0</v>
      </c>
      <c r="Z376" s="117">
        <f>IFERROR($E376*SUMIF('Daily Log'!$BG$18:$BG$1017,$B376,'Daily Log'!$BH$18:$BH$1017),0)</f>
        <v>0</v>
      </c>
      <c r="AA376" s="117">
        <f>IFERROR($E376*SUMIF('Daily Log'!$BJ$18:$BJ$1017,$B376,'Daily Log'!$BK$18:$BK$1017),0)</f>
        <v>0</v>
      </c>
      <c r="AB376" s="117">
        <f>IFERROR($E376*SUMIF('Daily Log'!$BM$18:$BM$1017,$B376,'Daily Log'!$BN$18:$BN$1017),0)</f>
        <v>0</v>
      </c>
      <c r="AC376" s="117">
        <f>IFERROR($E376*SUMIF('Daily Log'!$BP$18:$BP$1017,$B376,'Daily Log'!$BQ$18:$BQ$1017),0)</f>
        <v>0</v>
      </c>
      <c r="AD376" s="117">
        <f>IFERROR($E376*SUMIF('Daily Log'!$BS$18:$BS$1017,$B376,'Daily Log'!$BT$18:$BT$1017),0)</f>
        <v>1</v>
      </c>
      <c r="AE376" s="117">
        <f>IFERROR($E376*SUMIF('Daily Log'!$BV$18:$BV$1017,$B376,'Daily Log'!$BW$18:$BW$1017),0)</f>
        <v>1</v>
      </c>
      <c r="AF376" s="117">
        <f>IFERROR($E376*SUMIF('Daily Log'!$BY$18:$BY$1017,$B376,'Daily Log'!$BZ$18:$BZ$1017),0)</f>
        <v>1</v>
      </c>
      <c r="AG376" s="117">
        <f>IFERROR($E376*SUMIF('Daily Log'!$CB$18:$CB$1017,$B376,'Daily Log'!$CC$18:$CC$1017),0)</f>
        <v>1</v>
      </c>
      <c r="AH376" s="117">
        <f>IFERROR($E376*SUMIF('Daily Log'!$CE$18:$CE$1017,$B376,'Daily Log'!$CF$18:$CF$1017),0)</f>
        <v>0</v>
      </c>
      <c r="AI376" s="117">
        <f>IFERROR($E376*SUMIF('Daily Log'!$CH$18:$CH$1017,$B376,'Daily Log'!$CI$18:$CI$1017),0)</f>
        <v>0</v>
      </c>
      <c r="AJ376" s="117">
        <f>IFERROR($E376*SUMIF('Daily Log'!$CK$18:$CK$1017,$B376,'Daily Log'!$CL$18:$CL$1017),0)</f>
        <v>0</v>
      </c>
      <c r="AK376" s="117">
        <f>IFERROR($E376*SUMIF('Daily Log'!$CN$18:$CN$1017,$B376,'Daily Log'!$CO$18:$CO$1017),0)</f>
        <v>0</v>
      </c>
    </row>
    <row r="377" spans="1:37" ht="33.75" customHeight="1">
      <c r="A377" s="93">
        <f t="shared" si="9"/>
        <v>10</v>
      </c>
      <c r="B377" s="409" t="s">
        <v>489</v>
      </c>
      <c r="C377" s="418"/>
      <c r="D377" s="399" t="s">
        <v>821</v>
      </c>
      <c r="E377" s="184">
        <v>1</v>
      </c>
      <c r="F377" s="116">
        <f t="shared" si="10"/>
        <v>6</v>
      </c>
      <c r="G377" s="117">
        <f>IFERROR($E377*SUMIF('Daily Log'!$B$18:$B$1017,$B377,'Daily Log'!$C$18:$C$1017),0)</f>
        <v>0</v>
      </c>
      <c r="H377" s="117">
        <f>IFERROR($E377*SUMIF('Daily Log'!$E$18:$E$1017,$B377,'Daily Log'!$F$18:$F$1017),0)</f>
        <v>0</v>
      </c>
      <c r="I377" s="117">
        <f>IFERROR($E377*SUMIF('Daily Log'!$H$18:$H$1017,$B377,'Daily Log'!$I$18:$I$1017),0)</f>
        <v>0</v>
      </c>
      <c r="J377" s="117">
        <f>IFERROR($E377*SUMIF('Daily Log'!$K$18:$K$1017,$B377,'Daily Log'!$L$18:$L$1017),0)</f>
        <v>0</v>
      </c>
      <c r="K377" s="117">
        <f>IFERROR($E377*SUMIF('Daily Log'!$N$18:$N$1017,$B377,'Daily Log'!$O$18:$O$1017),0)</f>
        <v>0</v>
      </c>
      <c r="L377" s="117">
        <f>IFERROR($E377*SUMIF('Daily Log'!$Q$18:$Q$1017,$B377,'Daily Log'!$R$18:$R$1017),0)</f>
        <v>0</v>
      </c>
      <c r="M377" s="117">
        <f>IFERROR($E377*SUMIF('Daily Log'!$T$18:$T$1017,$B377,'Daily Log'!$U$18:$U$1017),0)</f>
        <v>0</v>
      </c>
      <c r="N377" s="117">
        <f>IFERROR($E377*SUMIF('Daily Log'!$W$18:$W$1017,$B377,'Daily Log'!$X$18:$X$1017),0)</f>
        <v>0</v>
      </c>
      <c r="O377" s="117">
        <f>IFERROR($E377*SUMIF('Daily Log'!$Z$18:$Z$1017,$B377,'Daily Log'!$AA$18:$AA$1017),0)</f>
        <v>0</v>
      </c>
      <c r="P377" s="117">
        <f>IFERROR($E377*SUMIF('Daily Log'!$AC$18:$AC$1017,$B377,'Daily Log'!$AD$18:$AD$1017),0)</f>
        <v>0</v>
      </c>
      <c r="Q377" s="117">
        <f>IFERROR($E377*SUMIF('Daily Log'!$AF$18:$AF$1017,$B377,'Daily Log'!$AG$18:$AG$1017),0)</f>
        <v>0</v>
      </c>
      <c r="R377" s="117">
        <f>IFERROR($E377*SUMIF('Daily Log'!$AI$18:$AI$1017,$B377,'Daily Log'!$AJ$18:$AJ$1017),0)</f>
        <v>0</v>
      </c>
      <c r="S377" s="117">
        <f>IFERROR($E377*SUMIF('Daily Log'!$AL$18:$AL$1017,$B377,'Daily Log'!$AM$18:$AM$1017),0)</f>
        <v>0</v>
      </c>
      <c r="T377" s="117">
        <f>IFERROR($E377*SUMIF('Daily Log'!$AO$18:$AO$1017,$B377,'Daily Log'!$AP$18:$AP$1017),0)</f>
        <v>0</v>
      </c>
      <c r="U377" s="117">
        <f>IFERROR($E377*SUMIF('Daily Log'!$AR$18:$AR$1017,$B377,'Daily Log'!$AS$18:$AS$1017),0)</f>
        <v>0</v>
      </c>
      <c r="V377" s="117">
        <f>IFERROR($E377*SUMIF('Daily Log'!$AU$18:$AU$1017,$B377,'Daily Log'!$AV$18:$AV$1017),0)</f>
        <v>0</v>
      </c>
      <c r="W377" s="117">
        <f>IFERROR($E377*SUMIF('Daily Log'!$AX$18:$AX$1017,$B377,'Daily Log'!$AY$18:$AY$1017),0)</f>
        <v>0</v>
      </c>
      <c r="X377" s="117">
        <f>IFERROR($E377*SUMIF('Daily Log'!$BA$18:$BA$1017,$B377,'Daily Log'!$BB$18:$BB$1017),0)</f>
        <v>0</v>
      </c>
      <c r="Y377" s="117">
        <f>IFERROR($E377*SUMIF('Daily Log'!$BD$18:$BD$1017,$B377,'Daily Log'!$BE$18:$BE$1017),0)</f>
        <v>0</v>
      </c>
      <c r="Z377" s="117">
        <f>IFERROR($E377*SUMIF('Daily Log'!$BG$18:$BG$1017,$B377,'Daily Log'!$BH$18:$BH$1017),0)</f>
        <v>0</v>
      </c>
      <c r="AA377" s="117">
        <f>IFERROR($E377*SUMIF('Daily Log'!$BJ$18:$BJ$1017,$B377,'Daily Log'!$BK$18:$BK$1017),0)</f>
        <v>0</v>
      </c>
      <c r="AB377" s="117">
        <f>IFERROR($E377*SUMIF('Daily Log'!$BM$18:$BM$1017,$B377,'Daily Log'!$BN$18:$BN$1017),0)</f>
        <v>1</v>
      </c>
      <c r="AC377" s="117">
        <f>IFERROR($E377*SUMIF('Daily Log'!$BP$18:$BP$1017,$B377,'Daily Log'!$BQ$18:$BQ$1017),0)</f>
        <v>0</v>
      </c>
      <c r="AD377" s="117">
        <f>IFERROR($E377*SUMIF('Daily Log'!$BS$18:$BS$1017,$B377,'Daily Log'!$BT$18:$BT$1017),0)</f>
        <v>0</v>
      </c>
      <c r="AE377" s="117">
        <f>IFERROR($E377*SUMIF('Daily Log'!$BV$18:$BV$1017,$B377,'Daily Log'!$BW$18:$BW$1017),0)</f>
        <v>0</v>
      </c>
      <c r="AF377" s="117">
        <f>IFERROR($E377*SUMIF('Daily Log'!$BY$18:$BY$1017,$B377,'Daily Log'!$BZ$18:$BZ$1017),0)</f>
        <v>3</v>
      </c>
      <c r="AG377" s="117">
        <f>IFERROR($E377*SUMIF('Daily Log'!$CB$18:$CB$1017,$B377,'Daily Log'!$CC$18:$CC$1017),0)</f>
        <v>2</v>
      </c>
      <c r="AH377" s="117">
        <f>IFERROR($E377*SUMIF('Daily Log'!$CE$18:$CE$1017,$B377,'Daily Log'!$CF$18:$CF$1017),0)</f>
        <v>0</v>
      </c>
      <c r="AI377" s="117">
        <f>IFERROR($E377*SUMIF('Daily Log'!$CH$18:$CH$1017,$B377,'Daily Log'!$CI$18:$CI$1017),0)</f>
        <v>0</v>
      </c>
      <c r="AJ377" s="117">
        <f>IFERROR($E377*SUMIF('Daily Log'!$CK$18:$CK$1017,$B377,'Daily Log'!$CL$18:$CL$1017),0)</f>
        <v>0</v>
      </c>
      <c r="AK377" s="117">
        <f>IFERROR($E377*SUMIF('Daily Log'!$CN$18:$CN$1017,$B377,'Daily Log'!$CO$18:$CO$1017),0)</f>
        <v>0</v>
      </c>
    </row>
    <row r="378" spans="1:37" ht="33.75" customHeight="1">
      <c r="B378" s="409" t="s">
        <v>810</v>
      </c>
      <c r="C378" s="418"/>
      <c r="D378" s="399" t="s">
        <v>822</v>
      </c>
      <c r="E378" s="184">
        <v>1</v>
      </c>
      <c r="F378" s="116">
        <f t="shared" si="10"/>
        <v>0</v>
      </c>
      <c r="G378" s="117">
        <f>IFERROR($E378*SUMIF('Daily Log'!$B$18:$B$1017,$B378,'Daily Log'!$C$18:$C$1017),0)</f>
        <v>0</v>
      </c>
      <c r="H378" s="117">
        <f>IFERROR($E378*SUMIF('Daily Log'!$E$18:$E$1017,$B378,'Daily Log'!$F$18:$F$1017),0)</f>
        <v>0</v>
      </c>
      <c r="I378" s="117">
        <f>IFERROR($E378*SUMIF('Daily Log'!$H$18:$H$1017,$B378,'Daily Log'!$I$18:$I$1017),0)</f>
        <v>0</v>
      </c>
      <c r="J378" s="117">
        <f>IFERROR($E378*SUMIF('Daily Log'!$K$18:$K$1017,$B378,'Daily Log'!$L$18:$L$1017),0)</f>
        <v>0</v>
      </c>
      <c r="K378" s="117">
        <f>IFERROR($E378*SUMIF('Daily Log'!$N$18:$N$1017,$B378,'Daily Log'!$O$18:$O$1017),0)</f>
        <v>0</v>
      </c>
      <c r="L378" s="117">
        <f>IFERROR($E378*SUMIF('Daily Log'!$Q$18:$Q$1017,$B378,'Daily Log'!$R$18:$R$1017),0)</f>
        <v>0</v>
      </c>
      <c r="M378" s="117">
        <f>IFERROR($E378*SUMIF('Daily Log'!$T$18:$T$1017,$B378,'Daily Log'!$U$18:$U$1017),0)</f>
        <v>0</v>
      </c>
      <c r="N378" s="117">
        <f>IFERROR($E378*SUMIF('Daily Log'!$W$18:$W$1017,$B378,'Daily Log'!$X$18:$X$1017),0)</f>
        <v>0</v>
      </c>
      <c r="O378" s="117">
        <f>IFERROR($E378*SUMIF('Daily Log'!$Z$18:$Z$1017,$B378,'Daily Log'!$AA$18:$AA$1017),0)</f>
        <v>0</v>
      </c>
      <c r="P378" s="117">
        <f>IFERROR($E378*SUMIF('Daily Log'!$AC$18:$AC$1017,$B378,'Daily Log'!$AD$18:$AD$1017),0)</f>
        <v>0</v>
      </c>
      <c r="Q378" s="117">
        <f>IFERROR($E378*SUMIF('Daily Log'!$AF$18:$AF$1017,$B378,'Daily Log'!$AG$18:$AG$1017),0)</f>
        <v>0</v>
      </c>
      <c r="R378" s="117">
        <f>IFERROR($E378*SUMIF('Daily Log'!$AI$18:$AI$1017,$B378,'Daily Log'!$AJ$18:$AJ$1017),0)</f>
        <v>0</v>
      </c>
      <c r="S378" s="117">
        <f>IFERROR($E378*SUMIF('Daily Log'!$AL$18:$AL$1017,$B378,'Daily Log'!$AM$18:$AM$1017),0)</f>
        <v>0</v>
      </c>
      <c r="T378" s="117">
        <f>IFERROR($E378*SUMIF('Daily Log'!$AO$18:$AO$1017,$B378,'Daily Log'!$AP$18:$AP$1017),0)</f>
        <v>0</v>
      </c>
      <c r="U378" s="117">
        <f>IFERROR($E378*SUMIF('Daily Log'!$AR$18:$AR$1017,$B378,'Daily Log'!$AS$18:$AS$1017),0)</f>
        <v>0</v>
      </c>
      <c r="V378" s="117">
        <f>IFERROR($E378*SUMIF('Daily Log'!$AU$18:$AU$1017,$B378,'Daily Log'!$AV$18:$AV$1017),0)</f>
        <v>0</v>
      </c>
      <c r="W378" s="117">
        <f>IFERROR($E378*SUMIF('Daily Log'!$AX$18:$AX$1017,$B378,'Daily Log'!$AY$18:$AY$1017),0)</f>
        <v>0</v>
      </c>
      <c r="X378" s="117">
        <f>IFERROR($E378*SUMIF('Daily Log'!$BA$18:$BA$1017,$B378,'Daily Log'!$BB$18:$BB$1017),0)</f>
        <v>0</v>
      </c>
      <c r="Y378" s="117">
        <f>IFERROR($E378*SUMIF('Daily Log'!$BD$18:$BD$1017,$B378,'Daily Log'!$BE$18:$BE$1017),0)</f>
        <v>0</v>
      </c>
      <c r="Z378" s="117">
        <f>IFERROR($E378*SUMIF('Daily Log'!$BG$18:$BG$1017,$B378,'Daily Log'!$BH$18:$BH$1017),0)</f>
        <v>0</v>
      </c>
      <c r="AA378" s="117">
        <f>IFERROR($E378*SUMIF('Daily Log'!$BJ$18:$BJ$1017,$B378,'Daily Log'!$BK$18:$BK$1017),0)</f>
        <v>0</v>
      </c>
      <c r="AB378" s="117">
        <f>IFERROR($E378*SUMIF('Daily Log'!$BM$18:$BM$1017,$B378,'Daily Log'!$BN$18:$BN$1017),0)</f>
        <v>0</v>
      </c>
      <c r="AC378" s="117">
        <f>IFERROR($E378*SUMIF('Daily Log'!$BP$18:$BP$1017,$B378,'Daily Log'!$BQ$18:$BQ$1017),0)</f>
        <v>0</v>
      </c>
      <c r="AD378" s="117">
        <f>IFERROR($E378*SUMIF('Daily Log'!$BS$18:$BS$1017,$B378,'Daily Log'!$BT$18:$BT$1017),0)</f>
        <v>0</v>
      </c>
      <c r="AE378" s="117">
        <f>IFERROR($E378*SUMIF('Daily Log'!$BV$18:$BV$1017,$B378,'Daily Log'!$BW$18:$BW$1017),0)</f>
        <v>0</v>
      </c>
      <c r="AF378" s="117">
        <f>IFERROR($E378*SUMIF('Daily Log'!$BY$18:$BY$1017,$B378,'Daily Log'!$BZ$18:$BZ$1017),0)</f>
        <v>0</v>
      </c>
      <c r="AG378" s="117">
        <f>IFERROR($E378*SUMIF('Daily Log'!$CB$18:$CB$1017,$B378,'Daily Log'!$CC$18:$CC$1017),0)</f>
        <v>0</v>
      </c>
      <c r="AH378" s="117">
        <f>IFERROR($E378*SUMIF('Daily Log'!$CE$18:$CE$1017,$B378,'Daily Log'!$CF$18:$CF$1017),0)</f>
        <v>0</v>
      </c>
      <c r="AI378" s="117">
        <f>IFERROR($E378*SUMIF('Daily Log'!$CH$18:$CH$1017,$B378,'Daily Log'!$CI$18:$CI$1017),0)</f>
        <v>0</v>
      </c>
      <c r="AJ378" s="117">
        <f>IFERROR($E378*SUMIF('Daily Log'!$CK$18:$CK$1017,$B378,'Daily Log'!$CL$18:$CL$1017),0)</f>
        <v>0</v>
      </c>
      <c r="AK378" s="117">
        <f>IFERROR($E378*SUMIF('Daily Log'!$CN$18:$CN$1017,$B378,'Daily Log'!$CO$18:$CO$1017),0)</f>
        <v>0</v>
      </c>
    </row>
    <row r="379" spans="1:37" ht="33.75" customHeight="1">
      <c r="B379" s="409" t="s">
        <v>811</v>
      </c>
      <c r="C379" s="418"/>
      <c r="D379" s="399" t="s">
        <v>822</v>
      </c>
      <c r="E379" s="184">
        <v>1</v>
      </c>
      <c r="F379" s="116">
        <f t="shared" si="10"/>
        <v>0</v>
      </c>
      <c r="G379" s="117">
        <f>IFERROR($E379*SUMIF('Daily Log'!$B$18:$B$1017,$B379,'Daily Log'!$C$18:$C$1017),0)</f>
        <v>0</v>
      </c>
      <c r="H379" s="117">
        <f>IFERROR($E379*SUMIF('Daily Log'!$E$18:$E$1017,$B379,'Daily Log'!$F$18:$F$1017),0)</f>
        <v>0</v>
      </c>
      <c r="I379" s="117">
        <f>IFERROR($E379*SUMIF('Daily Log'!$H$18:$H$1017,$B379,'Daily Log'!$I$18:$I$1017),0)</f>
        <v>0</v>
      </c>
      <c r="J379" s="117">
        <f>IFERROR($E379*SUMIF('Daily Log'!$K$18:$K$1017,$B379,'Daily Log'!$L$18:$L$1017),0)</f>
        <v>0</v>
      </c>
      <c r="K379" s="117">
        <f>IFERROR($E379*SUMIF('Daily Log'!$N$18:$N$1017,$B379,'Daily Log'!$O$18:$O$1017),0)</f>
        <v>0</v>
      </c>
      <c r="L379" s="117">
        <f>IFERROR($E379*SUMIF('Daily Log'!$Q$18:$Q$1017,$B379,'Daily Log'!$R$18:$R$1017),0)</f>
        <v>0</v>
      </c>
      <c r="M379" s="117">
        <f>IFERROR($E379*SUMIF('Daily Log'!$T$18:$T$1017,$B379,'Daily Log'!$U$18:$U$1017),0)</f>
        <v>0</v>
      </c>
      <c r="N379" s="117">
        <f>IFERROR($E379*SUMIF('Daily Log'!$W$18:$W$1017,$B379,'Daily Log'!$X$18:$X$1017),0)</f>
        <v>0</v>
      </c>
      <c r="O379" s="117">
        <f>IFERROR($E379*SUMIF('Daily Log'!$Z$18:$Z$1017,$B379,'Daily Log'!$AA$18:$AA$1017),0)</f>
        <v>0</v>
      </c>
      <c r="P379" s="117">
        <f>IFERROR($E379*SUMIF('Daily Log'!$AC$18:$AC$1017,$B379,'Daily Log'!$AD$18:$AD$1017),0)</f>
        <v>0</v>
      </c>
      <c r="Q379" s="117">
        <f>IFERROR($E379*SUMIF('Daily Log'!$AF$18:$AF$1017,$B379,'Daily Log'!$AG$18:$AG$1017),0)</f>
        <v>0</v>
      </c>
      <c r="R379" s="117">
        <f>IFERROR($E379*SUMIF('Daily Log'!$AI$18:$AI$1017,$B379,'Daily Log'!$AJ$18:$AJ$1017),0)</f>
        <v>0</v>
      </c>
      <c r="S379" s="117">
        <f>IFERROR($E379*SUMIF('Daily Log'!$AL$18:$AL$1017,$B379,'Daily Log'!$AM$18:$AM$1017),0)</f>
        <v>0</v>
      </c>
      <c r="T379" s="117">
        <f>IFERROR($E379*SUMIF('Daily Log'!$AO$18:$AO$1017,$B379,'Daily Log'!$AP$18:$AP$1017),0)</f>
        <v>0</v>
      </c>
      <c r="U379" s="117">
        <f>IFERROR($E379*SUMIF('Daily Log'!$AR$18:$AR$1017,$B379,'Daily Log'!$AS$18:$AS$1017),0)</f>
        <v>0</v>
      </c>
      <c r="V379" s="117">
        <f>IFERROR($E379*SUMIF('Daily Log'!$AU$18:$AU$1017,$B379,'Daily Log'!$AV$18:$AV$1017),0)</f>
        <v>0</v>
      </c>
      <c r="W379" s="117">
        <f>IFERROR($E379*SUMIF('Daily Log'!$AX$18:$AX$1017,$B379,'Daily Log'!$AY$18:$AY$1017),0)</f>
        <v>0</v>
      </c>
      <c r="X379" s="117">
        <f>IFERROR($E379*SUMIF('Daily Log'!$BA$18:$BA$1017,$B379,'Daily Log'!$BB$18:$BB$1017),0)</f>
        <v>0</v>
      </c>
      <c r="Y379" s="117">
        <f>IFERROR($E379*SUMIF('Daily Log'!$BD$18:$BD$1017,$B379,'Daily Log'!$BE$18:$BE$1017),0)</f>
        <v>0</v>
      </c>
      <c r="Z379" s="117">
        <f>IFERROR($E379*SUMIF('Daily Log'!$BG$18:$BG$1017,$B379,'Daily Log'!$BH$18:$BH$1017),0)</f>
        <v>0</v>
      </c>
      <c r="AA379" s="117">
        <f>IFERROR($E379*SUMIF('Daily Log'!$BJ$18:$BJ$1017,$B379,'Daily Log'!$BK$18:$BK$1017),0)</f>
        <v>0</v>
      </c>
      <c r="AB379" s="117">
        <f>IFERROR($E379*SUMIF('Daily Log'!$BM$18:$BM$1017,$B379,'Daily Log'!$BN$18:$BN$1017),0)</f>
        <v>0</v>
      </c>
      <c r="AC379" s="117">
        <f>IFERROR($E379*SUMIF('Daily Log'!$BP$18:$BP$1017,$B379,'Daily Log'!$BQ$18:$BQ$1017),0)</f>
        <v>0</v>
      </c>
      <c r="AD379" s="117">
        <f>IFERROR($E379*SUMIF('Daily Log'!$BS$18:$BS$1017,$B379,'Daily Log'!$BT$18:$BT$1017),0)</f>
        <v>0</v>
      </c>
      <c r="AE379" s="117">
        <f>IFERROR($E379*SUMIF('Daily Log'!$BV$18:$BV$1017,$B379,'Daily Log'!$BW$18:$BW$1017),0)</f>
        <v>0</v>
      </c>
      <c r="AF379" s="117">
        <f>IFERROR($E379*SUMIF('Daily Log'!$BY$18:$BY$1017,$B379,'Daily Log'!$BZ$18:$BZ$1017),0)</f>
        <v>0</v>
      </c>
      <c r="AG379" s="117">
        <f>IFERROR($E379*SUMIF('Daily Log'!$CB$18:$CB$1017,$B379,'Daily Log'!$CC$18:$CC$1017),0)</f>
        <v>0</v>
      </c>
      <c r="AH379" s="117">
        <f>IFERROR($E379*SUMIF('Daily Log'!$CE$18:$CE$1017,$B379,'Daily Log'!$CF$18:$CF$1017),0)</f>
        <v>0</v>
      </c>
      <c r="AI379" s="117">
        <f>IFERROR($E379*SUMIF('Daily Log'!$CH$18:$CH$1017,$B379,'Daily Log'!$CI$18:$CI$1017),0)</f>
        <v>0</v>
      </c>
      <c r="AJ379" s="117">
        <f>IFERROR($E379*SUMIF('Daily Log'!$CK$18:$CK$1017,$B379,'Daily Log'!$CL$18:$CL$1017),0)</f>
        <v>0</v>
      </c>
      <c r="AK379" s="117">
        <f>IFERROR($E379*SUMIF('Daily Log'!$CN$18:$CN$1017,$B379,'Daily Log'!$CO$18:$CO$1017),0)</f>
        <v>0</v>
      </c>
    </row>
    <row r="380" spans="1:37" ht="33.75" customHeight="1">
      <c r="B380" s="409" t="s">
        <v>812</v>
      </c>
      <c r="C380" s="418"/>
      <c r="D380" s="399" t="s">
        <v>822</v>
      </c>
      <c r="E380" s="184">
        <v>1</v>
      </c>
      <c r="F380" s="116">
        <f t="shared" si="10"/>
        <v>0</v>
      </c>
      <c r="G380" s="117">
        <f>IFERROR($E380*SUMIF('Daily Log'!$B$18:$B$1017,$B380,'Daily Log'!$C$18:$C$1017),0)</f>
        <v>0</v>
      </c>
      <c r="H380" s="117">
        <f>IFERROR($E380*SUMIF('Daily Log'!$E$18:$E$1017,$B380,'Daily Log'!$F$18:$F$1017),0)</f>
        <v>0</v>
      </c>
      <c r="I380" s="117">
        <f>IFERROR($E380*SUMIF('Daily Log'!$H$18:$H$1017,$B380,'Daily Log'!$I$18:$I$1017),0)</f>
        <v>0</v>
      </c>
      <c r="J380" s="117">
        <f>IFERROR($E380*SUMIF('Daily Log'!$K$18:$K$1017,$B380,'Daily Log'!$L$18:$L$1017),0)</f>
        <v>0</v>
      </c>
      <c r="K380" s="117">
        <f>IFERROR($E380*SUMIF('Daily Log'!$N$18:$N$1017,$B380,'Daily Log'!$O$18:$O$1017),0)</f>
        <v>0</v>
      </c>
      <c r="L380" s="117">
        <f>IFERROR($E380*SUMIF('Daily Log'!$Q$18:$Q$1017,$B380,'Daily Log'!$R$18:$R$1017),0)</f>
        <v>0</v>
      </c>
      <c r="M380" s="117">
        <f>IFERROR($E380*SUMIF('Daily Log'!$T$18:$T$1017,$B380,'Daily Log'!$U$18:$U$1017),0)</f>
        <v>0</v>
      </c>
      <c r="N380" s="117">
        <f>IFERROR($E380*SUMIF('Daily Log'!$W$18:$W$1017,$B380,'Daily Log'!$X$18:$X$1017),0)</f>
        <v>0</v>
      </c>
      <c r="O380" s="117">
        <f>IFERROR($E380*SUMIF('Daily Log'!$Z$18:$Z$1017,$B380,'Daily Log'!$AA$18:$AA$1017),0)</f>
        <v>0</v>
      </c>
      <c r="P380" s="117">
        <f>IFERROR($E380*SUMIF('Daily Log'!$AC$18:$AC$1017,$B380,'Daily Log'!$AD$18:$AD$1017),0)</f>
        <v>0</v>
      </c>
      <c r="Q380" s="117">
        <f>IFERROR($E380*SUMIF('Daily Log'!$AF$18:$AF$1017,$B380,'Daily Log'!$AG$18:$AG$1017),0)</f>
        <v>0</v>
      </c>
      <c r="R380" s="117">
        <f>IFERROR($E380*SUMIF('Daily Log'!$AI$18:$AI$1017,$B380,'Daily Log'!$AJ$18:$AJ$1017),0)</f>
        <v>0</v>
      </c>
      <c r="S380" s="117">
        <f>IFERROR($E380*SUMIF('Daily Log'!$AL$18:$AL$1017,$B380,'Daily Log'!$AM$18:$AM$1017),0)</f>
        <v>0</v>
      </c>
      <c r="T380" s="117">
        <f>IFERROR($E380*SUMIF('Daily Log'!$AO$18:$AO$1017,$B380,'Daily Log'!$AP$18:$AP$1017),0)</f>
        <v>0</v>
      </c>
      <c r="U380" s="117">
        <f>IFERROR($E380*SUMIF('Daily Log'!$AR$18:$AR$1017,$B380,'Daily Log'!$AS$18:$AS$1017),0)</f>
        <v>0</v>
      </c>
      <c r="V380" s="117">
        <f>IFERROR($E380*SUMIF('Daily Log'!$AU$18:$AU$1017,$B380,'Daily Log'!$AV$18:$AV$1017),0)</f>
        <v>0</v>
      </c>
      <c r="W380" s="117">
        <f>IFERROR($E380*SUMIF('Daily Log'!$AX$18:$AX$1017,$B380,'Daily Log'!$AY$18:$AY$1017),0)</f>
        <v>0</v>
      </c>
      <c r="X380" s="117">
        <f>IFERROR($E380*SUMIF('Daily Log'!$BA$18:$BA$1017,$B380,'Daily Log'!$BB$18:$BB$1017),0)</f>
        <v>0</v>
      </c>
      <c r="Y380" s="117">
        <f>IFERROR($E380*SUMIF('Daily Log'!$BD$18:$BD$1017,$B380,'Daily Log'!$BE$18:$BE$1017),0)</f>
        <v>0</v>
      </c>
      <c r="Z380" s="117">
        <f>IFERROR($E380*SUMIF('Daily Log'!$BG$18:$BG$1017,$B380,'Daily Log'!$BH$18:$BH$1017),0)</f>
        <v>0</v>
      </c>
      <c r="AA380" s="117">
        <f>IFERROR($E380*SUMIF('Daily Log'!$BJ$18:$BJ$1017,$B380,'Daily Log'!$BK$18:$BK$1017),0)</f>
        <v>0</v>
      </c>
      <c r="AB380" s="117">
        <f>IFERROR($E380*SUMIF('Daily Log'!$BM$18:$BM$1017,$B380,'Daily Log'!$BN$18:$BN$1017),0)</f>
        <v>0</v>
      </c>
      <c r="AC380" s="117">
        <f>IFERROR($E380*SUMIF('Daily Log'!$BP$18:$BP$1017,$B380,'Daily Log'!$BQ$18:$BQ$1017),0)</f>
        <v>0</v>
      </c>
      <c r="AD380" s="117">
        <f>IFERROR($E380*SUMIF('Daily Log'!$BS$18:$BS$1017,$B380,'Daily Log'!$BT$18:$BT$1017),0)</f>
        <v>0</v>
      </c>
      <c r="AE380" s="117">
        <f>IFERROR($E380*SUMIF('Daily Log'!$BV$18:$BV$1017,$B380,'Daily Log'!$BW$18:$BW$1017),0)</f>
        <v>0</v>
      </c>
      <c r="AF380" s="117">
        <f>IFERROR($E380*SUMIF('Daily Log'!$BY$18:$BY$1017,$B380,'Daily Log'!$BZ$18:$BZ$1017),0)</f>
        <v>0</v>
      </c>
      <c r="AG380" s="117">
        <f>IFERROR($E380*SUMIF('Daily Log'!$CB$18:$CB$1017,$B380,'Daily Log'!$CC$18:$CC$1017),0)</f>
        <v>0</v>
      </c>
      <c r="AH380" s="117">
        <f>IFERROR($E380*SUMIF('Daily Log'!$CE$18:$CE$1017,$B380,'Daily Log'!$CF$18:$CF$1017),0)</f>
        <v>0</v>
      </c>
      <c r="AI380" s="117">
        <f>IFERROR($E380*SUMIF('Daily Log'!$CH$18:$CH$1017,$B380,'Daily Log'!$CI$18:$CI$1017),0)</f>
        <v>0</v>
      </c>
      <c r="AJ380" s="117">
        <f>IFERROR($E380*SUMIF('Daily Log'!$CK$18:$CK$1017,$B380,'Daily Log'!$CL$18:$CL$1017),0)</f>
        <v>0</v>
      </c>
      <c r="AK380" s="117">
        <f>IFERROR($E380*SUMIF('Daily Log'!$CN$18:$CN$1017,$B380,'Daily Log'!$CO$18:$CO$1017),0)</f>
        <v>0</v>
      </c>
    </row>
    <row r="381" spans="1:37" ht="33.75" customHeight="1">
      <c r="B381" s="409" t="s">
        <v>651</v>
      </c>
      <c r="C381" s="418"/>
      <c r="D381" s="399" t="s">
        <v>822</v>
      </c>
      <c r="E381" s="184">
        <v>1</v>
      </c>
      <c r="F381" s="116">
        <f t="shared" si="10"/>
        <v>0</v>
      </c>
      <c r="G381" s="117">
        <f>IFERROR($E381*SUMIF('Daily Log'!$B$18:$B$1017,$B381,'Daily Log'!$C$18:$C$1017),0)</f>
        <v>0</v>
      </c>
      <c r="H381" s="117">
        <f>IFERROR($E381*SUMIF('Daily Log'!$E$18:$E$1017,$B381,'Daily Log'!$F$18:$F$1017),0)</f>
        <v>0</v>
      </c>
      <c r="I381" s="117">
        <f>IFERROR($E381*SUMIF('Daily Log'!$H$18:$H$1017,$B381,'Daily Log'!$I$18:$I$1017),0)</f>
        <v>0</v>
      </c>
      <c r="J381" s="117">
        <f>IFERROR($E381*SUMIF('Daily Log'!$K$18:$K$1017,$B381,'Daily Log'!$L$18:$L$1017),0)</f>
        <v>0</v>
      </c>
      <c r="K381" s="117">
        <f>IFERROR($E381*SUMIF('Daily Log'!$N$18:$N$1017,$B381,'Daily Log'!$O$18:$O$1017),0)</f>
        <v>0</v>
      </c>
      <c r="L381" s="117">
        <f>IFERROR($E381*SUMIF('Daily Log'!$Q$18:$Q$1017,$B381,'Daily Log'!$R$18:$R$1017),0)</f>
        <v>0</v>
      </c>
      <c r="M381" s="117">
        <f>IFERROR($E381*SUMIF('Daily Log'!$T$18:$T$1017,$B381,'Daily Log'!$U$18:$U$1017),0)</f>
        <v>0</v>
      </c>
      <c r="N381" s="117">
        <f>IFERROR($E381*SUMIF('Daily Log'!$W$18:$W$1017,$B381,'Daily Log'!$X$18:$X$1017),0)</f>
        <v>0</v>
      </c>
      <c r="O381" s="117">
        <f>IFERROR($E381*SUMIF('Daily Log'!$Z$18:$Z$1017,$B381,'Daily Log'!$AA$18:$AA$1017),0)</f>
        <v>0</v>
      </c>
      <c r="P381" s="117">
        <f>IFERROR($E381*SUMIF('Daily Log'!$AC$18:$AC$1017,$B381,'Daily Log'!$AD$18:$AD$1017),0)</f>
        <v>0</v>
      </c>
      <c r="Q381" s="117">
        <f>IFERROR($E381*SUMIF('Daily Log'!$AF$18:$AF$1017,$B381,'Daily Log'!$AG$18:$AG$1017),0)</f>
        <v>0</v>
      </c>
      <c r="R381" s="117">
        <f>IFERROR($E381*SUMIF('Daily Log'!$AI$18:$AI$1017,$B381,'Daily Log'!$AJ$18:$AJ$1017),0)</f>
        <v>0</v>
      </c>
      <c r="S381" s="117">
        <f>IFERROR($E381*SUMIF('Daily Log'!$AL$18:$AL$1017,$B381,'Daily Log'!$AM$18:$AM$1017),0)</f>
        <v>0</v>
      </c>
      <c r="T381" s="117">
        <f>IFERROR($E381*SUMIF('Daily Log'!$AO$18:$AO$1017,$B381,'Daily Log'!$AP$18:$AP$1017),0)</f>
        <v>0</v>
      </c>
      <c r="U381" s="117">
        <f>IFERROR($E381*SUMIF('Daily Log'!$AR$18:$AR$1017,$B381,'Daily Log'!$AS$18:$AS$1017),0)</f>
        <v>0</v>
      </c>
      <c r="V381" s="117">
        <f>IFERROR($E381*SUMIF('Daily Log'!$AU$18:$AU$1017,$B381,'Daily Log'!$AV$18:$AV$1017),0)</f>
        <v>0</v>
      </c>
      <c r="W381" s="117">
        <f>IFERROR($E381*SUMIF('Daily Log'!$AX$18:$AX$1017,$B381,'Daily Log'!$AY$18:$AY$1017),0)</f>
        <v>0</v>
      </c>
      <c r="X381" s="117">
        <f>IFERROR($E381*SUMIF('Daily Log'!$BA$18:$BA$1017,$B381,'Daily Log'!$BB$18:$BB$1017),0)</f>
        <v>0</v>
      </c>
      <c r="Y381" s="117">
        <f>IFERROR($E381*SUMIF('Daily Log'!$BD$18:$BD$1017,$B381,'Daily Log'!$BE$18:$BE$1017),0)</f>
        <v>0</v>
      </c>
      <c r="Z381" s="117">
        <f>IFERROR($E381*SUMIF('Daily Log'!$BG$18:$BG$1017,$B381,'Daily Log'!$BH$18:$BH$1017),0)</f>
        <v>0</v>
      </c>
      <c r="AA381" s="117">
        <f>IFERROR($E381*SUMIF('Daily Log'!$BJ$18:$BJ$1017,$B381,'Daily Log'!$BK$18:$BK$1017),0)</f>
        <v>0</v>
      </c>
      <c r="AB381" s="117">
        <f>IFERROR($E381*SUMIF('Daily Log'!$BM$18:$BM$1017,$B381,'Daily Log'!$BN$18:$BN$1017),0)</f>
        <v>0</v>
      </c>
      <c r="AC381" s="117">
        <f>IFERROR($E381*SUMIF('Daily Log'!$BP$18:$BP$1017,$B381,'Daily Log'!$BQ$18:$BQ$1017),0)</f>
        <v>0</v>
      </c>
      <c r="AD381" s="117">
        <f>IFERROR($E381*SUMIF('Daily Log'!$BS$18:$BS$1017,$B381,'Daily Log'!$BT$18:$BT$1017),0)</f>
        <v>0</v>
      </c>
      <c r="AE381" s="117">
        <f>IFERROR($E381*SUMIF('Daily Log'!$BV$18:$BV$1017,$B381,'Daily Log'!$BW$18:$BW$1017),0)</f>
        <v>0</v>
      </c>
      <c r="AF381" s="117">
        <f>IFERROR($E381*SUMIF('Daily Log'!$BY$18:$BY$1017,$B381,'Daily Log'!$BZ$18:$BZ$1017),0)</f>
        <v>0</v>
      </c>
      <c r="AG381" s="117">
        <f>IFERROR($E381*SUMIF('Daily Log'!$CB$18:$CB$1017,$B381,'Daily Log'!$CC$18:$CC$1017),0)</f>
        <v>0</v>
      </c>
      <c r="AH381" s="117">
        <f>IFERROR($E381*SUMIF('Daily Log'!$CE$18:$CE$1017,$B381,'Daily Log'!$CF$18:$CF$1017),0)</f>
        <v>0</v>
      </c>
      <c r="AI381" s="117">
        <f>IFERROR($E381*SUMIF('Daily Log'!$CH$18:$CH$1017,$B381,'Daily Log'!$CI$18:$CI$1017),0)</f>
        <v>0</v>
      </c>
      <c r="AJ381" s="117">
        <f>IFERROR($E381*SUMIF('Daily Log'!$CK$18:$CK$1017,$B381,'Daily Log'!$CL$18:$CL$1017),0)</f>
        <v>0</v>
      </c>
      <c r="AK381" s="117">
        <f>IFERROR($E381*SUMIF('Daily Log'!$CN$18:$CN$1017,$B381,'Daily Log'!$CO$18:$CO$1017),0)</f>
        <v>0</v>
      </c>
    </row>
    <row r="382" spans="1:37" ht="33.75" customHeight="1">
      <c r="B382" s="409" t="s">
        <v>813</v>
      </c>
      <c r="C382" s="418"/>
      <c r="D382" s="399" t="s">
        <v>822</v>
      </c>
      <c r="E382" s="184">
        <v>1</v>
      </c>
      <c r="F382" s="116">
        <f t="shared" si="10"/>
        <v>0</v>
      </c>
      <c r="G382" s="117">
        <f>IFERROR($E382*SUMIF('Daily Log'!$B$18:$B$1017,$B382,'Daily Log'!$C$18:$C$1017),0)</f>
        <v>0</v>
      </c>
      <c r="H382" s="117">
        <f>IFERROR($E382*SUMIF('Daily Log'!$E$18:$E$1017,$B382,'Daily Log'!$F$18:$F$1017),0)</f>
        <v>0</v>
      </c>
      <c r="I382" s="117">
        <f>IFERROR($E382*SUMIF('Daily Log'!$H$18:$H$1017,$B382,'Daily Log'!$I$18:$I$1017),0)</f>
        <v>0</v>
      </c>
      <c r="J382" s="117">
        <f>IFERROR($E382*SUMIF('Daily Log'!$K$18:$K$1017,$B382,'Daily Log'!$L$18:$L$1017),0)</f>
        <v>0</v>
      </c>
      <c r="K382" s="117">
        <f>IFERROR($E382*SUMIF('Daily Log'!$N$18:$N$1017,$B382,'Daily Log'!$O$18:$O$1017),0)</f>
        <v>0</v>
      </c>
      <c r="L382" s="117">
        <f>IFERROR($E382*SUMIF('Daily Log'!$Q$18:$Q$1017,$B382,'Daily Log'!$R$18:$R$1017),0)</f>
        <v>0</v>
      </c>
      <c r="M382" s="117">
        <f>IFERROR($E382*SUMIF('Daily Log'!$T$18:$T$1017,$B382,'Daily Log'!$U$18:$U$1017),0)</f>
        <v>0</v>
      </c>
      <c r="N382" s="117">
        <f>IFERROR($E382*SUMIF('Daily Log'!$W$18:$W$1017,$B382,'Daily Log'!$X$18:$X$1017),0)</f>
        <v>0</v>
      </c>
      <c r="O382" s="117">
        <f>IFERROR($E382*SUMIF('Daily Log'!$Z$18:$Z$1017,$B382,'Daily Log'!$AA$18:$AA$1017),0)</f>
        <v>0</v>
      </c>
      <c r="P382" s="117">
        <f>IFERROR($E382*SUMIF('Daily Log'!$AC$18:$AC$1017,$B382,'Daily Log'!$AD$18:$AD$1017),0)</f>
        <v>0</v>
      </c>
      <c r="Q382" s="117">
        <f>IFERROR($E382*SUMIF('Daily Log'!$AF$18:$AF$1017,$B382,'Daily Log'!$AG$18:$AG$1017),0)</f>
        <v>0</v>
      </c>
      <c r="R382" s="117">
        <f>IFERROR($E382*SUMIF('Daily Log'!$AI$18:$AI$1017,$B382,'Daily Log'!$AJ$18:$AJ$1017),0)</f>
        <v>0</v>
      </c>
      <c r="S382" s="117">
        <f>IFERROR($E382*SUMIF('Daily Log'!$AL$18:$AL$1017,$B382,'Daily Log'!$AM$18:$AM$1017),0)</f>
        <v>0</v>
      </c>
      <c r="T382" s="117">
        <f>IFERROR($E382*SUMIF('Daily Log'!$AO$18:$AO$1017,$B382,'Daily Log'!$AP$18:$AP$1017),0)</f>
        <v>0</v>
      </c>
      <c r="U382" s="117">
        <f>IFERROR($E382*SUMIF('Daily Log'!$AR$18:$AR$1017,$B382,'Daily Log'!$AS$18:$AS$1017),0)</f>
        <v>0</v>
      </c>
      <c r="V382" s="117">
        <f>IFERROR($E382*SUMIF('Daily Log'!$AU$18:$AU$1017,$B382,'Daily Log'!$AV$18:$AV$1017),0)</f>
        <v>0</v>
      </c>
      <c r="W382" s="117">
        <f>IFERROR($E382*SUMIF('Daily Log'!$AX$18:$AX$1017,$B382,'Daily Log'!$AY$18:$AY$1017),0)</f>
        <v>0</v>
      </c>
      <c r="X382" s="117">
        <f>IFERROR($E382*SUMIF('Daily Log'!$BA$18:$BA$1017,$B382,'Daily Log'!$BB$18:$BB$1017),0)</f>
        <v>0</v>
      </c>
      <c r="Y382" s="117">
        <f>IFERROR($E382*SUMIF('Daily Log'!$BD$18:$BD$1017,$B382,'Daily Log'!$BE$18:$BE$1017),0)</f>
        <v>0</v>
      </c>
      <c r="Z382" s="117">
        <f>IFERROR($E382*SUMIF('Daily Log'!$BG$18:$BG$1017,$B382,'Daily Log'!$BH$18:$BH$1017),0)</f>
        <v>0</v>
      </c>
      <c r="AA382" s="117">
        <f>IFERROR($E382*SUMIF('Daily Log'!$BJ$18:$BJ$1017,$B382,'Daily Log'!$BK$18:$BK$1017),0)</f>
        <v>0</v>
      </c>
      <c r="AB382" s="117">
        <f>IFERROR($E382*SUMIF('Daily Log'!$BM$18:$BM$1017,$B382,'Daily Log'!$BN$18:$BN$1017),0)</f>
        <v>0</v>
      </c>
      <c r="AC382" s="117">
        <f>IFERROR($E382*SUMIF('Daily Log'!$BP$18:$BP$1017,$B382,'Daily Log'!$BQ$18:$BQ$1017),0)</f>
        <v>0</v>
      </c>
      <c r="AD382" s="117">
        <f>IFERROR($E382*SUMIF('Daily Log'!$BS$18:$BS$1017,$B382,'Daily Log'!$BT$18:$BT$1017),0)</f>
        <v>0</v>
      </c>
      <c r="AE382" s="117">
        <f>IFERROR($E382*SUMIF('Daily Log'!$BV$18:$BV$1017,$B382,'Daily Log'!$BW$18:$BW$1017),0)</f>
        <v>0</v>
      </c>
      <c r="AF382" s="117">
        <f>IFERROR($E382*SUMIF('Daily Log'!$BY$18:$BY$1017,$B382,'Daily Log'!$BZ$18:$BZ$1017),0)</f>
        <v>0</v>
      </c>
      <c r="AG382" s="117">
        <f>IFERROR($E382*SUMIF('Daily Log'!$CB$18:$CB$1017,$B382,'Daily Log'!$CC$18:$CC$1017),0)</f>
        <v>0</v>
      </c>
      <c r="AH382" s="117">
        <f>IFERROR($E382*SUMIF('Daily Log'!$CE$18:$CE$1017,$B382,'Daily Log'!$CF$18:$CF$1017),0)</f>
        <v>0</v>
      </c>
      <c r="AI382" s="117">
        <f>IFERROR($E382*SUMIF('Daily Log'!$CH$18:$CH$1017,$B382,'Daily Log'!$CI$18:$CI$1017),0)</f>
        <v>0</v>
      </c>
      <c r="AJ382" s="117">
        <f>IFERROR($E382*SUMIF('Daily Log'!$CK$18:$CK$1017,$B382,'Daily Log'!$CL$18:$CL$1017),0)</f>
        <v>0</v>
      </c>
      <c r="AK382" s="117">
        <f>IFERROR($E382*SUMIF('Daily Log'!$CN$18:$CN$1017,$B382,'Daily Log'!$CO$18:$CO$1017),0)</f>
        <v>0</v>
      </c>
    </row>
    <row r="383" spans="1:37" ht="33.75" customHeight="1">
      <c r="B383" s="409" t="s">
        <v>814</v>
      </c>
      <c r="C383" s="418"/>
      <c r="D383" s="399" t="s">
        <v>822</v>
      </c>
      <c r="E383" s="184">
        <v>1</v>
      </c>
      <c r="F383" s="116">
        <f t="shared" si="10"/>
        <v>0</v>
      </c>
      <c r="G383" s="117">
        <f>IFERROR($E383*SUMIF('Daily Log'!$B$18:$B$1017,$B383,'Daily Log'!$C$18:$C$1017),0)</f>
        <v>0</v>
      </c>
      <c r="H383" s="117">
        <f>IFERROR($E383*SUMIF('Daily Log'!$E$18:$E$1017,$B383,'Daily Log'!$F$18:$F$1017),0)</f>
        <v>0</v>
      </c>
      <c r="I383" s="117">
        <f>IFERROR($E383*SUMIF('Daily Log'!$H$18:$H$1017,$B383,'Daily Log'!$I$18:$I$1017),0)</f>
        <v>0</v>
      </c>
      <c r="J383" s="117">
        <f>IFERROR($E383*SUMIF('Daily Log'!$K$18:$K$1017,$B383,'Daily Log'!$L$18:$L$1017),0)</f>
        <v>0</v>
      </c>
      <c r="K383" s="117">
        <f>IFERROR($E383*SUMIF('Daily Log'!$N$18:$N$1017,$B383,'Daily Log'!$O$18:$O$1017),0)</f>
        <v>0</v>
      </c>
      <c r="L383" s="117">
        <f>IFERROR($E383*SUMIF('Daily Log'!$Q$18:$Q$1017,$B383,'Daily Log'!$R$18:$R$1017),0)</f>
        <v>0</v>
      </c>
      <c r="M383" s="117">
        <f>IFERROR($E383*SUMIF('Daily Log'!$T$18:$T$1017,$B383,'Daily Log'!$U$18:$U$1017),0)</f>
        <v>0</v>
      </c>
      <c r="N383" s="117">
        <f>IFERROR($E383*SUMIF('Daily Log'!$W$18:$W$1017,$B383,'Daily Log'!$X$18:$X$1017),0)</f>
        <v>0</v>
      </c>
      <c r="O383" s="117">
        <f>IFERROR($E383*SUMIF('Daily Log'!$Z$18:$Z$1017,$B383,'Daily Log'!$AA$18:$AA$1017),0)</f>
        <v>0</v>
      </c>
      <c r="P383" s="117">
        <f>IFERROR($E383*SUMIF('Daily Log'!$AC$18:$AC$1017,$B383,'Daily Log'!$AD$18:$AD$1017),0)</f>
        <v>0</v>
      </c>
      <c r="Q383" s="117">
        <f>IFERROR($E383*SUMIF('Daily Log'!$AF$18:$AF$1017,$B383,'Daily Log'!$AG$18:$AG$1017),0)</f>
        <v>0</v>
      </c>
      <c r="R383" s="117">
        <f>IFERROR($E383*SUMIF('Daily Log'!$AI$18:$AI$1017,$B383,'Daily Log'!$AJ$18:$AJ$1017),0)</f>
        <v>0</v>
      </c>
      <c r="S383" s="117">
        <f>IFERROR($E383*SUMIF('Daily Log'!$AL$18:$AL$1017,$B383,'Daily Log'!$AM$18:$AM$1017),0)</f>
        <v>0</v>
      </c>
      <c r="T383" s="117">
        <f>IFERROR($E383*SUMIF('Daily Log'!$AO$18:$AO$1017,$B383,'Daily Log'!$AP$18:$AP$1017),0)</f>
        <v>0</v>
      </c>
      <c r="U383" s="117">
        <f>IFERROR($E383*SUMIF('Daily Log'!$AR$18:$AR$1017,$B383,'Daily Log'!$AS$18:$AS$1017),0)</f>
        <v>0</v>
      </c>
      <c r="V383" s="117">
        <f>IFERROR($E383*SUMIF('Daily Log'!$AU$18:$AU$1017,$B383,'Daily Log'!$AV$18:$AV$1017),0)</f>
        <v>0</v>
      </c>
      <c r="W383" s="117">
        <f>IFERROR($E383*SUMIF('Daily Log'!$AX$18:$AX$1017,$B383,'Daily Log'!$AY$18:$AY$1017),0)</f>
        <v>0</v>
      </c>
      <c r="X383" s="117">
        <f>IFERROR($E383*SUMIF('Daily Log'!$BA$18:$BA$1017,$B383,'Daily Log'!$BB$18:$BB$1017),0)</f>
        <v>0</v>
      </c>
      <c r="Y383" s="117">
        <f>IFERROR($E383*SUMIF('Daily Log'!$BD$18:$BD$1017,$B383,'Daily Log'!$BE$18:$BE$1017),0)</f>
        <v>0</v>
      </c>
      <c r="Z383" s="117">
        <f>IFERROR($E383*SUMIF('Daily Log'!$BG$18:$BG$1017,$B383,'Daily Log'!$BH$18:$BH$1017),0)</f>
        <v>0</v>
      </c>
      <c r="AA383" s="117">
        <f>IFERROR($E383*SUMIF('Daily Log'!$BJ$18:$BJ$1017,$B383,'Daily Log'!$BK$18:$BK$1017),0)</f>
        <v>0</v>
      </c>
      <c r="AB383" s="117">
        <f>IFERROR($E383*SUMIF('Daily Log'!$BM$18:$BM$1017,$B383,'Daily Log'!$BN$18:$BN$1017),0)</f>
        <v>0</v>
      </c>
      <c r="AC383" s="117">
        <f>IFERROR($E383*SUMIF('Daily Log'!$BP$18:$BP$1017,$B383,'Daily Log'!$BQ$18:$BQ$1017),0)</f>
        <v>0</v>
      </c>
      <c r="AD383" s="117">
        <f>IFERROR($E383*SUMIF('Daily Log'!$BS$18:$BS$1017,$B383,'Daily Log'!$BT$18:$BT$1017),0)</f>
        <v>0</v>
      </c>
      <c r="AE383" s="117">
        <f>IFERROR($E383*SUMIF('Daily Log'!$BV$18:$BV$1017,$B383,'Daily Log'!$BW$18:$BW$1017),0)</f>
        <v>0</v>
      </c>
      <c r="AF383" s="117">
        <f>IFERROR($E383*SUMIF('Daily Log'!$BY$18:$BY$1017,$B383,'Daily Log'!$BZ$18:$BZ$1017),0)</f>
        <v>0</v>
      </c>
      <c r="AG383" s="117">
        <f>IFERROR($E383*SUMIF('Daily Log'!$CB$18:$CB$1017,$B383,'Daily Log'!$CC$18:$CC$1017),0)</f>
        <v>0</v>
      </c>
      <c r="AH383" s="117">
        <f>IFERROR($E383*SUMIF('Daily Log'!$CE$18:$CE$1017,$B383,'Daily Log'!$CF$18:$CF$1017),0)</f>
        <v>0</v>
      </c>
      <c r="AI383" s="117">
        <f>IFERROR($E383*SUMIF('Daily Log'!$CH$18:$CH$1017,$B383,'Daily Log'!$CI$18:$CI$1017),0)</f>
        <v>0</v>
      </c>
      <c r="AJ383" s="117">
        <f>IFERROR($E383*SUMIF('Daily Log'!$CK$18:$CK$1017,$B383,'Daily Log'!$CL$18:$CL$1017),0)</f>
        <v>0</v>
      </c>
      <c r="AK383" s="117">
        <f>IFERROR($E383*SUMIF('Daily Log'!$CN$18:$CN$1017,$B383,'Daily Log'!$CO$18:$CO$1017),0)</f>
        <v>0</v>
      </c>
    </row>
    <row r="384" spans="1:37" ht="33.75" customHeight="1">
      <c r="B384" s="409" t="s">
        <v>815</v>
      </c>
      <c r="C384" s="418"/>
      <c r="D384" s="399" t="s">
        <v>822</v>
      </c>
      <c r="E384" s="184">
        <v>1</v>
      </c>
      <c r="F384" s="116">
        <f t="shared" si="10"/>
        <v>0</v>
      </c>
      <c r="G384" s="117">
        <f>IFERROR($E384*SUMIF('Daily Log'!$B$18:$B$1017,$B384,'Daily Log'!$C$18:$C$1017),0)</f>
        <v>0</v>
      </c>
      <c r="H384" s="117">
        <f>IFERROR($E384*SUMIF('Daily Log'!$E$18:$E$1017,$B384,'Daily Log'!$F$18:$F$1017),0)</f>
        <v>0</v>
      </c>
      <c r="I384" s="117">
        <f>IFERROR($E384*SUMIF('Daily Log'!$H$18:$H$1017,$B384,'Daily Log'!$I$18:$I$1017),0)</f>
        <v>0</v>
      </c>
      <c r="J384" s="117">
        <f>IFERROR($E384*SUMIF('Daily Log'!$K$18:$K$1017,$B384,'Daily Log'!$L$18:$L$1017),0)</f>
        <v>0</v>
      </c>
      <c r="K384" s="117">
        <f>IFERROR($E384*SUMIF('Daily Log'!$N$18:$N$1017,$B384,'Daily Log'!$O$18:$O$1017),0)</f>
        <v>0</v>
      </c>
      <c r="L384" s="117">
        <f>IFERROR($E384*SUMIF('Daily Log'!$Q$18:$Q$1017,$B384,'Daily Log'!$R$18:$R$1017),0)</f>
        <v>0</v>
      </c>
      <c r="M384" s="117">
        <f>IFERROR($E384*SUMIF('Daily Log'!$T$18:$T$1017,$B384,'Daily Log'!$U$18:$U$1017),0)</f>
        <v>0</v>
      </c>
      <c r="N384" s="117">
        <f>IFERROR($E384*SUMIF('Daily Log'!$W$18:$W$1017,$B384,'Daily Log'!$X$18:$X$1017),0)</f>
        <v>0</v>
      </c>
      <c r="O384" s="117">
        <f>IFERROR($E384*SUMIF('Daily Log'!$Z$18:$Z$1017,$B384,'Daily Log'!$AA$18:$AA$1017),0)</f>
        <v>0</v>
      </c>
      <c r="P384" s="117">
        <f>IFERROR($E384*SUMIF('Daily Log'!$AC$18:$AC$1017,$B384,'Daily Log'!$AD$18:$AD$1017),0)</f>
        <v>0</v>
      </c>
      <c r="Q384" s="117">
        <f>IFERROR($E384*SUMIF('Daily Log'!$AF$18:$AF$1017,$B384,'Daily Log'!$AG$18:$AG$1017),0)</f>
        <v>0</v>
      </c>
      <c r="R384" s="117">
        <f>IFERROR($E384*SUMIF('Daily Log'!$AI$18:$AI$1017,$B384,'Daily Log'!$AJ$18:$AJ$1017),0)</f>
        <v>0</v>
      </c>
      <c r="S384" s="117">
        <f>IFERROR($E384*SUMIF('Daily Log'!$AL$18:$AL$1017,$B384,'Daily Log'!$AM$18:$AM$1017),0)</f>
        <v>0</v>
      </c>
      <c r="T384" s="117">
        <f>IFERROR($E384*SUMIF('Daily Log'!$AO$18:$AO$1017,$B384,'Daily Log'!$AP$18:$AP$1017),0)</f>
        <v>0</v>
      </c>
      <c r="U384" s="117">
        <f>IFERROR($E384*SUMIF('Daily Log'!$AR$18:$AR$1017,$B384,'Daily Log'!$AS$18:$AS$1017),0)</f>
        <v>0</v>
      </c>
      <c r="V384" s="117">
        <f>IFERROR($E384*SUMIF('Daily Log'!$AU$18:$AU$1017,$B384,'Daily Log'!$AV$18:$AV$1017),0)</f>
        <v>0</v>
      </c>
      <c r="W384" s="117">
        <f>IFERROR($E384*SUMIF('Daily Log'!$AX$18:$AX$1017,$B384,'Daily Log'!$AY$18:$AY$1017),0)</f>
        <v>0</v>
      </c>
      <c r="X384" s="117">
        <f>IFERROR($E384*SUMIF('Daily Log'!$BA$18:$BA$1017,$B384,'Daily Log'!$BB$18:$BB$1017),0)</f>
        <v>0</v>
      </c>
      <c r="Y384" s="117">
        <f>IFERROR($E384*SUMIF('Daily Log'!$BD$18:$BD$1017,$B384,'Daily Log'!$BE$18:$BE$1017),0)</f>
        <v>0</v>
      </c>
      <c r="Z384" s="117">
        <f>IFERROR($E384*SUMIF('Daily Log'!$BG$18:$BG$1017,$B384,'Daily Log'!$BH$18:$BH$1017),0)</f>
        <v>0</v>
      </c>
      <c r="AA384" s="117">
        <f>IFERROR($E384*SUMIF('Daily Log'!$BJ$18:$BJ$1017,$B384,'Daily Log'!$BK$18:$BK$1017),0)</f>
        <v>0</v>
      </c>
      <c r="AB384" s="117">
        <f>IFERROR($E384*SUMIF('Daily Log'!$BM$18:$BM$1017,$B384,'Daily Log'!$BN$18:$BN$1017),0)</f>
        <v>0</v>
      </c>
      <c r="AC384" s="117">
        <f>IFERROR($E384*SUMIF('Daily Log'!$BP$18:$BP$1017,$B384,'Daily Log'!$BQ$18:$BQ$1017),0)</f>
        <v>0</v>
      </c>
      <c r="AD384" s="117">
        <f>IFERROR($E384*SUMIF('Daily Log'!$BS$18:$BS$1017,$B384,'Daily Log'!$BT$18:$BT$1017),0)</f>
        <v>0</v>
      </c>
      <c r="AE384" s="117">
        <f>IFERROR($E384*SUMIF('Daily Log'!$BV$18:$BV$1017,$B384,'Daily Log'!$BW$18:$BW$1017),0)</f>
        <v>0</v>
      </c>
      <c r="AF384" s="117">
        <f>IFERROR($E384*SUMIF('Daily Log'!$BY$18:$BY$1017,$B384,'Daily Log'!$BZ$18:$BZ$1017),0)</f>
        <v>0</v>
      </c>
      <c r="AG384" s="117">
        <f>IFERROR($E384*SUMIF('Daily Log'!$CB$18:$CB$1017,$B384,'Daily Log'!$CC$18:$CC$1017),0)</f>
        <v>0</v>
      </c>
      <c r="AH384" s="117">
        <f>IFERROR($E384*SUMIF('Daily Log'!$CE$18:$CE$1017,$B384,'Daily Log'!$CF$18:$CF$1017),0)</f>
        <v>0</v>
      </c>
      <c r="AI384" s="117">
        <f>IFERROR($E384*SUMIF('Daily Log'!$CH$18:$CH$1017,$B384,'Daily Log'!$CI$18:$CI$1017),0)</f>
        <v>0</v>
      </c>
      <c r="AJ384" s="117">
        <f>IFERROR($E384*SUMIF('Daily Log'!$CK$18:$CK$1017,$B384,'Daily Log'!$CL$18:$CL$1017),0)</f>
        <v>0</v>
      </c>
      <c r="AK384" s="117">
        <f>IFERROR($E384*SUMIF('Daily Log'!$CN$18:$CN$1017,$B384,'Daily Log'!$CO$18:$CO$1017),0)</f>
        <v>0</v>
      </c>
    </row>
    <row r="385" spans="2:37" ht="33.75" customHeight="1">
      <c r="B385" s="409" t="s">
        <v>825</v>
      </c>
      <c r="C385" s="418"/>
      <c r="D385" s="399" t="s">
        <v>822</v>
      </c>
      <c r="E385" s="184">
        <v>1</v>
      </c>
      <c r="F385" s="116"/>
      <c r="G385" s="117">
        <f>IFERROR($E385*SUMIF('Daily Log'!$B$18:$B$1017,$B385,'Daily Log'!$C$18:$C$1017),0)</f>
        <v>0</v>
      </c>
      <c r="H385" s="117">
        <f>IFERROR($E385*SUMIF('Daily Log'!$E$18:$E$1017,$B385,'Daily Log'!$F$18:$F$1017),0)</f>
        <v>0</v>
      </c>
      <c r="I385" s="117">
        <f>IFERROR($E385*SUMIF('Daily Log'!$H$18:$H$1017,$B385,'Daily Log'!$I$18:$I$1017),0)</f>
        <v>0</v>
      </c>
      <c r="J385" s="117">
        <f>IFERROR($E385*SUMIF('Daily Log'!$K$18:$K$1017,$B385,'Daily Log'!$L$18:$L$1017),0)</f>
        <v>0</v>
      </c>
      <c r="K385" s="117">
        <f>IFERROR($E385*SUMIF('Daily Log'!$N$18:$N$1017,$B385,'Daily Log'!$O$18:$O$1017),0)</f>
        <v>0</v>
      </c>
      <c r="L385" s="117">
        <f>IFERROR($E385*SUMIF('Daily Log'!$Q$18:$Q$1017,$B385,'Daily Log'!$R$18:$R$1017),0)</f>
        <v>0</v>
      </c>
      <c r="M385" s="117">
        <f>IFERROR($E385*SUMIF('Daily Log'!$T$18:$T$1017,$B385,'Daily Log'!$U$18:$U$1017),0)</f>
        <v>0</v>
      </c>
      <c r="N385" s="117">
        <f>IFERROR($E385*SUMIF('Daily Log'!$W$18:$W$1017,$B385,'Daily Log'!$X$18:$X$1017),0)</f>
        <v>0</v>
      </c>
      <c r="O385" s="117">
        <f>IFERROR($E385*SUMIF('Daily Log'!$Z$18:$Z$1017,$B385,'Daily Log'!$AA$18:$AA$1017),0)</f>
        <v>0</v>
      </c>
      <c r="P385" s="117"/>
      <c r="Q385" s="117"/>
      <c r="R385" s="117"/>
      <c r="S385" s="117"/>
      <c r="T385" s="117"/>
      <c r="U385" s="117"/>
      <c r="V385" s="117"/>
      <c r="W385" s="117"/>
      <c r="X385" s="117"/>
      <c r="Y385" s="117"/>
      <c r="Z385" s="117"/>
      <c r="AA385" s="117"/>
      <c r="AB385" s="117"/>
      <c r="AC385" s="117"/>
      <c r="AD385" s="117"/>
      <c r="AE385" s="117"/>
      <c r="AF385" s="117"/>
      <c r="AG385" s="117"/>
      <c r="AH385" s="117"/>
      <c r="AI385" s="117"/>
      <c r="AJ385" s="117"/>
      <c r="AK385" s="117"/>
    </row>
    <row r="386" spans="2:37" ht="33.75" customHeight="1">
      <c r="B386" s="736" t="s">
        <v>834</v>
      </c>
      <c r="C386" s="418"/>
      <c r="D386" s="399"/>
      <c r="E386" s="184"/>
      <c r="F386" s="116"/>
      <c r="G386" s="117">
        <f>IFERROR($E386*SUMIF('Daily Log'!$B$18:$B$1017,$B386,'Daily Log'!$C$18:$C$1017),0)</f>
        <v>0</v>
      </c>
      <c r="H386" s="117">
        <f>IFERROR($E386*SUMIF('Daily Log'!$E$18:$E$1017,$B386,'Daily Log'!$F$18:$F$1017),0)</f>
        <v>0</v>
      </c>
      <c r="I386" s="117">
        <f>IFERROR($E386*SUMIF('Daily Log'!$H$18:$H$1017,$B386,'Daily Log'!$I$18:$I$1017),0)</f>
        <v>0</v>
      </c>
      <c r="J386" s="117">
        <f>IFERROR($E386*SUMIF('Daily Log'!$K$18:$K$1017,$B386,'Daily Log'!$L$18:$L$1017),0)</f>
        <v>0</v>
      </c>
      <c r="K386" s="117">
        <f>IFERROR($E386*SUMIF('Daily Log'!$N$18:$N$1017,$B386,'Daily Log'!$O$18:$O$1017),0)</f>
        <v>0</v>
      </c>
      <c r="L386" s="117">
        <f>IFERROR($E386*SUMIF('Daily Log'!$Q$18:$Q$1017,$B386,'Daily Log'!$R$18:$R$1017),0)</f>
        <v>0</v>
      </c>
      <c r="M386" s="117">
        <f>IFERROR($E386*SUMIF('Daily Log'!$T$18:$T$1017,$B386,'Daily Log'!$U$18:$U$1017),0)</f>
        <v>0</v>
      </c>
      <c r="N386" s="117">
        <f>IFERROR($E386*SUMIF('Daily Log'!$W$18:$W$1017,$B386,'Daily Log'!$X$18:$X$1017),0)</f>
        <v>0</v>
      </c>
      <c r="O386" s="117">
        <f>IFERROR($E386*SUMIF('Daily Log'!$Z$18:$Z$1017,$B386,'Daily Log'!$AA$18:$AA$1017),0)</f>
        <v>0</v>
      </c>
      <c r="P386" s="117"/>
      <c r="Q386" s="117"/>
      <c r="R386" s="117"/>
      <c r="S386" s="117"/>
      <c r="T386" s="117"/>
      <c r="U386" s="117"/>
      <c r="V386" s="117"/>
      <c r="W386" s="117"/>
      <c r="X386" s="117"/>
      <c r="Y386" s="117"/>
      <c r="Z386" s="117"/>
      <c r="AA386" s="117"/>
      <c r="AB386" s="117"/>
      <c r="AC386" s="117"/>
      <c r="AD386" s="117"/>
      <c r="AE386" s="117"/>
      <c r="AF386" s="117"/>
      <c r="AG386" s="117"/>
      <c r="AH386" s="117"/>
      <c r="AI386" s="117"/>
      <c r="AJ386" s="117"/>
      <c r="AK386" s="117"/>
    </row>
    <row r="387" spans="2:37" ht="33.75" customHeight="1">
      <c r="B387" s="409" t="s">
        <v>816</v>
      </c>
      <c r="C387" s="418"/>
      <c r="D387" s="399" t="s">
        <v>822</v>
      </c>
      <c r="E387" s="184">
        <v>1</v>
      </c>
      <c r="F387" s="116">
        <f t="shared" si="10"/>
        <v>2</v>
      </c>
      <c r="G387" s="117">
        <f>IFERROR($E387*SUMIF('Daily Log'!$B$18:$B$1017,$B387,'Daily Log'!$C$18:$C$1017),0)</f>
        <v>0</v>
      </c>
      <c r="H387" s="117">
        <f>IFERROR($E387*SUMIF('Daily Log'!$E$18:$E$1017,$B387,'Daily Log'!$F$18:$F$1017),0)</f>
        <v>0</v>
      </c>
      <c r="I387" s="117">
        <f>IFERROR($E387*SUMIF('Daily Log'!$H$18:$H$1017,$B387,'Daily Log'!$I$18:$I$1017),0)</f>
        <v>0</v>
      </c>
      <c r="J387" s="117">
        <f>IFERROR($E387*SUMIF('Daily Log'!$K$18:$K$1017,$B387,'Daily Log'!$L$18:$L$1017),0)</f>
        <v>0</v>
      </c>
      <c r="K387" s="117">
        <f>IFERROR($E387*SUMIF('Daily Log'!$N$18:$N$1017,$B387,'Daily Log'!$O$18:$O$1017),0)</f>
        <v>0</v>
      </c>
      <c r="L387" s="117">
        <f>IFERROR($E387*SUMIF('Daily Log'!$Q$18:$Q$1017,$B387,'Daily Log'!$R$18:$R$1017),0)</f>
        <v>0</v>
      </c>
      <c r="M387" s="117">
        <f>IFERROR($E387*SUMIF('Daily Log'!$T$18:$T$1017,$B387,'Daily Log'!$U$18:$U$1017),0)</f>
        <v>0</v>
      </c>
      <c r="N387" s="117">
        <f>IFERROR($E387*SUMIF('Daily Log'!$W$18:$W$1017,$B387,'Daily Log'!$X$18:$X$1017),0)</f>
        <v>0</v>
      </c>
      <c r="O387" s="117">
        <f>IFERROR($E387*SUMIF('Daily Log'!$Z$18:$Z$1017,$B387,'Daily Log'!$AA$18:$AA$1017),0)</f>
        <v>0</v>
      </c>
      <c r="P387" s="117">
        <f>IFERROR($E387*SUMIF('Daily Log'!$AC$18:$AC$1017,$B387,'Daily Log'!$AD$18:$AD$1017),0)</f>
        <v>0</v>
      </c>
      <c r="Q387" s="117">
        <f>IFERROR($E387*SUMIF('Daily Log'!$AF$18:$AF$1017,$B387,'Daily Log'!$AG$18:$AG$1017),0)</f>
        <v>0</v>
      </c>
      <c r="R387" s="117">
        <f>IFERROR($E387*SUMIF('Daily Log'!$AI$18:$AI$1017,$B387,'Daily Log'!$AJ$18:$AJ$1017),0)</f>
        <v>0</v>
      </c>
      <c r="S387" s="117">
        <f>IFERROR($E387*SUMIF('Daily Log'!$AL$18:$AL$1017,$B387,'Daily Log'!$AM$18:$AM$1017),0)</f>
        <v>0</v>
      </c>
      <c r="T387" s="117">
        <f>IFERROR($E387*SUMIF('Daily Log'!$AO$18:$AO$1017,$B387,'Daily Log'!$AP$18:$AP$1017),0)</f>
        <v>0</v>
      </c>
      <c r="U387" s="117">
        <f>IFERROR($E387*SUMIF('Daily Log'!$AR$18:$AR$1017,$B387,'Daily Log'!$AS$18:$AS$1017),0)</f>
        <v>0</v>
      </c>
      <c r="V387" s="117">
        <f>IFERROR($E387*SUMIF('Daily Log'!$AU$18:$AU$1017,$B387,'Daily Log'!$AV$18:$AV$1017),0)</f>
        <v>0</v>
      </c>
      <c r="W387" s="117">
        <f>IFERROR($E387*SUMIF('Daily Log'!$AX$18:$AX$1017,$B387,'Daily Log'!$AY$18:$AY$1017),0)</f>
        <v>0</v>
      </c>
      <c r="X387" s="117">
        <f>IFERROR($E387*SUMIF('Daily Log'!$BA$18:$BA$1017,$B387,'Daily Log'!$BB$18:$BB$1017),0)</f>
        <v>0</v>
      </c>
      <c r="Y387" s="117">
        <f>IFERROR($E387*SUMIF('Daily Log'!$BD$18:$BD$1017,$B387,'Daily Log'!$BE$18:$BE$1017),0)</f>
        <v>0</v>
      </c>
      <c r="Z387" s="117">
        <f>IFERROR($E387*SUMIF('Daily Log'!$BG$18:$BG$1017,$B387,'Daily Log'!$BH$18:$BH$1017),0)</f>
        <v>0</v>
      </c>
      <c r="AA387" s="117">
        <f>IFERROR($E387*SUMIF('Daily Log'!$BJ$18:$BJ$1017,$B387,'Daily Log'!$BK$18:$BK$1017),0)</f>
        <v>0</v>
      </c>
      <c r="AB387" s="117">
        <f>IFERROR($E387*SUMIF('Daily Log'!$BM$18:$BM$1017,$B387,'Daily Log'!$BN$18:$BN$1017),0)</f>
        <v>0</v>
      </c>
      <c r="AC387" s="117">
        <f>IFERROR($E387*SUMIF('Daily Log'!$BP$18:$BP$1017,$B387,'Daily Log'!$BQ$18:$BQ$1017),0)</f>
        <v>0</v>
      </c>
      <c r="AD387" s="117">
        <f>IFERROR($E387*SUMIF('Daily Log'!$BS$18:$BS$1017,$B387,'Daily Log'!$BT$18:$BT$1017),0)</f>
        <v>0</v>
      </c>
      <c r="AE387" s="117">
        <f>IFERROR($E387*SUMIF('Daily Log'!$BV$18:$BV$1017,$B387,'Daily Log'!$BW$18:$BW$1017),0)</f>
        <v>0</v>
      </c>
      <c r="AF387" s="117">
        <f>IFERROR($E387*SUMIF('Daily Log'!$BY$18:$BY$1017,$B387,'Daily Log'!$BZ$18:$BZ$1017),0)</f>
        <v>2</v>
      </c>
      <c r="AG387" s="117">
        <f>IFERROR($E387*SUMIF('Daily Log'!$CB$18:$CB$1017,$B387,'Daily Log'!$CC$18:$CC$1017),0)</f>
        <v>0</v>
      </c>
      <c r="AH387" s="117">
        <f>IFERROR($E387*SUMIF('Daily Log'!$CE$18:$CE$1017,$B387,'Daily Log'!$CF$18:$CF$1017),0)</f>
        <v>0</v>
      </c>
      <c r="AI387" s="117">
        <f>IFERROR($E387*SUMIF('Daily Log'!$CH$18:$CH$1017,$B387,'Daily Log'!$CI$18:$CI$1017),0)</f>
        <v>0</v>
      </c>
      <c r="AJ387" s="117">
        <f>IFERROR($E387*SUMIF('Daily Log'!$CK$18:$CK$1017,$B387,'Daily Log'!$CL$18:$CL$1017),0)</f>
        <v>0</v>
      </c>
      <c r="AK387" s="117">
        <f>IFERROR($E387*SUMIF('Daily Log'!$CN$18:$CN$1017,$B387,'Daily Log'!$CO$18:$CO$1017),0)</f>
        <v>0</v>
      </c>
    </row>
    <row r="388" spans="2:37" ht="33.75" customHeight="1">
      <c r="B388" s="409" t="s">
        <v>817</v>
      </c>
      <c r="C388" s="418"/>
      <c r="D388" s="399" t="s">
        <v>822</v>
      </c>
      <c r="E388" s="184">
        <v>1</v>
      </c>
      <c r="F388" s="116">
        <f t="shared" si="10"/>
        <v>1</v>
      </c>
      <c r="G388" s="117">
        <f>IFERROR($E388*SUMIF('Daily Log'!$B$18:$B$1017,$B388,'Daily Log'!$C$18:$C$1017),0)</f>
        <v>0</v>
      </c>
      <c r="H388" s="117">
        <f>IFERROR($E388*SUMIF('Daily Log'!$E$18:$E$1017,$B388,'Daily Log'!$F$18:$F$1017),0)</f>
        <v>0</v>
      </c>
      <c r="I388" s="117">
        <f>IFERROR($E388*SUMIF('Daily Log'!$H$18:$H$1017,$B388,'Daily Log'!$I$18:$I$1017),0)</f>
        <v>0</v>
      </c>
      <c r="J388" s="117">
        <f>IFERROR($E388*SUMIF('Daily Log'!$K$18:$K$1017,$B388,'Daily Log'!$L$18:$L$1017),0)</f>
        <v>0</v>
      </c>
      <c r="K388" s="117">
        <f>IFERROR($E388*SUMIF('Daily Log'!$N$18:$N$1017,$B388,'Daily Log'!$O$18:$O$1017),0)</f>
        <v>0</v>
      </c>
      <c r="L388" s="117">
        <f>IFERROR($E388*SUMIF('Daily Log'!$Q$18:$Q$1017,$B388,'Daily Log'!$R$18:$R$1017),0)</f>
        <v>0</v>
      </c>
      <c r="M388" s="117">
        <f>IFERROR($E388*SUMIF('Daily Log'!$T$18:$T$1017,$B388,'Daily Log'!$U$18:$U$1017),0)</f>
        <v>0</v>
      </c>
      <c r="N388" s="117">
        <f>IFERROR($E388*SUMIF('Daily Log'!$W$18:$W$1017,$B388,'Daily Log'!$X$18:$X$1017),0)</f>
        <v>0</v>
      </c>
      <c r="O388" s="117">
        <f>IFERROR($E388*SUMIF('Daily Log'!$Z$18:$Z$1017,$B388,'Daily Log'!$AA$18:$AA$1017),0)</f>
        <v>0</v>
      </c>
      <c r="P388" s="117">
        <f>IFERROR($E388*SUMIF('Daily Log'!$AC$18:$AC$1017,$B388,'Daily Log'!$AD$18:$AD$1017),0)</f>
        <v>0</v>
      </c>
      <c r="Q388" s="117">
        <f>IFERROR($E388*SUMIF('Daily Log'!$AF$18:$AF$1017,$B388,'Daily Log'!$AG$18:$AG$1017),0)</f>
        <v>0</v>
      </c>
      <c r="R388" s="117">
        <f>IFERROR($E388*SUMIF('Daily Log'!$AI$18:$AI$1017,$B388,'Daily Log'!$AJ$18:$AJ$1017),0)</f>
        <v>0</v>
      </c>
      <c r="S388" s="117">
        <f>IFERROR($E388*SUMIF('Daily Log'!$AL$18:$AL$1017,$B388,'Daily Log'!$AM$18:$AM$1017),0)</f>
        <v>0</v>
      </c>
      <c r="T388" s="117">
        <f>IFERROR($E388*SUMIF('Daily Log'!$AO$18:$AO$1017,$B388,'Daily Log'!$AP$18:$AP$1017),0)</f>
        <v>0</v>
      </c>
      <c r="U388" s="117">
        <f>IFERROR($E388*SUMIF('Daily Log'!$AR$18:$AR$1017,$B388,'Daily Log'!$AS$18:$AS$1017),0)</f>
        <v>0</v>
      </c>
      <c r="V388" s="117">
        <f>IFERROR($E388*SUMIF('Daily Log'!$AU$18:$AU$1017,$B388,'Daily Log'!$AV$18:$AV$1017),0)</f>
        <v>0</v>
      </c>
      <c r="W388" s="117">
        <f>IFERROR($E388*SUMIF('Daily Log'!$AX$18:$AX$1017,$B388,'Daily Log'!$AY$18:$AY$1017),0)</f>
        <v>0</v>
      </c>
      <c r="X388" s="117">
        <f>IFERROR($E388*SUMIF('Daily Log'!$BA$18:$BA$1017,$B388,'Daily Log'!$BB$18:$BB$1017),0)</f>
        <v>0</v>
      </c>
      <c r="Y388" s="117">
        <f>IFERROR($E388*SUMIF('Daily Log'!$BD$18:$BD$1017,$B388,'Daily Log'!$BE$18:$BE$1017),0)</f>
        <v>0</v>
      </c>
      <c r="Z388" s="117">
        <f>IFERROR($E388*SUMIF('Daily Log'!$BG$18:$BG$1017,$B388,'Daily Log'!$BH$18:$BH$1017),0)</f>
        <v>0</v>
      </c>
      <c r="AA388" s="117">
        <f>IFERROR($E388*SUMIF('Daily Log'!$BJ$18:$BJ$1017,$B388,'Daily Log'!$BK$18:$BK$1017),0)</f>
        <v>0</v>
      </c>
      <c r="AB388" s="117">
        <f>IFERROR($E388*SUMIF('Daily Log'!$BM$18:$BM$1017,$B388,'Daily Log'!$BN$18:$BN$1017),0)</f>
        <v>0</v>
      </c>
      <c r="AC388" s="117">
        <f>IFERROR($E388*SUMIF('Daily Log'!$BP$18:$BP$1017,$B388,'Daily Log'!$BQ$18:$BQ$1017),0)</f>
        <v>0</v>
      </c>
      <c r="AD388" s="117">
        <f>IFERROR($E388*SUMIF('Daily Log'!$BS$18:$BS$1017,$B388,'Daily Log'!$BT$18:$BT$1017),0)</f>
        <v>0</v>
      </c>
      <c r="AE388" s="117">
        <f>IFERROR($E388*SUMIF('Daily Log'!$BV$18:$BV$1017,$B388,'Daily Log'!$BW$18:$BW$1017),0)</f>
        <v>1</v>
      </c>
      <c r="AF388" s="117">
        <f>IFERROR($E388*SUMIF('Daily Log'!$BY$18:$BY$1017,$B388,'Daily Log'!$BZ$18:$BZ$1017),0)</f>
        <v>0</v>
      </c>
      <c r="AG388" s="117">
        <f>IFERROR($E388*SUMIF('Daily Log'!$CB$18:$CB$1017,$B388,'Daily Log'!$CC$18:$CC$1017),0)</f>
        <v>0</v>
      </c>
      <c r="AH388" s="117">
        <f>IFERROR($E388*SUMIF('Daily Log'!$CE$18:$CE$1017,$B388,'Daily Log'!$CF$18:$CF$1017),0)</f>
        <v>0</v>
      </c>
      <c r="AI388" s="117">
        <f>IFERROR($E388*SUMIF('Daily Log'!$CH$18:$CH$1017,$B388,'Daily Log'!$CI$18:$CI$1017),0)</f>
        <v>0</v>
      </c>
      <c r="AJ388" s="117">
        <f>IFERROR($E388*SUMIF('Daily Log'!$CK$18:$CK$1017,$B388,'Daily Log'!$CL$18:$CL$1017),0)</f>
        <v>0</v>
      </c>
      <c r="AK388" s="117">
        <f>IFERROR($E388*SUMIF('Daily Log'!$CN$18:$CN$1017,$B388,'Daily Log'!$CO$18:$CO$1017),0)</f>
        <v>0</v>
      </c>
    </row>
    <row r="389" spans="2:37" ht="33.75" customHeight="1">
      <c r="B389" s="409" t="s">
        <v>611</v>
      </c>
      <c r="C389" s="418"/>
      <c r="D389" s="399" t="s">
        <v>822</v>
      </c>
      <c r="E389" s="184">
        <v>1</v>
      </c>
      <c r="F389" s="116">
        <f t="shared" si="10"/>
        <v>1</v>
      </c>
      <c r="G389" s="117">
        <f>IFERROR($E389*SUMIF('Daily Log'!$B$18:$B$1017,$B389,'Daily Log'!$C$18:$C$1017),0)</f>
        <v>0</v>
      </c>
      <c r="H389" s="117">
        <f>IFERROR($E389*SUMIF('Daily Log'!$E$18:$E$1017,$B389,'Daily Log'!$F$18:$F$1017),0)</f>
        <v>0</v>
      </c>
      <c r="I389" s="117">
        <f>IFERROR($E389*SUMIF('Daily Log'!$H$18:$H$1017,$B389,'Daily Log'!$I$18:$I$1017),0)</f>
        <v>0</v>
      </c>
      <c r="J389" s="117">
        <f>IFERROR($E389*SUMIF('Daily Log'!$K$18:$K$1017,$B389,'Daily Log'!$L$18:$L$1017),0)</f>
        <v>0</v>
      </c>
      <c r="K389" s="117">
        <f>IFERROR($E389*SUMIF('Daily Log'!$N$18:$N$1017,$B389,'Daily Log'!$O$18:$O$1017),0)</f>
        <v>0</v>
      </c>
      <c r="L389" s="117">
        <f>IFERROR($E389*SUMIF('Daily Log'!$Q$18:$Q$1017,$B389,'Daily Log'!$R$18:$R$1017),0)</f>
        <v>0</v>
      </c>
      <c r="M389" s="117">
        <f>IFERROR($E389*SUMIF('Daily Log'!$T$18:$T$1017,$B389,'Daily Log'!$U$18:$U$1017),0)</f>
        <v>0</v>
      </c>
      <c r="N389" s="117">
        <f>IFERROR($E389*SUMIF('Daily Log'!$W$18:$W$1017,$B389,'Daily Log'!$X$18:$X$1017),0)</f>
        <v>0</v>
      </c>
      <c r="O389" s="117">
        <f>IFERROR($E389*SUMIF('Daily Log'!$Z$18:$Z$1017,$B389,'Daily Log'!$AA$18:$AA$1017),0)</f>
        <v>0</v>
      </c>
      <c r="P389" s="117">
        <f>IFERROR($E389*SUMIF('Daily Log'!$AC$18:$AC$1017,$B389,'Daily Log'!$AD$18:$AD$1017),0)</f>
        <v>0</v>
      </c>
      <c r="Q389" s="117">
        <f>IFERROR($E389*SUMIF('Daily Log'!$AF$18:$AF$1017,$B389,'Daily Log'!$AG$18:$AG$1017),0)</f>
        <v>0</v>
      </c>
      <c r="R389" s="117">
        <f>IFERROR($E389*SUMIF('Daily Log'!$AI$18:$AI$1017,$B389,'Daily Log'!$AJ$18:$AJ$1017),0)</f>
        <v>0</v>
      </c>
      <c r="S389" s="117">
        <f>IFERROR($E389*SUMIF('Daily Log'!$AL$18:$AL$1017,$B389,'Daily Log'!$AM$18:$AM$1017),0)</f>
        <v>0</v>
      </c>
      <c r="T389" s="117">
        <f>IFERROR($E389*SUMIF('Daily Log'!$AO$18:$AO$1017,$B389,'Daily Log'!$AP$18:$AP$1017),0)</f>
        <v>0</v>
      </c>
      <c r="U389" s="117">
        <f>IFERROR($E389*SUMIF('Daily Log'!$AR$18:$AR$1017,$B389,'Daily Log'!$AS$18:$AS$1017),0)</f>
        <v>0</v>
      </c>
      <c r="V389" s="117">
        <f>IFERROR($E389*SUMIF('Daily Log'!$AU$18:$AU$1017,$B389,'Daily Log'!$AV$18:$AV$1017),0)</f>
        <v>0</v>
      </c>
      <c r="W389" s="117">
        <f>IFERROR($E389*SUMIF('Daily Log'!$AX$18:$AX$1017,$B389,'Daily Log'!$AY$18:$AY$1017),0)</f>
        <v>0</v>
      </c>
      <c r="X389" s="117">
        <f>IFERROR($E389*SUMIF('Daily Log'!$BA$18:$BA$1017,$B389,'Daily Log'!$BB$18:$BB$1017),0)</f>
        <v>0</v>
      </c>
      <c r="Y389" s="117">
        <f>IFERROR($E389*SUMIF('Daily Log'!$BD$18:$BD$1017,$B389,'Daily Log'!$BE$18:$BE$1017),0)</f>
        <v>0</v>
      </c>
      <c r="Z389" s="117">
        <f>IFERROR($E389*SUMIF('Daily Log'!$BG$18:$BG$1017,$B389,'Daily Log'!$BH$18:$BH$1017),0)</f>
        <v>0</v>
      </c>
      <c r="AA389" s="117">
        <f>IFERROR($E389*SUMIF('Daily Log'!$BJ$18:$BJ$1017,$B389,'Daily Log'!$BK$18:$BK$1017),0)</f>
        <v>0</v>
      </c>
      <c r="AB389" s="117">
        <f>IFERROR($E389*SUMIF('Daily Log'!$BM$18:$BM$1017,$B389,'Daily Log'!$BN$18:$BN$1017),0)</f>
        <v>0</v>
      </c>
      <c r="AC389" s="117">
        <f>IFERROR($E389*SUMIF('Daily Log'!$BP$18:$BP$1017,$B389,'Daily Log'!$BQ$18:$BQ$1017),0)</f>
        <v>1</v>
      </c>
      <c r="AD389" s="117">
        <f>IFERROR($E389*SUMIF('Daily Log'!$BS$18:$BS$1017,$B389,'Daily Log'!$BT$18:$BT$1017),0)</f>
        <v>0</v>
      </c>
      <c r="AE389" s="117">
        <f>IFERROR($E389*SUMIF('Daily Log'!$BV$18:$BV$1017,$B389,'Daily Log'!$BW$18:$BW$1017),0)</f>
        <v>0</v>
      </c>
      <c r="AF389" s="117">
        <f>IFERROR($E389*SUMIF('Daily Log'!$BY$18:$BY$1017,$B389,'Daily Log'!$BZ$18:$BZ$1017),0)</f>
        <v>0</v>
      </c>
      <c r="AG389" s="117">
        <f>IFERROR($E389*SUMIF('Daily Log'!$CB$18:$CB$1017,$B389,'Daily Log'!$CC$18:$CC$1017),0)</f>
        <v>0</v>
      </c>
      <c r="AH389" s="117">
        <f>IFERROR($E389*SUMIF('Daily Log'!$CE$18:$CE$1017,$B389,'Daily Log'!$CF$18:$CF$1017),0)</f>
        <v>0</v>
      </c>
      <c r="AI389" s="117">
        <f>IFERROR($E389*SUMIF('Daily Log'!$CH$18:$CH$1017,$B389,'Daily Log'!$CI$18:$CI$1017),0)</f>
        <v>0</v>
      </c>
      <c r="AJ389" s="117">
        <f>IFERROR($E389*SUMIF('Daily Log'!$CK$18:$CK$1017,$B389,'Daily Log'!$CL$18:$CL$1017),0)</f>
        <v>0</v>
      </c>
      <c r="AK389" s="117">
        <f>IFERROR($E389*SUMIF('Daily Log'!$CN$18:$CN$1017,$B389,'Daily Log'!$CO$18:$CO$1017),0)</f>
        <v>0</v>
      </c>
    </row>
    <row r="390" spans="2:37" ht="33.75" customHeight="1">
      <c r="B390" s="409" t="s">
        <v>818</v>
      </c>
      <c r="C390" s="418"/>
      <c r="D390" s="399" t="s">
        <v>822</v>
      </c>
      <c r="E390" s="184">
        <v>1</v>
      </c>
      <c r="F390" s="116">
        <f t="shared" si="10"/>
        <v>0</v>
      </c>
      <c r="G390" s="117">
        <f>IFERROR($E390*SUMIF('Daily Log'!$B$18:$B$1017,$B390,'Daily Log'!$C$18:$C$1017),0)</f>
        <v>0</v>
      </c>
      <c r="H390" s="117">
        <f>IFERROR($E390*SUMIF('Daily Log'!$E$18:$E$1017,$B390,'Daily Log'!$F$18:$F$1017),0)</f>
        <v>0</v>
      </c>
      <c r="I390" s="117">
        <f>IFERROR($E390*SUMIF('Daily Log'!$H$18:$H$1017,$B390,'Daily Log'!$I$18:$I$1017),0)</f>
        <v>0</v>
      </c>
      <c r="J390" s="117">
        <f>IFERROR($E390*SUMIF('Daily Log'!$K$18:$K$1017,$B390,'Daily Log'!$L$18:$L$1017),0)</f>
        <v>0</v>
      </c>
      <c r="K390" s="117">
        <f>IFERROR($E390*SUMIF('Daily Log'!$N$18:$N$1017,$B390,'Daily Log'!$O$18:$O$1017),0)</f>
        <v>0</v>
      </c>
      <c r="L390" s="117">
        <f>IFERROR($E390*SUMIF('Daily Log'!$Q$18:$Q$1017,$B390,'Daily Log'!$R$18:$R$1017),0)</f>
        <v>0</v>
      </c>
      <c r="M390" s="117">
        <f>IFERROR($E390*SUMIF('Daily Log'!$T$18:$T$1017,$B390,'Daily Log'!$U$18:$U$1017),0)</f>
        <v>0</v>
      </c>
      <c r="N390" s="117">
        <f>IFERROR($E390*SUMIF('Daily Log'!$W$18:$W$1017,$B390,'Daily Log'!$X$18:$X$1017),0)</f>
        <v>0</v>
      </c>
      <c r="O390" s="117">
        <f>IFERROR($E390*SUMIF('Daily Log'!$Z$18:$Z$1017,$B390,'Daily Log'!$AA$18:$AA$1017),0)</f>
        <v>0</v>
      </c>
      <c r="P390" s="117">
        <f>IFERROR($E390*SUMIF('Daily Log'!$AC$18:$AC$1017,$B390,'Daily Log'!$AD$18:$AD$1017),0)</f>
        <v>0</v>
      </c>
      <c r="Q390" s="117">
        <f>IFERROR($E390*SUMIF('Daily Log'!$AF$18:$AF$1017,$B390,'Daily Log'!$AG$18:$AG$1017),0)</f>
        <v>0</v>
      </c>
      <c r="R390" s="117">
        <f>IFERROR($E390*SUMIF('Daily Log'!$AI$18:$AI$1017,$B390,'Daily Log'!$AJ$18:$AJ$1017),0)</f>
        <v>0</v>
      </c>
      <c r="S390" s="117">
        <f>IFERROR($E390*SUMIF('Daily Log'!$AL$18:$AL$1017,$B390,'Daily Log'!$AM$18:$AM$1017),0)</f>
        <v>0</v>
      </c>
      <c r="T390" s="117">
        <f>IFERROR($E390*SUMIF('Daily Log'!$AO$18:$AO$1017,$B390,'Daily Log'!$AP$18:$AP$1017),0)</f>
        <v>0</v>
      </c>
      <c r="U390" s="117">
        <f>IFERROR($E390*SUMIF('Daily Log'!$AR$18:$AR$1017,$B390,'Daily Log'!$AS$18:$AS$1017),0)</f>
        <v>0</v>
      </c>
      <c r="V390" s="117">
        <f>IFERROR($E390*SUMIF('Daily Log'!$AU$18:$AU$1017,$B390,'Daily Log'!$AV$18:$AV$1017),0)</f>
        <v>0</v>
      </c>
      <c r="W390" s="117">
        <f>IFERROR($E390*SUMIF('Daily Log'!$AX$18:$AX$1017,$B390,'Daily Log'!$AY$18:$AY$1017),0)</f>
        <v>0</v>
      </c>
      <c r="X390" s="117">
        <f>IFERROR($E390*SUMIF('Daily Log'!$BA$18:$BA$1017,$B390,'Daily Log'!$BB$18:$BB$1017),0)</f>
        <v>0</v>
      </c>
      <c r="Y390" s="117">
        <f>IFERROR($E390*SUMIF('Daily Log'!$BD$18:$BD$1017,$B390,'Daily Log'!$BE$18:$BE$1017),0)</f>
        <v>0</v>
      </c>
      <c r="Z390" s="117">
        <f>IFERROR($E390*SUMIF('Daily Log'!$BG$18:$BG$1017,$B390,'Daily Log'!$BH$18:$BH$1017),0)</f>
        <v>0</v>
      </c>
      <c r="AA390" s="117">
        <f>IFERROR($E390*SUMIF('Daily Log'!$BJ$18:$BJ$1017,$B390,'Daily Log'!$BK$18:$BK$1017),0)</f>
        <v>0</v>
      </c>
      <c r="AB390" s="117">
        <f>IFERROR($E390*SUMIF('Daily Log'!$BM$18:$BM$1017,$B390,'Daily Log'!$BN$18:$BN$1017),0)</f>
        <v>0</v>
      </c>
      <c r="AC390" s="117">
        <f>IFERROR($E390*SUMIF('Daily Log'!$BP$18:$BP$1017,$B390,'Daily Log'!$BQ$18:$BQ$1017),0)</f>
        <v>0</v>
      </c>
      <c r="AD390" s="117">
        <f>IFERROR($E390*SUMIF('Daily Log'!$BS$18:$BS$1017,$B390,'Daily Log'!$BT$18:$BT$1017),0)</f>
        <v>0</v>
      </c>
      <c r="AE390" s="117">
        <f>IFERROR($E390*SUMIF('Daily Log'!$BV$18:$BV$1017,$B390,'Daily Log'!$BW$18:$BW$1017),0)</f>
        <v>0</v>
      </c>
      <c r="AF390" s="117">
        <f>IFERROR($E390*SUMIF('Daily Log'!$BY$18:$BY$1017,$B390,'Daily Log'!$BZ$18:$BZ$1017),0)</f>
        <v>0</v>
      </c>
      <c r="AG390" s="117">
        <f>IFERROR($E390*SUMIF('Daily Log'!$CB$18:$CB$1017,$B390,'Daily Log'!$CC$18:$CC$1017),0)</f>
        <v>0</v>
      </c>
      <c r="AH390" s="117">
        <f>IFERROR($E390*SUMIF('Daily Log'!$CE$18:$CE$1017,$B390,'Daily Log'!$CF$18:$CF$1017),0)</f>
        <v>0</v>
      </c>
      <c r="AI390" s="117">
        <f>IFERROR($E390*SUMIF('Daily Log'!$CH$18:$CH$1017,$B390,'Daily Log'!$CI$18:$CI$1017),0)</f>
        <v>0</v>
      </c>
      <c r="AJ390" s="117">
        <f>IFERROR($E390*SUMIF('Daily Log'!$CK$18:$CK$1017,$B390,'Daily Log'!$CL$18:$CL$1017),0)</f>
        <v>0</v>
      </c>
      <c r="AK390" s="117">
        <f>IFERROR($E390*SUMIF('Daily Log'!$CN$18:$CN$1017,$B390,'Daily Log'!$CO$18:$CO$1017),0)</f>
        <v>0</v>
      </c>
    </row>
    <row r="391" spans="2:37" ht="33.75" customHeight="1">
      <c r="B391" s="409" t="s">
        <v>612</v>
      </c>
      <c r="C391" s="418"/>
      <c r="D391" s="399" t="s">
        <v>822</v>
      </c>
      <c r="E391" s="184">
        <v>1</v>
      </c>
      <c r="F391" s="116">
        <f t="shared" si="10"/>
        <v>0</v>
      </c>
      <c r="G391" s="117">
        <f>IFERROR($E391*SUMIF('Daily Log'!$B$18:$B$1017,$B391,'Daily Log'!$C$18:$C$1017),0)</f>
        <v>0</v>
      </c>
      <c r="H391" s="117">
        <f>IFERROR($E391*SUMIF('Daily Log'!$E$18:$E$1017,$B391,'Daily Log'!$F$18:$F$1017),0)</f>
        <v>0</v>
      </c>
      <c r="I391" s="117">
        <f>IFERROR($E391*SUMIF('Daily Log'!$H$18:$H$1017,$B391,'Daily Log'!$I$18:$I$1017),0)</f>
        <v>0</v>
      </c>
      <c r="J391" s="117">
        <f>IFERROR($E391*SUMIF('Daily Log'!$K$18:$K$1017,$B391,'Daily Log'!$L$18:$L$1017),0)</f>
        <v>0</v>
      </c>
      <c r="K391" s="117">
        <f>IFERROR($E391*SUMIF('Daily Log'!$N$18:$N$1017,$B391,'Daily Log'!$O$18:$O$1017),0)</f>
        <v>0</v>
      </c>
      <c r="L391" s="117">
        <f>IFERROR($E391*SUMIF('Daily Log'!$Q$18:$Q$1017,$B391,'Daily Log'!$R$18:$R$1017),0)</f>
        <v>0</v>
      </c>
      <c r="M391" s="117">
        <f>IFERROR($E391*SUMIF('Daily Log'!$T$18:$T$1017,$B391,'Daily Log'!$U$18:$U$1017),0)</f>
        <v>0</v>
      </c>
      <c r="N391" s="117">
        <f>IFERROR($E391*SUMIF('Daily Log'!$W$18:$W$1017,$B391,'Daily Log'!$X$18:$X$1017),0)</f>
        <v>0</v>
      </c>
      <c r="O391" s="117">
        <f>IFERROR($E391*SUMIF('Daily Log'!$Z$18:$Z$1017,$B391,'Daily Log'!$AA$18:$AA$1017),0)</f>
        <v>0</v>
      </c>
      <c r="P391" s="117">
        <f>IFERROR($E391*SUMIF('Daily Log'!$AC$18:$AC$1017,$B391,'Daily Log'!$AD$18:$AD$1017),0)</f>
        <v>0</v>
      </c>
      <c r="Q391" s="117">
        <f>IFERROR($E391*SUMIF('Daily Log'!$AF$18:$AF$1017,$B391,'Daily Log'!$AG$18:$AG$1017),0)</f>
        <v>0</v>
      </c>
      <c r="R391" s="117">
        <f>IFERROR($E391*SUMIF('Daily Log'!$AI$18:$AI$1017,$B391,'Daily Log'!$AJ$18:$AJ$1017),0)</f>
        <v>0</v>
      </c>
      <c r="S391" s="117">
        <f>IFERROR($E391*SUMIF('Daily Log'!$AL$18:$AL$1017,$B391,'Daily Log'!$AM$18:$AM$1017),0)</f>
        <v>0</v>
      </c>
      <c r="T391" s="117">
        <f>IFERROR($E391*SUMIF('Daily Log'!$AO$18:$AO$1017,$B391,'Daily Log'!$AP$18:$AP$1017),0)</f>
        <v>0</v>
      </c>
      <c r="U391" s="117">
        <f>IFERROR($E391*SUMIF('Daily Log'!$AR$18:$AR$1017,$B391,'Daily Log'!$AS$18:$AS$1017),0)</f>
        <v>0</v>
      </c>
      <c r="V391" s="117">
        <f>IFERROR($E391*SUMIF('Daily Log'!$AU$18:$AU$1017,$B391,'Daily Log'!$AV$18:$AV$1017),0)</f>
        <v>0</v>
      </c>
      <c r="W391" s="117">
        <f>IFERROR($E391*SUMIF('Daily Log'!$AX$18:$AX$1017,$B391,'Daily Log'!$AY$18:$AY$1017),0)</f>
        <v>0</v>
      </c>
      <c r="X391" s="117">
        <f>IFERROR($E391*SUMIF('Daily Log'!$BA$18:$BA$1017,$B391,'Daily Log'!$BB$18:$BB$1017),0)</f>
        <v>0</v>
      </c>
      <c r="Y391" s="117">
        <f>IFERROR($E391*SUMIF('Daily Log'!$BD$18:$BD$1017,$B391,'Daily Log'!$BE$18:$BE$1017),0)</f>
        <v>0</v>
      </c>
      <c r="Z391" s="117">
        <f>IFERROR($E391*SUMIF('Daily Log'!$BG$18:$BG$1017,$B391,'Daily Log'!$BH$18:$BH$1017),0)</f>
        <v>0</v>
      </c>
      <c r="AA391" s="117">
        <f>IFERROR($E391*SUMIF('Daily Log'!$BJ$18:$BJ$1017,$B391,'Daily Log'!$BK$18:$BK$1017),0)</f>
        <v>0</v>
      </c>
      <c r="AB391" s="117">
        <f>IFERROR($E391*SUMIF('Daily Log'!$BM$18:$BM$1017,$B391,'Daily Log'!$BN$18:$BN$1017),0)</f>
        <v>0</v>
      </c>
      <c r="AC391" s="117">
        <f>IFERROR($E391*SUMIF('Daily Log'!$BP$18:$BP$1017,$B391,'Daily Log'!$BQ$18:$BQ$1017),0)</f>
        <v>0</v>
      </c>
      <c r="AD391" s="117">
        <f>IFERROR($E391*SUMIF('Daily Log'!$BS$18:$BS$1017,$B391,'Daily Log'!$BT$18:$BT$1017),0)</f>
        <v>0</v>
      </c>
      <c r="AE391" s="117">
        <f>IFERROR($E391*SUMIF('Daily Log'!$BV$18:$BV$1017,$B391,'Daily Log'!$BW$18:$BW$1017),0)</f>
        <v>0</v>
      </c>
      <c r="AF391" s="117">
        <f>IFERROR($E391*SUMIF('Daily Log'!$BY$18:$BY$1017,$B391,'Daily Log'!$BZ$18:$BZ$1017),0)</f>
        <v>0</v>
      </c>
      <c r="AG391" s="117">
        <f>IFERROR($E391*SUMIF('Daily Log'!$CB$18:$CB$1017,$B391,'Daily Log'!$CC$18:$CC$1017),0)</f>
        <v>0</v>
      </c>
      <c r="AH391" s="117">
        <f>IFERROR($E391*SUMIF('Daily Log'!$CE$18:$CE$1017,$B391,'Daily Log'!$CF$18:$CF$1017),0)</f>
        <v>0</v>
      </c>
      <c r="AI391" s="117">
        <f>IFERROR($E391*SUMIF('Daily Log'!$CH$18:$CH$1017,$B391,'Daily Log'!$CI$18:$CI$1017),0)</f>
        <v>0</v>
      </c>
      <c r="AJ391" s="117">
        <f>IFERROR($E391*SUMIF('Daily Log'!$CK$18:$CK$1017,$B391,'Daily Log'!$CL$18:$CL$1017),0)</f>
        <v>0</v>
      </c>
      <c r="AK391" s="117">
        <f>IFERROR($E391*SUMIF('Daily Log'!$CN$18:$CN$1017,$B391,'Daily Log'!$CO$18:$CO$1017),0)</f>
        <v>0</v>
      </c>
    </row>
    <row r="392" spans="2:37" ht="33.75" customHeight="1">
      <c r="B392" s="409" t="s">
        <v>819</v>
      </c>
      <c r="C392" s="418"/>
      <c r="D392" s="399" t="s">
        <v>822</v>
      </c>
      <c r="E392" s="184">
        <v>1</v>
      </c>
      <c r="F392" s="116">
        <f t="shared" si="10"/>
        <v>0</v>
      </c>
      <c r="G392" s="117">
        <f>IFERROR($E392*SUMIF('Daily Log'!$B$18:$B$1017,$B392,'Daily Log'!$C$18:$C$1017),0)</f>
        <v>0</v>
      </c>
      <c r="H392" s="117">
        <f>IFERROR($E392*SUMIF('Daily Log'!$E$18:$E$1017,$B392,'Daily Log'!$F$18:$F$1017),0)</f>
        <v>0</v>
      </c>
      <c r="I392" s="117">
        <f>IFERROR($E392*SUMIF('Daily Log'!$H$18:$H$1017,$B392,'Daily Log'!$I$18:$I$1017),0)</f>
        <v>0</v>
      </c>
      <c r="J392" s="117">
        <f>IFERROR($E392*SUMIF('Daily Log'!$K$18:$K$1017,$B392,'Daily Log'!$L$18:$L$1017),0)</f>
        <v>0</v>
      </c>
      <c r="K392" s="117">
        <f>IFERROR($E392*SUMIF('Daily Log'!$N$18:$N$1017,$B392,'Daily Log'!$O$18:$O$1017),0)</f>
        <v>0</v>
      </c>
      <c r="L392" s="117">
        <f>IFERROR($E392*SUMIF('Daily Log'!$Q$18:$Q$1017,$B392,'Daily Log'!$R$18:$R$1017),0)</f>
        <v>0</v>
      </c>
      <c r="M392" s="117">
        <f>IFERROR($E392*SUMIF('Daily Log'!$T$18:$T$1017,$B392,'Daily Log'!$U$18:$U$1017),0)</f>
        <v>0</v>
      </c>
      <c r="N392" s="117">
        <f>IFERROR($E392*SUMIF('Daily Log'!$W$18:$W$1017,$B392,'Daily Log'!$X$18:$X$1017),0)</f>
        <v>0</v>
      </c>
      <c r="O392" s="117">
        <f>IFERROR($E392*SUMIF('Daily Log'!$Z$18:$Z$1017,$B392,'Daily Log'!$AA$18:$AA$1017),0)</f>
        <v>0</v>
      </c>
      <c r="P392" s="117">
        <f>IFERROR($E392*SUMIF('Daily Log'!$AC$18:$AC$1017,$B392,'Daily Log'!$AD$18:$AD$1017),0)</f>
        <v>0</v>
      </c>
      <c r="Q392" s="117">
        <f>IFERROR($E392*SUMIF('Daily Log'!$AF$18:$AF$1017,$B392,'Daily Log'!$AG$18:$AG$1017),0)</f>
        <v>0</v>
      </c>
      <c r="R392" s="117">
        <f>IFERROR($E392*SUMIF('Daily Log'!$AI$18:$AI$1017,$B392,'Daily Log'!$AJ$18:$AJ$1017),0)</f>
        <v>0</v>
      </c>
      <c r="S392" s="117">
        <f>IFERROR($E392*SUMIF('Daily Log'!$AL$18:$AL$1017,$B392,'Daily Log'!$AM$18:$AM$1017),0)</f>
        <v>0</v>
      </c>
      <c r="T392" s="117">
        <f>IFERROR($E392*SUMIF('Daily Log'!$AO$18:$AO$1017,$B392,'Daily Log'!$AP$18:$AP$1017),0)</f>
        <v>0</v>
      </c>
      <c r="U392" s="117">
        <f>IFERROR($E392*SUMIF('Daily Log'!$AR$18:$AR$1017,$B392,'Daily Log'!$AS$18:$AS$1017),0)</f>
        <v>0</v>
      </c>
      <c r="V392" s="117">
        <f>IFERROR($E392*SUMIF('Daily Log'!$AU$18:$AU$1017,$B392,'Daily Log'!$AV$18:$AV$1017),0)</f>
        <v>0</v>
      </c>
      <c r="W392" s="117">
        <f>IFERROR($E392*SUMIF('Daily Log'!$AX$18:$AX$1017,$B392,'Daily Log'!$AY$18:$AY$1017),0)</f>
        <v>0</v>
      </c>
      <c r="X392" s="117">
        <f>IFERROR($E392*SUMIF('Daily Log'!$BA$18:$BA$1017,$B392,'Daily Log'!$BB$18:$BB$1017),0)</f>
        <v>0</v>
      </c>
      <c r="Y392" s="117">
        <f>IFERROR($E392*SUMIF('Daily Log'!$BD$18:$BD$1017,$B392,'Daily Log'!$BE$18:$BE$1017),0)</f>
        <v>0</v>
      </c>
      <c r="Z392" s="117">
        <f>IFERROR($E392*SUMIF('Daily Log'!$BG$18:$BG$1017,$B392,'Daily Log'!$BH$18:$BH$1017),0)</f>
        <v>0</v>
      </c>
      <c r="AA392" s="117">
        <f>IFERROR($E392*SUMIF('Daily Log'!$BJ$18:$BJ$1017,$B392,'Daily Log'!$BK$18:$BK$1017),0)</f>
        <v>0</v>
      </c>
      <c r="AB392" s="117">
        <f>IFERROR($E392*SUMIF('Daily Log'!$BM$18:$BM$1017,$B392,'Daily Log'!$BN$18:$BN$1017),0)</f>
        <v>0</v>
      </c>
      <c r="AC392" s="117">
        <f>IFERROR($E392*SUMIF('Daily Log'!$BP$18:$BP$1017,$B392,'Daily Log'!$BQ$18:$BQ$1017),0)</f>
        <v>0</v>
      </c>
      <c r="AD392" s="117">
        <f>IFERROR($E392*SUMIF('Daily Log'!$BS$18:$BS$1017,$B392,'Daily Log'!$BT$18:$BT$1017),0)</f>
        <v>0</v>
      </c>
      <c r="AE392" s="117">
        <f>IFERROR($E392*SUMIF('Daily Log'!$BV$18:$BV$1017,$B392,'Daily Log'!$BW$18:$BW$1017),0)</f>
        <v>0</v>
      </c>
      <c r="AF392" s="117">
        <f>IFERROR($E392*SUMIF('Daily Log'!$BY$18:$BY$1017,$B392,'Daily Log'!$BZ$18:$BZ$1017),0)</f>
        <v>0</v>
      </c>
      <c r="AG392" s="117">
        <f>IFERROR($E392*SUMIF('Daily Log'!$CB$18:$CB$1017,$B392,'Daily Log'!$CC$18:$CC$1017),0)</f>
        <v>0</v>
      </c>
      <c r="AH392" s="117">
        <f>IFERROR($E392*SUMIF('Daily Log'!$CE$18:$CE$1017,$B392,'Daily Log'!$CF$18:$CF$1017),0)</f>
        <v>0</v>
      </c>
      <c r="AI392" s="117">
        <f>IFERROR($E392*SUMIF('Daily Log'!$CH$18:$CH$1017,$B392,'Daily Log'!$CI$18:$CI$1017),0)</f>
        <v>0</v>
      </c>
      <c r="AJ392" s="117">
        <f>IFERROR($E392*SUMIF('Daily Log'!$CK$18:$CK$1017,$B392,'Daily Log'!$CL$18:$CL$1017),0)</f>
        <v>0</v>
      </c>
      <c r="AK392" s="117">
        <f>IFERROR($E392*SUMIF('Daily Log'!$CN$18:$CN$1017,$B392,'Daily Log'!$CO$18:$CO$1017),0)</f>
        <v>0</v>
      </c>
    </row>
    <row r="393" spans="2:37" ht="33.75" customHeight="1">
      <c r="B393" s="409" t="s">
        <v>820</v>
      </c>
      <c r="C393" s="418"/>
      <c r="D393" s="399" t="s">
        <v>822</v>
      </c>
      <c r="E393" s="184">
        <v>1</v>
      </c>
      <c r="F393" s="116">
        <f t="shared" si="10"/>
        <v>0</v>
      </c>
      <c r="G393" s="117">
        <f>IFERROR($E393*SUMIF('Daily Log'!$B$18:$B$1017,$B393,'Daily Log'!$C$18:$C$1017),0)</f>
        <v>0</v>
      </c>
      <c r="H393" s="117">
        <f>IFERROR($E393*SUMIF('Daily Log'!$E$18:$E$1017,$B393,'Daily Log'!$F$18:$F$1017),0)</f>
        <v>0</v>
      </c>
      <c r="I393" s="117">
        <f>IFERROR($E393*SUMIF('Daily Log'!$H$18:$H$1017,$B393,'Daily Log'!$I$18:$I$1017),0)</f>
        <v>0</v>
      </c>
      <c r="J393" s="117">
        <f>IFERROR($E393*SUMIF('Daily Log'!$K$18:$K$1017,$B393,'Daily Log'!$L$18:$L$1017),0)</f>
        <v>0</v>
      </c>
      <c r="K393" s="117">
        <f>IFERROR($E393*SUMIF('Daily Log'!$N$18:$N$1017,$B393,'Daily Log'!$O$18:$O$1017),0)</f>
        <v>0</v>
      </c>
      <c r="L393" s="117">
        <f>IFERROR($E393*SUMIF('Daily Log'!$Q$18:$Q$1017,$B393,'Daily Log'!$R$18:$R$1017),0)</f>
        <v>0</v>
      </c>
      <c r="M393" s="117">
        <f>IFERROR($E393*SUMIF('Daily Log'!$T$18:$T$1017,$B393,'Daily Log'!$U$18:$U$1017),0)</f>
        <v>0</v>
      </c>
      <c r="N393" s="117">
        <f>IFERROR($E393*SUMIF('Daily Log'!$W$18:$W$1017,$B393,'Daily Log'!$X$18:$X$1017),0)</f>
        <v>0</v>
      </c>
      <c r="O393" s="117">
        <f>IFERROR($E393*SUMIF('Daily Log'!$Z$18:$Z$1017,$B393,'Daily Log'!$AA$18:$AA$1017),0)</f>
        <v>0</v>
      </c>
      <c r="P393" s="117">
        <f>IFERROR($E393*SUMIF('Daily Log'!$AC$18:$AC$1017,$B393,'Daily Log'!$AD$18:$AD$1017),0)</f>
        <v>0</v>
      </c>
      <c r="Q393" s="117">
        <f>IFERROR($E393*SUMIF('Daily Log'!$AF$18:$AF$1017,$B393,'Daily Log'!$AG$18:$AG$1017),0)</f>
        <v>0</v>
      </c>
      <c r="R393" s="117">
        <f>IFERROR($E393*SUMIF('Daily Log'!$AI$18:$AI$1017,$B393,'Daily Log'!$AJ$18:$AJ$1017),0)</f>
        <v>0</v>
      </c>
      <c r="S393" s="117">
        <f>IFERROR($E393*SUMIF('Daily Log'!$AL$18:$AL$1017,$B393,'Daily Log'!$AM$18:$AM$1017),0)</f>
        <v>0</v>
      </c>
      <c r="T393" s="117">
        <f>IFERROR($E393*SUMIF('Daily Log'!$AO$18:$AO$1017,$B393,'Daily Log'!$AP$18:$AP$1017),0)</f>
        <v>0</v>
      </c>
      <c r="U393" s="117">
        <f>IFERROR($E393*SUMIF('Daily Log'!$AR$18:$AR$1017,$B393,'Daily Log'!$AS$18:$AS$1017),0)</f>
        <v>0</v>
      </c>
      <c r="V393" s="117">
        <f>IFERROR($E393*SUMIF('Daily Log'!$AU$18:$AU$1017,$B393,'Daily Log'!$AV$18:$AV$1017),0)</f>
        <v>0</v>
      </c>
      <c r="W393" s="117">
        <f>IFERROR($E393*SUMIF('Daily Log'!$AX$18:$AX$1017,$B393,'Daily Log'!$AY$18:$AY$1017),0)</f>
        <v>0</v>
      </c>
      <c r="X393" s="117">
        <f>IFERROR($E393*SUMIF('Daily Log'!$BA$18:$BA$1017,$B393,'Daily Log'!$BB$18:$BB$1017),0)</f>
        <v>0</v>
      </c>
      <c r="Y393" s="117">
        <f>IFERROR($E393*SUMIF('Daily Log'!$BD$18:$BD$1017,$B393,'Daily Log'!$BE$18:$BE$1017),0)</f>
        <v>0</v>
      </c>
      <c r="Z393" s="117">
        <f>IFERROR($E393*SUMIF('Daily Log'!$BG$18:$BG$1017,$B393,'Daily Log'!$BH$18:$BH$1017),0)</f>
        <v>0</v>
      </c>
      <c r="AA393" s="117">
        <f>IFERROR($E393*SUMIF('Daily Log'!$BJ$18:$BJ$1017,$B393,'Daily Log'!$BK$18:$BK$1017),0)</f>
        <v>0</v>
      </c>
      <c r="AB393" s="117">
        <f>IFERROR($E393*SUMIF('Daily Log'!$BM$18:$BM$1017,$B393,'Daily Log'!$BN$18:$BN$1017),0)</f>
        <v>0</v>
      </c>
      <c r="AC393" s="117">
        <f>IFERROR($E393*SUMIF('Daily Log'!$BP$18:$BP$1017,$B393,'Daily Log'!$BQ$18:$BQ$1017),0)</f>
        <v>0</v>
      </c>
      <c r="AD393" s="117">
        <f>IFERROR($E393*SUMIF('Daily Log'!$BS$18:$BS$1017,$B393,'Daily Log'!$BT$18:$BT$1017),0)</f>
        <v>0</v>
      </c>
      <c r="AE393" s="117">
        <f>IFERROR($E393*SUMIF('Daily Log'!$BV$18:$BV$1017,$B393,'Daily Log'!$BW$18:$BW$1017),0)</f>
        <v>0</v>
      </c>
      <c r="AF393" s="117">
        <f>IFERROR($E393*SUMIF('Daily Log'!$BY$18:$BY$1017,$B393,'Daily Log'!$BZ$18:$BZ$1017),0)</f>
        <v>0</v>
      </c>
      <c r="AG393" s="117">
        <f>IFERROR($E393*SUMIF('Daily Log'!$CB$18:$CB$1017,$B393,'Daily Log'!$CC$18:$CC$1017),0)</f>
        <v>0</v>
      </c>
      <c r="AH393" s="117">
        <f>IFERROR($E393*SUMIF('Daily Log'!$CE$18:$CE$1017,$B393,'Daily Log'!$CF$18:$CF$1017),0)</f>
        <v>0</v>
      </c>
      <c r="AI393" s="117">
        <f>IFERROR($E393*SUMIF('Daily Log'!$CH$18:$CH$1017,$B393,'Daily Log'!$CI$18:$CI$1017),0)</f>
        <v>0</v>
      </c>
      <c r="AJ393" s="117">
        <f>IFERROR($E393*SUMIF('Daily Log'!$CK$18:$CK$1017,$B393,'Daily Log'!$CL$18:$CL$1017),0)</f>
        <v>0</v>
      </c>
      <c r="AK393" s="117">
        <f>IFERROR($E393*SUMIF('Daily Log'!$CN$18:$CN$1017,$B393,'Daily Log'!$CO$18:$CO$1017),0)</f>
        <v>0</v>
      </c>
    </row>
    <row r="394" spans="2:37" ht="33.75" customHeight="1">
      <c r="B394" s="409" t="s">
        <v>633</v>
      </c>
      <c r="C394" s="418"/>
      <c r="D394" s="399" t="s">
        <v>822</v>
      </c>
      <c r="E394" s="184">
        <v>1</v>
      </c>
      <c r="F394" s="116">
        <f t="shared" si="10"/>
        <v>1</v>
      </c>
      <c r="G394" s="117">
        <f>IFERROR($E394*SUMIF('Daily Log'!$B$18:$B$1017,$B394,'Daily Log'!$C$18:$C$1017),0)</f>
        <v>0</v>
      </c>
      <c r="H394" s="117">
        <f>IFERROR($E394*SUMIF('Daily Log'!$E$18:$E$1017,$B394,'Daily Log'!$F$18:$F$1017),0)</f>
        <v>0</v>
      </c>
      <c r="I394" s="117">
        <f>IFERROR($E394*SUMIF('Daily Log'!$H$18:$H$1017,$B394,'Daily Log'!$I$18:$I$1017),0)</f>
        <v>0</v>
      </c>
      <c r="J394" s="117">
        <f>IFERROR($E394*SUMIF('Daily Log'!$K$18:$K$1017,$B394,'Daily Log'!$L$18:$L$1017),0)</f>
        <v>0</v>
      </c>
      <c r="K394" s="117">
        <f>IFERROR($E394*SUMIF('Daily Log'!$N$18:$N$1017,$B394,'Daily Log'!$O$18:$O$1017),0)</f>
        <v>0</v>
      </c>
      <c r="L394" s="117">
        <f>IFERROR($E394*SUMIF('Daily Log'!$Q$18:$Q$1017,$B394,'Daily Log'!$R$18:$R$1017),0)</f>
        <v>0</v>
      </c>
      <c r="M394" s="117">
        <f>IFERROR($E394*SUMIF('Daily Log'!$T$18:$T$1017,$B394,'Daily Log'!$U$18:$U$1017),0)</f>
        <v>0</v>
      </c>
      <c r="N394" s="117">
        <f>IFERROR($E394*SUMIF('Daily Log'!$W$18:$W$1017,$B394,'Daily Log'!$X$18:$X$1017),0)</f>
        <v>0</v>
      </c>
      <c r="O394" s="117">
        <f>IFERROR($E394*SUMIF('Daily Log'!$Z$18:$Z$1017,$B394,'Daily Log'!$AA$18:$AA$1017),0)</f>
        <v>0</v>
      </c>
      <c r="P394" s="117">
        <f>IFERROR($E394*SUMIF('Daily Log'!$AC$18:$AC$1017,$B394,'Daily Log'!$AD$18:$AD$1017),0)</f>
        <v>0</v>
      </c>
      <c r="Q394" s="117">
        <f>IFERROR($E394*SUMIF('Daily Log'!$AF$18:$AF$1017,$B394,'Daily Log'!$AG$18:$AG$1017),0)</f>
        <v>0</v>
      </c>
      <c r="R394" s="117">
        <f>IFERROR($E394*SUMIF('Daily Log'!$AI$18:$AI$1017,$B394,'Daily Log'!$AJ$18:$AJ$1017),0)</f>
        <v>0</v>
      </c>
      <c r="S394" s="117">
        <f>IFERROR($E394*SUMIF('Daily Log'!$AL$18:$AL$1017,$B394,'Daily Log'!$AM$18:$AM$1017),0)</f>
        <v>0</v>
      </c>
      <c r="T394" s="117">
        <f>IFERROR($E394*SUMIF('Daily Log'!$AO$18:$AO$1017,$B394,'Daily Log'!$AP$18:$AP$1017),0)</f>
        <v>0</v>
      </c>
      <c r="U394" s="117">
        <f>IFERROR($E394*SUMIF('Daily Log'!$AR$18:$AR$1017,$B394,'Daily Log'!$AS$18:$AS$1017),0)</f>
        <v>0</v>
      </c>
      <c r="V394" s="117">
        <f>IFERROR($E394*SUMIF('Daily Log'!$AU$18:$AU$1017,$B394,'Daily Log'!$AV$18:$AV$1017),0)</f>
        <v>0</v>
      </c>
      <c r="W394" s="117">
        <f>IFERROR($E394*SUMIF('Daily Log'!$AX$18:$AX$1017,$B394,'Daily Log'!$AY$18:$AY$1017),0)</f>
        <v>0</v>
      </c>
      <c r="X394" s="117">
        <f>IFERROR($E394*SUMIF('Daily Log'!$BA$18:$BA$1017,$B394,'Daily Log'!$BB$18:$BB$1017),0)</f>
        <v>0</v>
      </c>
      <c r="Y394" s="117">
        <f>IFERROR($E394*SUMIF('Daily Log'!$BD$18:$BD$1017,$B394,'Daily Log'!$BE$18:$BE$1017),0)</f>
        <v>0</v>
      </c>
      <c r="Z394" s="117">
        <f>IFERROR($E394*SUMIF('Daily Log'!$BG$18:$BG$1017,$B394,'Daily Log'!$BH$18:$BH$1017),0)</f>
        <v>0</v>
      </c>
      <c r="AA394" s="117">
        <f>IFERROR($E394*SUMIF('Daily Log'!$BJ$18:$BJ$1017,$B394,'Daily Log'!$BK$18:$BK$1017),0)</f>
        <v>0</v>
      </c>
      <c r="AB394" s="117">
        <f>IFERROR($E394*SUMIF('Daily Log'!$BM$18:$BM$1017,$B394,'Daily Log'!$BN$18:$BN$1017),0)</f>
        <v>0</v>
      </c>
      <c r="AC394" s="117">
        <f>IFERROR($E394*SUMIF('Daily Log'!$BP$18:$BP$1017,$B394,'Daily Log'!$BQ$18:$BQ$1017),0)</f>
        <v>1</v>
      </c>
      <c r="AD394" s="117">
        <f>IFERROR($E394*SUMIF('Daily Log'!$BS$18:$BS$1017,$B394,'Daily Log'!$BT$18:$BT$1017),0)</f>
        <v>0</v>
      </c>
      <c r="AE394" s="117">
        <f>IFERROR($E394*SUMIF('Daily Log'!$BV$18:$BV$1017,$B394,'Daily Log'!$BW$18:$BW$1017),0)</f>
        <v>0</v>
      </c>
      <c r="AF394" s="117">
        <f>IFERROR($E394*SUMIF('Daily Log'!$BY$18:$BY$1017,$B394,'Daily Log'!$BZ$18:$BZ$1017),0)</f>
        <v>0</v>
      </c>
      <c r="AG394" s="117">
        <f>IFERROR($E394*SUMIF('Daily Log'!$CB$18:$CB$1017,$B394,'Daily Log'!$CC$18:$CC$1017),0)</f>
        <v>0</v>
      </c>
      <c r="AH394" s="117">
        <f>IFERROR($E394*SUMIF('Daily Log'!$CE$18:$CE$1017,$B394,'Daily Log'!$CF$18:$CF$1017),0)</f>
        <v>0</v>
      </c>
      <c r="AI394" s="117">
        <f>IFERROR($E394*SUMIF('Daily Log'!$CH$18:$CH$1017,$B394,'Daily Log'!$CI$18:$CI$1017),0)</f>
        <v>0</v>
      </c>
      <c r="AJ394" s="117">
        <f>IFERROR($E394*SUMIF('Daily Log'!$CK$18:$CK$1017,$B394,'Daily Log'!$CL$18:$CL$1017),0)</f>
        <v>0</v>
      </c>
      <c r="AK394" s="117">
        <f>IFERROR($E394*SUMIF('Daily Log'!$CN$18:$CN$1017,$B394,'Daily Log'!$CO$18:$CO$1017),0)</f>
        <v>0</v>
      </c>
    </row>
    <row r="395" spans="2:37" ht="33.75" customHeight="1">
      <c r="B395" s="409" t="s">
        <v>601</v>
      </c>
      <c r="C395" s="418"/>
      <c r="D395" s="399" t="s">
        <v>822</v>
      </c>
      <c r="E395" s="184">
        <v>1</v>
      </c>
      <c r="F395" s="116">
        <f t="shared" si="10"/>
        <v>9</v>
      </c>
      <c r="G395" s="117">
        <f>IFERROR($E395*SUMIF('Daily Log'!$B$18:$B$1017,$B395,'Daily Log'!$C$18:$C$1017),0)</f>
        <v>0</v>
      </c>
      <c r="H395" s="117">
        <f>IFERROR($E395*SUMIF('Daily Log'!$E$18:$E$1017,$B395,'Daily Log'!$F$18:$F$1017),0)</f>
        <v>0</v>
      </c>
      <c r="I395" s="117">
        <f>IFERROR($E395*SUMIF('Daily Log'!$H$18:$H$1017,$B395,'Daily Log'!$I$18:$I$1017),0)</f>
        <v>0</v>
      </c>
      <c r="J395" s="117">
        <f>IFERROR($E395*SUMIF('Daily Log'!$K$18:$K$1017,$B395,'Daily Log'!$L$18:$L$1017),0)</f>
        <v>0</v>
      </c>
      <c r="K395" s="117">
        <f>IFERROR($E395*SUMIF('Daily Log'!$N$18:$N$1017,$B395,'Daily Log'!$O$18:$O$1017),0)</f>
        <v>0</v>
      </c>
      <c r="L395" s="117">
        <f>IFERROR($E395*SUMIF('Daily Log'!$Q$18:$Q$1017,$B395,'Daily Log'!$R$18:$R$1017),0)</f>
        <v>0</v>
      </c>
      <c r="M395" s="117">
        <f>IFERROR($E395*SUMIF('Daily Log'!$T$18:$T$1017,$B395,'Daily Log'!$U$18:$U$1017),0)</f>
        <v>0</v>
      </c>
      <c r="N395" s="117">
        <f>IFERROR($E395*SUMIF('Daily Log'!$W$18:$W$1017,$B395,'Daily Log'!$X$18:$X$1017),0)</f>
        <v>0</v>
      </c>
      <c r="O395" s="117">
        <f>IFERROR($E395*SUMIF('Daily Log'!$Z$18:$Z$1017,$B395,'Daily Log'!$AA$18:$AA$1017),0)</f>
        <v>0</v>
      </c>
      <c r="P395" s="117">
        <f>IFERROR($E395*SUMIF('Daily Log'!$AC$18:$AC$1017,$B395,'Daily Log'!$AD$18:$AD$1017),0)</f>
        <v>0</v>
      </c>
      <c r="Q395" s="117">
        <f>IFERROR($E395*SUMIF('Daily Log'!$AF$18:$AF$1017,$B395,'Daily Log'!$AG$18:$AG$1017),0)</f>
        <v>0</v>
      </c>
      <c r="R395" s="117">
        <f>IFERROR($E395*SUMIF('Daily Log'!$AI$18:$AI$1017,$B395,'Daily Log'!$AJ$18:$AJ$1017),0)</f>
        <v>0</v>
      </c>
      <c r="S395" s="117">
        <f>IFERROR($E395*SUMIF('Daily Log'!$AL$18:$AL$1017,$B395,'Daily Log'!$AM$18:$AM$1017),0)</f>
        <v>0</v>
      </c>
      <c r="T395" s="117">
        <f>IFERROR($E395*SUMIF('Daily Log'!$AO$18:$AO$1017,$B395,'Daily Log'!$AP$18:$AP$1017),0)</f>
        <v>0</v>
      </c>
      <c r="U395" s="117">
        <f>IFERROR($E395*SUMIF('Daily Log'!$AR$18:$AR$1017,$B395,'Daily Log'!$AS$18:$AS$1017),0)</f>
        <v>0</v>
      </c>
      <c r="V395" s="117">
        <f>IFERROR($E395*SUMIF('Daily Log'!$AU$18:$AU$1017,$B395,'Daily Log'!$AV$18:$AV$1017),0)</f>
        <v>0</v>
      </c>
      <c r="W395" s="117">
        <f>IFERROR($E395*SUMIF('Daily Log'!$AX$18:$AX$1017,$B395,'Daily Log'!$AY$18:$AY$1017),0)</f>
        <v>0</v>
      </c>
      <c r="X395" s="117">
        <f>IFERROR($E395*SUMIF('Daily Log'!$BA$18:$BA$1017,$B395,'Daily Log'!$BB$18:$BB$1017),0)</f>
        <v>0</v>
      </c>
      <c r="Y395" s="117">
        <f>IFERROR($E395*SUMIF('Daily Log'!$BD$18:$BD$1017,$B395,'Daily Log'!$BE$18:$BE$1017),0)</f>
        <v>0</v>
      </c>
      <c r="Z395" s="117">
        <f>IFERROR($E395*SUMIF('Daily Log'!$BG$18:$BG$1017,$B395,'Daily Log'!$BH$18:$BH$1017),0)</f>
        <v>0</v>
      </c>
      <c r="AA395" s="117">
        <f>IFERROR($E395*SUMIF('Daily Log'!$BJ$18:$BJ$1017,$B395,'Daily Log'!$BK$18:$BK$1017),0)</f>
        <v>0</v>
      </c>
      <c r="AB395" s="117">
        <f>IFERROR($E395*SUMIF('Daily Log'!$BM$18:$BM$1017,$B395,'Daily Log'!$BN$18:$BN$1017),0)</f>
        <v>2</v>
      </c>
      <c r="AC395" s="117">
        <f>IFERROR($E395*SUMIF('Daily Log'!$BP$18:$BP$1017,$B395,'Daily Log'!$BQ$18:$BQ$1017),0)</f>
        <v>1</v>
      </c>
      <c r="AD395" s="117">
        <f>IFERROR($E395*SUMIF('Daily Log'!$BS$18:$BS$1017,$B395,'Daily Log'!$BT$18:$BT$1017),0)</f>
        <v>0</v>
      </c>
      <c r="AE395" s="117">
        <f>IFERROR($E395*SUMIF('Daily Log'!$BV$18:$BV$1017,$B395,'Daily Log'!$BW$18:$BW$1017),0)</f>
        <v>1</v>
      </c>
      <c r="AF395" s="117">
        <f>IFERROR($E395*SUMIF('Daily Log'!$BY$18:$BY$1017,$B395,'Daily Log'!$BZ$18:$BZ$1017),0)</f>
        <v>3</v>
      </c>
      <c r="AG395" s="117">
        <f>IFERROR($E395*SUMIF('Daily Log'!$CB$18:$CB$1017,$B395,'Daily Log'!$CC$18:$CC$1017),0)</f>
        <v>2</v>
      </c>
      <c r="AH395" s="117">
        <f>IFERROR($E395*SUMIF('Daily Log'!$CE$18:$CE$1017,$B395,'Daily Log'!$CF$18:$CF$1017),0)</f>
        <v>0</v>
      </c>
      <c r="AI395" s="117">
        <f>IFERROR($E395*SUMIF('Daily Log'!$CH$18:$CH$1017,$B395,'Daily Log'!$CI$18:$CI$1017),0)</f>
        <v>0</v>
      </c>
      <c r="AJ395" s="117">
        <f>IFERROR($E395*SUMIF('Daily Log'!$CK$18:$CK$1017,$B395,'Daily Log'!$CL$18:$CL$1017),0)</f>
        <v>0</v>
      </c>
      <c r="AK395" s="117">
        <f>IFERROR($E395*SUMIF('Daily Log'!$CN$18:$CN$1017,$B395,'Daily Log'!$CO$18:$CO$1017),0)</f>
        <v>0</v>
      </c>
    </row>
    <row r="396" spans="2:37" ht="33.75" customHeight="1">
      <c r="B396" s="409" t="s">
        <v>602</v>
      </c>
      <c r="C396" s="418"/>
      <c r="D396" s="399" t="s">
        <v>822</v>
      </c>
      <c r="E396" s="184">
        <v>1</v>
      </c>
      <c r="F396" s="116">
        <f t="shared" si="10"/>
        <v>24</v>
      </c>
      <c r="G396" s="117">
        <f>IFERROR($E396*SUMIF('Daily Log'!$B$18:$B$1017,$B396,'Daily Log'!$C$18:$C$1017),0)</f>
        <v>0</v>
      </c>
      <c r="H396" s="117">
        <f>IFERROR($E396*SUMIF('Daily Log'!$E$18:$E$1017,$B396,'Daily Log'!$F$18:$F$1017),0)</f>
        <v>0</v>
      </c>
      <c r="I396" s="117">
        <f>IFERROR($E396*SUMIF('Daily Log'!$H$18:$H$1017,$B396,'Daily Log'!$I$18:$I$1017),0)</f>
        <v>0</v>
      </c>
      <c r="J396" s="117">
        <f>IFERROR($E396*SUMIF('Daily Log'!$K$18:$K$1017,$B396,'Daily Log'!$L$18:$L$1017),0)</f>
        <v>0</v>
      </c>
      <c r="K396" s="117">
        <f>IFERROR($E396*SUMIF('Daily Log'!$N$18:$N$1017,$B396,'Daily Log'!$O$18:$O$1017),0)</f>
        <v>0</v>
      </c>
      <c r="L396" s="117">
        <f>IFERROR($E396*SUMIF('Daily Log'!$Q$18:$Q$1017,$B396,'Daily Log'!$R$18:$R$1017),0)</f>
        <v>0</v>
      </c>
      <c r="M396" s="117">
        <f>IFERROR($E396*SUMIF('Daily Log'!$T$18:$T$1017,$B396,'Daily Log'!$U$18:$U$1017),0)</f>
        <v>0</v>
      </c>
      <c r="N396" s="117">
        <f>IFERROR($E396*SUMIF('Daily Log'!$W$18:$W$1017,$B396,'Daily Log'!$X$18:$X$1017),0)</f>
        <v>0</v>
      </c>
      <c r="O396" s="117">
        <f>IFERROR($E396*SUMIF('Daily Log'!$Z$18:$Z$1017,$B396,'Daily Log'!$AA$18:$AA$1017),0)</f>
        <v>0</v>
      </c>
      <c r="P396" s="117">
        <f>IFERROR($E396*SUMIF('Daily Log'!$AC$18:$AC$1017,$B396,'Daily Log'!$AD$18:$AD$1017),0)</f>
        <v>0</v>
      </c>
      <c r="Q396" s="117">
        <f>IFERROR($E396*SUMIF('Daily Log'!$AF$18:$AF$1017,$B396,'Daily Log'!$AG$18:$AG$1017),0)</f>
        <v>0</v>
      </c>
      <c r="R396" s="117">
        <f>IFERROR($E396*SUMIF('Daily Log'!$AI$18:$AI$1017,$B396,'Daily Log'!$AJ$18:$AJ$1017),0)</f>
        <v>0</v>
      </c>
      <c r="S396" s="117">
        <f>IFERROR($E396*SUMIF('Daily Log'!$AL$18:$AL$1017,$B396,'Daily Log'!$AM$18:$AM$1017),0)</f>
        <v>0</v>
      </c>
      <c r="T396" s="117">
        <f>IFERROR($E396*SUMIF('Daily Log'!$AO$18:$AO$1017,$B396,'Daily Log'!$AP$18:$AP$1017),0)</f>
        <v>0</v>
      </c>
      <c r="U396" s="117">
        <f>IFERROR($E396*SUMIF('Daily Log'!$AR$18:$AR$1017,$B396,'Daily Log'!$AS$18:$AS$1017),0)</f>
        <v>0</v>
      </c>
      <c r="V396" s="117">
        <f>IFERROR($E396*SUMIF('Daily Log'!$AU$18:$AU$1017,$B396,'Daily Log'!$AV$18:$AV$1017),0)</f>
        <v>0</v>
      </c>
      <c r="W396" s="117">
        <f>IFERROR($E396*SUMIF('Daily Log'!$AX$18:$AX$1017,$B396,'Daily Log'!$AY$18:$AY$1017),0)</f>
        <v>0</v>
      </c>
      <c r="X396" s="117">
        <f>IFERROR($E396*SUMIF('Daily Log'!$BA$18:$BA$1017,$B396,'Daily Log'!$BB$18:$BB$1017),0)</f>
        <v>0</v>
      </c>
      <c r="Y396" s="117">
        <f>IFERROR($E396*SUMIF('Daily Log'!$BD$18:$BD$1017,$B396,'Daily Log'!$BE$18:$BE$1017),0)</f>
        <v>0</v>
      </c>
      <c r="Z396" s="117">
        <f>IFERROR($E396*SUMIF('Daily Log'!$BG$18:$BG$1017,$B396,'Daily Log'!$BH$18:$BH$1017),0)</f>
        <v>0</v>
      </c>
      <c r="AA396" s="117">
        <f>IFERROR($E396*SUMIF('Daily Log'!$BJ$18:$BJ$1017,$B396,'Daily Log'!$BK$18:$BK$1017),0)</f>
        <v>5</v>
      </c>
      <c r="AB396" s="117">
        <f>IFERROR($E396*SUMIF('Daily Log'!$BM$18:$BM$1017,$B396,'Daily Log'!$BN$18:$BN$1017),0)</f>
        <v>1</v>
      </c>
      <c r="AC396" s="117">
        <f>IFERROR($E396*SUMIF('Daily Log'!$BP$18:$BP$1017,$B396,'Daily Log'!$BQ$18:$BQ$1017),0)</f>
        <v>0</v>
      </c>
      <c r="AD396" s="117">
        <f>IFERROR($E396*SUMIF('Daily Log'!$BS$18:$BS$1017,$B396,'Daily Log'!$BT$18:$BT$1017),0)</f>
        <v>4</v>
      </c>
      <c r="AE396" s="117">
        <f>IFERROR($E396*SUMIF('Daily Log'!$BV$18:$BV$1017,$B396,'Daily Log'!$BW$18:$BW$1017),0)</f>
        <v>8</v>
      </c>
      <c r="AF396" s="117">
        <f>IFERROR($E396*SUMIF('Daily Log'!$BY$18:$BY$1017,$B396,'Daily Log'!$BZ$18:$BZ$1017),0)</f>
        <v>3</v>
      </c>
      <c r="AG396" s="117">
        <f>IFERROR($E396*SUMIF('Daily Log'!$CB$18:$CB$1017,$B396,'Daily Log'!$CC$18:$CC$1017),0)</f>
        <v>3</v>
      </c>
      <c r="AH396" s="117">
        <f>IFERROR($E396*SUMIF('Daily Log'!$CE$18:$CE$1017,$B396,'Daily Log'!$CF$18:$CF$1017),0)</f>
        <v>0</v>
      </c>
      <c r="AI396" s="117">
        <f>IFERROR($E396*SUMIF('Daily Log'!$CH$18:$CH$1017,$B396,'Daily Log'!$CI$18:$CI$1017),0)</f>
        <v>0</v>
      </c>
      <c r="AJ396" s="117">
        <f>IFERROR($E396*SUMIF('Daily Log'!$CK$18:$CK$1017,$B396,'Daily Log'!$CL$18:$CL$1017),0)</f>
        <v>0</v>
      </c>
      <c r="AK396" s="117">
        <f>IFERROR($E396*SUMIF('Daily Log'!$CN$18:$CN$1017,$B396,'Daily Log'!$CO$18:$CO$1017),0)</f>
        <v>0</v>
      </c>
    </row>
    <row r="397" spans="2:37" ht="33.75" hidden="1" customHeight="1">
      <c r="B397" s="757"/>
      <c r="C397" s="758"/>
      <c r="D397" s="399"/>
      <c r="E397" s="184"/>
      <c r="F397" s="116">
        <f t="shared" si="10"/>
        <v>0</v>
      </c>
      <c r="G397" s="117">
        <f>IFERROR($E397*SUMIF('Daily Log'!$B$18:$B$1017,$B397,'Daily Log'!$C$18:$C$1017),0)</f>
        <v>0</v>
      </c>
      <c r="H397" s="117">
        <f>IFERROR($E397*SUMIF('Daily Log'!$E$18:$E$1017,$B397,'Daily Log'!$F$18:$F$1017),0)</f>
        <v>0</v>
      </c>
      <c r="I397" s="117">
        <f>IFERROR($E397*SUMIF('Daily Log'!$H$18:$H$1017,$B397,'Daily Log'!$I$18:$I$1017),0)</f>
        <v>0</v>
      </c>
      <c r="J397" s="117">
        <f>IFERROR($E397*SUMIF('Daily Log'!$K$18:$K$1017,$B397,'Daily Log'!$L$18:$L$1017),0)</f>
        <v>0</v>
      </c>
      <c r="K397" s="117">
        <f>IFERROR($E397*SUMIF('Daily Log'!$N$18:$N$1017,$B397,'Daily Log'!$O$18:$O$1017),0)</f>
        <v>0</v>
      </c>
      <c r="L397" s="117">
        <f>IFERROR($E397*SUMIF('Daily Log'!$Q$18:$Q$1017,$B397,'Daily Log'!$R$18:$R$1017),0)</f>
        <v>0</v>
      </c>
      <c r="M397" s="117">
        <f>IFERROR($E397*SUMIF('Daily Log'!$T$18:$T$1017,$B397,'Daily Log'!$U$18:$U$1017),0)</f>
        <v>0</v>
      </c>
      <c r="N397" s="117">
        <f>IFERROR($E397*SUMIF('Daily Log'!$W$18:$W$1017,$B397,'Daily Log'!$X$18:$X$1017),0)</f>
        <v>0</v>
      </c>
      <c r="O397" s="117">
        <f>IFERROR($E397*SUMIF('Daily Log'!$Z$18:$Z$1017,$B397,'Daily Log'!$AA$18:$AA$1017),0)</f>
        <v>0</v>
      </c>
      <c r="P397" s="117">
        <f>IFERROR($E397*SUMIF('Daily Log'!$AC$18:$AC$1017,$B397,'Daily Log'!$AD$18:$AD$1017),0)</f>
        <v>0</v>
      </c>
      <c r="Q397" s="117">
        <f>IFERROR($E397*SUMIF('Daily Log'!$AF$18:$AF$1017,$B397,'Daily Log'!$AG$18:$AG$1017),0)</f>
        <v>0</v>
      </c>
      <c r="R397" s="117">
        <f>IFERROR($E397*SUMIF('Daily Log'!$AI$18:$AI$1017,$B397,'Daily Log'!$AJ$18:$AJ$1017),0)</f>
        <v>0</v>
      </c>
      <c r="S397" s="117">
        <f>IFERROR($E397*SUMIF('Daily Log'!$AL$18:$AL$1017,$B397,'Daily Log'!$AM$18:$AM$1017),0)</f>
        <v>0</v>
      </c>
      <c r="T397" s="117">
        <f>IFERROR($E397*SUMIF('Daily Log'!$AO$18:$AO$1017,$B397,'Daily Log'!$AP$18:$AP$1017),0)</f>
        <v>0</v>
      </c>
      <c r="U397" s="117">
        <f>IFERROR($E397*SUMIF('Daily Log'!$AR$18:$AR$1017,$B397,'Daily Log'!$AS$18:$AS$1017),0)</f>
        <v>0</v>
      </c>
      <c r="V397" s="117">
        <f>IFERROR($E397*SUMIF('Daily Log'!$AU$18:$AU$1017,$B397,'Daily Log'!$AV$18:$AV$1017),0)</f>
        <v>0</v>
      </c>
      <c r="W397" s="117">
        <f>IFERROR($E397*SUMIF('Daily Log'!$AX$18:$AX$1017,$B397,'Daily Log'!$AY$18:$AY$1017),0)</f>
        <v>0</v>
      </c>
      <c r="X397" s="117">
        <f>IFERROR($E397*SUMIF('Daily Log'!$BA$18:$BA$1017,$B397,'Daily Log'!$BB$18:$BB$1017),0)</f>
        <v>0</v>
      </c>
      <c r="Y397" s="117">
        <f>IFERROR($E397*SUMIF('Daily Log'!$BD$18:$BD$1017,$B397,'Daily Log'!$BE$18:$BE$1017),0)</f>
        <v>0</v>
      </c>
      <c r="Z397" s="117">
        <f>IFERROR($E397*SUMIF('Daily Log'!$BG$18:$BG$1017,$B397,'Daily Log'!$BH$18:$BH$1017),0)</f>
        <v>0</v>
      </c>
      <c r="AA397" s="117">
        <f>IFERROR($E397*SUMIF('Daily Log'!$BJ$18:$BJ$1017,$B397,'Daily Log'!$BK$18:$BK$1017),0)</f>
        <v>0</v>
      </c>
      <c r="AB397" s="117">
        <f>IFERROR($E397*SUMIF('Daily Log'!$BM$18:$BM$1017,$B397,'Daily Log'!$BN$18:$BN$1017),0)</f>
        <v>0</v>
      </c>
      <c r="AC397" s="117">
        <f>IFERROR($E397*SUMIF('Daily Log'!$BP$18:$BP$1017,$B397,'Daily Log'!$BQ$18:$BQ$1017),0)</f>
        <v>0</v>
      </c>
      <c r="AD397" s="117">
        <f>IFERROR($E397*SUMIF('Daily Log'!$BS$18:$BS$1017,$B397,'Daily Log'!$BT$18:$BT$1017),0)</f>
        <v>0</v>
      </c>
      <c r="AE397" s="117">
        <f>IFERROR($E397*SUMIF('Daily Log'!$BV$18:$BV$1017,$B397,'Daily Log'!$BW$18:$BW$1017),0)</f>
        <v>0</v>
      </c>
      <c r="AF397" s="117">
        <f>IFERROR($E397*SUMIF('Daily Log'!$BY$18:$BY$1017,$B397,'Daily Log'!$BZ$18:$BZ$1017),0)</f>
        <v>0</v>
      </c>
      <c r="AG397" s="117">
        <f>IFERROR($E397*SUMIF('Daily Log'!$CB$18:$CB$1017,$B397,'Daily Log'!$CC$18:$CC$1017),0)</f>
        <v>0</v>
      </c>
      <c r="AH397" s="117">
        <f>IFERROR($E397*SUMIF('Daily Log'!$CE$18:$CE$1017,$B397,'Daily Log'!$CF$18:$CF$1017),0)</f>
        <v>0</v>
      </c>
      <c r="AI397" s="117">
        <f>IFERROR($E397*SUMIF('Daily Log'!$CH$18:$CH$1017,$B397,'Daily Log'!$CI$18:$CI$1017),0)</f>
        <v>0</v>
      </c>
      <c r="AJ397" s="117">
        <f>IFERROR($E397*SUMIF('Daily Log'!$CK$18:$CK$1017,$B397,'Daily Log'!$CL$18:$CL$1017),0)</f>
        <v>0</v>
      </c>
      <c r="AK397" s="117">
        <f>IFERROR($E397*SUMIF('Daily Log'!$CN$18:$CN$1017,$B397,'Daily Log'!$CO$18:$CO$1017),0)</f>
        <v>0</v>
      </c>
    </row>
    <row r="398" spans="2:37" ht="33.75" hidden="1" customHeight="1">
      <c r="B398" s="757"/>
      <c r="C398" s="758"/>
      <c r="D398" s="399"/>
      <c r="E398" s="184"/>
      <c r="F398" s="116">
        <f t="shared" si="10"/>
        <v>0</v>
      </c>
      <c r="G398" s="117">
        <f>IFERROR($E398*SUMIF('Daily Log'!$B$18:$B$1017,$B398,'Daily Log'!$C$18:$C$1017),0)</f>
        <v>0</v>
      </c>
      <c r="H398" s="117">
        <f>IFERROR($E398*SUMIF('Daily Log'!$E$18:$E$1017,$B398,'Daily Log'!$F$18:$F$1017),0)</f>
        <v>0</v>
      </c>
      <c r="I398" s="117">
        <f>IFERROR($E398*SUMIF('Daily Log'!$H$18:$H$1017,$B398,'Daily Log'!$I$18:$I$1017),0)</f>
        <v>0</v>
      </c>
      <c r="J398" s="117">
        <f>IFERROR($E398*SUMIF('Daily Log'!$K$18:$K$1017,$B398,'Daily Log'!$L$18:$L$1017),0)</f>
        <v>0</v>
      </c>
      <c r="K398" s="117">
        <f>IFERROR($E398*SUMIF('Daily Log'!$N$18:$N$1017,$B398,'Daily Log'!$O$18:$O$1017),0)</f>
        <v>0</v>
      </c>
      <c r="L398" s="117">
        <f>IFERROR($E398*SUMIF('Daily Log'!$Q$18:$Q$1017,$B398,'Daily Log'!$R$18:$R$1017),0)</f>
        <v>0</v>
      </c>
      <c r="M398" s="117">
        <f>IFERROR($E398*SUMIF('Daily Log'!$T$18:$T$1017,$B398,'Daily Log'!$U$18:$U$1017),0)</f>
        <v>0</v>
      </c>
      <c r="N398" s="117">
        <f>IFERROR($E398*SUMIF('Daily Log'!$W$18:$W$1017,$B398,'Daily Log'!$X$18:$X$1017),0)</f>
        <v>0</v>
      </c>
      <c r="O398" s="117">
        <f>IFERROR($E398*SUMIF('Daily Log'!$Z$18:$Z$1017,$B398,'Daily Log'!$AA$18:$AA$1017),0)</f>
        <v>0</v>
      </c>
      <c r="P398" s="117">
        <f>IFERROR($E398*SUMIF('Daily Log'!$AC$18:$AC$1017,$B398,'Daily Log'!$AD$18:$AD$1017),0)</f>
        <v>0</v>
      </c>
      <c r="Q398" s="117">
        <f>IFERROR($E398*SUMIF('Daily Log'!$AF$18:$AF$1017,$B398,'Daily Log'!$AG$18:$AG$1017),0)</f>
        <v>0</v>
      </c>
      <c r="R398" s="117">
        <f>IFERROR($E398*SUMIF('Daily Log'!$AI$18:$AI$1017,$B398,'Daily Log'!$AJ$18:$AJ$1017),0)</f>
        <v>0</v>
      </c>
      <c r="S398" s="117">
        <f>IFERROR($E398*SUMIF('Daily Log'!$AL$18:$AL$1017,$B398,'Daily Log'!$AM$18:$AM$1017),0)</f>
        <v>0</v>
      </c>
      <c r="T398" s="117">
        <f>IFERROR($E398*SUMIF('Daily Log'!$AO$18:$AO$1017,$B398,'Daily Log'!$AP$18:$AP$1017),0)</f>
        <v>0</v>
      </c>
      <c r="U398" s="117">
        <f>IFERROR($E398*SUMIF('Daily Log'!$AR$18:$AR$1017,$B398,'Daily Log'!$AS$18:$AS$1017),0)</f>
        <v>0</v>
      </c>
      <c r="V398" s="117">
        <f>IFERROR($E398*SUMIF('Daily Log'!$AU$18:$AU$1017,$B398,'Daily Log'!$AV$18:$AV$1017),0)</f>
        <v>0</v>
      </c>
      <c r="W398" s="117">
        <f>IFERROR($E398*SUMIF('Daily Log'!$AX$18:$AX$1017,$B398,'Daily Log'!$AY$18:$AY$1017),0)</f>
        <v>0</v>
      </c>
      <c r="X398" s="117">
        <f>IFERROR($E398*SUMIF('Daily Log'!$BA$18:$BA$1017,$B398,'Daily Log'!$BB$18:$BB$1017),0)</f>
        <v>0</v>
      </c>
      <c r="Y398" s="117">
        <f>IFERROR($E398*SUMIF('Daily Log'!$BD$18:$BD$1017,$B398,'Daily Log'!$BE$18:$BE$1017),0)</f>
        <v>0</v>
      </c>
      <c r="Z398" s="117">
        <f>IFERROR($E398*SUMIF('Daily Log'!$BG$18:$BG$1017,$B398,'Daily Log'!$BH$18:$BH$1017),0)</f>
        <v>0</v>
      </c>
      <c r="AA398" s="117">
        <f>IFERROR($E398*SUMIF('Daily Log'!$BJ$18:$BJ$1017,$B398,'Daily Log'!$BK$18:$BK$1017),0)</f>
        <v>0</v>
      </c>
      <c r="AB398" s="117">
        <f>IFERROR($E398*SUMIF('Daily Log'!$BM$18:$BM$1017,$B398,'Daily Log'!$BN$18:$BN$1017),0)</f>
        <v>0</v>
      </c>
      <c r="AC398" s="117">
        <f>IFERROR($E398*SUMIF('Daily Log'!$BP$18:$BP$1017,$B398,'Daily Log'!$BQ$18:$BQ$1017),0)</f>
        <v>0</v>
      </c>
      <c r="AD398" s="117">
        <f>IFERROR($E398*SUMIF('Daily Log'!$BS$18:$BS$1017,$B398,'Daily Log'!$BT$18:$BT$1017),0)</f>
        <v>0</v>
      </c>
      <c r="AE398" s="117">
        <f>IFERROR($E398*SUMIF('Daily Log'!$BV$18:$BV$1017,$B398,'Daily Log'!$BW$18:$BW$1017),0)</f>
        <v>0</v>
      </c>
      <c r="AF398" s="117">
        <f>IFERROR($E398*SUMIF('Daily Log'!$BY$18:$BY$1017,$B398,'Daily Log'!$BZ$18:$BZ$1017),0)</f>
        <v>0</v>
      </c>
      <c r="AG398" s="117">
        <f>IFERROR($E398*SUMIF('Daily Log'!$CB$18:$CB$1017,$B398,'Daily Log'!$CC$18:$CC$1017),0)</f>
        <v>0</v>
      </c>
      <c r="AH398" s="117">
        <f>IFERROR($E398*SUMIF('Daily Log'!$CE$18:$CE$1017,$B398,'Daily Log'!$CF$18:$CF$1017),0)</f>
        <v>0</v>
      </c>
      <c r="AI398" s="117">
        <f>IFERROR($E398*SUMIF('Daily Log'!$CH$18:$CH$1017,$B398,'Daily Log'!$CI$18:$CI$1017),0)</f>
        <v>0</v>
      </c>
      <c r="AJ398" s="117">
        <f>IFERROR($E398*SUMIF('Daily Log'!$CK$18:$CK$1017,$B398,'Daily Log'!$CL$18:$CL$1017),0)</f>
        <v>0</v>
      </c>
      <c r="AK398" s="117">
        <f>IFERROR($E398*SUMIF('Daily Log'!$CN$18:$CN$1017,$B398,'Daily Log'!$CO$18:$CO$1017),0)</f>
        <v>0</v>
      </c>
    </row>
    <row r="399" spans="2:37" ht="33.75" hidden="1" customHeight="1" thickBot="1">
      <c r="B399" s="763"/>
      <c r="C399" s="764"/>
      <c r="D399" s="399"/>
      <c r="E399" s="184"/>
      <c r="F399" s="116">
        <f t="shared" si="10"/>
        <v>0</v>
      </c>
      <c r="G399" s="117">
        <f>IFERROR($E399*SUMIF('Daily Log'!$B$18:$B$1017,$B399,'Daily Log'!$C$18:$C$1017),0)</f>
        <v>0</v>
      </c>
      <c r="H399" s="117">
        <f>IFERROR($E399*SUMIF('Daily Log'!$E$18:$E$1017,$B399,'Daily Log'!$F$18:$F$1017),0)</f>
        <v>0</v>
      </c>
      <c r="I399" s="117">
        <f>IFERROR($E399*SUMIF('Daily Log'!$H$18:$H$1017,$B399,'Daily Log'!$I$18:$I$1017),0)</f>
        <v>0</v>
      </c>
      <c r="J399" s="117">
        <f>IFERROR($E399*SUMIF('Daily Log'!$K$18:$K$1017,$B399,'Daily Log'!$L$18:$L$1017),0)</f>
        <v>0</v>
      </c>
      <c r="K399" s="117">
        <f>IFERROR($E399*SUMIF('Daily Log'!$N$18:$N$1017,$B399,'Daily Log'!$O$18:$O$1017),0)</f>
        <v>0</v>
      </c>
      <c r="L399" s="117">
        <f>IFERROR($E399*SUMIF('Daily Log'!$Q$18:$Q$1017,$B399,'Daily Log'!$R$18:$R$1017),0)</f>
        <v>0</v>
      </c>
      <c r="M399" s="117">
        <f>IFERROR($E399*SUMIF('Daily Log'!$T$18:$T$1017,$B399,'Daily Log'!$U$18:$U$1017),0)</f>
        <v>0</v>
      </c>
      <c r="N399" s="117">
        <f>IFERROR($E399*SUMIF('Daily Log'!$W$18:$W$1017,$B399,'Daily Log'!$X$18:$X$1017),0)</f>
        <v>0</v>
      </c>
      <c r="O399" s="117">
        <f>IFERROR($E399*SUMIF('Daily Log'!$Z$18:$Z$1017,$B399,'Daily Log'!$AA$18:$AA$1017),0)</f>
        <v>0</v>
      </c>
      <c r="P399" s="117">
        <f>IFERROR($E399*SUMIF('Daily Log'!$AC$18:$AC$1017,$B399,'Daily Log'!$AD$18:$AD$1017),0)</f>
        <v>0</v>
      </c>
      <c r="Q399" s="117">
        <f>IFERROR($E399*SUMIF('Daily Log'!$AF$18:$AF$1017,$B399,'Daily Log'!$AG$18:$AG$1017),0)</f>
        <v>0</v>
      </c>
      <c r="R399" s="117">
        <f>IFERROR($E399*SUMIF('Daily Log'!$AI$18:$AI$1017,$B399,'Daily Log'!$AJ$18:$AJ$1017),0)</f>
        <v>0</v>
      </c>
      <c r="S399" s="117">
        <f>IFERROR($E399*SUMIF('Daily Log'!$AL$18:$AL$1017,$B399,'Daily Log'!$AM$18:$AM$1017),0)</f>
        <v>0</v>
      </c>
      <c r="T399" s="117">
        <f>IFERROR($E399*SUMIF('Daily Log'!$AO$18:$AO$1017,$B399,'Daily Log'!$AP$18:$AP$1017),0)</f>
        <v>0</v>
      </c>
      <c r="U399" s="117">
        <f>IFERROR($E399*SUMIF('Daily Log'!$AR$18:$AR$1017,$B399,'Daily Log'!$AS$18:$AS$1017),0)</f>
        <v>0</v>
      </c>
      <c r="V399" s="117">
        <f>IFERROR($E399*SUMIF('Daily Log'!$AU$18:$AU$1017,$B399,'Daily Log'!$AV$18:$AV$1017),0)</f>
        <v>0</v>
      </c>
      <c r="W399" s="117">
        <f>IFERROR($E399*SUMIF('Daily Log'!$AX$18:$AX$1017,$B399,'Daily Log'!$AY$18:$AY$1017),0)</f>
        <v>0</v>
      </c>
      <c r="X399" s="117">
        <f>IFERROR($E399*SUMIF('Daily Log'!$BA$18:$BA$1017,$B399,'Daily Log'!$BB$18:$BB$1017),0)</f>
        <v>0</v>
      </c>
      <c r="Y399" s="117">
        <f>IFERROR($E399*SUMIF('Daily Log'!$BD$18:$BD$1017,$B399,'Daily Log'!$BE$18:$BE$1017),0)</f>
        <v>0</v>
      </c>
      <c r="Z399" s="117">
        <f>IFERROR($E399*SUMIF('Daily Log'!$BG$18:$BG$1017,$B399,'Daily Log'!$BH$18:$BH$1017),0)</f>
        <v>0</v>
      </c>
      <c r="AA399" s="117">
        <f>IFERROR($E399*SUMIF('Daily Log'!$BJ$18:$BJ$1017,$B399,'Daily Log'!$BK$18:$BK$1017),0)</f>
        <v>0</v>
      </c>
      <c r="AB399" s="117">
        <f>IFERROR($E399*SUMIF('Daily Log'!$BM$18:$BM$1017,$B399,'Daily Log'!$BN$18:$BN$1017),0)</f>
        <v>0</v>
      </c>
      <c r="AC399" s="117">
        <f>IFERROR($E399*SUMIF('Daily Log'!$BP$18:$BP$1017,$B399,'Daily Log'!$BQ$18:$BQ$1017),0)</f>
        <v>0</v>
      </c>
      <c r="AD399" s="117">
        <f>IFERROR($E399*SUMIF('Daily Log'!$BS$18:$BS$1017,$B399,'Daily Log'!$BT$18:$BT$1017),0)</f>
        <v>0</v>
      </c>
      <c r="AE399" s="117">
        <f>IFERROR($E399*SUMIF('Daily Log'!$BV$18:$BV$1017,$B399,'Daily Log'!$BW$18:$BW$1017),0)</f>
        <v>0</v>
      </c>
      <c r="AF399" s="117">
        <f>IFERROR($E399*SUMIF('Daily Log'!$BY$18:$BY$1017,$B399,'Daily Log'!$BZ$18:$BZ$1017),0)</f>
        <v>0</v>
      </c>
      <c r="AG399" s="117">
        <f>IFERROR($E399*SUMIF('Daily Log'!$CB$18:$CB$1017,$B399,'Daily Log'!$CC$18:$CC$1017),0)</f>
        <v>0</v>
      </c>
      <c r="AH399" s="117">
        <f>IFERROR($E399*SUMIF('Daily Log'!$CE$18:$CE$1017,$B399,'Daily Log'!$CF$18:$CF$1017),0)</f>
        <v>0</v>
      </c>
      <c r="AI399" s="117">
        <f>IFERROR($E399*SUMIF('Daily Log'!$CH$18:$CH$1017,$B399,'Daily Log'!$CI$18:$CI$1017),0)</f>
        <v>0</v>
      </c>
      <c r="AJ399" s="117">
        <f>IFERROR($E399*SUMIF('Daily Log'!$CK$18:$CK$1017,$B399,'Daily Log'!$CL$18:$CL$1017),0)</f>
        <v>0</v>
      </c>
      <c r="AK399" s="117">
        <f>IFERROR($E399*SUMIF('Daily Log'!$CN$18:$CN$1017,$B399,'Daily Log'!$CO$18:$CO$1017),0)</f>
        <v>0</v>
      </c>
    </row>
    <row r="400" spans="2:37" ht="33.75" hidden="1" customHeight="1">
      <c r="B400" s="753"/>
      <c r="C400" s="754"/>
      <c r="D400" s="115"/>
      <c r="E400" s="184"/>
      <c r="F400" s="119">
        <f>SUM($G400:$AK400)</f>
        <v>0</v>
      </c>
      <c r="G400" s="117">
        <f>IFERROR($E400*SUMIF('Daily Log'!$B$18:$B$1017,$B400,'Daily Log'!$C$18:$C$1017),0)</f>
        <v>0</v>
      </c>
      <c r="H400" s="117">
        <f>IFERROR($E400*SUMIF('Daily Log'!$E$18:$E$1017,$B400,'Daily Log'!$F$18:$F$1017),0)</f>
        <v>0</v>
      </c>
      <c r="I400" s="117">
        <f>IFERROR($E400*SUMIF('Daily Log'!$H$18:$H$1017,$B400,'Daily Log'!$I$18:$I$1017),0)</f>
        <v>0</v>
      </c>
      <c r="J400" s="117">
        <f>IFERROR($E400*SUMIF('Daily Log'!$K$18:$K$1017,$B400,'Daily Log'!$L$18:$L$1017),0)</f>
        <v>0</v>
      </c>
      <c r="K400" s="117">
        <f>IFERROR($E400*SUMIF('Daily Log'!$N$18:$N$1017,$B400,'Daily Log'!$O$18:$O$1017),0)</f>
        <v>0</v>
      </c>
      <c r="L400" s="117">
        <f>IFERROR($E400*SUMIF('Daily Log'!$Q$18:$Q$1017,$B400,'Daily Log'!$R$18:$R$1017),0)</f>
        <v>0</v>
      </c>
      <c r="M400" s="117">
        <f>IFERROR($E400*SUMIF('Daily Log'!$T$18:$T$1017,$B400,'Daily Log'!$U$18:$U$1017),0)</f>
        <v>0</v>
      </c>
      <c r="N400" s="117">
        <f>IFERROR($E400*SUMIF('Daily Log'!$W$18:$W$1017,$B400,'Daily Log'!$X$18:$X$1017),0)</f>
        <v>0</v>
      </c>
      <c r="O400" s="117">
        <f>IFERROR($E400*SUMIF('Daily Log'!$Z$18:$Z$1017,$B400,'Daily Log'!$AA$18:$AA$1017),0)</f>
        <v>0</v>
      </c>
      <c r="P400" s="117">
        <f>IFERROR($E400*SUMIF('Daily Log'!$AC$18:$AC$1017,$B400,'Daily Log'!$AD$18:$AD$1017),0)</f>
        <v>0</v>
      </c>
      <c r="Q400" s="117">
        <f>IFERROR($E400*SUMIF('Daily Log'!$AF$18:$AF$1017,$B400,'Daily Log'!$AG$18:$AG$1017),0)</f>
        <v>0</v>
      </c>
      <c r="R400" s="117">
        <f>IFERROR($E400*SUMIF('Daily Log'!$AI$18:$AI$1017,$B400,'Daily Log'!$AJ$18:$AJ$1017),0)</f>
        <v>0</v>
      </c>
      <c r="S400" s="117">
        <f>IFERROR($E400*SUMIF('Daily Log'!$AL$18:$AL$1017,$B400,'Daily Log'!$AM$18:$AM$1017),0)</f>
        <v>0</v>
      </c>
      <c r="T400" s="117">
        <f>IFERROR($E400*SUMIF('Daily Log'!$AO$18:$AO$1017,$B400,'Daily Log'!$AP$18:$AP$1017),0)</f>
        <v>0</v>
      </c>
      <c r="U400" s="117">
        <f>IFERROR($E400*SUMIF('Daily Log'!$AR$18:$AR$1017,$B400,'Daily Log'!$AS$18:$AS$1017),0)</f>
        <v>0</v>
      </c>
      <c r="V400" s="117">
        <f>IFERROR($E400*SUMIF('Daily Log'!$AU$18:$AU$1017,$B400,'Daily Log'!$AV$18:$AV$1017),0)</f>
        <v>0</v>
      </c>
      <c r="W400" s="117">
        <f>IFERROR($E400*SUMIF('Daily Log'!$AX$18:$AX$1017,$B400,'Daily Log'!$AY$18:$AY$1017),0)</f>
        <v>0</v>
      </c>
      <c r="X400" s="117">
        <f>IFERROR($E400*SUMIF('Daily Log'!$BA$18:$BA$1017,$B400,'Daily Log'!$BB$18:$BB$1017),0)</f>
        <v>0</v>
      </c>
      <c r="Y400" s="117">
        <f>IFERROR($E400*SUMIF('Daily Log'!$BD$18:$BD$1017,$B400,'Daily Log'!$BE$18:$BE$1017),0)</f>
        <v>0</v>
      </c>
      <c r="Z400" s="117">
        <f>IFERROR($E400*SUMIF('Daily Log'!$BG$18:$BG$1017,$B400,'Daily Log'!$BH$18:$BH$1017),0)</f>
        <v>0</v>
      </c>
      <c r="AA400" s="117">
        <f>IFERROR($E400*SUMIF('Daily Log'!$BJ$18:$BJ$1017,$B400,'Daily Log'!$BK$18:$BK$1017),0)</f>
        <v>0</v>
      </c>
      <c r="AB400" s="117">
        <f>IFERROR($E400*SUMIF('Daily Log'!$BM$18:$BM$1017,$B400,'Daily Log'!$BN$18:$BN$1017),0)</f>
        <v>0</v>
      </c>
      <c r="AC400" s="117">
        <f>IFERROR($E400*SUMIF('Daily Log'!$BP$18:$BP$1017,$B400,'Daily Log'!$BQ$18:$BQ$1017),0)</f>
        <v>0</v>
      </c>
      <c r="AD400" s="117">
        <f>IFERROR($E400*SUMIF('Daily Log'!$BS$18:$BS$1017,$B400,'Daily Log'!$BT$18:$BT$1017),0)</f>
        <v>0</v>
      </c>
      <c r="AE400" s="117">
        <f>IFERROR($E400*SUMIF('Daily Log'!$BV$18:$BV$1017,$B400,'Daily Log'!$BW$18:$BW$1017),0)</f>
        <v>0</v>
      </c>
      <c r="AF400" s="117">
        <f>IFERROR($E400*SUMIF('Daily Log'!$BY$18:$BY$1017,$B400,'Daily Log'!$BZ$18:$BZ$1017),0)</f>
        <v>0</v>
      </c>
      <c r="AG400" s="117">
        <f>IFERROR($E400*SUMIF('Daily Log'!$CB$18:$CB$1017,$B400,'Daily Log'!$CC$18:$CC$1017),0)</f>
        <v>0</v>
      </c>
      <c r="AH400" s="117">
        <f>IFERROR($E400*SUMIF('Daily Log'!$CE$18:$CE$1017,$B400,'Daily Log'!$CF$18:$CF$1017),0)</f>
        <v>0</v>
      </c>
      <c r="AI400" s="117">
        <f>IFERROR($E400*SUMIF('Daily Log'!$CH$18:$CH$1017,$B400,'Daily Log'!$CI$18:$CI$1017),0)</f>
        <v>0</v>
      </c>
      <c r="AJ400" s="117">
        <f>IFERROR($E400*SUMIF('Daily Log'!$CK$18:$CK$1017,$B400,'Daily Log'!$CL$18:$CL$1017),0)</f>
        <v>0</v>
      </c>
      <c r="AK400" s="117">
        <f>IFERROR($E400*SUMIF('Daily Log'!$CN$18:$CN$1017,$B400,'Daily Log'!$CO$18:$CO$1017),0)</f>
        <v>0</v>
      </c>
    </row>
    <row r="401" spans="2:37" ht="33.75" hidden="1" customHeight="1">
      <c r="B401" s="755"/>
      <c r="C401" s="756"/>
      <c r="D401" s="120"/>
      <c r="E401" s="185"/>
      <c r="F401" s="121">
        <f>SUM($G401:$AK401)</f>
        <v>0</v>
      </c>
      <c r="G401" s="122">
        <f>IFERROR($E401*SUMIF('Daily Log'!$B$18:$B$1017,$B401,'Daily Log'!$C$18:$C$1017),0)</f>
        <v>0</v>
      </c>
      <c r="H401" s="122">
        <f>IFERROR($E401*SUMIF('Daily Log'!$E$18:$E$1017,$B401,'Daily Log'!$F$18:$F$1017),0)</f>
        <v>0</v>
      </c>
      <c r="I401" s="122">
        <f>IFERROR($E401*SUMIF('Daily Log'!$H$18:$H$1017,$B401,'Daily Log'!$I$18:$I$1017),0)</f>
        <v>0</v>
      </c>
      <c r="J401" s="122">
        <f>IFERROR($E401*SUMIF('Daily Log'!$K$18:$K$1017,$B401,'Daily Log'!$L$18:$L$1017),0)</f>
        <v>0</v>
      </c>
      <c r="K401" s="122">
        <f>IFERROR($E401*SUMIF('Daily Log'!$N$18:$N$1017,$B401,'Daily Log'!$O$18:$O$1017),0)</f>
        <v>0</v>
      </c>
      <c r="L401" s="122">
        <f>IFERROR($E401*SUMIF('Daily Log'!$Q$18:$Q$1017,$B401,'Daily Log'!$R$18:$R$1017),0)</f>
        <v>0</v>
      </c>
      <c r="M401" s="122">
        <f>IFERROR($E401*SUMIF('Daily Log'!$T$18:$T$1017,$B401,'Daily Log'!$U$18:$U$1017),0)</f>
        <v>0</v>
      </c>
      <c r="N401" s="122">
        <f>IFERROR($E401*SUMIF('Daily Log'!$W$18:$W$1017,$B401,'Daily Log'!$X$18:$X$1017),0)</f>
        <v>0</v>
      </c>
      <c r="O401" s="122">
        <f>IFERROR($E401*SUMIF('Daily Log'!$Z$18:$Z$1017,$B401,'Daily Log'!$AA$18:$AA$1017),0)</f>
        <v>0</v>
      </c>
      <c r="P401" s="122">
        <f>IFERROR($E401*SUMIF('Daily Log'!$AC$18:$AC$1017,$B401,'Daily Log'!$AD$18:$AD$1017),0)</f>
        <v>0</v>
      </c>
      <c r="Q401" s="122">
        <f>IFERROR($E401*SUMIF('Daily Log'!$AF$18:$AF$1017,$B401,'Daily Log'!$AG$18:$AG$1017),0)</f>
        <v>0</v>
      </c>
      <c r="R401" s="122">
        <f>IFERROR($E401*SUMIF('Daily Log'!$AI$18:$AI$1017,$B401,'Daily Log'!$AJ$18:$AJ$1017),0)</f>
        <v>0</v>
      </c>
      <c r="S401" s="122">
        <f>IFERROR($E401*SUMIF('Daily Log'!$AL$18:$AL$1017,$B401,'Daily Log'!$AM$18:$AM$1017),0)</f>
        <v>0</v>
      </c>
      <c r="T401" s="122">
        <f>IFERROR($E401*SUMIF('Daily Log'!$AO$18:$AO$1017,$B401,'Daily Log'!$AP$18:$AP$1017),0)</f>
        <v>0</v>
      </c>
      <c r="U401" s="122">
        <f>IFERROR($E401*SUMIF('Daily Log'!$AR$18:$AR$1017,$B401,'Daily Log'!$AS$18:$AS$1017),0)</f>
        <v>0</v>
      </c>
      <c r="V401" s="122">
        <f>IFERROR($E401*SUMIF('Daily Log'!$AU$18:$AU$1017,$B401,'Daily Log'!$AV$18:$AV$1017),0)</f>
        <v>0</v>
      </c>
      <c r="W401" s="122">
        <f>IFERROR($E401*SUMIF('Daily Log'!$AX$18:$AX$1017,$B401,'Daily Log'!$AY$18:$AY$1017),0)</f>
        <v>0</v>
      </c>
      <c r="X401" s="122">
        <f>IFERROR($E401*SUMIF('Daily Log'!$BA$18:$BA$1017,$B401,'Daily Log'!$BB$18:$BB$1017),0)</f>
        <v>0</v>
      </c>
      <c r="Y401" s="122">
        <f>IFERROR($E401*SUMIF('Daily Log'!$BD$18:$BD$1017,$B401,'Daily Log'!$BE$18:$BE$1017),0)</f>
        <v>0</v>
      </c>
      <c r="Z401" s="122">
        <f>IFERROR($E401*SUMIF('Daily Log'!$BG$18:$BG$1017,$B401,'Daily Log'!$BH$18:$BH$1017),0)</f>
        <v>0</v>
      </c>
      <c r="AA401" s="122">
        <f>IFERROR($E401*SUMIF('Daily Log'!$BJ$18:$BJ$1017,$B401,'Daily Log'!$BK$18:$BK$1017),0)</f>
        <v>0</v>
      </c>
      <c r="AB401" s="122">
        <f>IFERROR($E401*SUMIF('Daily Log'!$BM$18:$BM$1017,$B401,'Daily Log'!$BN$18:$BN$1017),0)</f>
        <v>0</v>
      </c>
      <c r="AC401" s="122">
        <f>IFERROR($E401*SUMIF('Daily Log'!$BP$18:$BP$1017,$B401,'Daily Log'!$BQ$18:$BQ$1017),0)</f>
        <v>0</v>
      </c>
      <c r="AD401" s="122">
        <f>IFERROR($E401*SUMIF('Daily Log'!$BS$18:$BS$1017,$B401,'Daily Log'!$BT$18:$BT$1017),0)</f>
        <v>0</v>
      </c>
      <c r="AE401" s="122">
        <f>IFERROR($E401*SUMIF('Daily Log'!$BV$18:$BV$1017,$B401,'Daily Log'!$BW$18:$BW$1017),0)</f>
        <v>0</v>
      </c>
      <c r="AF401" s="122">
        <f>IFERROR($E401*SUMIF('Daily Log'!$BY$18:$BY$1017,$B401,'Daily Log'!$BZ$18:$BZ$1017),0)</f>
        <v>0</v>
      </c>
      <c r="AG401" s="122">
        <f>IFERROR($E401*SUMIF('Daily Log'!$CB$18:$CB$1017,$B401,'Daily Log'!$CC$18:$CC$1017),0)</f>
        <v>0</v>
      </c>
      <c r="AH401" s="122">
        <f>IFERROR($E401*SUMIF('Daily Log'!$CE$18:$CE$1017,$B401,'Daily Log'!$CF$18:$CF$1017),0)</f>
        <v>0</v>
      </c>
      <c r="AI401" s="122">
        <f>IFERROR($E401*SUMIF('Daily Log'!$CH$18:$CH$1017,$B401,'Daily Log'!$CI$18:$CI$1017),0)</f>
        <v>0</v>
      </c>
      <c r="AJ401" s="122">
        <f>IFERROR($E401*SUMIF('Daily Log'!$CK$18:$CK$1017,$B401,'Daily Log'!$CL$18:$CL$1017),0)</f>
        <v>0</v>
      </c>
      <c r="AK401" s="122">
        <f>IFERROR($E401*SUMIF('Daily Log'!$CN$18:$CN$1017,$B401,'Daily Log'!$CO$18:$CO$1017),0)</f>
        <v>0</v>
      </c>
    </row>
    <row r="402" spans="2:37" ht="33.75" customHeight="1">
      <c r="B402" s="123"/>
      <c r="C402" s="124"/>
      <c r="D402" s="124"/>
      <c r="E402" s="186"/>
      <c r="F402" s="125"/>
      <c r="G402" s="124"/>
      <c r="H402" s="124"/>
      <c r="I402" s="124"/>
      <c r="J402" s="124"/>
      <c r="K402" s="124"/>
      <c r="L402" s="124"/>
      <c r="M402" s="124"/>
      <c r="N402" s="124"/>
      <c r="O402" s="124"/>
      <c r="P402" s="124"/>
      <c r="Q402" s="124"/>
      <c r="R402" s="124"/>
      <c r="S402" s="124"/>
      <c r="T402" s="124"/>
      <c r="U402" s="124"/>
      <c r="V402" s="124"/>
      <c r="W402" s="124"/>
      <c r="X402" s="124"/>
      <c r="Y402" s="124"/>
      <c r="Z402" s="124"/>
      <c r="AA402" s="124"/>
      <c r="AB402" s="124"/>
      <c r="AC402" s="124"/>
      <c r="AD402" s="124"/>
      <c r="AE402" s="124"/>
      <c r="AF402" s="124"/>
      <c r="AG402" s="124"/>
      <c r="AH402" s="124"/>
      <c r="AI402" s="124"/>
      <c r="AJ402" s="124"/>
      <c r="AK402" s="126"/>
    </row>
    <row r="403" spans="2:37" ht="33.75" customHeight="1">
      <c r="B403" s="93" t="s">
        <v>21</v>
      </c>
    </row>
  </sheetData>
  <sheetProtection selectLockedCells="1" autoFilter="0"/>
  <autoFilter ref="B29:D401">
    <filterColumn colId="0" showButton="0"/>
    <filterColumn colId="2">
      <filters>
        <filter val="LLB -BEER"/>
        <filter val="LLB -BEVERAGE"/>
        <filter val="LLB -LOK LOK PACKAGE"/>
        <filter val="LLB -LOK LOK STICK"/>
        <filter val="LLB -MAIN COURSE"/>
      </filters>
    </filterColumn>
  </autoFilter>
  <mergeCells count="9">
    <mergeCell ref="B400:C400"/>
    <mergeCell ref="B401:C401"/>
    <mergeCell ref="B397:C397"/>
    <mergeCell ref="B398:C398"/>
    <mergeCell ref="C6:D6"/>
    <mergeCell ref="C8:D8"/>
    <mergeCell ref="C10:D10"/>
    <mergeCell ref="B29:C29"/>
    <mergeCell ref="B399:C399"/>
  </mergeCells>
  <printOptions horizontalCentered="1"/>
  <pageMargins left="0.196850393700787" right="0.196850393700787" top="0.196850393700787" bottom="0.196850393700787" header="0.31496062992126" footer="0.31496062992126"/>
  <pageSetup paperSize="9" scale="39" fitToHeight="1000" orientation="portrait" verticalDpi="0" r:id="rId1"/>
  <rowBreaks count="1" manualBreakCount="1">
    <brk id="348" min="1" max="3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tabColor rgb="FF92D050"/>
    <pageSetUpPr fitToPage="1"/>
  </sheetPr>
  <dimension ref="A1:CR1048"/>
  <sheetViews>
    <sheetView showGridLines="0" topLeftCell="BS1" zoomScale="90" zoomScaleNormal="90" workbookViewId="0">
      <selection activeCell="BY18" sqref="BY18:BZ180"/>
    </sheetView>
  </sheetViews>
  <sheetFormatPr defaultColWidth="0" defaultRowHeight="0" customHeight="1" zeroHeight="1"/>
  <cols>
    <col min="1" max="1" width="5.7109375" style="195" customWidth="1"/>
    <col min="2" max="2" width="31.5703125" style="637" customWidth="1"/>
    <col min="3" max="3" width="20.7109375" style="195" customWidth="1"/>
    <col min="4" max="4" width="1.7109375" style="195" customWidth="1"/>
    <col min="5" max="6" width="20.7109375" style="195" customWidth="1"/>
    <col min="7" max="7" width="1.7109375" style="195" customWidth="1"/>
    <col min="8" max="9" width="20.7109375" style="195" customWidth="1"/>
    <col min="10" max="10" width="1.7109375" style="195" customWidth="1"/>
    <col min="11" max="12" width="20.7109375" style="195" customWidth="1"/>
    <col min="13" max="13" width="1.7109375" style="195" customWidth="1"/>
    <col min="14" max="15" width="20.7109375" style="195" customWidth="1"/>
    <col min="16" max="16" width="1.7109375" style="195" customWidth="1"/>
    <col min="17" max="17" width="34.7109375" style="195" customWidth="1"/>
    <col min="18" max="18" width="20.7109375" style="195" customWidth="1"/>
    <col min="19" max="19" width="1.7109375" style="195" customWidth="1"/>
    <col min="20" max="21" width="20.7109375" style="195" customWidth="1"/>
    <col min="22" max="22" width="1.7109375" style="195" customWidth="1"/>
    <col min="23" max="24" width="20.7109375" style="195" customWidth="1"/>
    <col min="25" max="25" width="1.7109375" style="195" customWidth="1"/>
    <col min="26" max="27" width="20.7109375" style="195" customWidth="1"/>
    <col min="28" max="28" width="1.7109375" style="195" customWidth="1"/>
    <col min="29" max="30" width="20.7109375" style="195" customWidth="1"/>
    <col min="31" max="31" width="3.140625" style="195" customWidth="1"/>
    <col min="32" max="33" width="20.7109375" style="195" customWidth="1"/>
    <col min="34" max="34" width="3.28515625" style="195" customWidth="1"/>
    <col min="35" max="36" width="20.7109375" style="195" customWidth="1"/>
    <col min="37" max="37" width="1.7109375" style="195" customWidth="1"/>
    <col min="38" max="39" width="20.7109375" style="195" customWidth="1"/>
    <col min="40" max="40" width="1.7109375" style="195" customWidth="1"/>
    <col min="41" max="42" width="20.7109375" style="195" customWidth="1"/>
    <col min="43" max="43" width="1.7109375" style="195" customWidth="1"/>
    <col min="44" max="45" width="20.7109375" style="195" customWidth="1"/>
    <col min="46" max="46" width="1.7109375" style="195" customWidth="1"/>
    <col min="47" max="48" width="20.7109375" style="195" customWidth="1"/>
    <col min="49" max="49" width="1.7109375" style="195" customWidth="1"/>
    <col min="50" max="50" width="20.7109375" style="195" customWidth="1"/>
    <col min="51" max="51" width="20.7109375" style="638" customWidth="1"/>
    <col min="52" max="52" width="1.7109375" style="195" customWidth="1"/>
    <col min="53" max="54" width="20.7109375" style="195" customWidth="1"/>
    <col min="55" max="55" width="1.7109375" style="195" customWidth="1"/>
    <col min="56" max="57" width="20.7109375" style="195" customWidth="1"/>
    <col min="58" max="58" width="1.7109375" style="195" customWidth="1"/>
    <col min="59" max="60" width="20.7109375" style="195" customWidth="1"/>
    <col min="61" max="61" width="1.7109375" style="195" customWidth="1"/>
    <col min="62" max="62" width="20.7109375" style="195" customWidth="1"/>
    <col min="63" max="63" width="20.7109375" style="629" customWidth="1"/>
    <col min="64" max="64" width="1.7109375" style="195" customWidth="1"/>
    <col min="65" max="66" width="20.7109375" style="195" customWidth="1"/>
    <col min="67" max="67" width="1.7109375" style="195" customWidth="1"/>
    <col min="68" max="68" width="27.5703125" style="195" customWidth="1"/>
    <col min="69" max="69" width="20.7109375" style="195" customWidth="1"/>
    <col min="70" max="70" width="1.7109375" style="195" customWidth="1"/>
    <col min="71" max="71" width="27.5703125" style="195" customWidth="1"/>
    <col min="72" max="72" width="20.7109375" style="195" customWidth="1"/>
    <col min="73" max="73" width="1.7109375" style="195" customWidth="1"/>
    <col min="74" max="75" width="20.7109375" style="195" customWidth="1"/>
    <col min="76" max="76" width="1.7109375" style="195" customWidth="1"/>
    <col min="77" max="77" width="24.7109375" style="195" customWidth="1"/>
    <col min="78" max="78" width="20.7109375" style="195" customWidth="1"/>
    <col min="79" max="79" width="1.7109375" style="195" customWidth="1"/>
    <col min="80" max="80" width="26" style="195" customWidth="1"/>
    <col min="81" max="81" width="20.7109375" style="195" customWidth="1"/>
    <col min="82" max="82" width="1.7109375" style="195" customWidth="1"/>
    <col min="83" max="84" width="20.7109375" style="195" customWidth="1"/>
    <col min="85" max="85" width="1.7109375" style="195" customWidth="1"/>
    <col min="86" max="86" width="29.7109375" style="195" customWidth="1"/>
    <col min="87" max="87" width="20.7109375" style="195" customWidth="1"/>
    <col min="88" max="88" width="1.7109375" style="195" customWidth="1"/>
    <col min="89" max="89" width="25.42578125" style="195" customWidth="1"/>
    <col min="90" max="90" width="20.7109375" style="195" customWidth="1"/>
    <col min="91" max="91" width="1.7109375" style="195" customWidth="1"/>
    <col min="92" max="93" width="20.7109375" style="195" customWidth="1"/>
    <col min="94" max="94" width="5.7109375" style="195" customWidth="1"/>
    <col min="95" max="16384" width="20.7109375" style="195" hidden="1"/>
  </cols>
  <sheetData>
    <row r="1" spans="1:96" ht="24.95" customHeight="1"/>
    <row r="2" spans="1:96" ht="9.9499999999999993" customHeight="1">
      <c r="B2" s="639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196"/>
      <c r="Y2" s="196"/>
      <c r="Z2" s="196"/>
      <c r="AA2" s="196"/>
      <c r="AB2" s="196"/>
      <c r="AC2" s="196"/>
      <c r="AD2" s="196"/>
      <c r="AE2" s="196"/>
      <c r="AF2" s="196"/>
      <c r="AG2" s="196"/>
      <c r="AH2" s="196"/>
      <c r="AI2" s="196"/>
      <c r="AJ2" s="196"/>
      <c r="AK2" s="196"/>
      <c r="AL2" s="196"/>
      <c r="AM2" s="196"/>
      <c r="AN2" s="196"/>
      <c r="AO2" s="196"/>
      <c r="AP2" s="196"/>
      <c r="AQ2" s="196"/>
      <c r="AR2" s="196"/>
      <c r="AS2" s="196"/>
      <c r="AT2" s="196"/>
      <c r="AU2" s="196"/>
      <c r="AV2" s="196"/>
      <c r="AW2" s="196"/>
      <c r="AX2" s="196"/>
      <c r="AY2" s="640"/>
      <c r="AZ2" s="196"/>
      <c r="BA2" s="196"/>
      <c r="BB2" s="196"/>
      <c r="BC2" s="196"/>
      <c r="BD2" s="196"/>
      <c r="BE2" s="196"/>
      <c r="BF2" s="196"/>
      <c r="BG2" s="196"/>
      <c r="BH2" s="196"/>
      <c r="BI2" s="196"/>
      <c r="BJ2" s="196"/>
      <c r="BK2" s="641"/>
      <c r="BL2" s="196"/>
      <c r="BM2" s="196"/>
      <c r="BN2" s="196"/>
      <c r="BO2" s="196"/>
      <c r="BP2" s="196"/>
      <c r="BQ2" s="196"/>
      <c r="BR2" s="196"/>
      <c r="BS2" s="196"/>
      <c r="BT2" s="196"/>
      <c r="BU2" s="196"/>
      <c r="BV2" s="196"/>
      <c r="BW2" s="196"/>
      <c r="BX2" s="196"/>
      <c r="BY2" s="196"/>
      <c r="BZ2" s="196"/>
      <c r="CA2" s="196"/>
      <c r="CB2" s="196"/>
      <c r="CC2" s="196"/>
      <c r="CD2" s="196"/>
      <c r="CE2" s="196"/>
      <c r="CF2" s="196"/>
      <c r="CG2" s="196"/>
      <c r="CH2" s="196"/>
      <c r="CI2" s="196"/>
      <c r="CJ2" s="196"/>
      <c r="CK2" s="196"/>
      <c r="CL2" s="196"/>
      <c r="CM2" s="196"/>
      <c r="CN2" s="196"/>
      <c r="CO2" s="200"/>
      <c r="CQ2" s="199"/>
      <c r="CR2" s="200"/>
    </row>
    <row r="3" spans="1:96" ht="50.1" customHeight="1">
      <c r="B3" s="642"/>
      <c r="C3" s="643" t="s">
        <v>22</v>
      </c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  <c r="Y3" s="197"/>
      <c r="Z3" s="197"/>
      <c r="AA3" s="197"/>
      <c r="AB3" s="197"/>
      <c r="AC3" s="197"/>
      <c r="AD3" s="197"/>
      <c r="AE3" s="197"/>
      <c r="AF3" s="197"/>
      <c r="AG3" s="197"/>
      <c r="AH3" s="197"/>
      <c r="AI3" s="197"/>
      <c r="AJ3" s="197"/>
      <c r="AK3" s="197"/>
      <c r="AL3" s="197"/>
      <c r="AM3" s="197"/>
      <c r="AN3" s="197"/>
      <c r="AO3" s="197"/>
      <c r="AP3" s="197"/>
      <c r="AQ3" s="197"/>
      <c r="AR3" s="197"/>
      <c r="AS3" s="197"/>
      <c r="AT3" s="197"/>
      <c r="AU3" s="197"/>
      <c r="AV3" s="197"/>
      <c r="AW3" s="197"/>
      <c r="AX3" s="197"/>
      <c r="AY3" s="644"/>
      <c r="AZ3" s="197"/>
      <c r="BA3" s="197"/>
      <c r="BB3" s="197"/>
      <c r="BC3" s="197"/>
      <c r="BD3" s="197"/>
      <c r="BE3" s="197"/>
      <c r="BF3" s="197"/>
      <c r="BG3" s="197"/>
      <c r="BH3" s="197"/>
      <c r="BI3" s="197"/>
      <c r="BJ3" s="197"/>
      <c r="BK3" s="509"/>
      <c r="BL3" s="197"/>
      <c r="BM3" s="197"/>
      <c r="BN3" s="197"/>
      <c r="BO3" s="197"/>
      <c r="BP3" s="197"/>
      <c r="BQ3" s="197"/>
      <c r="BR3" s="197"/>
      <c r="BS3" s="197"/>
      <c r="BT3" s="197"/>
      <c r="BU3" s="197"/>
      <c r="BV3" s="197"/>
      <c r="BW3" s="197"/>
      <c r="BX3" s="197"/>
      <c r="BY3" s="197"/>
      <c r="BZ3" s="197"/>
      <c r="CA3" s="197"/>
      <c r="CB3" s="197"/>
      <c r="CC3" s="197"/>
      <c r="CD3" s="197"/>
      <c r="CE3" s="197"/>
      <c r="CF3" s="197"/>
      <c r="CG3" s="197"/>
      <c r="CH3" s="197"/>
      <c r="CI3" s="197"/>
      <c r="CJ3" s="197"/>
      <c r="CK3" s="197"/>
      <c r="CL3" s="197"/>
      <c r="CM3" s="197"/>
      <c r="CN3" s="197"/>
      <c r="CO3" s="202"/>
      <c r="CQ3" s="205"/>
      <c r="CR3" s="202"/>
    </row>
    <row r="4" spans="1:96" ht="9.9499999999999993" customHeight="1">
      <c r="B4" s="645"/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8"/>
      <c r="R4" s="198"/>
      <c r="S4" s="198"/>
      <c r="T4" s="198"/>
      <c r="U4" s="198"/>
      <c r="V4" s="198"/>
      <c r="W4" s="198"/>
      <c r="X4" s="198"/>
      <c r="Y4" s="198"/>
      <c r="Z4" s="198"/>
      <c r="AA4" s="198"/>
      <c r="AB4" s="198"/>
      <c r="AC4" s="198"/>
      <c r="AD4" s="198"/>
      <c r="AE4" s="198"/>
      <c r="AF4" s="198"/>
      <c r="AG4" s="198"/>
      <c r="AH4" s="198"/>
      <c r="AI4" s="198"/>
      <c r="AJ4" s="198"/>
      <c r="AK4" s="198"/>
      <c r="AL4" s="198"/>
      <c r="AM4" s="198"/>
      <c r="AN4" s="198"/>
      <c r="AO4" s="198"/>
      <c r="AP4" s="198"/>
      <c r="AQ4" s="198"/>
      <c r="AR4" s="198"/>
      <c r="AS4" s="198"/>
      <c r="AT4" s="198"/>
      <c r="AU4" s="198"/>
      <c r="AV4" s="198"/>
      <c r="AW4" s="198"/>
      <c r="AX4" s="198"/>
      <c r="AY4" s="646"/>
      <c r="AZ4" s="198"/>
      <c r="BA4" s="198"/>
      <c r="BB4" s="198"/>
      <c r="BC4" s="198"/>
      <c r="BD4" s="198"/>
      <c r="BE4" s="198"/>
      <c r="BF4" s="198"/>
      <c r="BG4" s="198"/>
      <c r="BH4" s="198"/>
      <c r="BI4" s="198"/>
      <c r="BJ4" s="198"/>
      <c r="BK4" s="647"/>
      <c r="BL4" s="198"/>
      <c r="BM4" s="198"/>
      <c r="BN4" s="198"/>
      <c r="BO4" s="198"/>
      <c r="BP4" s="198"/>
      <c r="BQ4" s="198"/>
      <c r="BR4" s="198"/>
      <c r="BS4" s="198"/>
      <c r="BT4" s="198"/>
      <c r="BU4" s="198"/>
      <c r="BV4" s="198"/>
      <c r="BW4" s="198"/>
      <c r="BX4" s="198"/>
      <c r="BY4" s="198"/>
      <c r="BZ4" s="198"/>
      <c r="CA4" s="198"/>
      <c r="CB4" s="198"/>
      <c r="CC4" s="198"/>
      <c r="CD4" s="198"/>
      <c r="CE4" s="198"/>
      <c r="CF4" s="198"/>
      <c r="CG4" s="198"/>
      <c r="CH4" s="198"/>
      <c r="CI4" s="198"/>
      <c r="CJ4" s="198"/>
      <c r="CK4" s="198"/>
      <c r="CL4" s="198"/>
      <c r="CM4" s="198"/>
      <c r="CN4" s="198"/>
      <c r="CO4" s="204"/>
      <c r="CQ4" s="203"/>
      <c r="CR4" s="204"/>
    </row>
    <row r="5" spans="1:96" ht="9.9499999999999993" customHeight="1">
      <c r="B5" s="639"/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196"/>
      <c r="T5" s="196"/>
      <c r="U5" s="196"/>
      <c r="V5" s="196"/>
      <c r="W5" s="196"/>
      <c r="X5" s="196"/>
      <c r="Y5" s="196"/>
      <c r="Z5" s="196"/>
      <c r="AA5" s="196"/>
      <c r="AB5" s="196"/>
      <c r="AC5" s="196"/>
      <c r="AD5" s="196"/>
      <c r="AE5" s="196"/>
      <c r="AF5" s="196"/>
      <c r="AG5" s="196"/>
      <c r="AH5" s="196"/>
      <c r="AI5" s="196"/>
      <c r="AJ5" s="196"/>
      <c r="AK5" s="196"/>
      <c r="AL5" s="196"/>
      <c r="AM5" s="196"/>
      <c r="AN5" s="196"/>
      <c r="AO5" s="196"/>
      <c r="AP5" s="196"/>
      <c r="AQ5" s="196"/>
      <c r="AR5" s="196"/>
      <c r="AS5" s="196"/>
      <c r="AT5" s="196"/>
      <c r="AU5" s="196"/>
      <c r="AV5" s="196"/>
      <c r="AW5" s="196"/>
      <c r="AX5" s="196"/>
      <c r="AY5" s="640"/>
      <c r="AZ5" s="196"/>
      <c r="BA5" s="196"/>
      <c r="BB5" s="196"/>
      <c r="BC5" s="196"/>
      <c r="BD5" s="196"/>
      <c r="BE5" s="196"/>
      <c r="BF5" s="196"/>
      <c r="BG5" s="196"/>
      <c r="BH5" s="196"/>
      <c r="BI5" s="196"/>
      <c r="BJ5" s="196"/>
      <c r="BK5" s="641"/>
      <c r="BL5" s="196"/>
      <c r="BM5" s="196"/>
      <c r="BN5" s="196"/>
      <c r="BO5" s="196"/>
      <c r="BP5" s="196"/>
      <c r="BQ5" s="196"/>
      <c r="BR5" s="196"/>
      <c r="BS5" s="196"/>
      <c r="BT5" s="196"/>
      <c r="BU5" s="196"/>
      <c r="BV5" s="196"/>
      <c r="BW5" s="196"/>
      <c r="BX5" s="196"/>
      <c r="BY5" s="196"/>
      <c r="BZ5" s="196"/>
      <c r="CA5" s="196"/>
      <c r="CB5" s="196"/>
      <c r="CC5" s="196"/>
      <c r="CD5" s="196"/>
      <c r="CE5" s="196"/>
      <c r="CF5" s="196"/>
      <c r="CG5" s="196"/>
      <c r="CH5" s="196"/>
      <c r="CI5" s="196"/>
      <c r="CJ5" s="196"/>
      <c r="CK5" s="196"/>
      <c r="CL5" s="196"/>
      <c r="CM5" s="196"/>
      <c r="CN5" s="196"/>
      <c r="CO5" s="200"/>
      <c r="CQ5" s="199"/>
      <c r="CR5" s="200"/>
    </row>
    <row r="6" spans="1:96" ht="24.95" customHeight="1">
      <c r="B6" s="648" t="s">
        <v>4</v>
      </c>
      <c r="C6" s="765" t="str">
        <f ca="1">Summary!C6</f>
        <v>CCS</v>
      </c>
      <c r="D6" s="766"/>
      <c r="E6" s="767"/>
      <c r="F6" s="197"/>
      <c r="G6" s="197"/>
      <c r="H6" s="197"/>
      <c r="I6" s="197"/>
      <c r="J6" s="197"/>
      <c r="K6" s="197"/>
      <c r="L6" s="197"/>
      <c r="M6" s="197"/>
      <c r="N6" s="197"/>
      <c r="O6" s="197"/>
      <c r="P6" s="197"/>
      <c r="Q6" s="197"/>
      <c r="R6" s="197"/>
      <c r="S6" s="197"/>
      <c r="T6" s="197"/>
      <c r="U6" s="197"/>
      <c r="V6" s="197"/>
      <c r="W6" s="197"/>
      <c r="X6" s="197"/>
      <c r="Y6" s="197"/>
      <c r="Z6" s="197"/>
      <c r="AA6" s="197"/>
      <c r="AB6" s="197"/>
      <c r="AC6" s="197"/>
      <c r="AD6" s="197"/>
      <c r="AE6" s="197"/>
      <c r="AF6" s="197"/>
      <c r="AG6" s="197"/>
      <c r="AH6" s="197"/>
      <c r="AI6" s="197"/>
      <c r="AJ6" s="197"/>
      <c r="AK6" s="197"/>
      <c r="AL6" s="197"/>
      <c r="AM6" s="197"/>
      <c r="AN6" s="197"/>
      <c r="AO6" s="197"/>
      <c r="AP6" s="197"/>
      <c r="AQ6" s="197"/>
      <c r="AR6" s="197"/>
      <c r="AS6" s="197"/>
      <c r="AT6" s="197"/>
      <c r="AU6" s="197"/>
      <c r="AV6" s="197"/>
      <c r="AW6" s="197"/>
      <c r="AX6" s="197"/>
      <c r="AY6" s="644"/>
      <c r="AZ6" s="197"/>
      <c r="BA6" s="197"/>
      <c r="BB6" s="197"/>
      <c r="BC6" s="197"/>
      <c r="BD6" s="197"/>
      <c r="BE6" s="197"/>
      <c r="BF6" s="197"/>
      <c r="BG6" s="197"/>
      <c r="BH6" s="197"/>
      <c r="BI6" s="197"/>
      <c r="BJ6" s="197"/>
      <c r="BK6" s="509"/>
      <c r="BL6" s="197"/>
      <c r="BM6" s="197"/>
      <c r="BN6" s="197"/>
      <c r="BO6" s="197"/>
      <c r="BP6" s="197"/>
      <c r="BQ6" s="197"/>
      <c r="BR6" s="197"/>
      <c r="BS6" s="197"/>
      <c r="BT6" s="197"/>
      <c r="BU6" s="197"/>
      <c r="BV6" s="197"/>
      <c r="BW6" s="197"/>
      <c r="BX6" s="197"/>
      <c r="BY6" s="197"/>
      <c r="BZ6" s="197"/>
      <c r="CA6" s="197"/>
      <c r="CB6" s="197"/>
      <c r="CC6" s="197"/>
      <c r="CD6" s="197"/>
      <c r="CE6" s="197"/>
      <c r="CF6" s="197"/>
      <c r="CG6" s="197"/>
      <c r="CH6" s="197"/>
      <c r="CI6" s="197"/>
      <c r="CJ6" s="197"/>
      <c r="CK6" s="197"/>
      <c r="CL6" s="197"/>
      <c r="CM6" s="197"/>
      <c r="CN6" s="197"/>
      <c r="CO6" s="202"/>
      <c r="CQ6" s="205"/>
      <c r="CR6" s="202"/>
    </row>
    <row r="7" spans="1:96" ht="5.0999999999999996" customHeight="1">
      <c r="B7" s="648"/>
      <c r="C7" s="649"/>
      <c r="D7" s="650"/>
      <c r="E7" s="650"/>
      <c r="F7" s="197"/>
      <c r="G7" s="197"/>
      <c r="H7" s="197"/>
      <c r="I7" s="197"/>
      <c r="J7" s="197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7"/>
      <c r="Y7" s="197"/>
      <c r="Z7" s="197"/>
      <c r="AA7" s="197"/>
      <c r="AB7" s="197"/>
      <c r="AC7" s="197"/>
      <c r="AD7" s="197"/>
      <c r="AE7" s="197"/>
      <c r="AF7" s="197"/>
      <c r="AG7" s="197"/>
      <c r="AH7" s="197"/>
      <c r="AI7" s="197"/>
      <c r="AJ7" s="197"/>
      <c r="AK7" s="197"/>
      <c r="AL7" s="197"/>
      <c r="AM7" s="197"/>
      <c r="AN7" s="197"/>
      <c r="AO7" s="197"/>
      <c r="AP7" s="197"/>
      <c r="AQ7" s="197"/>
      <c r="AR7" s="197"/>
      <c r="AS7" s="197"/>
      <c r="AT7" s="197"/>
      <c r="AU7" s="197"/>
      <c r="AV7" s="197"/>
      <c r="AW7" s="197"/>
      <c r="AX7" s="197"/>
      <c r="AY7" s="644"/>
      <c r="AZ7" s="197"/>
      <c r="BA7" s="197"/>
      <c r="BB7" s="197"/>
      <c r="BC7" s="197"/>
      <c r="BD7" s="197"/>
      <c r="BE7" s="197"/>
      <c r="BF7" s="197"/>
      <c r="BG7" s="197"/>
      <c r="BH7" s="197"/>
      <c r="BI7" s="197"/>
      <c r="BJ7" s="197"/>
      <c r="BK7" s="509"/>
      <c r="BL7" s="197"/>
      <c r="BM7" s="197"/>
      <c r="BN7" s="197"/>
      <c r="BO7" s="197"/>
      <c r="BP7" s="197"/>
      <c r="BQ7" s="197"/>
      <c r="BR7" s="197"/>
      <c r="BS7" s="197"/>
      <c r="BT7" s="197"/>
      <c r="BU7" s="197"/>
      <c r="BV7" s="197"/>
      <c r="BW7" s="197"/>
      <c r="BX7" s="197"/>
      <c r="BY7" s="197"/>
      <c r="BZ7" s="197"/>
      <c r="CA7" s="197"/>
      <c r="CB7" s="197"/>
      <c r="CC7" s="197"/>
      <c r="CD7" s="197"/>
      <c r="CE7" s="197"/>
      <c r="CF7" s="197"/>
      <c r="CG7" s="197"/>
      <c r="CH7" s="197"/>
      <c r="CI7" s="197"/>
      <c r="CJ7" s="197"/>
      <c r="CK7" s="197"/>
      <c r="CL7" s="197"/>
      <c r="CM7" s="197"/>
      <c r="CN7" s="197"/>
      <c r="CO7" s="202"/>
      <c r="CQ7" s="205"/>
      <c r="CR7" s="202"/>
    </row>
    <row r="8" spans="1:96" ht="24.95" customHeight="1">
      <c r="B8" s="648" t="s">
        <v>5</v>
      </c>
      <c r="C8" s="765" t="str">
        <f ca="1">Summary!C8</f>
        <v>2013</v>
      </c>
      <c r="D8" s="766"/>
      <c r="E8" s="767"/>
      <c r="F8" s="197"/>
      <c r="G8" s="197"/>
      <c r="H8" s="197"/>
      <c r="I8" s="197"/>
      <c r="J8" s="197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7"/>
      <c r="Y8" s="197"/>
      <c r="Z8" s="197"/>
      <c r="AA8" s="197"/>
      <c r="AB8" s="197"/>
      <c r="AC8" s="197"/>
      <c r="AD8" s="197"/>
      <c r="AE8" s="197"/>
      <c r="AF8" s="197"/>
      <c r="AG8" s="197"/>
      <c r="AH8" s="197"/>
      <c r="AI8" s="197"/>
      <c r="AJ8" s="197"/>
      <c r="AK8" s="197"/>
      <c r="AL8" s="197"/>
      <c r="AM8" s="197"/>
      <c r="AN8" s="197"/>
      <c r="AO8" s="197"/>
      <c r="AP8" s="197"/>
      <c r="AQ8" s="197"/>
      <c r="AR8" s="197"/>
      <c r="AS8" s="197"/>
      <c r="AT8" s="197"/>
      <c r="AU8" s="197"/>
      <c r="AV8" s="197"/>
      <c r="AW8" s="197"/>
      <c r="AX8" s="197"/>
      <c r="AY8" s="644"/>
      <c r="AZ8" s="197"/>
      <c r="BA8" s="197"/>
      <c r="BB8" s="197"/>
      <c r="BC8" s="197"/>
      <c r="BD8" s="197"/>
      <c r="BE8" s="197"/>
      <c r="BF8" s="197"/>
      <c r="BG8" s="197"/>
      <c r="BH8" s="197"/>
      <c r="BI8" s="197"/>
      <c r="BJ8" s="197"/>
      <c r="BK8" s="509"/>
      <c r="BL8" s="197"/>
      <c r="BM8" s="197"/>
      <c r="BN8" s="197"/>
      <c r="BO8" s="197"/>
      <c r="BP8" s="197"/>
      <c r="BQ8" s="197"/>
      <c r="BR8" s="197"/>
      <c r="BS8" s="197"/>
      <c r="BT8" s="197"/>
      <c r="BU8" s="197"/>
      <c r="BV8" s="197"/>
      <c r="BW8" s="197"/>
      <c r="BX8" s="197"/>
      <c r="BY8" s="197"/>
      <c r="BZ8" s="197"/>
      <c r="CA8" s="197"/>
      <c r="CB8" s="197"/>
      <c r="CC8" s="197"/>
      <c r="CD8" s="197"/>
      <c r="CE8" s="197"/>
      <c r="CF8" s="197"/>
      <c r="CG8" s="197"/>
      <c r="CH8" s="197"/>
      <c r="CI8" s="197"/>
      <c r="CJ8" s="197"/>
      <c r="CK8" s="197"/>
      <c r="CL8" s="197"/>
      <c r="CM8" s="197"/>
      <c r="CN8" s="197"/>
      <c r="CO8" s="202"/>
      <c r="CQ8" s="205"/>
      <c r="CR8" s="202"/>
    </row>
    <row r="9" spans="1:96" ht="5.0999999999999996" customHeight="1">
      <c r="B9" s="648"/>
      <c r="C9" s="649"/>
      <c r="D9" s="650"/>
      <c r="E9" s="650"/>
      <c r="F9" s="197"/>
      <c r="G9" s="197"/>
      <c r="H9" s="197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7"/>
      <c r="Y9" s="197"/>
      <c r="Z9" s="197"/>
      <c r="AA9" s="197"/>
      <c r="AB9" s="197"/>
      <c r="AC9" s="197"/>
      <c r="AD9" s="197"/>
      <c r="AE9" s="197"/>
      <c r="AF9" s="197"/>
      <c r="AG9" s="197"/>
      <c r="AH9" s="197"/>
      <c r="AI9" s="197"/>
      <c r="AJ9" s="197"/>
      <c r="AK9" s="197"/>
      <c r="AL9" s="197"/>
      <c r="AM9" s="197"/>
      <c r="AN9" s="197"/>
      <c r="AO9" s="197"/>
      <c r="AP9" s="197"/>
      <c r="AQ9" s="197"/>
      <c r="AR9" s="197"/>
      <c r="AS9" s="197"/>
      <c r="AT9" s="197"/>
      <c r="AU9" s="197"/>
      <c r="AV9" s="197"/>
      <c r="AW9" s="197"/>
      <c r="AX9" s="197"/>
      <c r="AY9" s="644"/>
      <c r="AZ9" s="197"/>
      <c r="BA9" s="197"/>
      <c r="BB9" s="197"/>
      <c r="BC9" s="197"/>
      <c r="BD9" s="197"/>
      <c r="BE9" s="197"/>
      <c r="BF9" s="197"/>
      <c r="BG9" s="197"/>
      <c r="BH9" s="197"/>
      <c r="BI9" s="197"/>
      <c r="BJ9" s="197"/>
      <c r="BK9" s="509"/>
      <c r="BL9" s="197"/>
      <c r="BM9" s="197"/>
      <c r="BN9" s="197"/>
      <c r="BO9" s="197"/>
      <c r="BP9" s="197"/>
      <c r="BQ9" s="197"/>
      <c r="BR9" s="197"/>
      <c r="BS9" s="197"/>
      <c r="BT9" s="197"/>
      <c r="BU9" s="197"/>
      <c r="BV9" s="197"/>
      <c r="BW9" s="197"/>
      <c r="BX9" s="197"/>
      <c r="BY9" s="197"/>
      <c r="BZ9" s="197"/>
      <c r="CA9" s="197"/>
      <c r="CB9" s="197"/>
      <c r="CC9" s="197"/>
      <c r="CD9" s="197"/>
      <c r="CE9" s="197"/>
      <c r="CF9" s="197"/>
      <c r="CG9" s="197"/>
      <c r="CH9" s="197"/>
      <c r="CI9" s="197"/>
      <c r="CJ9" s="197"/>
      <c r="CK9" s="197"/>
      <c r="CL9" s="197"/>
      <c r="CM9" s="197"/>
      <c r="CN9" s="197"/>
      <c r="CO9" s="202"/>
      <c r="CQ9" s="205"/>
      <c r="CR9" s="202"/>
    </row>
    <row r="10" spans="1:96" ht="24.95" customHeight="1">
      <c r="B10" s="648" t="s">
        <v>6</v>
      </c>
      <c r="C10" s="765" t="str">
        <f ca="1">Summary!C10</f>
        <v>OCTOBER</v>
      </c>
      <c r="D10" s="766"/>
      <c r="E10" s="767"/>
      <c r="F10" s="197"/>
      <c r="G10" s="197"/>
      <c r="H10" s="197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7"/>
      <c r="Y10" s="197"/>
      <c r="Z10" s="197"/>
      <c r="AA10" s="197"/>
      <c r="AB10" s="197"/>
      <c r="AC10" s="197"/>
      <c r="AD10" s="197"/>
      <c r="AE10" s="197"/>
      <c r="AF10" s="197"/>
      <c r="AG10" s="197"/>
      <c r="AH10" s="197"/>
      <c r="AI10" s="197"/>
      <c r="AJ10" s="197"/>
      <c r="AK10" s="197"/>
      <c r="AL10" s="197"/>
      <c r="AM10" s="197"/>
      <c r="AN10" s="197"/>
      <c r="AO10" s="197"/>
      <c r="AP10" s="197"/>
      <c r="AQ10" s="197"/>
      <c r="AR10" s="197"/>
      <c r="AS10" s="197"/>
      <c r="AT10" s="197"/>
      <c r="AU10" s="197"/>
      <c r="AV10" s="197"/>
      <c r="AW10" s="197"/>
      <c r="AX10" s="197"/>
      <c r="AY10" s="644"/>
      <c r="AZ10" s="197"/>
      <c r="BA10" s="197"/>
      <c r="BB10" s="197"/>
      <c r="BC10" s="197"/>
      <c r="BD10" s="197"/>
      <c r="BE10" s="197"/>
      <c r="BF10" s="197"/>
      <c r="BG10" s="197"/>
      <c r="BH10" s="197"/>
      <c r="BI10" s="197"/>
      <c r="BJ10" s="197"/>
      <c r="BK10" s="509"/>
      <c r="BL10" s="197"/>
      <c r="BM10" s="197"/>
      <c r="BN10" s="197"/>
      <c r="BO10" s="197"/>
      <c r="BP10" s="197"/>
      <c r="BQ10" s="197"/>
      <c r="BR10" s="197"/>
      <c r="BS10" s="197"/>
      <c r="BT10" s="197"/>
      <c r="BU10" s="197"/>
      <c r="BV10" s="197"/>
      <c r="BW10" s="197"/>
      <c r="BX10" s="197"/>
      <c r="BY10" s="197"/>
      <c r="BZ10" s="197"/>
      <c r="CA10" s="197"/>
      <c r="CB10" s="197"/>
      <c r="CC10" s="197"/>
      <c r="CD10" s="197"/>
      <c r="CE10" s="197"/>
      <c r="CF10" s="197"/>
      <c r="CG10" s="197"/>
      <c r="CH10" s="197"/>
      <c r="CI10" s="197"/>
      <c r="CJ10" s="197"/>
      <c r="CK10" s="197"/>
      <c r="CL10" s="197"/>
      <c r="CM10" s="197"/>
      <c r="CN10" s="197"/>
      <c r="CO10" s="202"/>
      <c r="CQ10" s="205"/>
      <c r="CR10" s="202"/>
    </row>
    <row r="11" spans="1:96" ht="9.9499999999999993" customHeight="1">
      <c r="B11" s="645"/>
      <c r="C11" s="198"/>
      <c r="D11" s="198"/>
      <c r="E11" s="198"/>
      <c r="F11" s="198"/>
      <c r="G11" s="198"/>
      <c r="H11" s="198"/>
      <c r="I11" s="198"/>
      <c r="J11" s="198"/>
      <c r="K11" s="198"/>
      <c r="L11" s="198"/>
      <c r="M11" s="198"/>
      <c r="N11" s="198"/>
      <c r="O11" s="198"/>
      <c r="P11" s="198"/>
      <c r="Q11" s="198"/>
      <c r="R11" s="198"/>
      <c r="S11" s="198"/>
      <c r="T11" s="198"/>
      <c r="U11" s="198"/>
      <c r="V11" s="198"/>
      <c r="W11" s="198"/>
      <c r="X11" s="198"/>
      <c r="Y11" s="198"/>
      <c r="Z11" s="198"/>
      <c r="AA11" s="198"/>
      <c r="AB11" s="198"/>
      <c r="AC11" s="198"/>
      <c r="AD11" s="198"/>
      <c r="AE11" s="198"/>
      <c r="AF11" s="198"/>
      <c r="AG11" s="198"/>
      <c r="AH11" s="198"/>
      <c r="AI11" s="198"/>
      <c r="AJ11" s="198"/>
      <c r="AK11" s="198"/>
      <c r="AL11" s="198"/>
      <c r="AM11" s="198"/>
      <c r="AN11" s="198"/>
      <c r="AO11" s="198"/>
      <c r="AP11" s="198"/>
      <c r="AQ11" s="198"/>
      <c r="AR11" s="198"/>
      <c r="AS11" s="198"/>
      <c r="AT11" s="198"/>
      <c r="AU11" s="198"/>
      <c r="AV11" s="198"/>
      <c r="AW11" s="198"/>
      <c r="AX11" s="198"/>
      <c r="AY11" s="646"/>
      <c r="AZ11" s="198"/>
      <c r="BA11" s="198"/>
      <c r="BB11" s="198"/>
      <c r="BC11" s="198"/>
      <c r="BD11" s="198"/>
      <c r="BE11" s="198"/>
      <c r="BF11" s="198"/>
      <c r="BG11" s="198"/>
      <c r="BH11" s="198"/>
      <c r="BI11" s="198"/>
      <c r="BJ11" s="198"/>
      <c r="BK11" s="647"/>
      <c r="BL11" s="198"/>
      <c r="BM11" s="198"/>
      <c r="BN11" s="198"/>
      <c r="BO11" s="198"/>
      <c r="BP11" s="198"/>
      <c r="BQ11" s="198"/>
      <c r="BR11" s="198"/>
      <c r="BS11" s="198"/>
      <c r="BT11" s="198"/>
      <c r="BU11" s="198"/>
      <c r="BV11" s="198"/>
      <c r="BW11" s="198"/>
      <c r="BX11" s="198"/>
      <c r="BY11" s="198"/>
      <c r="BZ11" s="198"/>
      <c r="CA11" s="198"/>
      <c r="CB11" s="198"/>
      <c r="CC11" s="198"/>
      <c r="CD11" s="198"/>
      <c r="CE11" s="198"/>
      <c r="CF11" s="198"/>
      <c r="CG11" s="198"/>
      <c r="CH11" s="198"/>
      <c r="CI11" s="198"/>
      <c r="CJ11" s="198"/>
      <c r="CK11" s="198"/>
      <c r="CL11" s="198"/>
      <c r="CM11" s="198"/>
      <c r="CN11" s="198"/>
      <c r="CO11" s="204"/>
      <c r="CQ11" s="203"/>
      <c r="CR11" s="204"/>
    </row>
    <row r="12" spans="1:96" ht="9.9499999999999993" customHeight="1"/>
    <row r="13" spans="1:96" ht="9.9499999999999993" customHeight="1">
      <c r="B13" s="651"/>
      <c r="C13" s="200"/>
      <c r="E13" s="199"/>
      <c r="F13" s="200"/>
      <c r="H13" s="199"/>
      <c r="I13" s="200"/>
      <c r="K13" s="199"/>
      <c r="L13" s="200"/>
      <c r="N13" s="199"/>
      <c r="O13" s="200"/>
      <c r="Q13" s="199"/>
      <c r="R13" s="200"/>
      <c r="T13" s="199"/>
      <c r="U13" s="200"/>
      <c r="W13" s="199"/>
      <c r="X13" s="200"/>
      <c r="Z13" s="199"/>
      <c r="AA13" s="200"/>
      <c r="AC13" s="199"/>
      <c r="AD13" s="200"/>
      <c r="AF13" s="199"/>
      <c r="AG13" s="200"/>
      <c r="AI13" s="199"/>
      <c r="AJ13" s="200"/>
      <c r="AL13" s="199"/>
      <c r="AM13" s="200"/>
      <c r="AO13" s="199"/>
      <c r="AP13" s="200"/>
      <c r="AR13" s="199"/>
      <c r="AS13" s="200"/>
      <c r="AU13" s="199"/>
      <c r="AV13" s="200"/>
      <c r="AX13" s="199"/>
      <c r="AY13" s="652"/>
      <c r="BA13" s="199"/>
      <c r="BB13" s="200"/>
      <c r="BD13" s="199"/>
      <c r="BE13" s="200"/>
      <c r="BG13" s="199"/>
      <c r="BH13" s="200"/>
      <c r="BJ13" s="199"/>
      <c r="BK13" s="653"/>
      <c r="BM13" s="199"/>
      <c r="BN13" s="200"/>
      <c r="BP13" s="199"/>
      <c r="BQ13" s="200"/>
      <c r="BS13" s="199"/>
      <c r="BT13" s="200"/>
      <c r="BV13" s="199"/>
      <c r="BW13" s="200"/>
      <c r="BY13" s="199"/>
      <c r="BZ13" s="200"/>
      <c r="CB13" s="199"/>
      <c r="CC13" s="200"/>
      <c r="CE13" s="199"/>
      <c r="CF13" s="200"/>
      <c r="CH13" s="199"/>
      <c r="CI13" s="200"/>
      <c r="CK13" s="199"/>
      <c r="CL13" s="200"/>
      <c r="CN13" s="199"/>
      <c r="CO13" s="200"/>
      <c r="CQ13" s="199"/>
      <c r="CR13" s="200"/>
    </row>
    <row r="14" spans="1:96" ht="24.95" customHeight="1">
      <c r="A14" s="654">
        <f>IFERROR(INDEX($CR$18:$CR$48,MAX($B$17:$CO$17),1),"")</f>
        <v>0</v>
      </c>
      <c r="B14" s="655" t="str">
        <f ca="1">"DATE  "&amp;TEXT(Summary!G27,"DD / MM / YYYY")</f>
        <v>DATE  01 / 10 / 2013</v>
      </c>
      <c r="C14" s="202"/>
      <c r="E14" s="201" t="str">
        <f ca="1">"DATE  "&amp;TEXT(Summary!H27,"DD / MM / YYYY")</f>
        <v>DATE  02 / 10 / 2013</v>
      </c>
      <c r="F14" s="202"/>
      <c r="H14" s="201" t="str">
        <f ca="1">"DATE  "&amp;TEXT(Summary!I27,"DD / MM / YYYY")</f>
        <v>DATE  03 / 10 / 2013</v>
      </c>
      <c r="I14" s="202"/>
      <c r="K14" s="201" t="str">
        <f ca="1">"DATE  "&amp;TEXT(Summary!J27,"DD / MM / YYYY")</f>
        <v>DATE  04 / 10 / 2013</v>
      </c>
      <c r="L14" s="202"/>
      <c r="N14" s="201" t="str">
        <f ca="1">"DATE  "&amp;TEXT(Summary!K27,"DD / MM / YYYY")</f>
        <v>DATE  05 / 10 / 2013</v>
      </c>
      <c r="O14" s="202"/>
      <c r="Q14" s="201" t="str">
        <f ca="1">"DATE  "&amp;TEXT(Summary!L27,"DD / MM / YYYY")</f>
        <v>DATE  06 / 10 / 2013</v>
      </c>
      <c r="R14" s="202"/>
      <c r="T14" s="201" t="str">
        <f ca="1">"DATE  "&amp;TEXT(Summary!M27,"DD / MM / YYYY")</f>
        <v>DATE  07 / 10 / 2013</v>
      </c>
      <c r="U14" s="202"/>
      <c r="W14" s="201" t="str">
        <f ca="1">"DATE  "&amp;TEXT(Summary!N27,"DD / MM / YYYY")</f>
        <v>DATE  08 / 10 / 2013</v>
      </c>
      <c r="X14" s="202"/>
      <c r="Z14" s="201" t="str">
        <f ca="1">"DATE  "&amp;TEXT(Summary!O27,"DD / MM / YYYY")</f>
        <v>DATE  09 / 10 / 2013</v>
      </c>
      <c r="AA14" s="202"/>
      <c r="AC14" s="201" t="str">
        <f ca="1">"DATE  "&amp;TEXT(Summary!P27,"DD / MM / YYYY")</f>
        <v>DATE  10 / 10 / 2013</v>
      </c>
      <c r="AD14" s="202"/>
      <c r="AF14" s="201" t="str">
        <f ca="1">"DATE  "&amp;TEXT(Summary!Q27,"DD / MM / YYYY")</f>
        <v>DATE  11 / 10 / 2013</v>
      </c>
      <c r="AG14" s="202"/>
      <c r="AI14" s="201" t="str">
        <f ca="1">"DATE  "&amp;TEXT(Summary!R27,"DD / MM / YYYY")</f>
        <v>DATE  12 / 10 / 2013</v>
      </c>
      <c r="AJ14" s="202"/>
      <c r="AL14" s="201" t="str">
        <f ca="1">"DATE  "&amp;TEXT(Summary!S27,"DD / MM / YYYY")</f>
        <v>DATE  13 / 10 / 2013</v>
      </c>
      <c r="AM14" s="202"/>
      <c r="AO14" s="201" t="str">
        <f ca="1">"DATE  "&amp;TEXT(Summary!T27,"DD / MM / YYYY")</f>
        <v>DATE  14 / 10 / 2013</v>
      </c>
      <c r="AP14" s="202"/>
      <c r="AR14" s="201" t="str">
        <f ca="1">"DATE  "&amp;TEXT(Summary!U27,"DD / MM / YYYY")</f>
        <v>DATE  15 / 10 / 2013</v>
      </c>
      <c r="AS14" s="202"/>
      <c r="AU14" s="201" t="str">
        <f ca="1">"DATE  "&amp;TEXT(Summary!V27,"DD / MM / YYYY")</f>
        <v>DATE  16 / 10 / 2013</v>
      </c>
      <c r="AV14" s="202"/>
      <c r="AX14" s="201" t="str">
        <f ca="1">"DATE  "&amp;TEXT(Summary!W27,"DD / MM / YYYY")</f>
        <v>DATE  17 / 10 / 2013</v>
      </c>
      <c r="AY14" s="656"/>
      <c r="BA14" s="201" t="str">
        <f ca="1">"DATE  "&amp;TEXT(Summary!X27,"DD / MM / YYYY")</f>
        <v>DATE  18 / 10 / 2013</v>
      </c>
      <c r="BB14" s="202"/>
      <c r="BD14" s="201" t="str">
        <f ca="1">"DATE  "&amp;TEXT(Summary!Y27,"DD / MM / YYYY")</f>
        <v>DATE  19 / 10 / 2013</v>
      </c>
      <c r="BE14" s="202"/>
      <c r="BG14" s="201" t="str">
        <f ca="1">"DATE  "&amp;TEXT(Summary!Z27,"DD / MM / YYYY")</f>
        <v>DATE  20 / 10 / 2013</v>
      </c>
      <c r="BH14" s="202"/>
      <c r="BJ14" s="201" t="str">
        <f ca="1">"DATE  "&amp;TEXT(Summary!AA27,"DD / MM / YYYY")</f>
        <v>DATE  21 / 10 / 2013</v>
      </c>
      <c r="BK14" s="657"/>
      <c r="BM14" s="201" t="str">
        <f ca="1">"DATE  "&amp;TEXT(Summary!AB27,"DD / MM / YYYY")</f>
        <v>DATE  22 / 10 / 2013</v>
      </c>
      <c r="BN14" s="202"/>
      <c r="BP14" s="201" t="str">
        <f ca="1">"DATE  "&amp;TEXT(Summary!AC27,"DD / MM / YYYY")</f>
        <v>DATE  23 / 10 / 2013</v>
      </c>
      <c r="BQ14" s="202"/>
      <c r="BS14" s="201" t="str">
        <f ca="1">"DATE  "&amp;TEXT(Summary!AD27,"DD / MM / YYYY")</f>
        <v>DATE  24 / 10 / 2013</v>
      </c>
      <c r="BT14" s="202"/>
      <c r="BV14" s="201" t="str">
        <f ca="1">"DATE  "&amp;TEXT(Summary!AE27,"DD / MM / YYYY")</f>
        <v>DATE  25 / 10 / 2013</v>
      </c>
      <c r="BW14" s="202"/>
      <c r="BY14" s="201" t="str">
        <f ca="1">"DATE  "&amp;TEXT(Summary!AF27,"DD / MM / YYYY")</f>
        <v>DATE  26 / 10 / 2013</v>
      </c>
      <c r="BZ14" s="202"/>
      <c r="CB14" s="201" t="str">
        <f ca="1">"DATE  "&amp;TEXT(Summary!AG27,"DD / MM / YYYY")</f>
        <v>DATE  27 / 10 / 2013</v>
      </c>
      <c r="CC14" s="202"/>
      <c r="CE14" s="201" t="str">
        <f ca="1">"DATE  "&amp;TEXT(Summary!AH27,"DD / MM / YYYY")</f>
        <v>DATE  28 / 10 / 2013</v>
      </c>
      <c r="CF14" s="202"/>
      <c r="CH14" s="201" t="str">
        <f ca="1">"DATE  "&amp;TEXT(Summary!AI27,"DD / MM / YYYY")</f>
        <v>DATE  29 / 10 / 2013</v>
      </c>
      <c r="CI14" s="202"/>
      <c r="CK14" s="201" t="str">
        <f ca="1">"DATE  "&amp;TEXT(Summary!AJ27,"DD / MM / YYYY")</f>
        <v>DATE  30 / 10 / 2013</v>
      </c>
      <c r="CL14" s="202"/>
      <c r="CN14" s="201" t="str">
        <f ca="1">"DATE  "&amp;TEXT(Summary!AK27,"DD / MM / YYYY")</f>
        <v>DATE  31 / 10 / 2013</v>
      </c>
      <c r="CO14" s="202"/>
      <c r="CQ14" s="201" t="s">
        <v>440</v>
      </c>
      <c r="CR14" s="202"/>
    </row>
    <row r="15" spans="1:96" ht="9.9499999999999993" customHeight="1">
      <c r="B15" s="658"/>
      <c r="C15" s="204"/>
      <c r="E15" s="203"/>
      <c r="F15" s="204"/>
      <c r="H15" s="203"/>
      <c r="I15" s="204"/>
      <c r="K15" s="203"/>
      <c r="L15" s="204"/>
      <c r="N15" s="203"/>
      <c r="O15" s="204"/>
      <c r="Q15" s="203"/>
      <c r="R15" s="204"/>
      <c r="T15" s="203"/>
      <c r="U15" s="204"/>
      <c r="W15" s="203"/>
      <c r="X15" s="204"/>
      <c r="Z15" s="203"/>
      <c r="AA15" s="204"/>
      <c r="AC15" s="203"/>
      <c r="AD15" s="204"/>
      <c r="AF15" s="203"/>
      <c r="AG15" s="204"/>
      <c r="AI15" s="203"/>
      <c r="AJ15" s="204"/>
      <c r="AL15" s="203"/>
      <c r="AM15" s="204"/>
      <c r="AO15" s="203"/>
      <c r="AP15" s="204"/>
      <c r="AR15" s="203"/>
      <c r="AS15" s="204"/>
      <c r="AU15" s="203"/>
      <c r="AV15" s="204"/>
      <c r="AX15" s="203"/>
      <c r="AY15" s="659"/>
      <c r="BA15" s="203"/>
      <c r="BB15" s="204"/>
      <c r="BD15" s="203"/>
      <c r="BE15" s="204"/>
      <c r="BG15" s="203"/>
      <c r="BH15" s="204"/>
      <c r="BJ15" s="203"/>
      <c r="BK15" s="660"/>
      <c r="BM15" s="203"/>
      <c r="BN15" s="204"/>
      <c r="BP15" s="203"/>
      <c r="BQ15" s="204"/>
      <c r="BS15" s="203"/>
      <c r="BT15" s="204"/>
      <c r="BV15" s="203"/>
      <c r="BW15" s="204"/>
      <c r="BY15" s="203"/>
      <c r="BZ15" s="204"/>
      <c r="CB15" s="203"/>
      <c r="CC15" s="204"/>
      <c r="CE15" s="203"/>
      <c r="CF15" s="204"/>
      <c r="CH15" s="203"/>
      <c r="CI15" s="204"/>
      <c r="CK15" s="203"/>
      <c r="CL15" s="204"/>
      <c r="CN15" s="203"/>
      <c r="CO15" s="204"/>
      <c r="CQ15" s="203"/>
      <c r="CR15" s="204"/>
    </row>
    <row r="16" spans="1:96" ht="24.95" customHeight="1">
      <c r="B16" s="661" t="s">
        <v>0</v>
      </c>
      <c r="C16" s="206" t="s">
        <v>1</v>
      </c>
      <c r="E16" s="205" t="s">
        <v>0</v>
      </c>
      <c r="F16" s="206" t="s">
        <v>1</v>
      </c>
      <c r="H16" s="205" t="s">
        <v>0</v>
      </c>
      <c r="I16" s="206" t="s">
        <v>1</v>
      </c>
      <c r="K16" s="205" t="s">
        <v>0</v>
      </c>
      <c r="L16" s="206" t="s">
        <v>1</v>
      </c>
      <c r="N16" s="205" t="s">
        <v>0</v>
      </c>
      <c r="O16" s="206" t="s">
        <v>1</v>
      </c>
      <c r="Q16" s="205" t="s">
        <v>0</v>
      </c>
      <c r="R16" s="206" t="s">
        <v>1</v>
      </c>
      <c r="T16" s="205" t="s">
        <v>0</v>
      </c>
      <c r="U16" s="206" t="s">
        <v>1</v>
      </c>
      <c r="W16" s="205" t="s">
        <v>0</v>
      </c>
      <c r="X16" s="206" t="s">
        <v>1</v>
      </c>
      <c r="Z16" s="205" t="s">
        <v>0</v>
      </c>
      <c r="AA16" s="206" t="s">
        <v>1</v>
      </c>
      <c r="AC16" s="205" t="s">
        <v>0</v>
      </c>
      <c r="AD16" s="206" t="s">
        <v>1</v>
      </c>
      <c r="AF16" s="205" t="s">
        <v>0</v>
      </c>
      <c r="AG16" s="206" t="s">
        <v>1</v>
      </c>
      <c r="AI16" s="205" t="s">
        <v>0</v>
      </c>
      <c r="AJ16" s="206" t="s">
        <v>1</v>
      </c>
      <c r="AL16" s="205" t="s">
        <v>0</v>
      </c>
      <c r="AM16" s="206" t="s">
        <v>1</v>
      </c>
      <c r="AO16" s="205" t="s">
        <v>0</v>
      </c>
      <c r="AP16" s="206" t="s">
        <v>1</v>
      </c>
      <c r="AR16" s="205" t="s">
        <v>0</v>
      </c>
      <c r="AS16" s="206" t="s">
        <v>1</v>
      </c>
      <c r="AU16" s="205" t="s">
        <v>0</v>
      </c>
      <c r="AV16" s="206" t="s">
        <v>1</v>
      </c>
      <c r="AX16" s="205" t="s">
        <v>0</v>
      </c>
      <c r="AY16" s="662" t="s">
        <v>1</v>
      </c>
      <c r="BA16" s="205" t="s">
        <v>0</v>
      </c>
      <c r="BB16" s="206" t="s">
        <v>1</v>
      </c>
      <c r="BD16" s="205" t="s">
        <v>0</v>
      </c>
      <c r="BE16" s="206" t="s">
        <v>1</v>
      </c>
      <c r="BG16" s="205" t="s">
        <v>0</v>
      </c>
      <c r="BH16" s="206" t="s">
        <v>1</v>
      </c>
      <c r="BJ16" s="205" t="s">
        <v>0</v>
      </c>
      <c r="BK16" s="206" t="s">
        <v>1</v>
      </c>
      <c r="BM16" s="205" t="s">
        <v>0</v>
      </c>
      <c r="BN16" s="206" t="s">
        <v>1</v>
      </c>
      <c r="BP16" s="205" t="s">
        <v>0</v>
      </c>
      <c r="BQ16" s="206" t="s">
        <v>1</v>
      </c>
      <c r="BS16" s="205" t="s">
        <v>0</v>
      </c>
      <c r="BT16" s="206" t="s">
        <v>1</v>
      </c>
      <c r="BV16" s="205" t="s">
        <v>0</v>
      </c>
      <c r="BW16" s="206" t="s">
        <v>1</v>
      </c>
      <c r="BY16" s="205" t="s">
        <v>0</v>
      </c>
      <c r="BZ16" s="206" t="s">
        <v>1</v>
      </c>
      <c r="CB16" s="205" t="s">
        <v>0</v>
      </c>
      <c r="CC16" s="206" t="s">
        <v>1</v>
      </c>
      <c r="CE16" s="205" t="s">
        <v>0</v>
      </c>
      <c r="CF16" s="206" t="s">
        <v>1</v>
      </c>
      <c r="CH16" s="205" t="s">
        <v>0</v>
      </c>
      <c r="CI16" s="206" t="s">
        <v>1</v>
      </c>
      <c r="CK16" s="205" t="s">
        <v>0</v>
      </c>
      <c r="CL16" s="206" t="s">
        <v>1</v>
      </c>
      <c r="CN16" s="205" t="s">
        <v>0</v>
      </c>
      <c r="CO16" s="206" t="s">
        <v>1</v>
      </c>
      <c r="CQ16" s="205" t="s">
        <v>6</v>
      </c>
      <c r="CR16" s="206" t="s">
        <v>440</v>
      </c>
    </row>
    <row r="17" spans="1:96" ht="26.25" customHeight="1">
      <c r="B17" s="663">
        <f>IF(B18&lt;&gt;"",1,0)</f>
        <v>0</v>
      </c>
      <c r="C17" s="664"/>
      <c r="D17" s="654"/>
      <c r="E17" s="663">
        <f>IF(E18&lt;&gt;"",2,0)</f>
        <v>0</v>
      </c>
      <c r="F17" s="664"/>
      <c r="G17" s="654"/>
      <c r="H17" s="663">
        <f>IF(H18&lt;&gt;"",3,0)</f>
        <v>0</v>
      </c>
      <c r="I17" s="664"/>
      <c r="J17" s="654"/>
      <c r="K17" s="663">
        <f>IF(K18&lt;&gt;"",4,0)</f>
        <v>0</v>
      </c>
      <c r="L17" s="664"/>
      <c r="M17" s="654"/>
      <c r="N17" s="663">
        <f>IF(N18&lt;&gt;"",5,0)</f>
        <v>0</v>
      </c>
      <c r="O17" s="664"/>
      <c r="P17" s="654"/>
      <c r="Q17" s="663">
        <f>IF(Q18&lt;&gt;"",6,0)</f>
        <v>0</v>
      </c>
      <c r="R17" s="664"/>
      <c r="S17" s="654"/>
      <c r="T17" s="663">
        <f>IF(T18&lt;&gt;"",7,0)</f>
        <v>0</v>
      </c>
      <c r="U17" s="664"/>
      <c r="V17" s="654"/>
      <c r="W17" s="663">
        <f>IF(W18&lt;&gt;"",8,0)</f>
        <v>0</v>
      </c>
      <c r="X17" s="664"/>
      <c r="Y17" s="654"/>
      <c r="Z17" s="663">
        <f>IF(Z18&lt;&gt;"",9,0)</f>
        <v>0</v>
      </c>
      <c r="AA17" s="664"/>
      <c r="AB17" s="654"/>
      <c r="AC17" s="663">
        <f>IF(AC18&lt;&gt;"",10,0)</f>
        <v>0</v>
      </c>
      <c r="AD17" s="664"/>
      <c r="AE17" s="654"/>
      <c r="AF17" s="663">
        <f>IF(AF18&lt;&gt;"",11,0)</f>
        <v>0</v>
      </c>
      <c r="AG17" s="664"/>
      <c r="AH17" s="654"/>
      <c r="AI17" s="663">
        <f>IF(AI18&lt;&gt;"",12,0)</f>
        <v>0</v>
      </c>
      <c r="AJ17" s="664"/>
      <c r="AK17" s="654"/>
      <c r="AL17" s="663">
        <f>IF(AL18&lt;&gt;"",13,0)</f>
        <v>0</v>
      </c>
      <c r="AM17" s="664"/>
      <c r="AN17" s="654"/>
      <c r="AO17" s="663">
        <f>IF(AO18&lt;&gt;"",14,0)</f>
        <v>0</v>
      </c>
      <c r="AP17" s="664"/>
      <c r="AQ17" s="654"/>
      <c r="AR17" s="663">
        <f>IF(AR18&lt;&gt;"",15,0)</f>
        <v>0</v>
      </c>
      <c r="AS17" s="664"/>
      <c r="AT17" s="654"/>
      <c r="AU17" s="663">
        <f>IF(AU18&lt;&gt;"",16,0)</f>
        <v>0</v>
      </c>
      <c r="AV17" s="664"/>
      <c r="AW17" s="654"/>
      <c r="AX17" s="663">
        <f>IF(AX18&lt;&gt;"",17,0)</f>
        <v>0</v>
      </c>
      <c r="AY17" s="664"/>
      <c r="AZ17" s="654"/>
      <c r="BA17" s="663">
        <f>IF(BA18&lt;&gt;"",23,0)</f>
        <v>0</v>
      </c>
      <c r="BB17" s="664"/>
      <c r="BC17" s="654"/>
      <c r="BD17" s="663">
        <f>IF(BD18&lt;&gt;"",23,0)</f>
        <v>0</v>
      </c>
      <c r="BE17" s="664"/>
      <c r="BF17" s="654"/>
      <c r="BG17" s="663">
        <f>IF(BG18&lt;&gt;"",23,0)</f>
        <v>0</v>
      </c>
      <c r="BH17" s="664"/>
      <c r="BI17" s="654"/>
      <c r="BJ17" s="663">
        <f>IF(BJ18&lt;&gt;"",23,0)</f>
        <v>23</v>
      </c>
      <c r="BK17" s="664"/>
      <c r="BL17" s="654"/>
      <c r="BM17" s="663">
        <f>IF(BM18&lt;&gt;"",23,0)</f>
        <v>23</v>
      </c>
      <c r="BN17" s="664"/>
      <c r="BO17" s="654"/>
      <c r="BP17" s="663">
        <f>IF(BP18&lt;&gt;"",23,0)</f>
        <v>23</v>
      </c>
      <c r="BQ17" s="664"/>
      <c r="BR17" s="654"/>
      <c r="BS17" s="663">
        <f>IF(BS18&lt;&gt;"",24,0)</f>
        <v>24</v>
      </c>
      <c r="BT17" s="664"/>
      <c r="BU17" s="654"/>
      <c r="BV17" s="663">
        <f>IF(BV18&lt;&gt;"",25,0)</f>
        <v>25</v>
      </c>
      <c r="BW17" s="664"/>
      <c r="BX17" s="654"/>
      <c r="BY17" s="663">
        <f>IF(BY18&lt;&gt;"",26,0)</f>
        <v>26</v>
      </c>
      <c r="BZ17" s="664"/>
      <c r="CA17" s="654"/>
      <c r="CB17" s="663">
        <f>IF(CB18&lt;&gt;"",27,0)</f>
        <v>27</v>
      </c>
      <c r="CC17" s="664"/>
      <c r="CD17" s="654"/>
      <c r="CE17" s="663">
        <f>IF(CE18&lt;&gt;"",28,0)</f>
        <v>0</v>
      </c>
      <c r="CF17" s="664"/>
      <c r="CG17" s="654"/>
      <c r="CH17" s="663">
        <f>IF(CH18&lt;&gt;"",29,0)</f>
        <v>0</v>
      </c>
      <c r="CI17" s="664"/>
      <c r="CJ17" s="654"/>
      <c r="CK17" s="663">
        <f>IF(CK18&lt;&gt;"",30,0)</f>
        <v>0</v>
      </c>
      <c r="CL17" s="664"/>
      <c r="CM17" s="654"/>
      <c r="CN17" s="663">
        <f>IF(CN18&lt;&gt;"",23,0)</f>
        <v>0</v>
      </c>
      <c r="CO17" s="664"/>
      <c r="CQ17" s="665"/>
      <c r="CR17" s="666"/>
    </row>
    <row r="18" spans="1:96" ht="24.95" customHeight="1">
      <c r="A18" s="654" t="str">
        <f ca="1">IFERROR(IF(INDIRECT($A$14&amp;ROW())&lt;&gt;"",COUNTIF(Summary!$B$30:$B$1054,INDIRECT($A$14&amp;ROW())),""),"")</f>
        <v/>
      </c>
      <c r="B18" s="667"/>
      <c r="C18" s="668"/>
      <c r="E18" s="209"/>
      <c r="F18" s="210"/>
      <c r="H18" s="209"/>
      <c r="I18" s="210"/>
      <c r="K18" s="209"/>
      <c r="L18" s="210"/>
      <c r="N18" s="209"/>
      <c r="O18" s="210"/>
      <c r="Q18" s="207"/>
      <c r="R18" s="208"/>
      <c r="T18" s="209"/>
      <c r="U18" s="210"/>
      <c r="W18" s="207"/>
      <c r="X18" s="208"/>
      <c r="Z18" s="209"/>
      <c r="AA18" s="210"/>
      <c r="AC18" s="207"/>
      <c r="AD18" s="208"/>
      <c r="AF18" s="207"/>
      <c r="AG18" s="208"/>
      <c r="AI18" s="207"/>
      <c r="AJ18" s="208"/>
      <c r="AL18" s="207"/>
      <c r="AM18" s="208"/>
      <c r="AO18" s="207"/>
      <c r="AP18" s="208"/>
      <c r="AR18" s="207"/>
      <c r="AS18" s="208"/>
      <c r="AU18" s="207"/>
      <c r="AV18" s="208"/>
      <c r="AX18" s="207"/>
      <c r="AY18" s="669"/>
      <c r="BA18" s="207"/>
      <c r="BB18" s="208"/>
      <c r="BD18" s="207"/>
      <c r="BE18" s="208"/>
      <c r="BG18" s="207"/>
      <c r="BH18" s="208"/>
      <c r="BJ18" s="207" t="s">
        <v>464</v>
      </c>
      <c r="BK18" s="208">
        <v>19</v>
      </c>
      <c r="BM18" s="207" t="s">
        <v>464</v>
      </c>
      <c r="BN18" s="208">
        <v>28</v>
      </c>
      <c r="BP18" s="207" t="s">
        <v>464</v>
      </c>
      <c r="BQ18" s="208">
        <v>17</v>
      </c>
      <c r="BS18" s="207" t="s">
        <v>837</v>
      </c>
      <c r="BT18" s="208">
        <v>3</v>
      </c>
      <c r="BV18" s="207" t="s">
        <v>464</v>
      </c>
      <c r="BW18" s="208">
        <v>71</v>
      </c>
      <c r="BY18" s="207" t="s">
        <v>464</v>
      </c>
      <c r="BZ18" s="208">
        <v>78</v>
      </c>
      <c r="CB18" s="667" t="s">
        <v>464</v>
      </c>
      <c r="CC18" s="668">
        <v>107</v>
      </c>
      <c r="CE18" s="207"/>
      <c r="CF18" s="208"/>
      <c r="CH18" s="207"/>
      <c r="CI18" s="208"/>
      <c r="CK18" s="207"/>
      <c r="CL18" s="208"/>
      <c r="CN18" s="207"/>
      <c r="CO18" s="208"/>
      <c r="CQ18" s="670"/>
    </row>
    <row r="19" spans="1:96" ht="24.95" customHeight="1">
      <c r="A19" s="654" t="str">
        <f ca="1">IFERROR(IF(INDIRECT($A$14&amp;ROW())&lt;&gt;"",COUNTIF(Summary!$B$30:$B$1054,INDIRECT($A$14&amp;ROW())),""),"")</f>
        <v/>
      </c>
      <c r="B19" s="667"/>
      <c r="C19" s="668"/>
      <c r="E19" s="209"/>
      <c r="F19" s="210"/>
      <c r="H19" s="209"/>
      <c r="I19" s="210"/>
      <c r="K19" s="209"/>
      <c r="L19" s="210"/>
      <c r="N19" s="209"/>
      <c r="O19" s="210"/>
      <c r="Q19" s="209"/>
      <c r="R19" s="210"/>
      <c r="T19" s="209"/>
      <c r="U19" s="210"/>
      <c r="W19" s="209"/>
      <c r="X19" s="210"/>
      <c r="Z19" s="209"/>
      <c r="AA19" s="210"/>
      <c r="AC19" s="209"/>
      <c r="AD19" s="210"/>
      <c r="AF19" s="209"/>
      <c r="AG19" s="210"/>
      <c r="AI19" s="209"/>
      <c r="AJ19" s="210"/>
      <c r="AL19" s="209"/>
      <c r="AM19" s="210"/>
      <c r="AO19" s="209"/>
      <c r="AP19" s="210"/>
      <c r="AR19" s="209"/>
      <c r="AS19" s="210"/>
      <c r="AU19" s="209"/>
      <c r="AV19" s="210"/>
      <c r="AX19" s="209"/>
      <c r="AY19" s="671"/>
      <c r="BA19" s="209"/>
      <c r="BB19" s="210"/>
      <c r="BD19" s="209"/>
      <c r="BE19" s="210"/>
      <c r="BG19" s="209"/>
      <c r="BH19" s="210"/>
      <c r="BJ19" s="209" t="s">
        <v>465</v>
      </c>
      <c r="BK19" s="210">
        <v>21</v>
      </c>
      <c r="BM19" s="209" t="s">
        <v>603</v>
      </c>
      <c r="BN19" s="210">
        <v>1</v>
      </c>
      <c r="BP19" s="209" t="s">
        <v>465</v>
      </c>
      <c r="BQ19" s="210">
        <v>11</v>
      </c>
      <c r="BS19" s="209" t="s">
        <v>464</v>
      </c>
      <c r="BT19" s="210">
        <v>10</v>
      </c>
      <c r="BV19" s="209" t="s">
        <v>465</v>
      </c>
      <c r="BW19" s="210">
        <v>20</v>
      </c>
      <c r="BY19" s="209" t="s">
        <v>639</v>
      </c>
      <c r="BZ19" s="210">
        <v>1</v>
      </c>
      <c r="CB19" s="667" t="s">
        <v>603</v>
      </c>
      <c r="CC19" s="668">
        <v>5</v>
      </c>
      <c r="CE19" s="209"/>
      <c r="CF19" s="210"/>
      <c r="CH19" s="209"/>
      <c r="CI19" s="210"/>
      <c r="CK19" s="209"/>
      <c r="CL19" s="210"/>
      <c r="CN19" s="209"/>
      <c r="CO19" s="210"/>
      <c r="CQ19" s="670"/>
    </row>
    <row r="20" spans="1:96" ht="24.95" customHeight="1">
      <c r="A20" s="654" t="str">
        <f ca="1">IFERROR(IF(INDIRECT($A$14&amp;ROW())&lt;&gt;"",COUNTIF(Summary!$B$30:$B$1054,INDIRECT($A$14&amp;ROW())),""),"")</f>
        <v/>
      </c>
      <c r="B20" s="667"/>
      <c r="C20" s="668"/>
      <c r="E20" s="209"/>
      <c r="F20" s="210"/>
      <c r="H20" s="209"/>
      <c r="I20" s="210"/>
      <c r="K20" s="209"/>
      <c r="L20" s="210"/>
      <c r="N20" s="209"/>
      <c r="O20" s="210"/>
      <c r="Q20" s="209"/>
      <c r="R20" s="210"/>
      <c r="T20" s="209"/>
      <c r="U20" s="210"/>
      <c r="W20" s="209"/>
      <c r="X20" s="210"/>
      <c r="Z20" s="209"/>
      <c r="AA20" s="210"/>
      <c r="AC20" s="209"/>
      <c r="AD20" s="210"/>
      <c r="AF20" s="209"/>
      <c r="AG20" s="210"/>
      <c r="AI20" s="209"/>
      <c r="AJ20" s="210"/>
      <c r="AL20" s="209"/>
      <c r="AM20" s="210"/>
      <c r="AO20" s="209"/>
      <c r="AP20" s="210"/>
      <c r="AR20" s="209"/>
      <c r="AS20" s="210"/>
      <c r="AU20" s="209"/>
      <c r="AV20" s="210"/>
      <c r="AX20" s="209"/>
      <c r="AY20" s="671"/>
      <c r="BA20" s="209"/>
      <c r="BB20" s="210"/>
      <c r="BD20" s="209"/>
      <c r="BE20" s="210"/>
      <c r="BG20" s="209"/>
      <c r="BH20" s="210"/>
      <c r="BJ20" s="209" t="s">
        <v>487</v>
      </c>
      <c r="BK20" s="210">
        <v>2</v>
      </c>
      <c r="BM20" s="209" t="s">
        <v>639</v>
      </c>
      <c r="BN20" s="210">
        <v>1</v>
      </c>
      <c r="BP20" s="209" t="s">
        <v>487</v>
      </c>
      <c r="BQ20" s="210">
        <v>2</v>
      </c>
      <c r="BS20" s="209" t="s">
        <v>465</v>
      </c>
      <c r="BT20" s="210">
        <v>12</v>
      </c>
      <c r="BV20" s="209" t="s">
        <v>487</v>
      </c>
      <c r="BW20" s="210">
        <v>12</v>
      </c>
      <c r="BY20" s="209" t="s">
        <v>875</v>
      </c>
      <c r="BZ20" s="210">
        <v>1</v>
      </c>
      <c r="CB20" s="667" t="s">
        <v>465</v>
      </c>
      <c r="CC20" s="668">
        <v>71</v>
      </c>
      <c r="CE20" s="209"/>
      <c r="CF20" s="210"/>
      <c r="CH20" s="209"/>
      <c r="CI20" s="210"/>
      <c r="CK20" s="209"/>
      <c r="CL20" s="210"/>
      <c r="CN20" s="209"/>
      <c r="CO20" s="210"/>
      <c r="CQ20" s="670"/>
    </row>
    <row r="21" spans="1:96" ht="24.95" customHeight="1">
      <c r="A21" s="654" t="str">
        <f ca="1">IFERROR(IF(INDIRECT($A$14&amp;ROW())&lt;&gt;"",COUNTIF(Summary!$B$30:$B$1054,INDIRECT($A$14&amp;ROW())),""),"")</f>
        <v/>
      </c>
      <c r="B21" s="667"/>
      <c r="C21" s="668"/>
      <c r="E21" s="209"/>
      <c r="F21" s="210"/>
      <c r="H21" s="209"/>
      <c r="I21" s="210"/>
      <c r="K21" s="209"/>
      <c r="L21" s="210"/>
      <c r="N21" s="209"/>
      <c r="O21" s="210"/>
      <c r="Q21" s="209"/>
      <c r="R21" s="210"/>
      <c r="T21" s="209"/>
      <c r="U21" s="210"/>
      <c r="W21" s="209"/>
      <c r="X21" s="210"/>
      <c r="Z21" s="209"/>
      <c r="AA21" s="210"/>
      <c r="AC21" s="209"/>
      <c r="AD21" s="210"/>
      <c r="AF21" s="209"/>
      <c r="AG21" s="210"/>
      <c r="AI21" s="209"/>
      <c r="AJ21" s="210"/>
      <c r="AL21" s="209"/>
      <c r="AM21" s="210"/>
      <c r="AO21" s="209"/>
      <c r="AP21" s="210"/>
      <c r="AR21" s="209"/>
      <c r="AS21" s="210"/>
      <c r="AU21" s="209"/>
      <c r="AV21" s="210"/>
      <c r="AX21" s="209"/>
      <c r="AY21" s="671"/>
      <c r="BA21" s="209"/>
      <c r="BB21" s="210"/>
      <c r="BD21" s="209"/>
      <c r="BE21" s="210"/>
      <c r="BG21" s="209"/>
      <c r="BH21" s="210"/>
      <c r="BJ21" s="209" t="s">
        <v>575</v>
      </c>
      <c r="BK21" s="210">
        <v>25</v>
      </c>
      <c r="BM21" s="209" t="s">
        <v>465</v>
      </c>
      <c r="BN21" s="210">
        <v>12</v>
      </c>
      <c r="BP21" s="209" t="s">
        <v>575</v>
      </c>
      <c r="BQ21" s="210">
        <v>21</v>
      </c>
      <c r="BS21" s="209" t="s">
        <v>487</v>
      </c>
      <c r="BT21" s="210">
        <v>5</v>
      </c>
      <c r="BV21" s="209" t="s">
        <v>575</v>
      </c>
      <c r="BW21" s="210">
        <v>26</v>
      </c>
      <c r="BY21" s="209" t="s">
        <v>465</v>
      </c>
      <c r="BZ21" s="210">
        <v>54</v>
      </c>
      <c r="CB21" s="667" t="s">
        <v>487</v>
      </c>
      <c r="CC21" s="668">
        <v>13</v>
      </c>
      <c r="CE21" s="209"/>
      <c r="CF21" s="210"/>
      <c r="CH21" s="209"/>
      <c r="CI21" s="210"/>
      <c r="CK21" s="209"/>
      <c r="CL21" s="210"/>
      <c r="CN21" s="209"/>
      <c r="CO21" s="210"/>
      <c r="CQ21" s="670"/>
    </row>
    <row r="22" spans="1:96" ht="24.95" customHeight="1">
      <c r="A22" s="654" t="str">
        <f ca="1">IFERROR(IF(INDIRECT($A$14&amp;ROW())&lt;&gt;"",COUNTIF(Summary!$B$30:$B$1054,INDIRECT($A$14&amp;ROW())),""),"")</f>
        <v/>
      </c>
      <c r="B22" s="667"/>
      <c r="C22" s="668"/>
      <c r="E22" s="209"/>
      <c r="F22" s="210"/>
      <c r="H22" s="209"/>
      <c r="I22" s="210"/>
      <c r="K22" s="209"/>
      <c r="L22" s="210"/>
      <c r="N22" s="209"/>
      <c r="O22" s="210"/>
      <c r="Q22" s="209"/>
      <c r="R22" s="210"/>
      <c r="T22" s="209"/>
      <c r="U22" s="210"/>
      <c r="W22" s="209"/>
      <c r="X22" s="210"/>
      <c r="Z22" s="209"/>
      <c r="AA22" s="210"/>
      <c r="AC22" s="209"/>
      <c r="AD22" s="210"/>
      <c r="AF22" s="209"/>
      <c r="AG22" s="210"/>
      <c r="AI22" s="209"/>
      <c r="AJ22" s="210"/>
      <c r="AL22" s="209"/>
      <c r="AM22" s="210"/>
      <c r="AO22" s="209"/>
      <c r="AP22" s="210"/>
      <c r="AR22" s="209"/>
      <c r="AS22" s="210"/>
      <c r="AU22" s="209"/>
      <c r="AV22" s="210"/>
      <c r="AX22" s="209"/>
      <c r="AY22" s="671"/>
      <c r="BA22" s="209"/>
      <c r="BB22" s="210"/>
      <c r="BD22" s="209"/>
      <c r="BE22" s="210"/>
      <c r="BG22" s="209"/>
      <c r="BH22" s="210"/>
      <c r="BJ22" s="209" t="s">
        <v>640</v>
      </c>
      <c r="BK22" s="210">
        <v>1</v>
      </c>
      <c r="BM22" s="209" t="s">
        <v>846</v>
      </c>
      <c r="BN22" s="210">
        <v>6</v>
      </c>
      <c r="BP22" s="209" t="s">
        <v>466</v>
      </c>
      <c r="BQ22" s="210">
        <v>56</v>
      </c>
      <c r="BS22" s="209" t="s">
        <v>575</v>
      </c>
      <c r="BT22" s="210">
        <v>6</v>
      </c>
      <c r="BV22" s="209" t="s">
        <v>859</v>
      </c>
      <c r="BW22" s="210">
        <v>1</v>
      </c>
      <c r="BY22" s="209" t="s">
        <v>487</v>
      </c>
      <c r="BZ22" s="210">
        <v>14</v>
      </c>
      <c r="CB22" s="667" t="s">
        <v>868</v>
      </c>
      <c r="CC22" s="668">
        <v>2</v>
      </c>
      <c r="CE22" s="209"/>
      <c r="CF22" s="210"/>
      <c r="CH22" s="209"/>
      <c r="CI22" s="210"/>
      <c r="CK22" s="209"/>
      <c r="CL22" s="210"/>
      <c r="CN22" s="209"/>
      <c r="CO22" s="210"/>
      <c r="CQ22" s="670"/>
    </row>
    <row r="23" spans="1:96" ht="24.95" customHeight="1">
      <c r="A23" s="654" t="str">
        <f ca="1">IFERROR(IF(INDIRECT($A$14&amp;ROW())&lt;&gt;"",COUNTIF(Summary!$B$30:$B$1054,INDIRECT($A$14&amp;ROW())),""),"")</f>
        <v/>
      </c>
      <c r="B23" s="667"/>
      <c r="C23" s="668"/>
      <c r="E23" s="209"/>
      <c r="F23" s="210"/>
      <c r="H23" s="209"/>
      <c r="I23" s="210"/>
      <c r="K23" s="209"/>
      <c r="L23" s="210"/>
      <c r="N23" s="209"/>
      <c r="O23" s="210"/>
      <c r="Q23" s="209"/>
      <c r="R23" s="210"/>
      <c r="T23" s="209"/>
      <c r="U23" s="210"/>
      <c r="W23" s="209"/>
      <c r="X23" s="210"/>
      <c r="Z23" s="209"/>
      <c r="AA23" s="210"/>
      <c r="AC23" s="209"/>
      <c r="AD23" s="210"/>
      <c r="AF23" s="209"/>
      <c r="AG23" s="210"/>
      <c r="AI23" s="209"/>
      <c r="AJ23" s="210"/>
      <c r="AL23" s="209"/>
      <c r="AM23" s="210"/>
      <c r="AO23" s="209"/>
      <c r="AP23" s="210"/>
      <c r="AR23" s="209"/>
      <c r="AS23" s="210"/>
      <c r="AU23" s="209"/>
      <c r="AV23" s="210"/>
      <c r="AX23" s="209"/>
      <c r="AY23" s="671"/>
      <c r="BA23" s="209"/>
      <c r="BB23" s="210"/>
      <c r="BD23" s="209"/>
      <c r="BE23" s="210"/>
      <c r="BG23" s="209"/>
      <c r="BH23" s="210"/>
      <c r="BJ23" s="209" t="s">
        <v>841</v>
      </c>
      <c r="BK23" s="210"/>
      <c r="BM23" s="209" t="s">
        <v>575</v>
      </c>
      <c r="BN23" s="210">
        <v>13</v>
      </c>
      <c r="BP23" s="209" t="s">
        <v>467</v>
      </c>
      <c r="BQ23" s="210">
        <v>23</v>
      </c>
      <c r="BS23" s="209" t="s">
        <v>841</v>
      </c>
      <c r="BT23" s="210">
        <v>1</v>
      </c>
      <c r="BV23" s="209" t="s">
        <v>604</v>
      </c>
      <c r="BW23" s="210">
        <v>11</v>
      </c>
      <c r="BY23" s="209" t="s">
        <v>868</v>
      </c>
      <c r="BZ23" s="210">
        <v>1</v>
      </c>
      <c r="CB23" s="667" t="s">
        <v>859</v>
      </c>
      <c r="CC23" s="668">
        <v>2</v>
      </c>
      <c r="CE23" s="209"/>
      <c r="CF23" s="210"/>
      <c r="CH23" s="209"/>
      <c r="CI23" s="210"/>
      <c r="CK23" s="209"/>
      <c r="CL23" s="210"/>
      <c r="CN23" s="209"/>
      <c r="CO23" s="210"/>
      <c r="CQ23" s="670"/>
    </row>
    <row r="24" spans="1:96" ht="24.95" customHeight="1">
      <c r="A24" s="654" t="str">
        <f ca="1">IFERROR(IF(INDIRECT($A$14&amp;ROW())&lt;&gt;"",COUNTIF(Summary!$B$30:$B$1054,INDIRECT($A$14&amp;ROW())),""),"")</f>
        <v/>
      </c>
      <c r="B24" s="667"/>
      <c r="C24" s="668"/>
      <c r="E24" s="209"/>
      <c r="F24" s="210"/>
      <c r="H24" s="209"/>
      <c r="I24" s="210"/>
      <c r="K24" s="209"/>
      <c r="L24" s="210"/>
      <c r="N24" s="209"/>
      <c r="O24" s="210"/>
      <c r="Q24" s="209"/>
      <c r="R24" s="210"/>
      <c r="T24" s="209"/>
      <c r="U24" s="210"/>
      <c r="W24" s="209"/>
      <c r="X24" s="210"/>
      <c r="Z24" s="209"/>
      <c r="AA24" s="210"/>
      <c r="AC24" s="209"/>
      <c r="AD24" s="210"/>
      <c r="AF24" s="209"/>
      <c r="AG24" s="210"/>
      <c r="AI24" s="209"/>
      <c r="AJ24" s="210"/>
      <c r="AL24" s="209"/>
      <c r="AM24" s="210"/>
      <c r="AO24" s="209"/>
      <c r="AP24" s="210"/>
      <c r="AR24" s="209"/>
      <c r="AS24" s="210"/>
      <c r="AU24" s="209"/>
      <c r="AV24" s="210"/>
      <c r="AX24" s="209"/>
      <c r="AY24" s="671"/>
      <c r="BA24" s="209"/>
      <c r="BB24" s="210"/>
      <c r="BD24" s="209"/>
      <c r="BE24" s="210"/>
      <c r="BG24" s="209"/>
      <c r="BH24" s="210"/>
      <c r="BJ24" s="209" t="s">
        <v>604</v>
      </c>
      <c r="BK24" s="210">
        <v>8</v>
      </c>
      <c r="BM24" s="209" t="s">
        <v>604</v>
      </c>
      <c r="BN24" s="210">
        <v>2</v>
      </c>
      <c r="BP24" s="209" t="s">
        <v>468</v>
      </c>
      <c r="BQ24" s="210">
        <v>31</v>
      </c>
      <c r="BS24" s="209" t="s">
        <v>466</v>
      </c>
      <c r="BT24" s="210">
        <v>26</v>
      </c>
      <c r="BV24" s="209" t="s">
        <v>860</v>
      </c>
      <c r="BW24" s="210">
        <v>1</v>
      </c>
      <c r="BY24" s="209" t="s">
        <v>640</v>
      </c>
      <c r="BZ24" s="210">
        <v>2</v>
      </c>
      <c r="CB24" s="667" t="s">
        <v>869</v>
      </c>
      <c r="CC24" s="668">
        <v>1</v>
      </c>
      <c r="CE24" s="209"/>
      <c r="CF24" s="210"/>
      <c r="CH24" s="209"/>
      <c r="CI24" s="210"/>
      <c r="CK24" s="209"/>
      <c r="CL24" s="210"/>
      <c r="CN24" s="209"/>
      <c r="CO24" s="210"/>
      <c r="CQ24" s="670"/>
    </row>
    <row r="25" spans="1:96" ht="24.95" customHeight="1">
      <c r="A25" s="654" t="str">
        <f ca="1">IFERROR(IF(INDIRECT($A$14&amp;ROW())&lt;&gt;"",COUNTIF(Summary!$B$30:$B$1054,INDIRECT($A$14&amp;ROW())),""),"")</f>
        <v/>
      </c>
      <c r="B25" s="667"/>
      <c r="C25" s="668"/>
      <c r="E25" s="209"/>
      <c r="F25" s="210"/>
      <c r="H25" s="209"/>
      <c r="I25" s="210"/>
      <c r="K25" s="209"/>
      <c r="L25" s="210"/>
      <c r="N25" s="209"/>
      <c r="O25" s="210"/>
      <c r="Q25" s="209"/>
      <c r="R25" s="210"/>
      <c r="T25" s="209"/>
      <c r="U25" s="210"/>
      <c r="W25" s="209"/>
      <c r="X25" s="210"/>
      <c r="Z25" s="209"/>
      <c r="AA25" s="210"/>
      <c r="AC25" s="209"/>
      <c r="AD25" s="210"/>
      <c r="AF25" s="209"/>
      <c r="AG25" s="210"/>
      <c r="AI25" s="209"/>
      <c r="AJ25" s="210"/>
      <c r="AL25" s="209"/>
      <c r="AM25" s="210"/>
      <c r="AO25" s="209"/>
      <c r="AP25" s="210"/>
      <c r="AR25" s="209"/>
      <c r="AS25" s="210"/>
      <c r="AU25" s="209"/>
      <c r="AV25" s="210"/>
      <c r="AX25" s="209"/>
      <c r="AY25" s="671"/>
      <c r="BA25" s="209"/>
      <c r="BB25" s="210"/>
      <c r="BD25" s="209"/>
      <c r="BE25" s="210"/>
      <c r="BG25" s="209"/>
      <c r="BH25" s="210"/>
      <c r="BJ25" s="209" t="s">
        <v>466</v>
      </c>
      <c r="BK25" s="210">
        <v>42</v>
      </c>
      <c r="BM25" s="209" t="s">
        <v>466</v>
      </c>
      <c r="BN25" s="210">
        <v>29</v>
      </c>
      <c r="BP25" s="209" t="s">
        <v>469</v>
      </c>
      <c r="BQ25" s="210">
        <v>1</v>
      </c>
      <c r="BS25" s="209" t="s">
        <v>467</v>
      </c>
      <c r="BT25" s="210">
        <v>21</v>
      </c>
      <c r="BV25" s="209" t="s">
        <v>466</v>
      </c>
      <c r="BW25" s="210">
        <v>80</v>
      </c>
      <c r="BY25" s="209" t="s">
        <v>859</v>
      </c>
      <c r="BZ25" s="210">
        <v>5</v>
      </c>
      <c r="CB25" s="667" t="s">
        <v>604</v>
      </c>
      <c r="CC25" s="668">
        <v>28</v>
      </c>
      <c r="CE25" s="209"/>
      <c r="CF25" s="210"/>
      <c r="CH25" s="209"/>
      <c r="CI25" s="210"/>
      <c r="CK25" s="209"/>
      <c r="CL25" s="210"/>
      <c r="CN25" s="209"/>
      <c r="CO25" s="210"/>
      <c r="CQ25" s="670"/>
    </row>
    <row r="26" spans="1:96" ht="24.95" customHeight="1">
      <c r="A26" s="654" t="str">
        <f ca="1">IFERROR(IF(INDIRECT($A$14&amp;ROW())&lt;&gt;"",COUNTIF(Summary!$B$30:$B$1054,INDIRECT($A$14&amp;ROW())),""),"")</f>
        <v/>
      </c>
      <c r="B26" s="667"/>
      <c r="C26" s="668"/>
      <c r="E26" s="209"/>
      <c r="F26" s="210"/>
      <c r="H26" s="209"/>
      <c r="I26" s="210"/>
      <c r="K26" s="209"/>
      <c r="L26" s="210"/>
      <c r="N26" s="209"/>
      <c r="O26" s="210"/>
      <c r="Q26" s="209"/>
      <c r="R26" s="210"/>
      <c r="T26" s="209"/>
      <c r="U26" s="210"/>
      <c r="W26" s="209"/>
      <c r="X26" s="210"/>
      <c r="Z26" s="209"/>
      <c r="AA26" s="210"/>
      <c r="AC26" s="209"/>
      <c r="AD26" s="210"/>
      <c r="AF26" s="209"/>
      <c r="AG26" s="210"/>
      <c r="AI26" s="209"/>
      <c r="AJ26" s="210"/>
      <c r="AL26" s="209"/>
      <c r="AM26" s="210"/>
      <c r="AO26" s="209"/>
      <c r="AP26" s="210"/>
      <c r="AR26" s="209"/>
      <c r="AS26" s="210"/>
      <c r="AU26" s="209"/>
      <c r="AV26" s="210"/>
      <c r="AX26" s="209"/>
      <c r="AY26" s="671"/>
      <c r="BA26" s="209"/>
      <c r="BB26" s="210"/>
      <c r="BD26" s="209"/>
      <c r="BE26" s="210"/>
      <c r="BG26" s="209"/>
      <c r="BH26" s="210"/>
      <c r="BJ26" s="209" t="s">
        <v>467</v>
      </c>
      <c r="BK26" s="210">
        <v>27</v>
      </c>
      <c r="BM26" s="209" t="s">
        <v>576</v>
      </c>
      <c r="BN26" s="210">
        <v>80</v>
      </c>
      <c r="BP26" s="209" t="s">
        <v>605</v>
      </c>
      <c r="BQ26" s="210">
        <v>3</v>
      </c>
      <c r="BS26" s="209" t="s">
        <v>468</v>
      </c>
      <c r="BT26" s="210">
        <v>29</v>
      </c>
      <c r="BV26" s="209" t="s">
        <v>467</v>
      </c>
      <c r="BW26" s="210">
        <v>37</v>
      </c>
      <c r="BY26" s="209" t="s">
        <v>604</v>
      </c>
      <c r="BZ26" s="210">
        <v>9</v>
      </c>
      <c r="CB26" s="667" t="s">
        <v>860</v>
      </c>
      <c r="CC26" s="668">
        <v>3</v>
      </c>
      <c r="CE26" s="209"/>
      <c r="CF26" s="210"/>
      <c r="CH26" s="209"/>
      <c r="CI26" s="210"/>
      <c r="CK26" s="209"/>
      <c r="CL26" s="210"/>
      <c r="CN26" s="209"/>
      <c r="CO26" s="210"/>
      <c r="CQ26" s="670"/>
    </row>
    <row r="27" spans="1:96" ht="24.95" customHeight="1">
      <c r="A27" s="654" t="str">
        <f ca="1">IFERROR(IF(INDIRECT($A$14&amp;ROW())&lt;&gt;"",COUNTIF(Summary!$B$30:$B$1054,INDIRECT($A$14&amp;ROW())),""),"")</f>
        <v/>
      </c>
      <c r="B27" s="667"/>
      <c r="C27" s="668"/>
      <c r="E27" s="209"/>
      <c r="F27" s="210"/>
      <c r="H27" s="209"/>
      <c r="I27" s="210"/>
      <c r="K27" s="209"/>
      <c r="L27" s="210"/>
      <c r="N27" s="209"/>
      <c r="O27" s="210"/>
      <c r="Q27" s="209"/>
      <c r="R27" s="210"/>
      <c r="T27" s="209"/>
      <c r="U27" s="210"/>
      <c r="W27" s="209"/>
      <c r="X27" s="210"/>
      <c r="Z27" s="209"/>
      <c r="AA27" s="210"/>
      <c r="AC27" s="209"/>
      <c r="AD27" s="210"/>
      <c r="AF27" s="209"/>
      <c r="AG27" s="210"/>
      <c r="AI27" s="209"/>
      <c r="AJ27" s="210"/>
      <c r="AL27" s="209"/>
      <c r="AM27" s="210"/>
      <c r="AO27" s="209"/>
      <c r="AP27" s="210"/>
      <c r="AR27" s="209"/>
      <c r="AS27" s="210"/>
      <c r="AU27" s="209"/>
      <c r="AV27" s="210"/>
      <c r="AX27" s="209"/>
      <c r="AY27" s="671"/>
      <c r="BA27" s="209"/>
      <c r="BB27" s="210"/>
      <c r="BD27" s="209"/>
      <c r="BE27" s="210"/>
      <c r="BG27" s="209"/>
      <c r="BH27" s="210"/>
      <c r="BJ27" s="209" t="s">
        <v>468</v>
      </c>
      <c r="BK27" s="210">
        <v>7</v>
      </c>
      <c r="BM27" s="209" t="s">
        <v>468</v>
      </c>
      <c r="BN27" s="210">
        <v>22</v>
      </c>
      <c r="BP27" s="209" t="s">
        <v>606</v>
      </c>
      <c r="BQ27" s="210">
        <v>1</v>
      </c>
      <c r="BS27" s="209" t="s">
        <v>605</v>
      </c>
      <c r="BT27" s="210">
        <v>1</v>
      </c>
      <c r="BV27" s="209" t="s">
        <v>468</v>
      </c>
      <c r="BW27" s="210">
        <v>37</v>
      </c>
      <c r="BY27" s="209" t="s">
        <v>860</v>
      </c>
      <c r="BZ27" s="210">
        <v>5</v>
      </c>
      <c r="CB27" s="667" t="s">
        <v>466</v>
      </c>
      <c r="CC27" s="668">
        <v>41</v>
      </c>
      <c r="CE27" s="209"/>
      <c r="CF27" s="210"/>
      <c r="CH27" s="209"/>
      <c r="CI27" s="210"/>
      <c r="CK27" s="209"/>
      <c r="CL27" s="210"/>
      <c r="CN27" s="209"/>
      <c r="CO27" s="210"/>
      <c r="CQ27" s="670"/>
    </row>
    <row r="28" spans="1:96" ht="24.95" customHeight="1">
      <c r="A28" s="654" t="str">
        <f ca="1">IFERROR(IF(INDIRECT($A$14&amp;ROW())&lt;&gt;"",COUNTIF(Summary!$B$30:$B$1054,INDIRECT($A$14&amp;ROW())),""),"")</f>
        <v/>
      </c>
      <c r="B28" s="667"/>
      <c r="C28" s="668"/>
      <c r="E28" s="209"/>
      <c r="F28" s="210"/>
      <c r="H28" s="209"/>
      <c r="I28" s="210"/>
      <c r="K28" s="209"/>
      <c r="L28" s="210"/>
      <c r="N28" s="209"/>
      <c r="O28" s="210"/>
      <c r="Q28" s="209"/>
      <c r="R28" s="210"/>
      <c r="T28" s="209"/>
      <c r="U28" s="210"/>
      <c r="W28" s="209"/>
      <c r="X28" s="210"/>
      <c r="Z28" s="209"/>
      <c r="AA28" s="210"/>
      <c r="AC28" s="209"/>
      <c r="AD28" s="210"/>
      <c r="AF28" s="209"/>
      <c r="AG28" s="210"/>
      <c r="AI28" s="209"/>
      <c r="AJ28" s="210"/>
      <c r="AL28" s="209"/>
      <c r="AM28" s="210"/>
      <c r="AO28" s="209"/>
      <c r="AP28" s="210"/>
      <c r="AR28" s="209"/>
      <c r="AS28" s="210"/>
      <c r="AU28" s="209"/>
      <c r="AV28" s="210"/>
      <c r="AX28" s="209"/>
      <c r="AY28" s="671"/>
      <c r="BA28" s="209"/>
      <c r="BB28" s="210"/>
      <c r="BD28" s="209"/>
      <c r="BE28" s="210"/>
      <c r="BG28" s="209"/>
      <c r="BH28" s="210"/>
      <c r="BJ28" s="209" t="s">
        <v>605</v>
      </c>
      <c r="BK28" s="210">
        <v>2</v>
      </c>
      <c r="BM28" s="209" t="s">
        <v>469</v>
      </c>
      <c r="BN28" s="210">
        <v>6</v>
      </c>
      <c r="BP28" s="209" t="s">
        <v>627</v>
      </c>
      <c r="BQ28" s="210">
        <v>21</v>
      </c>
      <c r="BS28" s="209" t="s">
        <v>606</v>
      </c>
      <c r="BT28" s="210">
        <v>2</v>
      </c>
      <c r="BV28" s="209" t="s">
        <v>469</v>
      </c>
      <c r="BW28" s="210">
        <v>8</v>
      </c>
      <c r="BY28" s="209" t="s">
        <v>466</v>
      </c>
      <c r="BZ28" s="210">
        <v>83</v>
      </c>
      <c r="CB28" s="667" t="s">
        <v>467</v>
      </c>
      <c r="CC28" s="668">
        <v>21</v>
      </c>
      <c r="CE28" s="209"/>
      <c r="CF28" s="210"/>
      <c r="CH28" s="209"/>
      <c r="CI28" s="210"/>
      <c r="CK28" s="209"/>
      <c r="CL28" s="210"/>
      <c r="CN28" s="209"/>
      <c r="CO28" s="210"/>
      <c r="CQ28" s="670"/>
    </row>
    <row r="29" spans="1:96" ht="24.95" customHeight="1">
      <c r="A29" s="654" t="str">
        <f ca="1">IFERROR(IF(INDIRECT($A$14&amp;ROW())&lt;&gt;"",COUNTIF(Summary!$B$30:$B$1054,INDIRECT($A$14&amp;ROW())),""),"")</f>
        <v/>
      </c>
      <c r="B29" s="667"/>
      <c r="C29" s="668"/>
      <c r="E29" s="209"/>
      <c r="F29" s="210"/>
      <c r="H29" s="209"/>
      <c r="I29" s="210"/>
      <c r="K29" s="209"/>
      <c r="L29" s="210"/>
      <c r="N29" s="209"/>
      <c r="O29" s="210"/>
      <c r="Q29" s="209"/>
      <c r="R29" s="210"/>
      <c r="T29" s="209"/>
      <c r="U29" s="210"/>
      <c r="W29" s="209"/>
      <c r="X29" s="210"/>
      <c r="Z29" s="209"/>
      <c r="AA29" s="210"/>
      <c r="AC29" s="209"/>
      <c r="AD29" s="210"/>
      <c r="AF29" s="209"/>
      <c r="AG29" s="210"/>
      <c r="AI29" s="209"/>
      <c r="AJ29" s="210"/>
      <c r="AL29" s="209"/>
      <c r="AM29" s="210"/>
      <c r="AO29" s="209"/>
      <c r="AP29" s="210"/>
      <c r="AR29" s="209"/>
      <c r="AS29" s="210"/>
      <c r="AU29" s="209"/>
      <c r="AV29" s="210"/>
      <c r="AX29" s="209"/>
      <c r="AY29" s="671"/>
      <c r="BA29" s="209"/>
      <c r="BB29" s="210"/>
      <c r="BD29" s="209"/>
      <c r="BE29" s="210"/>
      <c r="BG29" s="209"/>
      <c r="BH29" s="210"/>
      <c r="BJ29" s="209" t="s">
        <v>606</v>
      </c>
      <c r="BK29" s="210">
        <v>4</v>
      </c>
      <c r="BM29" s="209" t="s">
        <v>605</v>
      </c>
      <c r="BN29" s="210">
        <v>1</v>
      </c>
      <c r="BP29" s="209" t="s">
        <v>628</v>
      </c>
      <c r="BQ29" s="210">
        <v>5</v>
      </c>
      <c r="BS29" s="209" t="s">
        <v>470</v>
      </c>
      <c r="BT29" s="210">
        <v>9</v>
      </c>
      <c r="BV29" s="209" t="s">
        <v>605</v>
      </c>
      <c r="BW29" s="210">
        <v>1</v>
      </c>
      <c r="BY29" s="209" t="s">
        <v>467</v>
      </c>
      <c r="BZ29" s="210">
        <v>39</v>
      </c>
      <c r="CB29" s="667" t="s">
        <v>468</v>
      </c>
      <c r="CC29" s="668">
        <v>42</v>
      </c>
      <c r="CE29" s="209"/>
      <c r="CF29" s="210"/>
      <c r="CH29" s="209"/>
      <c r="CI29" s="210"/>
      <c r="CK29" s="209"/>
      <c r="CL29" s="210"/>
      <c r="CN29" s="209"/>
      <c r="CO29" s="210"/>
      <c r="CQ29" s="670"/>
    </row>
    <row r="30" spans="1:96" ht="24.95" customHeight="1">
      <c r="A30" s="654" t="str">
        <f ca="1">IFERROR(IF(INDIRECT($A$14&amp;ROW())&lt;&gt;"",COUNTIF(Summary!$B$30:$B$1054,INDIRECT($A$14&amp;ROW())),""),"")</f>
        <v/>
      </c>
      <c r="B30" s="667"/>
      <c r="C30" s="668"/>
      <c r="E30" s="209"/>
      <c r="F30" s="210"/>
      <c r="H30" s="209"/>
      <c r="I30" s="210"/>
      <c r="K30" s="209"/>
      <c r="L30" s="210"/>
      <c r="N30" s="209"/>
      <c r="O30" s="210"/>
      <c r="Q30" s="209"/>
      <c r="R30" s="210"/>
      <c r="T30" s="209"/>
      <c r="U30" s="210"/>
      <c r="W30" s="209"/>
      <c r="X30" s="210"/>
      <c r="Z30" s="209"/>
      <c r="AA30" s="210"/>
      <c r="AC30" s="209"/>
      <c r="AD30" s="210"/>
      <c r="AF30" s="209"/>
      <c r="AG30" s="210"/>
      <c r="AI30" s="209"/>
      <c r="AJ30" s="210"/>
      <c r="AL30" s="209"/>
      <c r="AM30" s="210"/>
      <c r="AO30" s="209"/>
      <c r="AP30" s="210"/>
      <c r="AR30" s="209"/>
      <c r="AS30" s="210"/>
      <c r="AU30" s="209"/>
      <c r="AV30" s="210"/>
      <c r="AX30" s="209"/>
      <c r="AY30" s="671"/>
      <c r="BA30" s="209"/>
      <c r="BB30" s="210"/>
      <c r="BD30" s="209"/>
      <c r="BE30" s="210"/>
      <c r="BG30" s="209"/>
      <c r="BH30" s="210"/>
      <c r="BJ30" s="209" t="s">
        <v>842</v>
      </c>
      <c r="BK30" s="210">
        <v>2</v>
      </c>
      <c r="BM30" s="209" t="s">
        <v>606</v>
      </c>
      <c r="BN30" s="210">
        <v>2</v>
      </c>
      <c r="BP30" s="209" t="s">
        <v>470</v>
      </c>
      <c r="BQ30" s="210">
        <v>7</v>
      </c>
      <c r="BS30" s="209" t="s">
        <v>471</v>
      </c>
      <c r="BT30" s="210">
        <v>21</v>
      </c>
      <c r="BV30" s="209" t="s">
        <v>861</v>
      </c>
      <c r="BW30" s="210">
        <v>1</v>
      </c>
      <c r="BY30" s="209" t="s">
        <v>468</v>
      </c>
      <c r="BZ30" s="210">
        <v>25</v>
      </c>
      <c r="CB30" s="667" t="s">
        <v>469</v>
      </c>
      <c r="CC30" s="668">
        <v>2</v>
      </c>
      <c r="CE30" s="209"/>
      <c r="CF30" s="210"/>
      <c r="CH30" s="209"/>
      <c r="CI30" s="210"/>
      <c r="CK30" s="209"/>
      <c r="CL30" s="210"/>
      <c r="CN30" s="209"/>
      <c r="CO30" s="210"/>
      <c r="CQ30" s="670"/>
    </row>
    <row r="31" spans="1:96" ht="24.95" customHeight="1">
      <c r="A31" s="654" t="str">
        <f ca="1">IFERROR(IF(INDIRECT($A$14&amp;ROW())&lt;&gt;"",COUNTIF(Summary!$B$30:$B$1054,INDIRECT($A$14&amp;ROW())),""),"")</f>
        <v/>
      </c>
      <c r="B31" s="667"/>
      <c r="C31" s="668"/>
      <c r="E31" s="209"/>
      <c r="F31" s="210"/>
      <c r="H31" s="209"/>
      <c r="I31" s="210"/>
      <c r="K31" s="209"/>
      <c r="L31" s="210"/>
      <c r="N31" s="209"/>
      <c r="O31" s="210"/>
      <c r="Q31" s="209"/>
      <c r="R31" s="210"/>
      <c r="T31" s="209"/>
      <c r="U31" s="210"/>
      <c r="W31" s="209"/>
      <c r="X31" s="210"/>
      <c r="Z31" s="209"/>
      <c r="AA31" s="210"/>
      <c r="AC31" s="209"/>
      <c r="AD31" s="210"/>
      <c r="AF31" s="209"/>
      <c r="AG31" s="210"/>
      <c r="AI31" s="209"/>
      <c r="AJ31" s="210"/>
      <c r="AL31" s="209"/>
      <c r="AM31" s="210"/>
      <c r="AO31" s="209"/>
      <c r="AP31" s="210"/>
      <c r="AR31" s="209"/>
      <c r="AS31" s="210"/>
      <c r="AU31" s="209"/>
      <c r="AV31" s="210"/>
      <c r="AX31" s="209"/>
      <c r="AY31" s="671"/>
      <c r="BA31" s="209"/>
      <c r="BB31" s="210"/>
      <c r="BD31" s="209"/>
      <c r="BE31" s="210"/>
      <c r="BG31" s="209"/>
      <c r="BH31" s="210"/>
      <c r="BJ31" s="209" t="s">
        <v>470</v>
      </c>
      <c r="BK31" s="210">
        <v>10</v>
      </c>
      <c r="BM31" s="209" t="s">
        <v>607</v>
      </c>
      <c r="BN31" s="210"/>
      <c r="BP31" s="209" t="s">
        <v>471</v>
      </c>
      <c r="BQ31" s="210">
        <v>18</v>
      </c>
      <c r="BS31" s="209" t="s">
        <v>178</v>
      </c>
      <c r="BT31" s="210">
        <v>1</v>
      </c>
      <c r="BV31" s="209" t="s">
        <v>606</v>
      </c>
      <c r="BW31" s="210">
        <v>1</v>
      </c>
      <c r="BY31" s="209" t="s">
        <v>469</v>
      </c>
      <c r="BZ31" s="210">
        <v>3</v>
      </c>
      <c r="CB31" s="667" t="s">
        <v>606</v>
      </c>
      <c r="CC31" s="668">
        <v>2</v>
      </c>
      <c r="CE31" s="209"/>
      <c r="CF31" s="210"/>
      <c r="CH31" s="209"/>
      <c r="CI31" s="210"/>
      <c r="CK31" s="209"/>
      <c r="CL31" s="210"/>
      <c r="CN31" s="209"/>
      <c r="CO31" s="210"/>
      <c r="CQ31" s="670"/>
    </row>
    <row r="32" spans="1:96" ht="24.95" customHeight="1">
      <c r="A32" s="654" t="str">
        <f ca="1">IFERROR(IF(INDIRECT($A$14&amp;ROW())&lt;&gt;"",COUNTIF(Summary!$B$30:$B$1054,INDIRECT($A$14&amp;ROW())),""),"")</f>
        <v/>
      </c>
      <c r="B32" s="667"/>
      <c r="C32" s="668"/>
      <c r="E32" s="209"/>
      <c r="F32" s="210"/>
      <c r="H32" s="209"/>
      <c r="I32" s="210"/>
      <c r="K32" s="209"/>
      <c r="L32" s="210"/>
      <c r="N32" s="209"/>
      <c r="O32" s="210"/>
      <c r="Q32" s="209"/>
      <c r="R32" s="210"/>
      <c r="T32" s="209"/>
      <c r="U32" s="210"/>
      <c r="W32" s="209"/>
      <c r="X32" s="210"/>
      <c r="Z32" s="209"/>
      <c r="AA32" s="210"/>
      <c r="AC32" s="209"/>
      <c r="AD32" s="210"/>
      <c r="AF32" s="209"/>
      <c r="AG32" s="210"/>
      <c r="AI32" s="209"/>
      <c r="AJ32" s="210"/>
      <c r="AL32" s="209"/>
      <c r="AM32" s="210"/>
      <c r="AO32" s="209"/>
      <c r="AP32" s="210"/>
      <c r="AR32" s="209"/>
      <c r="AS32" s="210"/>
      <c r="AU32" s="209"/>
      <c r="AV32" s="210"/>
      <c r="AX32" s="209"/>
      <c r="AY32" s="671"/>
      <c r="BA32" s="209"/>
      <c r="BB32" s="210"/>
      <c r="BD32" s="209"/>
      <c r="BE32" s="210"/>
      <c r="BG32" s="209"/>
      <c r="BH32" s="210"/>
      <c r="BJ32" s="209" t="s">
        <v>641</v>
      </c>
      <c r="BK32" s="210">
        <v>3</v>
      </c>
      <c r="BM32" s="209" t="s">
        <v>577</v>
      </c>
      <c r="BN32" s="210">
        <v>1</v>
      </c>
      <c r="BP32" s="209" t="s">
        <v>642</v>
      </c>
      <c r="BQ32" s="210">
        <v>1</v>
      </c>
      <c r="BS32" s="209" t="s">
        <v>180</v>
      </c>
      <c r="BT32" s="210">
        <v>1</v>
      </c>
      <c r="BV32" s="209" t="s">
        <v>577</v>
      </c>
      <c r="BW32" s="210">
        <v>1</v>
      </c>
      <c r="BY32" s="209" t="s">
        <v>605</v>
      </c>
      <c r="BZ32" s="210">
        <v>3</v>
      </c>
      <c r="CB32" s="667" t="s">
        <v>470</v>
      </c>
      <c r="CC32" s="668">
        <v>8</v>
      </c>
      <c r="CE32" s="209"/>
      <c r="CF32" s="210"/>
      <c r="CH32" s="209"/>
      <c r="CI32" s="210"/>
      <c r="CK32" s="209"/>
      <c r="CL32" s="210"/>
      <c r="CN32" s="209"/>
      <c r="CO32" s="210"/>
      <c r="CQ32" s="670"/>
    </row>
    <row r="33" spans="1:95" ht="24.95" customHeight="1">
      <c r="A33" s="654" t="str">
        <f ca="1">IFERROR(IF(INDIRECT($A$14&amp;ROW())&lt;&gt;"",COUNTIF(Summary!$B$30:$B$1054,INDIRECT($A$14&amp;ROW())),""),"")</f>
        <v/>
      </c>
      <c r="B33" s="667"/>
      <c r="C33" s="668"/>
      <c r="E33" s="209"/>
      <c r="F33" s="210"/>
      <c r="H33" s="209"/>
      <c r="I33" s="210"/>
      <c r="K33" s="209"/>
      <c r="L33" s="210"/>
      <c r="N33" s="209"/>
      <c r="O33" s="210"/>
      <c r="Q33" s="209"/>
      <c r="R33" s="210"/>
      <c r="T33" s="209"/>
      <c r="U33" s="210"/>
      <c r="W33" s="209"/>
      <c r="X33" s="210"/>
      <c r="Z33" s="209"/>
      <c r="AA33" s="210"/>
      <c r="AC33" s="209"/>
      <c r="AD33" s="210"/>
      <c r="AF33" s="209"/>
      <c r="AG33" s="210"/>
      <c r="AI33" s="209"/>
      <c r="AJ33" s="210"/>
      <c r="AL33" s="209"/>
      <c r="AM33" s="210"/>
      <c r="AO33" s="209"/>
      <c r="AP33" s="210"/>
      <c r="AR33" s="209"/>
      <c r="AS33" s="210"/>
      <c r="AU33" s="209"/>
      <c r="AV33" s="210"/>
      <c r="AX33" s="209"/>
      <c r="AY33" s="671"/>
      <c r="BA33" s="209"/>
      <c r="BB33" s="210"/>
      <c r="BD33" s="209"/>
      <c r="BE33" s="210"/>
      <c r="BG33" s="209"/>
      <c r="BH33" s="210"/>
      <c r="BJ33" s="209" t="s">
        <v>471</v>
      </c>
      <c r="BK33" s="210">
        <v>12</v>
      </c>
      <c r="BM33" s="209" t="s">
        <v>847</v>
      </c>
      <c r="BN33" s="210">
        <v>3</v>
      </c>
      <c r="BP33" s="209" t="s">
        <v>578</v>
      </c>
      <c r="BQ33" s="210">
        <v>3</v>
      </c>
      <c r="BS33" s="209" t="s">
        <v>579</v>
      </c>
      <c r="BT33" s="210">
        <v>2</v>
      </c>
      <c r="BV33" s="209" t="s">
        <v>470</v>
      </c>
      <c r="BW33" s="210">
        <v>25</v>
      </c>
      <c r="BY33" s="209" t="s">
        <v>606</v>
      </c>
      <c r="BZ33" s="210">
        <v>2</v>
      </c>
      <c r="CB33" s="667" t="s">
        <v>471</v>
      </c>
      <c r="CC33" s="668">
        <v>13</v>
      </c>
      <c r="CE33" s="209"/>
      <c r="CF33" s="210"/>
      <c r="CH33" s="209"/>
      <c r="CI33" s="210"/>
      <c r="CK33" s="209"/>
      <c r="CL33" s="210"/>
      <c r="CN33" s="209"/>
      <c r="CO33" s="210"/>
      <c r="CQ33" s="670"/>
    </row>
    <row r="34" spans="1:95" ht="24.95" customHeight="1">
      <c r="A34" s="654" t="str">
        <f ca="1">IFERROR(IF(INDIRECT($A$14&amp;ROW())&lt;&gt;"",COUNTIF(Summary!$B$30:$B$1054,INDIRECT($A$14&amp;ROW())),""),"")</f>
        <v/>
      </c>
      <c r="B34" s="667"/>
      <c r="C34" s="668"/>
      <c r="E34" s="209"/>
      <c r="F34" s="210"/>
      <c r="H34" s="209"/>
      <c r="I34" s="210"/>
      <c r="K34" s="209"/>
      <c r="L34" s="210"/>
      <c r="N34" s="209"/>
      <c r="O34" s="210"/>
      <c r="Q34" s="209"/>
      <c r="R34" s="210"/>
      <c r="T34" s="209"/>
      <c r="U34" s="210"/>
      <c r="W34" s="209"/>
      <c r="X34" s="210"/>
      <c r="Z34" s="209"/>
      <c r="AA34" s="210"/>
      <c r="AC34" s="209"/>
      <c r="AD34" s="210"/>
      <c r="AF34" s="209"/>
      <c r="AG34" s="210"/>
      <c r="AI34" s="209"/>
      <c r="AJ34" s="210"/>
      <c r="AL34" s="209"/>
      <c r="AM34" s="210"/>
      <c r="AO34" s="209"/>
      <c r="AP34" s="210"/>
      <c r="AR34" s="209"/>
      <c r="AS34" s="210"/>
      <c r="AU34" s="209"/>
      <c r="AV34" s="210"/>
      <c r="AX34" s="209"/>
      <c r="AY34" s="671"/>
      <c r="BA34" s="209"/>
      <c r="BB34" s="210"/>
      <c r="BD34" s="209"/>
      <c r="BE34" s="210"/>
      <c r="BG34" s="209"/>
      <c r="BH34" s="210"/>
      <c r="BJ34" s="209" t="s">
        <v>177</v>
      </c>
      <c r="BK34" s="210">
        <v>2</v>
      </c>
      <c r="BM34" s="209" t="s">
        <v>848</v>
      </c>
      <c r="BN34" s="210">
        <v>13</v>
      </c>
      <c r="BP34" s="209" t="s">
        <v>857</v>
      </c>
      <c r="BQ34" s="210">
        <v>2</v>
      </c>
      <c r="BS34" s="209" t="s">
        <v>580</v>
      </c>
      <c r="BT34" s="210">
        <v>2</v>
      </c>
      <c r="BV34" s="209" t="s">
        <v>641</v>
      </c>
      <c r="BW34" s="210">
        <v>10</v>
      </c>
      <c r="BY34" s="209" t="s">
        <v>876</v>
      </c>
      <c r="BZ34" s="210">
        <v>1</v>
      </c>
      <c r="CB34" s="667" t="s">
        <v>870</v>
      </c>
      <c r="CC34" s="668">
        <v>1</v>
      </c>
      <c r="CE34" s="209"/>
      <c r="CF34" s="210"/>
      <c r="CH34" s="209"/>
      <c r="CI34" s="210"/>
      <c r="CK34" s="209"/>
      <c r="CL34" s="210"/>
      <c r="CN34" s="209"/>
      <c r="CO34" s="210"/>
      <c r="CQ34" s="670"/>
    </row>
    <row r="35" spans="1:95" ht="24.95" customHeight="1">
      <c r="A35" s="654" t="str">
        <f ca="1">IFERROR(IF(INDIRECT($A$14&amp;ROW())&lt;&gt;"",COUNTIF(Summary!$B$30:$B$1054,INDIRECT($A$14&amp;ROW())),""),"")</f>
        <v/>
      </c>
      <c r="B35" s="667"/>
      <c r="C35" s="668"/>
      <c r="E35" s="209"/>
      <c r="F35" s="210"/>
      <c r="H35" s="209"/>
      <c r="I35" s="210"/>
      <c r="K35" s="209"/>
      <c r="L35" s="210"/>
      <c r="N35" s="209"/>
      <c r="O35" s="210"/>
      <c r="Q35" s="209"/>
      <c r="R35" s="210"/>
      <c r="T35" s="209"/>
      <c r="U35" s="210"/>
      <c r="W35" s="209"/>
      <c r="X35" s="210"/>
      <c r="Z35" s="209"/>
      <c r="AA35" s="210"/>
      <c r="AC35" s="209"/>
      <c r="AD35" s="210"/>
      <c r="AF35" s="209"/>
      <c r="AG35" s="210"/>
      <c r="AI35" s="209"/>
      <c r="AJ35" s="210"/>
      <c r="AL35" s="209"/>
      <c r="AM35" s="210"/>
      <c r="AO35" s="209"/>
      <c r="AP35" s="210"/>
      <c r="AR35" s="209"/>
      <c r="AS35" s="210"/>
      <c r="AU35" s="209"/>
      <c r="AV35" s="210"/>
      <c r="AX35" s="209"/>
      <c r="AY35" s="671"/>
      <c r="BA35" s="209"/>
      <c r="BB35" s="210"/>
      <c r="BD35" s="209"/>
      <c r="BE35" s="210"/>
      <c r="BG35" s="209"/>
      <c r="BH35" s="210"/>
      <c r="BJ35" s="209" t="s">
        <v>100</v>
      </c>
      <c r="BK35" s="210">
        <v>1</v>
      </c>
      <c r="BM35" s="209" t="s">
        <v>471</v>
      </c>
      <c r="BN35" s="210">
        <v>2</v>
      </c>
      <c r="BP35" s="209" t="s">
        <v>180</v>
      </c>
      <c r="BQ35" s="210">
        <v>1</v>
      </c>
      <c r="BS35" s="209" t="s">
        <v>643</v>
      </c>
      <c r="BT35" s="210">
        <v>2</v>
      </c>
      <c r="BV35" s="209" t="s">
        <v>642</v>
      </c>
      <c r="BW35" s="210">
        <v>1</v>
      </c>
      <c r="BY35" s="209" t="s">
        <v>607</v>
      </c>
      <c r="BZ35" s="210">
        <v>1</v>
      </c>
      <c r="CB35" s="667" t="s">
        <v>579</v>
      </c>
      <c r="CC35" s="668">
        <v>2</v>
      </c>
      <c r="CE35" s="209"/>
      <c r="CF35" s="210"/>
      <c r="CH35" s="209"/>
      <c r="CI35" s="210"/>
      <c r="CK35" s="209"/>
      <c r="CL35" s="210"/>
      <c r="CN35" s="209"/>
      <c r="CO35" s="210"/>
      <c r="CQ35" s="670"/>
    </row>
    <row r="36" spans="1:95" ht="24.95" customHeight="1">
      <c r="A36" s="654" t="str">
        <f ca="1">IFERROR(IF(INDIRECT($A$14&amp;ROW())&lt;&gt;"",COUNTIF(Summary!$B$30:$B$1054,INDIRECT($A$14&amp;ROW())),""),"")</f>
        <v/>
      </c>
      <c r="B36" s="667"/>
      <c r="C36" s="668"/>
      <c r="E36" s="209"/>
      <c r="F36" s="210"/>
      <c r="H36" s="209"/>
      <c r="I36" s="210"/>
      <c r="K36" s="209"/>
      <c r="L36" s="210"/>
      <c r="N36" s="209"/>
      <c r="O36" s="210"/>
      <c r="Q36" s="209"/>
      <c r="R36" s="210"/>
      <c r="T36" s="209"/>
      <c r="U36" s="210"/>
      <c r="W36" s="209"/>
      <c r="X36" s="210"/>
      <c r="Z36" s="209"/>
      <c r="AA36" s="210"/>
      <c r="AC36" s="209"/>
      <c r="AD36" s="210"/>
      <c r="AF36" s="209"/>
      <c r="AG36" s="210"/>
      <c r="AI36" s="209"/>
      <c r="AJ36" s="210"/>
      <c r="AL36" s="209"/>
      <c r="AM36" s="210"/>
      <c r="AO36" s="209"/>
      <c r="AP36" s="210"/>
      <c r="AR36" s="209"/>
      <c r="AS36" s="210"/>
      <c r="AU36" s="209"/>
      <c r="AV36" s="210"/>
      <c r="AX36" s="209"/>
      <c r="AY36" s="671"/>
      <c r="BA36" s="209"/>
      <c r="BB36" s="210"/>
      <c r="BD36" s="209"/>
      <c r="BE36" s="210"/>
      <c r="BG36" s="209"/>
      <c r="BH36" s="210"/>
      <c r="BJ36" s="209" t="s">
        <v>579</v>
      </c>
      <c r="BK36" s="210">
        <v>5</v>
      </c>
      <c r="BM36" s="209" t="s">
        <v>578</v>
      </c>
      <c r="BN36" s="210">
        <v>1</v>
      </c>
      <c r="BP36" s="209" t="s">
        <v>186</v>
      </c>
      <c r="BQ36" s="210">
        <v>1</v>
      </c>
      <c r="BS36" s="209" t="s">
        <v>838</v>
      </c>
      <c r="BT36" s="210">
        <v>1</v>
      </c>
      <c r="BV36" s="209" t="s">
        <v>175</v>
      </c>
      <c r="BW36" s="210">
        <v>1</v>
      </c>
      <c r="BY36" s="209" t="s">
        <v>470</v>
      </c>
      <c r="BZ36" s="210">
        <v>32</v>
      </c>
      <c r="CB36" s="667" t="s">
        <v>580</v>
      </c>
      <c r="CC36" s="259">
        <v>4</v>
      </c>
      <c r="CE36" s="209"/>
      <c r="CF36" s="210"/>
      <c r="CH36" s="209"/>
      <c r="CI36" s="210"/>
      <c r="CK36" s="209"/>
      <c r="CL36" s="210"/>
      <c r="CN36" s="209"/>
      <c r="CO36" s="210"/>
      <c r="CQ36" s="670"/>
    </row>
    <row r="37" spans="1:95" ht="24.95" customHeight="1">
      <c r="A37" s="654" t="str">
        <f ca="1">IFERROR(IF(INDIRECT($A$14&amp;ROW())&lt;&gt;"",COUNTIF(Summary!$B$30:$B$1054,INDIRECT($A$14&amp;ROW())),""),"")</f>
        <v/>
      </c>
      <c r="B37" s="667"/>
      <c r="C37" s="668"/>
      <c r="E37" s="209"/>
      <c r="F37" s="210"/>
      <c r="H37" s="209"/>
      <c r="I37" s="210"/>
      <c r="K37" s="209"/>
      <c r="L37" s="210"/>
      <c r="N37" s="209"/>
      <c r="O37" s="210"/>
      <c r="Q37" s="209"/>
      <c r="R37" s="210"/>
      <c r="T37" s="209"/>
      <c r="U37" s="210"/>
      <c r="W37" s="209"/>
      <c r="X37" s="210"/>
      <c r="Z37" s="209"/>
      <c r="AA37" s="210"/>
      <c r="AC37" s="209"/>
      <c r="AD37" s="210"/>
      <c r="AF37" s="209"/>
      <c r="AG37" s="210"/>
      <c r="AI37" s="209"/>
      <c r="AJ37" s="210"/>
      <c r="AL37" s="209"/>
      <c r="AM37" s="210"/>
      <c r="AO37" s="209"/>
      <c r="AP37" s="210"/>
      <c r="AR37" s="209"/>
      <c r="AS37" s="210"/>
      <c r="AU37" s="209"/>
      <c r="AV37" s="210"/>
      <c r="AX37" s="209"/>
      <c r="AY37" s="671"/>
      <c r="BA37" s="209"/>
      <c r="BB37" s="210"/>
      <c r="BD37" s="209"/>
      <c r="BE37" s="210"/>
      <c r="BG37" s="209"/>
      <c r="BH37" s="210"/>
      <c r="BJ37" s="209" t="s">
        <v>580</v>
      </c>
      <c r="BK37" s="210">
        <v>4</v>
      </c>
      <c r="BM37" s="209" t="s">
        <v>849</v>
      </c>
      <c r="BN37" s="210">
        <v>1</v>
      </c>
      <c r="BP37" s="209" t="s">
        <v>579</v>
      </c>
      <c r="BQ37" s="210">
        <v>5</v>
      </c>
      <c r="BS37" s="209" t="s">
        <v>582</v>
      </c>
      <c r="BT37" s="210">
        <v>2</v>
      </c>
      <c r="BV37" s="209" t="s">
        <v>100</v>
      </c>
      <c r="BW37" s="210">
        <v>1</v>
      </c>
      <c r="BY37" s="209" t="s">
        <v>641</v>
      </c>
      <c r="BZ37" s="210">
        <v>6</v>
      </c>
      <c r="CB37" s="667" t="s">
        <v>871</v>
      </c>
      <c r="CC37" s="668"/>
      <c r="CE37" s="209"/>
      <c r="CF37" s="210"/>
      <c r="CH37" s="209"/>
      <c r="CI37" s="210"/>
      <c r="CK37" s="209"/>
      <c r="CL37" s="210"/>
      <c r="CN37" s="209"/>
      <c r="CO37" s="210"/>
      <c r="CQ37" s="670"/>
    </row>
    <row r="38" spans="1:95" ht="24.95" customHeight="1">
      <c r="A38" s="654" t="str">
        <f ca="1">IFERROR(IF(INDIRECT($A$14&amp;ROW())&lt;&gt;"",COUNTIF(Summary!$B$30:$B$1054,INDIRECT($A$14&amp;ROW())),""),"")</f>
        <v/>
      </c>
      <c r="B38" s="667"/>
      <c r="C38" s="668"/>
      <c r="E38" s="209"/>
      <c r="F38" s="210"/>
      <c r="H38" s="209"/>
      <c r="I38" s="210"/>
      <c r="K38" s="209"/>
      <c r="L38" s="210"/>
      <c r="N38" s="209"/>
      <c r="O38" s="210"/>
      <c r="Q38" s="209"/>
      <c r="R38" s="210"/>
      <c r="T38" s="209"/>
      <c r="U38" s="210"/>
      <c r="W38" s="209"/>
      <c r="X38" s="210"/>
      <c r="Z38" s="209"/>
      <c r="AA38" s="210"/>
      <c r="AC38" s="209"/>
      <c r="AD38" s="210"/>
      <c r="AF38" s="209"/>
      <c r="AG38" s="210"/>
      <c r="AI38" s="209"/>
      <c r="AJ38" s="210"/>
      <c r="AL38" s="209"/>
      <c r="AM38" s="210"/>
      <c r="AO38" s="209"/>
      <c r="AP38" s="210"/>
      <c r="AR38" s="209"/>
      <c r="AS38" s="210"/>
      <c r="AU38" s="209"/>
      <c r="AV38" s="210"/>
      <c r="AX38" s="209"/>
      <c r="AY38" s="671"/>
      <c r="BA38" s="209"/>
      <c r="BB38" s="210"/>
      <c r="BD38" s="209"/>
      <c r="BE38" s="210"/>
      <c r="BG38" s="209"/>
      <c r="BH38" s="210"/>
      <c r="BJ38" s="209" t="s">
        <v>838</v>
      </c>
      <c r="BK38" s="210">
        <v>1</v>
      </c>
      <c r="BM38" s="209" t="s">
        <v>850</v>
      </c>
      <c r="BN38" s="210">
        <v>1</v>
      </c>
      <c r="BP38" s="209" t="s">
        <v>580</v>
      </c>
      <c r="BQ38" s="210">
        <v>8</v>
      </c>
      <c r="BS38" s="209" t="s">
        <v>583</v>
      </c>
      <c r="BT38" s="210">
        <v>4</v>
      </c>
      <c r="BV38" s="209" t="s">
        <v>579</v>
      </c>
      <c r="BW38" s="210">
        <v>5</v>
      </c>
      <c r="BY38" s="209" t="s">
        <v>877</v>
      </c>
      <c r="BZ38" s="210">
        <v>1</v>
      </c>
      <c r="CB38" s="667" t="s">
        <v>608</v>
      </c>
      <c r="CC38" s="668">
        <v>2</v>
      </c>
      <c r="CE38" s="209"/>
      <c r="CF38" s="210"/>
      <c r="CH38" s="209"/>
      <c r="CI38" s="210"/>
      <c r="CK38" s="209"/>
      <c r="CL38" s="210"/>
      <c r="CN38" s="209"/>
      <c r="CO38" s="210"/>
      <c r="CQ38" s="670"/>
    </row>
    <row r="39" spans="1:95" ht="24.95" customHeight="1">
      <c r="A39" s="654" t="str">
        <f ca="1">IFERROR(IF(INDIRECT($A$14&amp;ROW())&lt;&gt;"",COUNTIF(Summary!$B$30:$B$1054,INDIRECT($A$14&amp;ROW())),""),"")</f>
        <v/>
      </c>
      <c r="B39" s="667"/>
      <c r="C39" s="668"/>
      <c r="E39" s="209"/>
      <c r="F39" s="210"/>
      <c r="H39" s="209"/>
      <c r="I39" s="210"/>
      <c r="K39" s="209"/>
      <c r="L39" s="210"/>
      <c r="N39" s="209"/>
      <c r="O39" s="210"/>
      <c r="Q39" s="209"/>
      <c r="R39" s="210"/>
      <c r="T39" s="209"/>
      <c r="U39" s="210"/>
      <c r="W39" s="209"/>
      <c r="X39" s="210"/>
      <c r="Z39" s="209"/>
      <c r="AA39" s="210"/>
      <c r="AC39" s="209"/>
      <c r="AD39" s="210"/>
      <c r="AF39" s="209"/>
      <c r="AG39" s="210"/>
      <c r="AI39" s="209"/>
      <c r="AJ39" s="210"/>
      <c r="AL39" s="209"/>
      <c r="AM39" s="210"/>
      <c r="AO39" s="209"/>
      <c r="AP39" s="210"/>
      <c r="AR39" s="209"/>
      <c r="AS39" s="210"/>
      <c r="AU39" s="209"/>
      <c r="AV39" s="210"/>
      <c r="AX39" s="209"/>
      <c r="AY39" s="671"/>
      <c r="BA39" s="209"/>
      <c r="BB39" s="210"/>
      <c r="BD39" s="209"/>
      <c r="BE39" s="210"/>
      <c r="BG39" s="209"/>
      <c r="BH39" s="210"/>
      <c r="BJ39" s="209" t="s">
        <v>583</v>
      </c>
      <c r="BK39" s="210">
        <v>1</v>
      </c>
      <c r="BM39" s="209" t="s">
        <v>851</v>
      </c>
      <c r="BN39" s="210">
        <v>1</v>
      </c>
      <c r="BP39" s="209" t="s">
        <v>838</v>
      </c>
      <c r="BQ39" s="210">
        <v>3</v>
      </c>
      <c r="BS39" s="209" t="s">
        <v>103</v>
      </c>
      <c r="BT39" s="210">
        <v>3</v>
      </c>
      <c r="BV39" s="209" t="s">
        <v>580</v>
      </c>
      <c r="BW39" s="210">
        <v>3</v>
      </c>
      <c r="BY39" s="209" t="s">
        <v>181</v>
      </c>
      <c r="BZ39" s="210">
        <v>1</v>
      </c>
      <c r="CB39" s="667" t="s">
        <v>582</v>
      </c>
      <c r="CC39" s="668">
        <v>7</v>
      </c>
      <c r="CE39" s="209"/>
      <c r="CF39" s="210"/>
      <c r="CH39" s="209"/>
      <c r="CI39" s="210"/>
      <c r="CK39" s="209"/>
      <c r="CL39" s="210"/>
      <c r="CN39" s="209"/>
      <c r="CO39" s="210"/>
      <c r="CQ39" s="670"/>
    </row>
    <row r="40" spans="1:95" ht="24.95" customHeight="1">
      <c r="A40" s="654" t="str">
        <f ca="1">IFERROR(IF(INDIRECT($A$14&amp;ROW())&lt;&gt;"",COUNTIF(Summary!$B$30:$B$1054,INDIRECT($A$14&amp;ROW())),""),"")</f>
        <v/>
      </c>
      <c r="B40" s="667"/>
      <c r="C40" s="668"/>
      <c r="E40" s="209"/>
      <c r="F40" s="210"/>
      <c r="H40" s="209"/>
      <c r="I40" s="210"/>
      <c r="K40" s="209"/>
      <c r="L40" s="210"/>
      <c r="N40" s="209"/>
      <c r="O40" s="210"/>
      <c r="Q40" s="209"/>
      <c r="R40" s="210"/>
      <c r="T40" s="209"/>
      <c r="U40" s="210"/>
      <c r="W40" s="209"/>
      <c r="X40" s="210"/>
      <c r="Z40" s="209"/>
      <c r="AA40" s="210"/>
      <c r="AC40" s="209"/>
      <c r="AD40" s="210"/>
      <c r="AF40" s="209"/>
      <c r="AG40" s="210"/>
      <c r="AI40" s="209"/>
      <c r="AJ40" s="210"/>
      <c r="AL40" s="209"/>
      <c r="AM40" s="210"/>
      <c r="AO40" s="209"/>
      <c r="AP40" s="210"/>
      <c r="AR40" s="209"/>
      <c r="AS40" s="210"/>
      <c r="AU40" s="209"/>
      <c r="AV40" s="210"/>
      <c r="AX40" s="209"/>
      <c r="AY40" s="671"/>
      <c r="BA40" s="209"/>
      <c r="BB40" s="210"/>
      <c r="BD40" s="209"/>
      <c r="BE40" s="210"/>
      <c r="BG40" s="209"/>
      <c r="BH40" s="210"/>
      <c r="BJ40" s="209" t="s">
        <v>222</v>
      </c>
      <c r="BK40" s="210">
        <v>1</v>
      </c>
      <c r="BM40" s="209" t="s">
        <v>579</v>
      </c>
      <c r="BN40" s="210">
        <v>1</v>
      </c>
      <c r="BP40" s="209" t="s">
        <v>608</v>
      </c>
      <c r="BQ40" s="210">
        <v>1</v>
      </c>
      <c r="BS40" s="209" t="s">
        <v>102</v>
      </c>
      <c r="BT40" s="210">
        <v>13</v>
      </c>
      <c r="BV40" s="209" t="s">
        <v>838</v>
      </c>
      <c r="BW40" s="210">
        <v>1</v>
      </c>
      <c r="BY40" s="209" t="s">
        <v>849</v>
      </c>
      <c r="BZ40" s="210">
        <v>1</v>
      </c>
      <c r="CB40" s="667" t="s">
        <v>583</v>
      </c>
      <c r="CC40" s="668">
        <v>3</v>
      </c>
      <c r="CE40" s="209"/>
      <c r="CF40" s="210"/>
      <c r="CH40" s="209"/>
      <c r="CI40" s="210"/>
      <c r="CK40" s="209"/>
      <c r="CL40" s="210"/>
      <c r="CN40" s="209"/>
      <c r="CO40" s="210"/>
      <c r="CQ40" s="670"/>
    </row>
    <row r="41" spans="1:95" ht="24.95" customHeight="1">
      <c r="A41" s="654" t="str">
        <f ca="1">IFERROR(IF(INDIRECT($A$14&amp;ROW())&lt;&gt;"",COUNTIF(Summary!$B$30:$B$1054,INDIRECT($A$14&amp;ROW())),""),"")</f>
        <v/>
      </c>
      <c r="B41" s="667"/>
      <c r="C41" s="668"/>
      <c r="E41" s="209"/>
      <c r="F41" s="210"/>
      <c r="H41" s="209"/>
      <c r="I41" s="210"/>
      <c r="K41" s="209"/>
      <c r="L41" s="210"/>
      <c r="N41" s="209"/>
      <c r="O41" s="210"/>
      <c r="Q41" s="209"/>
      <c r="R41" s="210"/>
      <c r="T41" s="209"/>
      <c r="U41" s="210"/>
      <c r="W41" s="209"/>
      <c r="X41" s="210"/>
      <c r="Z41" s="209"/>
      <c r="AA41" s="210"/>
      <c r="AC41" s="209"/>
      <c r="AD41" s="210"/>
      <c r="AF41" s="209"/>
      <c r="AG41" s="210"/>
      <c r="AI41" s="209"/>
      <c r="AJ41" s="210"/>
      <c r="AL41" s="209"/>
      <c r="AM41" s="210"/>
      <c r="AO41" s="209"/>
      <c r="AP41" s="210"/>
      <c r="AR41" s="209"/>
      <c r="AS41" s="210"/>
      <c r="AU41" s="209"/>
      <c r="AV41" s="210"/>
      <c r="AX41" s="209"/>
      <c r="AY41" s="671"/>
      <c r="BA41" s="209"/>
      <c r="BB41" s="210"/>
      <c r="BD41" s="209"/>
      <c r="BE41" s="210"/>
      <c r="BG41" s="209"/>
      <c r="BH41" s="210"/>
      <c r="BJ41" s="209" t="s">
        <v>223</v>
      </c>
      <c r="BK41" s="210">
        <v>1</v>
      </c>
      <c r="BM41" s="209" t="s">
        <v>581</v>
      </c>
      <c r="BN41" s="210">
        <v>1</v>
      </c>
      <c r="BP41" s="209" t="s">
        <v>581</v>
      </c>
      <c r="BQ41" s="210">
        <v>2</v>
      </c>
      <c r="BS41" s="209" t="s">
        <v>104</v>
      </c>
      <c r="BT41" s="210">
        <v>9</v>
      </c>
      <c r="BV41" s="209" t="s">
        <v>581</v>
      </c>
      <c r="BW41" s="210">
        <v>1</v>
      </c>
      <c r="BY41" s="209" t="s">
        <v>579</v>
      </c>
      <c r="BZ41" s="210">
        <v>7</v>
      </c>
      <c r="CB41" s="667" t="s">
        <v>201</v>
      </c>
      <c r="CC41" s="668"/>
      <c r="CE41" s="209"/>
      <c r="CF41" s="210"/>
      <c r="CH41" s="209"/>
      <c r="CI41" s="210"/>
      <c r="CK41" s="209"/>
      <c r="CL41" s="210"/>
      <c r="CN41" s="209"/>
      <c r="CO41" s="210"/>
      <c r="CQ41" s="670"/>
    </row>
    <row r="42" spans="1:95" ht="24.95" customHeight="1">
      <c r="A42" s="654" t="str">
        <f ca="1">IFERROR(IF(INDIRECT($A$14&amp;ROW())&lt;&gt;"",COUNTIF(Summary!$B$30:$B$1054,INDIRECT($A$14&amp;ROW())),""),"")</f>
        <v/>
      </c>
      <c r="B42" s="667"/>
      <c r="C42" s="668"/>
      <c r="E42" s="209"/>
      <c r="F42" s="210"/>
      <c r="H42" s="209"/>
      <c r="I42" s="210"/>
      <c r="K42" s="209"/>
      <c r="L42" s="210"/>
      <c r="N42" s="209"/>
      <c r="O42" s="210"/>
      <c r="Q42" s="209"/>
      <c r="R42" s="210"/>
      <c r="T42" s="209"/>
      <c r="U42" s="210"/>
      <c r="W42" s="209"/>
      <c r="X42" s="210"/>
      <c r="Z42" s="209"/>
      <c r="AA42" s="210"/>
      <c r="AC42" s="209"/>
      <c r="AD42" s="210"/>
      <c r="AF42" s="209"/>
      <c r="AG42" s="210"/>
      <c r="AI42" s="209"/>
      <c r="AJ42" s="210"/>
      <c r="AL42" s="209"/>
      <c r="AM42" s="210"/>
      <c r="AO42" s="209"/>
      <c r="AP42" s="210"/>
      <c r="AR42" s="209"/>
      <c r="AS42" s="210"/>
      <c r="AU42" s="209"/>
      <c r="AV42" s="210"/>
      <c r="AX42" s="209"/>
      <c r="AY42" s="671"/>
      <c r="BA42" s="209"/>
      <c r="BB42" s="210"/>
      <c r="BD42" s="209"/>
      <c r="BE42" s="210"/>
      <c r="BG42" s="209"/>
      <c r="BH42" s="210"/>
      <c r="BJ42" s="209" t="s">
        <v>225</v>
      </c>
      <c r="BK42" s="210">
        <v>1</v>
      </c>
      <c r="BM42" s="209" t="s">
        <v>582</v>
      </c>
      <c r="BN42" s="210">
        <v>3</v>
      </c>
      <c r="BP42" s="209" t="s">
        <v>582</v>
      </c>
      <c r="BQ42" s="210">
        <v>4</v>
      </c>
      <c r="BS42" s="209" t="s">
        <v>105</v>
      </c>
      <c r="BT42" s="210">
        <v>8</v>
      </c>
      <c r="BV42" s="209" t="s">
        <v>582</v>
      </c>
      <c r="BW42" s="210">
        <v>4</v>
      </c>
      <c r="BY42" s="209" t="s">
        <v>580</v>
      </c>
      <c r="BZ42" s="210">
        <v>16</v>
      </c>
      <c r="CB42" s="667" t="s">
        <v>203</v>
      </c>
      <c r="CC42" s="668"/>
      <c r="CE42" s="209"/>
      <c r="CF42" s="210"/>
      <c r="CH42" s="209"/>
      <c r="CI42" s="210"/>
      <c r="CK42" s="209"/>
      <c r="CL42" s="210"/>
      <c r="CN42" s="209"/>
      <c r="CO42" s="210"/>
      <c r="CQ42" s="670"/>
    </row>
    <row r="43" spans="1:95" ht="24.95" customHeight="1">
      <c r="A43" s="654" t="str">
        <f ca="1">IFERROR(IF(INDIRECT($A$14&amp;ROW())&lt;&gt;"",COUNTIF(Summary!$B$30:$B$1054,INDIRECT($A$14&amp;ROW())),""),"")</f>
        <v/>
      </c>
      <c r="B43" s="667"/>
      <c r="C43" s="668"/>
      <c r="E43" s="209"/>
      <c r="F43" s="210"/>
      <c r="H43" s="209"/>
      <c r="I43" s="210"/>
      <c r="K43" s="209"/>
      <c r="L43" s="210"/>
      <c r="N43" s="209"/>
      <c r="O43" s="210"/>
      <c r="Q43" s="209"/>
      <c r="R43" s="210"/>
      <c r="T43" s="209"/>
      <c r="U43" s="210"/>
      <c r="W43" s="209"/>
      <c r="X43" s="210"/>
      <c r="Z43" s="209"/>
      <c r="AA43" s="210"/>
      <c r="AC43" s="209"/>
      <c r="AD43" s="210"/>
      <c r="AF43" s="209"/>
      <c r="AG43" s="210"/>
      <c r="AI43" s="209"/>
      <c r="AJ43" s="210"/>
      <c r="AL43" s="209"/>
      <c r="AM43" s="210"/>
      <c r="AO43" s="209"/>
      <c r="AP43" s="210"/>
      <c r="AR43" s="209"/>
      <c r="AS43" s="210"/>
      <c r="AU43" s="209"/>
      <c r="AV43" s="210"/>
      <c r="AX43" s="209"/>
      <c r="AY43" s="671"/>
      <c r="BA43" s="209"/>
      <c r="BB43" s="210"/>
      <c r="BD43" s="209"/>
      <c r="BE43" s="210"/>
      <c r="BG43" s="209"/>
      <c r="BH43" s="210"/>
      <c r="BJ43" s="209" t="s">
        <v>103</v>
      </c>
      <c r="BK43" s="210">
        <v>5</v>
      </c>
      <c r="BM43" s="209" t="s">
        <v>583</v>
      </c>
      <c r="BN43" s="210">
        <v>3</v>
      </c>
      <c r="BP43" s="209" t="s">
        <v>583</v>
      </c>
      <c r="BQ43" s="210">
        <v>7</v>
      </c>
      <c r="BS43" s="209" t="s">
        <v>106</v>
      </c>
      <c r="BT43" s="210">
        <v>15</v>
      </c>
      <c r="BV43" s="209" t="s">
        <v>583</v>
      </c>
      <c r="BW43" s="210">
        <v>6</v>
      </c>
      <c r="BY43" s="209" t="s">
        <v>878</v>
      </c>
      <c r="BZ43" s="210">
        <v>2</v>
      </c>
      <c r="CB43" s="667" t="s">
        <v>204</v>
      </c>
      <c r="CC43" s="668"/>
      <c r="CE43" s="209"/>
      <c r="CF43" s="210"/>
      <c r="CH43" s="209"/>
      <c r="CI43" s="210"/>
      <c r="CK43" s="209"/>
      <c r="CL43" s="210"/>
      <c r="CN43" s="209"/>
      <c r="CO43" s="210"/>
      <c r="CQ43" s="670"/>
    </row>
    <row r="44" spans="1:95" ht="24.95" customHeight="1">
      <c r="A44" s="654" t="str">
        <f ca="1">IFERROR(IF(INDIRECT($A$14&amp;ROW())&lt;&gt;"",COUNTIF(Summary!$B$30:$B$1054,INDIRECT($A$14&amp;ROW())),""),"")</f>
        <v/>
      </c>
      <c r="B44" s="667"/>
      <c r="C44" s="668"/>
      <c r="E44" s="209"/>
      <c r="F44" s="210"/>
      <c r="H44" s="209"/>
      <c r="I44" s="210"/>
      <c r="K44" s="209"/>
      <c r="L44" s="210"/>
      <c r="N44" s="209"/>
      <c r="O44" s="210"/>
      <c r="Q44" s="209"/>
      <c r="R44" s="210"/>
      <c r="T44" s="209"/>
      <c r="U44" s="210"/>
      <c r="W44" s="209"/>
      <c r="X44" s="210"/>
      <c r="Z44" s="209"/>
      <c r="AA44" s="210"/>
      <c r="AC44" s="209"/>
      <c r="AD44" s="210"/>
      <c r="AF44" s="209"/>
      <c r="AG44" s="210"/>
      <c r="AI44" s="209"/>
      <c r="AJ44" s="210"/>
      <c r="AL44" s="209"/>
      <c r="AM44" s="210"/>
      <c r="AO44" s="209"/>
      <c r="AP44" s="210"/>
      <c r="AR44" s="209"/>
      <c r="AS44" s="210"/>
      <c r="AU44" s="209"/>
      <c r="AV44" s="210"/>
      <c r="AX44" s="209"/>
      <c r="AY44" s="671"/>
      <c r="BA44" s="209"/>
      <c r="BB44" s="210"/>
      <c r="BD44" s="209"/>
      <c r="BE44" s="210"/>
      <c r="BG44" s="209"/>
      <c r="BH44" s="210"/>
      <c r="BJ44" s="209" t="s">
        <v>102</v>
      </c>
      <c r="BK44" s="210">
        <v>14</v>
      </c>
      <c r="BM44" s="209" t="s">
        <v>852</v>
      </c>
      <c r="BN44" s="210">
        <v>1</v>
      </c>
      <c r="BP44" s="209" t="s">
        <v>103</v>
      </c>
      <c r="BQ44" s="210">
        <v>5</v>
      </c>
      <c r="BS44" s="209" t="s">
        <v>107</v>
      </c>
      <c r="BT44" s="210">
        <v>1</v>
      </c>
      <c r="BV44" s="209" t="s">
        <v>213</v>
      </c>
      <c r="BW44" s="210">
        <v>1</v>
      </c>
      <c r="BY44" s="209" t="s">
        <v>838</v>
      </c>
      <c r="BZ44" s="210">
        <v>1</v>
      </c>
      <c r="CB44" s="667" t="s">
        <v>205</v>
      </c>
      <c r="CC44" s="668"/>
      <c r="CE44" s="209"/>
      <c r="CF44" s="210"/>
      <c r="CH44" s="209"/>
      <c r="CI44" s="210"/>
      <c r="CK44" s="209"/>
      <c r="CL44" s="210"/>
      <c r="CN44" s="209"/>
      <c r="CO44" s="210"/>
      <c r="CQ44" s="670"/>
    </row>
    <row r="45" spans="1:95" ht="24.95" customHeight="1">
      <c r="A45" s="654" t="str">
        <f ca="1">IFERROR(IF(INDIRECT($A$14&amp;ROW())&lt;&gt;"",COUNTIF(Summary!$B$30:$B$1054,INDIRECT($A$14&amp;ROW())),""),"")</f>
        <v/>
      </c>
      <c r="B45" s="667"/>
      <c r="C45" s="668"/>
      <c r="E45" s="209"/>
      <c r="F45" s="210"/>
      <c r="H45" s="209"/>
      <c r="I45" s="210"/>
      <c r="K45" s="209"/>
      <c r="L45" s="210"/>
      <c r="N45" s="209"/>
      <c r="O45" s="210"/>
      <c r="Q45" s="209"/>
      <c r="R45" s="210"/>
      <c r="T45" s="209"/>
      <c r="U45" s="210"/>
      <c r="W45" s="209"/>
      <c r="X45" s="210"/>
      <c r="Z45" s="209"/>
      <c r="AA45" s="210"/>
      <c r="AC45" s="209"/>
      <c r="AD45" s="210"/>
      <c r="AF45" s="209"/>
      <c r="AG45" s="210"/>
      <c r="AI45" s="209"/>
      <c r="AJ45" s="210"/>
      <c r="AL45" s="209"/>
      <c r="AM45" s="210"/>
      <c r="AO45" s="209"/>
      <c r="AP45" s="210"/>
      <c r="AR45" s="209"/>
      <c r="AS45" s="210"/>
      <c r="AU45" s="209"/>
      <c r="AV45" s="210"/>
      <c r="AX45" s="209"/>
      <c r="AY45" s="671"/>
      <c r="BA45" s="209"/>
      <c r="BB45" s="210"/>
      <c r="BD45" s="209"/>
      <c r="BE45" s="210"/>
      <c r="BG45" s="209"/>
      <c r="BH45" s="210"/>
      <c r="BJ45" s="209" t="s">
        <v>104</v>
      </c>
      <c r="BK45" s="210">
        <v>17</v>
      </c>
      <c r="BM45" s="209" t="s">
        <v>103</v>
      </c>
      <c r="BN45" s="210">
        <v>7</v>
      </c>
      <c r="BP45" s="209" t="s">
        <v>102</v>
      </c>
      <c r="BQ45" s="210">
        <v>9</v>
      </c>
      <c r="BS45" s="209" t="s">
        <v>237</v>
      </c>
      <c r="BT45" s="210">
        <v>1</v>
      </c>
      <c r="BV45" s="209" t="s">
        <v>103</v>
      </c>
      <c r="BW45" s="210">
        <v>13</v>
      </c>
      <c r="BY45" s="209" t="s">
        <v>582</v>
      </c>
      <c r="BZ45" s="210">
        <v>3</v>
      </c>
      <c r="CB45" s="667" t="s">
        <v>210</v>
      </c>
      <c r="CC45" s="668">
        <v>1</v>
      </c>
      <c r="CE45" s="209"/>
      <c r="CF45" s="210"/>
      <c r="CH45" s="209"/>
      <c r="CI45" s="210"/>
      <c r="CK45" s="209"/>
      <c r="CL45" s="210"/>
      <c r="CN45" s="209"/>
      <c r="CO45" s="210"/>
      <c r="CQ45" s="670"/>
    </row>
    <row r="46" spans="1:95" ht="24.95" customHeight="1">
      <c r="A46" s="654" t="str">
        <f ca="1">IFERROR(IF(INDIRECT($A$14&amp;ROW())&lt;&gt;"",COUNTIF(Summary!$B$30:$B$1054,INDIRECT($A$14&amp;ROW())),""),"")</f>
        <v/>
      </c>
      <c r="B46" s="667"/>
      <c r="C46" s="668"/>
      <c r="E46" s="209"/>
      <c r="F46" s="210"/>
      <c r="H46" s="209"/>
      <c r="I46" s="210"/>
      <c r="K46" s="209"/>
      <c r="L46" s="210"/>
      <c r="N46" s="209"/>
      <c r="O46" s="210"/>
      <c r="Q46" s="209"/>
      <c r="R46" s="210"/>
      <c r="T46" s="209"/>
      <c r="U46" s="210"/>
      <c r="W46" s="209"/>
      <c r="X46" s="210"/>
      <c r="Z46" s="209"/>
      <c r="AA46" s="210"/>
      <c r="AC46" s="209"/>
      <c r="AD46" s="210"/>
      <c r="AF46" s="209"/>
      <c r="AG46" s="210"/>
      <c r="AI46" s="209"/>
      <c r="AJ46" s="210"/>
      <c r="AL46" s="209"/>
      <c r="AM46" s="210"/>
      <c r="AO46" s="209"/>
      <c r="AP46" s="210"/>
      <c r="AR46" s="209"/>
      <c r="AS46" s="210"/>
      <c r="AU46" s="209"/>
      <c r="AV46" s="210"/>
      <c r="AX46" s="209"/>
      <c r="AY46" s="671"/>
      <c r="BA46" s="209"/>
      <c r="BB46" s="210"/>
      <c r="BD46" s="209"/>
      <c r="BE46" s="210"/>
      <c r="BG46" s="209"/>
      <c r="BH46" s="210"/>
      <c r="BJ46" s="209" t="s">
        <v>105</v>
      </c>
      <c r="BK46" s="210">
        <v>19</v>
      </c>
      <c r="BM46" s="209" t="s">
        <v>102</v>
      </c>
      <c r="BN46" s="210">
        <v>14</v>
      </c>
      <c r="BP46" s="209" t="s">
        <v>104</v>
      </c>
      <c r="BQ46" s="210">
        <v>16</v>
      </c>
      <c r="BS46" s="209" t="s">
        <v>110</v>
      </c>
      <c r="BT46" s="210">
        <v>5</v>
      </c>
      <c r="BV46" s="209" t="s">
        <v>102</v>
      </c>
      <c r="BW46" s="210">
        <v>19</v>
      </c>
      <c r="BY46" s="209" t="s">
        <v>583</v>
      </c>
      <c r="BZ46" s="210">
        <v>19</v>
      </c>
      <c r="CB46" s="667" t="s">
        <v>103</v>
      </c>
      <c r="CC46" s="668">
        <v>6</v>
      </c>
      <c r="CE46" s="209"/>
      <c r="CF46" s="210"/>
      <c r="CH46" s="209"/>
      <c r="CI46" s="210"/>
      <c r="CK46" s="209"/>
      <c r="CL46" s="210"/>
      <c r="CN46" s="209"/>
      <c r="CO46" s="210"/>
      <c r="CQ46" s="670"/>
    </row>
    <row r="47" spans="1:95" ht="24.95" customHeight="1">
      <c r="A47" s="654" t="str">
        <f ca="1">IFERROR(IF(INDIRECT($A$14&amp;ROW())&lt;&gt;"",COUNTIF(Summary!$B$30:$B$1054,INDIRECT($A$14&amp;ROW())),""),"")</f>
        <v/>
      </c>
      <c r="B47" s="667"/>
      <c r="C47" s="668"/>
      <c r="E47" s="209"/>
      <c r="F47" s="210"/>
      <c r="H47" s="209"/>
      <c r="I47" s="210"/>
      <c r="K47" s="209"/>
      <c r="L47" s="210"/>
      <c r="N47" s="209"/>
      <c r="O47" s="210"/>
      <c r="Q47" s="209"/>
      <c r="R47" s="210"/>
      <c r="T47" s="209"/>
      <c r="U47" s="210"/>
      <c r="W47" s="209"/>
      <c r="X47" s="210"/>
      <c r="Z47" s="209"/>
      <c r="AA47" s="210"/>
      <c r="AC47" s="209"/>
      <c r="AD47" s="210"/>
      <c r="AF47" s="209"/>
      <c r="AG47" s="210"/>
      <c r="AI47" s="209"/>
      <c r="AJ47" s="210"/>
      <c r="AL47" s="209"/>
      <c r="AM47" s="210"/>
      <c r="AO47" s="209"/>
      <c r="AP47" s="210"/>
      <c r="AR47" s="209"/>
      <c r="AS47" s="210"/>
      <c r="AU47" s="209"/>
      <c r="AV47" s="210"/>
      <c r="AX47" s="209"/>
      <c r="AY47" s="671"/>
      <c r="BA47" s="209"/>
      <c r="BB47" s="210"/>
      <c r="BD47" s="209"/>
      <c r="BE47" s="210"/>
      <c r="BG47" s="209"/>
      <c r="BH47" s="210"/>
      <c r="BJ47" s="209" t="s">
        <v>106</v>
      </c>
      <c r="BK47" s="210">
        <v>9</v>
      </c>
      <c r="BM47" s="209" t="s">
        <v>104</v>
      </c>
      <c r="BN47" s="210">
        <v>7</v>
      </c>
      <c r="BP47" s="209" t="s">
        <v>105</v>
      </c>
      <c r="BQ47" s="210">
        <v>12</v>
      </c>
      <c r="BS47" s="209" t="s">
        <v>239</v>
      </c>
      <c r="BT47" s="210">
        <v>3</v>
      </c>
      <c r="BV47" s="209" t="s">
        <v>104</v>
      </c>
      <c r="BW47" s="210">
        <v>24</v>
      </c>
      <c r="BY47" s="209" t="s">
        <v>216</v>
      </c>
      <c r="BZ47" s="210">
        <v>1</v>
      </c>
      <c r="CB47" s="667" t="s">
        <v>102</v>
      </c>
      <c r="CC47" s="668">
        <v>22</v>
      </c>
      <c r="CE47" s="209"/>
      <c r="CF47" s="210"/>
      <c r="CH47" s="209"/>
      <c r="CI47" s="210"/>
      <c r="CK47" s="209"/>
      <c r="CL47" s="210"/>
      <c r="CN47" s="209"/>
      <c r="CO47" s="210"/>
      <c r="CQ47" s="670"/>
    </row>
    <row r="48" spans="1:95" ht="24.95" customHeight="1">
      <c r="A48" s="654" t="str">
        <f ca="1">IFERROR(IF(INDIRECT($A$14&amp;ROW())&lt;&gt;"",COUNTIF(Summary!$B$30:$B$1054,INDIRECT($A$14&amp;ROW())),""),"")</f>
        <v/>
      </c>
      <c r="B48" s="667"/>
      <c r="C48" s="668"/>
      <c r="E48" s="209"/>
      <c r="F48" s="210"/>
      <c r="H48" s="209"/>
      <c r="I48" s="210"/>
      <c r="K48" s="209"/>
      <c r="L48" s="210"/>
      <c r="N48" s="209"/>
      <c r="O48" s="210"/>
      <c r="Q48" s="209"/>
      <c r="R48" s="210"/>
      <c r="T48" s="209"/>
      <c r="U48" s="210"/>
      <c r="W48" s="209"/>
      <c r="X48" s="210"/>
      <c r="Z48" s="209"/>
      <c r="AA48" s="210"/>
      <c r="AC48" s="209"/>
      <c r="AD48" s="210"/>
      <c r="AF48" s="209"/>
      <c r="AG48" s="210"/>
      <c r="AI48" s="209"/>
      <c r="AJ48" s="210"/>
      <c r="AL48" s="209"/>
      <c r="AM48" s="210"/>
      <c r="AO48" s="209"/>
      <c r="AP48" s="210"/>
      <c r="AR48" s="209"/>
      <c r="AS48" s="210"/>
      <c r="AU48" s="209"/>
      <c r="AV48" s="210"/>
      <c r="AX48" s="209"/>
      <c r="AY48" s="671"/>
      <c r="BA48" s="209"/>
      <c r="BB48" s="210"/>
      <c r="BD48" s="209"/>
      <c r="BE48" s="210"/>
      <c r="BG48" s="209"/>
      <c r="BH48" s="210"/>
      <c r="BJ48" s="209" t="s">
        <v>108</v>
      </c>
      <c r="BK48" s="210">
        <v>1</v>
      </c>
      <c r="BM48" s="209" t="s">
        <v>105</v>
      </c>
      <c r="BN48" s="210">
        <v>13</v>
      </c>
      <c r="BP48" s="209" t="s">
        <v>106</v>
      </c>
      <c r="BQ48" s="210">
        <v>21</v>
      </c>
      <c r="BS48" s="209" t="s">
        <v>111</v>
      </c>
      <c r="BT48" s="210">
        <v>14</v>
      </c>
      <c r="BV48" s="209" t="s">
        <v>105</v>
      </c>
      <c r="BW48" s="210">
        <v>39</v>
      </c>
      <c r="BY48" s="209" t="s">
        <v>225</v>
      </c>
      <c r="BZ48" s="210">
        <v>2</v>
      </c>
      <c r="CB48" s="667" t="s">
        <v>104</v>
      </c>
      <c r="CC48" s="668">
        <v>22</v>
      </c>
      <c r="CE48" s="209"/>
      <c r="CF48" s="210"/>
      <c r="CH48" s="209"/>
      <c r="CI48" s="210"/>
      <c r="CK48" s="209"/>
      <c r="CL48" s="210"/>
      <c r="CN48" s="209"/>
      <c r="CO48" s="210"/>
      <c r="CQ48" s="670"/>
    </row>
    <row r="49" spans="1:93" ht="24.95" customHeight="1">
      <c r="A49" s="654" t="str">
        <f ca="1">IFERROR(IF(INDIRECT($A$14&amp;ROW())&lt;&gt;"",COUNTIF(Summary!$B$30:$B$1054,INDIRECT($A$14&amp;ROW())),""),"")</f>
        <v/>
      </c>
      <c r="B49" s="667"/>
      <c r="C49" s="668"/>
      <c r="E49" s="209"/>
      <c r="F49" s="210"/>
      <c r="H49" s="209"/>
      <c r="I49" s="210"/>
      <c r="K49" s="209"/>
      <c r="L49" s="210"/>
      <c r="N49" s="209"/>
      <c r="O49" s="210"/>
      <c r="Q49" s="209"/>
      <c r="R49" s="210"/>
      <c r="T49" s="209"/>
      <c r="U49" s="210"/>
      <c r="W49" s="209"/>
      <c r="X49" s="210"/>
      <c r="Z49" s="209"/>
      <c r="AA49" s="210"/>
      <c r="AC49" s="209"/>
      <c r="AD49" s="210"/>
      <c r="AF49" s="209"/>
      <c r="AG49" s="210"/>
      <c r="AI49" s="209"/>
      <c r="AJ49" s="210"/>
      <c r="AL49" s="209"/>
      <c r="AM49" s="210"/>
      <c r="AO49" s="209"/>
      <c r="AP49" s="210"/>
      <c r="AR49" s="209"/>
      <c r="AS49" s="210"/>
      <c r="AU49" s="209"/>
      <c r="AV49" s="210"/>
      <c r="AX49" s="209"/>
      <c r="AY49" s="671"/>
      <c r="BA49" s="209"/>
      <c r="BB49" s="210"/>
      <c r="BD49" s="209"/>
      <c r="BE49" s="210"/>
      <c r="BG49" s="209"/>
      <c r="BH49" s="210"/>
      <c r="BJ49" s="209" t="s">
        <v>107</v>
      </c>
      <c r="BK49" s="210">
        <v>1</v>
      </c>
      <c r="BM49" s="209" t="s">
        <v>106</v>
      </c>
      <c r="BN49" s="210">
        <v>17</v>
      </c>
      <c r="BP49" s="209" t="s">
        <v>108</v>
      </c>
      <c r="BQ49" s="210">
        <v>4</v>
      </c>
      <c r="BS49" s="209" t="s">
        <v>118</v>
      </c>
      <c r="BT49" s="210">
        <v>9</v>
      </c>
      <c r="BV49" s="209" t="s">
        <v>106</v>
      </c>
      <c r="BW49" s="210">
        <v>35</v>
      </c>
      <c r="BY49" s="209" t="s">
        <v>103</v>
      </c>
      <c r="BZ49" s="210">
        <v>13</v>
      </c>
      <c r="CB49" s="667" t="s">
        <v>105</v>
      </c>
      <c r="CC49" s="668">
        <v>32</v>
      </c>
      <c r="CE49" s="209"/>
      <c r="CF49" s="210"/>
      <c r="CH49" s="209"/>
      <c r="CI49" s="210"/>
      <c r="CK49" s="209"/>
      <c r="CL49" s="210"/>
      <c r="CN49" s="209"/>
      <c r="CO49" s="210"/>
    </row>
    <row r="50" spans="1:93" ht="24.95" customHeight="1">
      <c r="A50" s="654" t="str">
        <f ca="1">IFERROR(IF(INDIRECT($A$14&amp;ROW())&lt;&gt;"",COUNTIF(Summary!$B$30:$B$1054,INDIRECT($A$14&amp;ROW())),""),"")</f>
        <v/>
      </c>
      <c r="B50" s="667"/>
      <c r="C50" s="668"/>
      <c r="E50" s="209"/>
      <c r="F50" s="210"/>
      <c r="H50" s="209"/>
      <c r="I50" s="210"/>
      <c r="K50" s="209"/>
      <c r="L50" s="210"/>
      <c r="N50" s="209"/>
      <c r="O50" s="210"/>
      <c r="Q50" s="209"/>
      <c r="R50" s="210"/>
      <c r="T50" s="209"/>
      <c r="U50" s="210"/>
      <c r="W50" s="209"/>
      <c r="X50" s="210"/>
      <c r="Z50" s="209"/>
      <c r="AA50" s="210"/>
      <c r="AC50" s="209"/>
      <c r="AD50" s="210"/>
      <c r="AF50" s="209"/>
      <c r="AG50" s="210"/>
      <c r="AI50" s="209"/>
      <c r="AJ50" s="210"/>
      <c r="AL50" s="209"/>
      <c r="AM50" s="210"/>
      <c r="AO50" s="209"/>
      <c r="AP50" s="210"/>
      <c r="AR50" s="209"/>
      <c r="AS50" s="210"/>
      <c r="AU50" s="209"/>
      <c r="AV50" s="210"/>
      <c r="AX50" s="209"/>
      <c r="AY50" s="671"/>
      <c r="BA50" s="209"/>
      <c r="BB50" s="210"/>
      <c r="BD50" s="209"/>
      <c r="BE50" s="210"/>
      <c r="BG50" s="209"/>
      <c r="BH50" s="210"/>
      <c r="BJ50" s="209" t="s">
        <v>238</v>
      </c>
      <c r="BK50" s="210">
        <v>3</v>
      </c>
      <c r="BM50" s="209" t="s">
        <v>107</v>
      </c>
      <c r="BN50" s="210">
        <v>1</v>
      </c>
      <c r="BP50" s="209" t="s">
        <v>107</v>
      </c>
      <c r="BQ50" s="210">
        <v>6</v>
      </c>
      <c r="BS50" s="209" t="s">
        <v>119</v>
      </c>
      <c r="BT50" s="210">
        <v>8</v>
      </c>
      <c r="BV50" s="209" t="s">
        <v>108</v>
      </c>
      <c r="BW50" s="210">
        <v>2</v>
      </c>
      <c r="BY50" s="209" t="s">
        <v>102</v>
      </c>
      <c r="BZ50" s="210">
        <v>25</v>
      </c>
      <c r="CB50" s="667" t="s">
        <v>106</v>
      </c>
      <c r="CC50" s="668">
        <v>29</v>
      </c>
      <c r="CE50" s="209"/>
      <c r="CF50" s="210"/>
      <c r="CH50" s="209"/>
      <c r="CI50" s="210"/>
      <c r="CK50" s="209"/>
      <c r="CL50" s="210"/>
      <c r="CN50" s="209"/>
      <c r="CO50" s="210"/>
    </row>
    <row r="51" spans="1:93" ht="24.95" customHeight="1">
      <c r="A51" s="654" t="str">
        <f ca="1">IFERROR(IF(INDIRECT($A$14&amp;ROW())&lt;&gt;"",COUNTIF(Summary!$B$30:$B$1054,INDIRECT($A$14&amp;ROW())),""),"")</f>
        <v/>
      </c>
      <c r="B51" s="667"/>
      <c r="C51" s="668"/>
      <c r="E51" s="209"/>
      <c r="F51" s="210"/>
      <c r="H51" s="209"/>
      <c r="I51" s="210"/>
      <c r="K51" s="209"/>
      <c r="L51" s="210"/>
      <c r="N51" s="209"/>
      <c r="O51" s="210"/>
      <c r="Q51" s="209"/>
      <c r="R51" s="210"/>
      <c r="T51" s="209"/>
      <c r="U51" s="210"/>
      <c r="W51" s="209"/>
      <c r="X51" s="210"/>
      <c r="Z51" s="209"/>
      <c r="AA51" s="210"/>
      <c r="AC51" s="209"/>
      <c r="AD51" s="210"/>
      <c r="AF51" s="209"/>
      <c r="AG51" s="210"/>
      <c r="AI51" s="209"/>
      <c r="AJ51" s="210"/>
      <c r="AL51" s="209"/>
      <c r="AM51" s="210"/>
      <c r="AO51" s="209"/>
      <c r="AP51" s="210"/>
      <c r="AR51" s="209"/>
      <c r="AS51" s="210"/>
      <c r="AU51" s="209"/>
      <c r="AV51" s="210"/>
      <c r="AX51" s="209"/>
      <c r="AY51" s="671"/>
      <c r="BA51" s="209"/>
      <c r="BB51" s="210"/>
      <c r="BD51" s="209"/>
      <c r="BE51" s="210"/>
      <c r="BG51" s="209"/>
      <c r="BH51" s="210"/>
      <c r="BJ51" s="209" t="s">
        <v>110</v>
      </c>
      <c r="BK51" s="210">
        <v>5</v>
      </c>
      <c r="BM51" s="209" t="s">
        <v>237</v>
      </c>
      <c r="BN51" s="210">
        <v>2</v>
      </c>
      <c r="BP51" s="209" t="s">
        <v>237</v>
      </c>
      <c r="BQ51" s="210">
        <v>1</v>
      </c>
      <c r="BS51" s="209" t="s">
        <v>120</v>
      </c>
      <c r="BT51" s="210">
        <v>16</v>
      </c>
      <c r="BV51" s="209" t="s">
        <v>109</v>
      </c>
      <c r="BW51" s="210">
        <v>1</v>
      </c>
      <c r="BY51" s="209" t="s">
        <v>104</v>
      </c>
      <c r="BZ51" s="210">
        <v>13</v>
      </c>
      <c r="CB51" s="667" t="s">
        <v>237</v>
      </c>
      <c r="CC51" s="668">
        <v>2</v>
      </c>
      <c r="CE51" s="209"/>
      <c r="CF51" s="210"/>
      <c r="CH51" s="209"/>
      <c r="CI51" s="210"/>
      <c r="CK51" s="209"/>
      <c r="CL51" s="210"/>
      <c r="CN51" s="209"/>
      <c r="CO51" s="210"/>
    </row>
    <row r="52" spans="1:93" ht="24.95" customHeight="1">
      <c r="A52" s="654" t="str">
        <f ca="1">IFERROR(IF(INDIRECT($A$14&amp;ROW())&lt;&gt;"",COUNTIF(Summary!$B$30:$B$1054,INDIRECT($A$14&amp;ROW())),""),"")</f>
        <v/>
      </c>
      <c r="B52" s="667"/>
      <c r="C52" s="668"/>
      <c r="E52" s="209"/>
      <c r="F52" s="210"/>
      <c r="H52" s="209"/>
      <c r="I52" s="210"/>
      <c r="K52" s="209"/>
      <c r="L52" s="210"/>
      <c r="N52" s="209"/>
      <c r="O52" s="210"/>
      <c r="Q52" s="209"/>
      <c r="R52" s="210"/>
      <c r="T52" s="209"/>
      <c r="U52" s="210"/>
      <c r="W52" s="209"/>
      <c r="X52" s="210"/>
      <c r="Z52" s="209"/>
      <c r="AA52" s="210"/>
      <c r="AC52" s="209"/>
      <c r="AD52" s="210"/>
      <c r="AF52" s="209"/>
      <c r="AG52" s="210"/>
      <c r="AI52" s="209"/>
      <c r="AJ52" s="210"/>
      <c r="AL52" s="209"/>
      <c r="AM52" s="210"/>
      <c r="AO52" s="209"/>
      <c r="AP52" s="210"/>
      <c r="AR52" s="209"/>
      <c r="AS52" s="210"/>
      <c r="AU52" s="209"/>
      <c r="AV52" s="210"/>
      <c r="AX52" s="209"/>
      <c r="AY52" s="671"/>
      <c r="BA52" s="209"/>
      <c r="BB52" s="210"/>
      <c r="BD52" s="209"/>
      <c r="BE52" s="210"/>
      <c r="BG52" s="209"/>
      <c r="BH52" s="210"/>
      <c r="BJ52" s="209" t="s">
        <v>239</v>
      </c>
      <c r="BK52" s="210">
        <v>3</v>
      </c>
      <c r="BM52" s="209" t="s">
        <v>238</v>
      </c>
      <c r="BN52" s="210">
        <v>7</v>
      </c>
      <c r="BP52" s="209" t="s">
        <v>238</v>
      </c>
      <c r="BQ52" s="210">
        <v>1</v>
      </c>
      <c r="BS52" s="209" t="s">
        <v>117</v>
      </c>
      <c r="BT52" s="210">
        <v>22</v>
      </c>
      <c r="BV52" s="209" t="s">
        <v>238</v>
      </c>
      <c r="BW52" s="210">
        <v>1</v>
      </c>
      <c r="BY52" s="209" t="s">
        <v>105</v>
      </c>
      <c r="BZ52" s="210">
        <v>35</v>
      </c>
      <c r="CB52" s="667" t="s">
        <v>238</v>
      </c>
      <c r="CC52" s="668">
        <v>2</v>
      </c>
      <c r="CE52" s="209"/>
      <c r="CF52" s="210"/>
      <c r="CH52" s="209"/>
      <c r="CI52" s="210"/>
      <c r="CK52" s="209"/>
      <c r="CL52" s="210"/>
      <c r="CN52" s="209"/>
      <c r="CO52" s="210"/>
    </row>
    <row r="53" spans="1:93" ht="24.95" customHeight="1">
      <c r="A53" s="654" t="str">
        <f ca="1">IFERROR(IF(INDIRECT($A$14&amp;ROW())&lt;&gt;"",COUNTIF(Summary!$B$30:$B$1054,INDIRECT($A$14&amp;ROW())),""),"")</f>
        <v/>
      </c>
      <c r="B53" s="667"/>
      <c r="C53" s="668"/>
      <c r="E53" s="209"/>
      <c r="F53" s="210"/>
      <c r="H53" s="209"/>
      <c r="I53" s="210"/>
      <c r="K53" s="209"/>
      <c r="L53" s="210"/>
      <c r="N53" s="209"/>
      <c r="O53" s="210"/>
      <c r="Q53" s="209"/>
      <c r="R53" s="210"/>
      <c r="T53" s="209"/>
      <c r="U53" s="210"/>
      <c r="W53" s="209"/>
      <c r="X53" s="210"/>
      <c r="Z53" s="209"/>
      <c r="AA53" s="210"/>
      <c r="AC53" s="209"/>
      <c r="AD53" s="210"/>
      <c r="AF53" s="209"/>
      <c r="AG53" s="210"/>
      <c r="AI53" s="209"/>
      <c r="AJ53" s="210"/>
      <c r="AL53" s="209"/>
      <c r="AM53" s="210"/>
      <c r="AO53" s="209"/>
      <c r="AP53" s="210"/>
      <c r="AR53" s="209"/>
      <c r="AS53" s="210"/>
      <c r="AU53" s="209"/>
      <c r="AV53" s="210"/>
      <c r="AX53" s="209"/>
      <c r="AY53" s="671"/>
      <c r="BA53" s="209"/>
      <c r="BB53" s="210"/>
      <c r="BD53" s="209"/>
      <c r="BE53" s="210"/>
      <c r="BG53" s="209"/>
      <c r="BH53" s="210"/>
      <c r="BJ53" s="209" t="s">
        <v>111</v>
      </c>
      <c r="BK53" s="210">
        <v>11</v>
      </c>
      <c r="BM53" s="209" t="s">
        <v>110</v>
      </c>
      <c r="BN53" s="210">
        <v>4</v>
      </c>
      <c r="BP53" s="209" t="s">
        <v>110</v>
      </c>
      <c r="BQ53" s="210">
        <v>7</v>
      </c>
      <c r="BS53" s="209" t="s">
        <v>112</v>
      </c>
      <c r="BT53" s="210">
        <v>26</v>
      </c>
      <c r="BV53" s="209" t="s">
        <v>110</v>
      </c>
      <c r="BW53" s="210">
        <v>8</v>
      </c>
      <c r="BY53" s="209" t="s">
        <v>106</v>
      </c>
      <c r="BZ53" s="210">
        <v>24</v>
      </c>
      <c r="CB53" s="667" t="s">
        <v>110</v>
      </c>
      <c r="CC53" s="668">
        <v>6</v>
      </c>
      <c r="CE53" s="209"/>
      <c r="CF53" s="210"/>
      <c r="CH53" s="209"/>
      <c r="CI53" s="210"/>
      <c r="CK53" s="209"/>
      <c r="CL53" s="210"/>
      <c r="CN53" s="209"/>
      <c r="CO53" s="210"/>
    </row>
    <row r="54" spans="1:93" ht="24.95" customHeight="1">
      <c r="A54" s="654" t="str">
        <f ca="1">IFERROR(IF(INDIRECT($A$14&amp;ROW())&lt;&gt;"",COUNTIF(Summary!$B$30:$B$1054,INDIRECT($A$14&amp;ROW())),""),"")</f>
        <v/>
      </c>
      <c r="B54" s="667"/>
      <c r="C54" s="668"/>
      <c r="E54" s="209"/>
      <c r="F54" s="210"/>
      <c r="H54" s="209"/>
      <c r="I54" s="210"/>
      <c r="K54" s="209"/>
      <c r="L54" s="210"/>
      <c r="N54" s="209"/>
      <c r="O54" s="210"/>
      <c r="Q54" s="209"/>
      <c r="R54" s="210"/>
      <c r="T54" s="209"/>
      <c r="U54" s="210"/>
      <c r="W54" s="209"/>
      <c r="X54" s="210"/>
      <c r="Z54" s="209"/>
      <c r="AA54" s="210"/>
      <c r="AC54" s="209"/>
      <c r="AD54" s="210"/>
      <c r="AF54" s="209"/>
      <c r="AG54" s="210"/>
      <c r="AI54" s="209"/>
      <c r="AJ54" s="210"/>
      <c r="AL54" s="209"/>
      <c r="AM54" s="210"/>
      <c r="AO54" s="209"/>
      <c r="AP54" s="210"/>
      <c r="AR54" s="209"/>
      <c r="AS54" s="210"/>
      <c r="AU54" s="209"/>
      <c r="AV54" s="210"/>
      <c r="AX54" s="209"/>
      <c r="AY54" s="671"/>
      <c r="BA54" s="209"/>
      <c r="BB54" s="210"/>
      <c r="BD54" s="209"/>
      <c r="BE54" s="210"/>
      <c r="BG54" s="209"/>
      <c r="BH54" s="210"/>
      <c r="BJ54" s="209" t="s">
        <v>118</v>
      </c>
      <c r="BK54" s="210">
        <v>13</v>
      </c>
      <c r="BM54" s="209" t="s">
        <v>111</v>
      </c>
      <c r="BN54" s="210">
        <v>5</v>
      </c>
      <c r="BP54" s="209" t="s">
        <v>111</v>
      </c>
      <c r="BQ54" s="210">
        <v>13</v>
      </c>
      <c r="BS54" s="209" t="s">
        <v>113</v>
      </c>
      <c r="BT54" s="210">
        <v>26</v>
      </c>
      <c r="BV54" s="209" t="s">
        <v>239</v>
      </c>
      <c r="BW54" s="210">
        <v>1</v>
      </c>
      <c r="BY54" s="209" t="s">
        <v>108</v>
      </c>
      <c r="BZ54" s="210">
        <v>1</v>
      </c>
      <c r="CB54" s="667" t="s">
        <v>239</v>
      </c>
      <c r="CC54" s="668">
        <v>3</v>
      </c>
      <c r="CE54" s="209"/>
      <c r="CF54" s="210"/>
      <c r="CH54" s="209"/>
      <c r="CI54" s="210"/>
      <c r="CK54" s="209"/>
      <c r="CL54" s="210"/>
      <c r="CN54" s="209"/>
      <c r="CO54" s="210"/>
    </row>
    <row r="55" spans="1:93" ht="24.95" customHeight="1">
      <c r="A55" s="654" t="str">
        <f ca="1">IFERROR(IF(INDIRECT($A$14&amp;ROW())&lt;&gt;"",COUNTIF(Summary!$B$30:$B$1054,INDIRECT($A$14&amp;ROW())),""),"")</f>
        <v/>
      </c>
      <c r="B55" s="667"/>
      <c r="C55" s="668"/>
      <c r="E55" s="209"/>
      <c r="F55" s="210"/>
      <c r="H55" s="209"/>
      <c r="I55" s="210"/>
      <c r="K55" s="209"/>
      <c r="L55" s="210"/>
      <c r="N55" s="209"/>
      <c r="O55" s="210"/>
      <c r="Q55" s="209"/>
      <c r="R55" s="210"/>
      <c r="T55" s="209"/>
      <c r="U55" s="210"/>
      <c r="W55" s="209"/>
      <c r="X55" s="210"/>
      <c r="Z55" s="209"/>
      <c r="AA55" s="210"/>
      <c r="AC55" s="209"/>
      <c r="AD55" s="210"/>
      <c r="AF55" s="209"/>
      <c r="AG55" s="210"/>
      <c r="AI55" s="209"/>
      <c r="AJ55" s="210"/>
      <c r="AL55" s="209"/>
      <c r="AM55" s="210"/>
      <c r="AO55" s="209"/>
      <c r="AP55" s="210"/>
      <c r="AR55" s="209"/>
      <c r="AS55" s="210"/>
      <c r="AU55" s="209"/>
      <c r="AV55" s="210"/>
      <c r="AX55" s="209"/>
      <c r="AY55" s="671"/>
      <c r="BA55" s="209"/>
      <c r="BB55" s="210"/>
      <c r="BD55" s="209"/>
      <c r="BE55" s="210"/>
      <c r="BG55" s="209"/>
      <c r="BH55" s="210"/>
      <c r="BJ55" s="209" t="s">
        <v>119</v>
      </c>
      <c r="BK55" s="210">
        <v>3</v>
      </c>
      <c r="BM55" s="209" t="s">
        <v>118</v>
      </c>
      <c r="BN55" s="210">
        <v>36</v>
      </c>
      <c r="BP55" s="209" t="s">
        <v>118</v>
      </c>
      <c r="BQ55" s="210">
        <v>21</v>
      </c>
      <c r="BS55" s="209" t="s">
        <v>114</v>
      </c>
      <c r="BT55" s="210">
        <v>13</v>
      </c>
      <c r="BV55" s="209" t="s">
        <v>111</v>
      </c>
      <c r="BW55" s="210">
        <v>19</v>
      </c>
      <c r="BY55" s="209" t="s">
        <v>107</v>
      </c>
      <c r="BZ55" s="210">
        <v>7</v>
      </c>
      <c r="CB55" s="667" t="s">
        <v>111</v>
      </c>
      <c r="CC55" s="668">
        <v>34</v>
      </c>
      <c r="CE55" s="209"/>
      <c r="CF55" s="210"/>
      <c r="CH55" s="209"/>
      <c r="CI55" s="210"/>
      <c r="CK55" s="209"/>
      <c r="CL55" s="210"/>
      <c r="CN55" s="209"/>
      <c r="CO55" s="210"/>
    </row>
    <row r="56" spans="1:93" ht="24.95" customHeight="1">
      <c r="A56" s="654" t="str">
        <f ca="1">IFERROR(IF(INDIRECT($A$14&amp;ROW())&lt;&gt;"",COUNTIF(Summary!$B$30:$B$1054,INDIRECT($A$14&amp;ROW())),""),"")</f>
        <v/>
      </c>
      <c r="B56" s="667"/>
      <c r="C56" s="668"/>
      <c r="E56" s="209"/>
      <c r="F56" s="210"/>
      <c r="H56" s="209"/>
      <c r="I56" s="210"/>
      <c r="K56" s="209"/>
      <c r="L56" s="210"/>
      <c r="N56" s="209"/>
      <c r="O56" s="210"/>
      <c r="Q56" s="209"/>
      <c r="R56" s="210"/>
      <c r="T56" s="209"/>
      <c r="U56" s="210"/>
      <c r="W56" s="209"/>
      <c r="X56" s="210"/>
      <c r="Z56" s="209"/>
      <c r="AA56" s="210"/>
      <c r="AC56" s="209"/>
      <c r="AD56" s="210"/>
      <c r="AF56" s="209"/>
      <c r="AG56" s="210"/>
      <c r="AI56" s="209"/>
      <c r="AJ56" s="210"/>
      <c r="AL56" s="209"/>
      <c r="AM56" s="210"/>
      <c r="AO56" s="209"/>
      <c r="AP56" s="210"/>
      <c r="AR56" s="209"/>
      <c r="AS56" s="210"/>
      <c r="AU56" s="209"/>
      <c r="AV56" s="210"/>
      <c r="AX56" s="209"/>
      <c r="AY56" s="671"/>
      <c r="BA56" s="209"/>
      <c r="BB56" s="210"/>
      <c r="BD56" s="209"/>
      <c r="BE56" s="210"/>
      <c r="BG56" s="209"/>
      <c r="BH56" s="210"/>
      <c r="BJ56" s="209" t="s">
        <v>120</v>
      </c>
      <c r="BK56" s="210">
        <v>9</v>
      </c>
      <c r="BM56" s="209" t="s">
        <v>119</v>
      </c>
      <c r="BN56" s="210">
        <v>3</v>
      </c>
      <c r="BP56" s="209" t="s">
        <v>119</v>
      </c>
      <c r="BQ56" s="210">
        <v>4</v>
      </c>
      <c r="BS56" s="209" t="s">
        <v>115</v>
      </c>
      <c r="BT56" s="210">
        <v>32</v>
      </c>
      <c r="BV56" s="209" t="s">
        <v>118</v>
      </c>
      <c r="BW56" s="210">
        <v>21</v>
      </c>
      <c r="BY56" s="209" t="s">
        <v>109</v>
      </c>
      <c r="BZ56" s="210">
        <v>1</v>
      </c>
      <c r="CB56" s="667" t="s">
        <v>118</v>
      </c>
      <c r="CC56" s="668">
        <v>28</v>
      </c>
      <c r="CE56" s="209"/>
      <c r="CF56" s="210"/>
      <c r="CH56" s="209"/>
      <c r="CI56" s="210"/>
      <c r="CK56" s="209"/>
      <c r="CL56" s="210"/>
      <c r="CN56" s="209"/>
      <c r="CO56" s="210"/>
    </row>
    <row r="57" spans="1:93" ht="24.95" customHeight="1">
      <c r="A57" s="654" t="str">
        <f ca="1">IFERROR(IF(INDIRECT($A$14&amp;ROW())&lt;&gt;"",COUNTIF(Summary!$B$30:$B$1054,INDIRECT($A$14&amp;ROW())),""),"")</f>
        <v/>
      </c>
      <c r="B57" s="667"/>
      <c r="C57" s="668"/>
      <c r="E57" s="209"/>
      <c r="F57" s="210"/>
      <c r="H57" s="209"/>
      <c r="I57" s="210"/>
      <c r="K57" s="209"/>
      <c r="L57" s="210"/>
      <c r="N57" s="209"/>
      <c r="O57" s="210"/>
      <c r="Q57" s="209"/>
      <c r="R57" s="210"/>
      <c r="T57" s="209"/>
      <c r="U57" s="210"/>
      <c r="W57" s="209"/>
      <c r="X57" s="210"/>
      <c r="Z57" s="209"/>
      <c r="AA57" s="210"/>
      <c r="AC57" s="209"/>
      <c r="AD57" s="210"/>
      <c r="AF57" s="209"/>
      <c r="AG57" s="210"/>
      <c r="AI57" s="209"/>
      <c r="AJ57" s="210"/>
      <c r="AL57" s="209"/>
      <c r="AM57" s="210"/>
      <c r="AO57" s="209"/>
      <c r="AP57" s="210"/>
      <c r="AR57" s="209"/>
      <c r="AS57" s="210"/>
      <c r="AU57" s="209"/>
      <c r="AV57" s="210"/>
      <c r="AX57" s="209"/>
      <c r="AY57" s="671"/>
      <c r="BA57" s="209"/>
      <c r="BB57" s="210"/>
      <c r="BD57" s="209"/>
      <c r="BE57" s="210"/>
      <c r="BG57" s="209"/>
      <c r="BH57" s="210"/>
      <c r="BJ57" s="209" t="s">
        <v>117</v>
      </c>
      <c r="BK57" s="210">
        <v>22</v>
      </c>
      <c r="BM57" s="209" t="s">
        <v>120</v>
      </c>
      <c r="BN57" s="210">
        <v>7</v>
      </c>
      <c r="BP57" s="209" t="s">
        <v>120</v>
      </c>
      <c r="BQ57" s="210">
        <v>3</v>
      </c>
      <c r="BS57" s="209" t="s">
        <v>129</v>
      </c>
      <c r="BT57" s="210">
        <v>10</v>
      </c>
      <c r="BV57" s="209" t="s">
        <v>119</v>
      </c>
      <c r="BW57" s="210">
        <v>9</v>
      </c>
      <c r="BY57" s="209" t="s">
        <v>237</v>
      </c>
      <c r="BZ57" s="210">
        <v>2</v>
      </c>
      <c r="CB57" s="667" t="s">
        <v>119</v>
      </c>
      <c r="CC57" s="668">
        <v>12</v>
      </c>
      <c r="CE57" s="209"/>
      <c r="CF57" s="210"/>
      <c r="CH57" s="209"/>
      <c r="CI57" s="210"/>
      <c r="CK57" s="209"/>
      <c r="CL57" s="210"/>
      <c r="CN57" s="209"/>
      <c r="CO57" s="210"/>
    </row>
    <row r="58" spans="1:93" ht="24.95" customHeight="1">
      <c r="A58" s="654" t="str">
        <f ca="1">IFERROR(IF(INDIRECT($A$14&amp;ROW())&lt;&gt;"",COUNTIF(Summary!$B$30:$B$1054,INDIRECT($A$14&amp;ROW())),""),"")</f>
        <v/>
      </c>
      <c r="B58" s="667"/>
      <c r="C58" s="668"/>
      <c r="E58" s="209"/>
      <c r="F58" s="210"/>
      <c r="H58" s="209"/>
      <c r="I58" s="210"/>
      <c r="K58" s="209"/>
      <c r="L58" s="210"/>
      <c r="N58" s="209"/>
      <c r="O58" s="210"/>
      <c r="Q58" s="209"/>
      <c r="R58" s="210"/>
      <c r="T58" s="209"/>
      <c r="U58" s="210"/>
      <c r="W58" s="209"/>
      <c r="X58" s="210"/>
      <c r="Z58" s="209"/>
      <c r="AA58" s="210"/>
      <c r="AC58" s="209"/>
      <c r="AD58" s="210"/>
      <c r="AF58" s="209"/>
      <c r="AG58" s="210"/>
      <c r="AI58" s="209"/>
      <c r="AJ58" s="210"/>
      <c r="AL58" s="209"/>
      <c r="AM58" s="210"/>
      <c r="AO58" s="209"/>
      <c r="AP58" s="210"/>
      <c r="AR58" s="209"/>
      <c r="AS58" s="210"/>
      <c r="AU58" s="209"/>
      <c r="AV58" s="210"/>
      <c r="AX58" s="209"/>
      <c r="AY58" s="671"/>
      <c r="BA58" s="209"/>
      <c r="BB58" s="210"/>
      <c r="BD58" s="209"/>
      <c r="BE58" s="210"/>
      <c r="BG58" s="209"/>
      <c r="BH58" s="210"/>
      <c r="BJ58" s="209" t="s">
        <v>112</v>
      </c>
      <c r="BK58" s="210">
        <v>39</v>
      </c>
      <c r="BM58" s="209" t="s">
        <v>117</v>
      </c>
      <c r="BN58" s="210">
        <v>41</v>
      </c>
      <c r="BP58" s="209" t="s">
        <v>117</v>
      </c>
      <c r="BQ58" s="210">
        <v>23</v>
      </c>
      <c r="BS58" s="209" t="s">
        <v>130</v>
      </c>
      <c r="BT58" s="210">
        <v>4</v>
      </c>
      <c r="BV58" s="209" t="s">
        <v>120</v>
      </c>
      <c r="BW58" s="210">
        <v>5</v>
      </c>
      <c r="BY58" s="209" t="s">
        <v>238</v>
      </c>
      <c r="BZ58" s="210">
        <v>1</v>
      </c>
      <c r="CB58" s="667" t="s">
        <v>120</v>
      </c>
      <c r="CC58" s="668">
        <v>7</v>
      </c>
      <c r="CE58" s="209"/>
      <c r="CF58" s="210"/>
      <c r="CH58" s="209"/>
      <c r="CI58" s="210"/>
      <c r="CK58" s="209"/>
      <c r="CL58" s="210"/>
      <c r="CN58" s="209"/>
      <c r="CO58" s="210"/>
    </row>
    <row r="59" spans="1:93" ht="24.95" customHeight="1">
      <c r="A59" s="654" t="str">
        <f ca="1">IFERROR(IF(INDIRECT($A$14&amp;ROW())&lt;&gt;"",COUNTIF(Summary!$B$30:$B$1054,INDIRECT($A$14&amp;ROW())),""),"")</f>
        <v/>
      </c>
      <c r="B59" s="667"/>
      <c r="C59" s="668"/>
      <c r="E59" s="209"/>
      <c r="F59" s="210"/>
      <c r="H59" s="209"/>
      <c r="I59" s="210"/>
      <c r="K59" s="209"/>
      <c r="L59" s="210"/>
      <c r="N59" s="209"/>
      <c r="O59" s="210"/>
      <c r="Q59" s="209"/>
      <c r="R59" s="210"/>
      <c r="T59" s="209"/>
      <c r="U59" s="210"/>
      <c r="W59" s="209"/>
      <c r="X59" s="210"/>
      <c r="Z59" s="209"/>
      <c r="AA59" s="210"/>
      <c r="AC59" s="209"/>
      <c r="AD59" s="210"/>
      <c r="AF59" s="209"/>
      <c r="AG59" s="210"/>
      <c r="AI59" s="209"/>
      <c r="AJ59" s="210"/>
      <c r="AL59" s="209"/>
      <c r="AM59" s="210"/>
      <c r="AO59" s="209"/>
      <c r="AP59" s="210"/>
      <c r="AR59" s="209"/>
      <c r="AS59" s="210"/>
      <c r="AU59" s="209"/>
      <c r="AV59" s="210"/>
      <c r="AX59" s="209"/>
      <c r="AY59" s="671"/>
      <c r="BA59" s="209"/>
      <c r="BB59" s="210"/>
      <c r="BD59" s="209"/>
      <c r="BE59" s="210"/>
      <c r="BG59" s="209"/>
      <c r="BH59" s="210"/>
      <c r="BJ59" s="209" t="s">
        <v>113</v>
      </c>
      <c r="BK59" s="210">
        <v>46</v>
      </c>
      <c r="BM59" s="209" t="s">
        <v>112</v>
      </c>
      <c r="BN59" s="210">
        <v>38</v>
      </c>
      <c r="BP59" s="209" t="s">
        <v>112</v>
      </c>
      <c r="BQ59" s="210">
        <v>56</v>
      </c>
      <c r="BS59" s="209" t="s">
        <v>128</v>
      </c>
      <c r="BT59" s="210">
        <v>4</v>
      </c>
      <c r="BV59" s="209" t="s">
        <v>117</v>
      </c>
      <c r="BW59" s="210">
        <v>45</v>
      </c>
      <c r="BY59" s="209" t="s">
        <v>110</v>
      </c>
      <c r="BZ59" s="210">
        <v>12</v>
      </c>
      <c r="CB59" s="667" t="s">
        <v>117</v>
      </c>
      <c r="CC59" s="668">
        <v>51</v>
      </c>
      <c r="CE59" s="209"/>
      <c r="CF59" s="210"/>
      <c r="CH59" s="209"/>
      <c r="CI59" s="210"/>
      <c r="CK59" s="209"/>
      <c r="CL59" s="210"/>
      <c r="CN59" s="209"/>
      <c r="CO59" s="210"/>
    </row>
    <row r="60" spans="1:93" ht="24.95" customHeight="1">
      <c r="A60" s="654" t="str">
        <f ca="1">IFERROR(IF(INDIRECT($A$14&amp;ROW())&lt;&gt;"",COUNTIF(Summary!$B$30:$B$1054,INDIRECT($A$14&amp;ROW())),""),"")</f>
        <v/>
      </c>
      <c r="B60" s="667"/>
      <c r="C60" s="668"/>
      <c r="E60" s="209"/>
      <c r="F60" s="210"/>
      <c r="H60" s="209"/>
      <c r="I60" s="210"/>
      <c r="K60" s="209"/>
      <c r="L60" s="210"/>
      <c r="N60" s="209"/>
      <c r="O60" s="210"/>
      <c r="Q60" s="209"/>
      <c r="R60" s="210"/>
      <c r="T60" s="209"/>
      <c r="U60" s="210"/>
      <c r="W60" s="209"/>
      <c r="X60" s="210"/>
      <c r="Z60" s="209"/>
      <c r="AA60" s="210"/>
      <c r="AC60" s="209"/>
      <c r="AD60" s="210"/>
      <c r="AF60" s="209"/>
      <c r="AG60" s="210"/>
      <c r="AI60" s="209"/>
      <c r="AJ60" s="210"/>
      <c r="AL60" s="209"/>
      <c r="AM60" s="210"/>
      <c r="AO60" s="209"/>
      <c r="AP60" s="210"/>
      <c r="AR60" s="209"/>
      <c r="AS60" s="210"/>
      <c r="AU60" s="209"/>
      <c r="AV60" s="210"/>
      <c r="AX60" s="209"/>
      <c r="AY60" s="671"/>
      <c r="BA60" s="209"/>
      <c r="BB60" s="210"/>
      <c r="BD60" s="209"/>
      <c r="BE60" s="210"/>
      <c r="BG60" s="209"/>
      <c r="BH60" s="210"/>
      <c r="BJ60" s="209" t="s">
        <v>114</v>
      </c>
      <c r="BK60" s="210">
        <v>13</v>
      </c>
      <c r="BM60" s="209" t="s">
        <v>113</v>
      </c>
      <c r="BN60" s="210">
        <v>47</v>
      </c>
      <c r="BP60" s="209" t="s">
        <v>113</v>
      </c>
      <c r="BQ60" s="210">
        <v>71</v>
      </c>
      <c r="BS60" s="209" t="s">
        <v>124</v>
      </c>
      <c r="BT60" s="210">
        <v>9</v>
      </c>
      <c r="BV60" s="209" t="s">
        <v>112</v>
      </c>
      <c r="BW60" s="210">
        <v>55</v>
      </c>
      <c r="BY60" s="209" t="s">
        <v>239</v>
      </c>
      <c r="BZ60" s="210">
        <v>8</v>
      </c>
      <c r="CB60" s="667" t="s">
        <v>112</v>
      </c>
      <c r="CC60" s="668">
        <v>42</v>
      </c>
      <c r="CE60" s="209"/>
      <c r="CF60" s="210"/>
      <c r="CH60" s="209"/>
      <c r="CI60" s="210"/>
      <c r="CK60" s="209"/>
      <c r="CL60" s="210"/>
      <c r="CN60" s="209"/>
      <c r="CO60" s="210"/>
    </row>
    <row r="61" spans="1:93" ht="24.95" customHeight="1">
      <c r="A61" s="654" t="str">
        <f ca="1">IFERROR(IF(INDIRECT($A$14&amp;ROW())&lt;&gt;"",COUNTIF(Summary!$B$30:$B$1054,INDIRECT($A$14&amp;ROW())),""),"")</f>
        <v/>
      </c>
      <c r="B61" s="667"/>
      <c r="C61" s="668"/>
      <c r="E61" s="209"/>
      <c r="F61" s="210"/>
      <c r="H61" s="209"/>
      <c r="I61" s="210"/>
      <c r="K61" s="209"/>
      <c r="L61" s="210"/>
      <c r="N61" s="209"/>
      <c r="O61" s="210"/>
      <c r="Q61" s="209"/>
      <c r="R61" s="210"/>
      <c r="T61" s="209"/>
      <c r="U61" s="210"/>
      <c r="W61" s="209"/>
      <c r="X61" s="210"/>
      <c r="Z61" s="209"/>
      <c r="AA61" s="210"/>
      <c r="AC61" s="209"/>
      <c r="AD61" s="210"/>
      <c r="AF61" s="209"/>
      <c r="AG61" s="210"/>
      <c r="AI61" s="209"/>
      <c r="AJ61" s="210"/>
      <c r="AL61" s="209"/>
      <c r="AM61" s="210"/>
      <c r="AO61" s="209"/>
      <c r="AP61" s="210"/>
      <c r="AR61" s="209"/>
      <c r="AS61" s="210"/>
      <c r="AU61" s="209"/>
      <c r="AV61" s="210"/>
      <c r="AX61" s="209"/>
      <c r="AY61" s="671"/>
      <c r="BA61" s="209"/>
      <c r="BB61" s="210"/>
      <c r="BD61" s="209"/>
      <c r="BE61" s="210"/>
      <c r="BG61" s="209"/>
      <c r="BH61" s="210"/>
      <c r="BJ61" s="209" t="s">
        <v>115</v>
      </c>
      <c r="BK61" s="210">
        <v>60</v>
      </c>
      <c r="BM61" s="209" t="s">
        <v>114</v>
      </c>
      <c r="BN61" s="210">
        <v>17</v>
      </c>
      <c r="BP61" s="209" t="s">
        <v>114</v>
      </c>
      <c r="BQ61" s="210">
        <v>18</v>
      </c>
      <c r="BS61" s="209" t="s">
        <v>125</v>
      </c>
      <c r="BT61" s="210">
        <v>9</v>
      </c>
      <c r="BV61" s="209" t="s">
        <v>113</v>
      </c>
      <c r="BW61" s="210">
        <v>88</v>
      </c>
      <c r="BY61" s="209" t="s">
        <v>111</v>
      </c>
      <c r="BZ61" s="210">
        <v>37</v>
      </c>
      <c r="CB61" s="667" t="s">
        <v>113</v>
      </c>
      <c r="CC61" s="668">
        <v>66</v>
      </c>
      <c r="CE61" s="209"/>
      <c r="CF61" s="210"/>
      <c r="CH61" s="209"/>
      <c r="CI61" s="210"/>
      <c r="CK61" s="209"/>
      <c r="CL61" s="210"/>
      <c r="CN61" s="209"/>
      <c r="CO61" s="210"/>
    </row>
    <row r="62" spans="1:93" ht="24.95" customHeight="1">
      <c r="A62" s="654" t="str">
        <f ca="1">IFERROR(IF(INDIRECT($A$14&amp;ROW())&lt;&gt;"",COUNTIF(Summary!$B$30:$B$1054,INDIRECT($A$14&amp;ROW())),""),"")</f>
        <v/>
      </c>
      <c r="B62" s="667"/>
      <c r="C62" s="668"/>
      <c r="E62" s="209"/>
      <c r="F62" s="210"/>
      <c r="H62" s="209"/>
      <c r="I62" s="210"/>
      <c r="K62" s="209"/>
      <c r="L62" s="210"/>
      <c r="N62" s="209"/>
      <c r="O62" s="210"/>
      <c r="Q62" s="209"/>
      <c r="R62" s="210"/>
      <c r="T62" s="209"/>
      <c r="U62" s="210"/>
      <c r="W62" s="209"/>
      <c r="X62" s="210"/>
      <c r="Z62" s="209"/>
      <c r="AA62" s="210"/>
      <c r="AC62" s="209"/>
      <c r="AD62" s="210"/>
      <c r="AF62" s="209"/>
      <c r="AG62" s="210"/>
      <c r="AI62" s="209"/>
      <c r="AJ62" s="210"/>
      <c r="AL62" s="209"/>
      <c r="AM62" s="210"/>
      <c r="AO62" s="209"/>
      <c r="AP62" s="210"/>
      <c r="AR62" s="209"/>
      <c r="AS62" s="210"/>
      <c r="AU62" s="209"/>
      <c r="AV62" s="210"/>
      <c r="AX62" s="209"/>
      <c r="AY62" s="671"/>
      <c r="BA62" s="209"/>
      <c r="BB62" s="210"/>
      <c r="BD62" s="209"/>
      <c r="BE62" s="210"/>
      <c r="BG62" s="209"/>
      <c r="BH62" s="210"/>
      <c r="BJ62" s="209" t="s">
        <v>129</v>
      </c>
      <c r="BK62" s="210">
        <v>10</v>
      </c>
      <c r="BM62" s="209" t="s">
        <v>115</v>
      </c>
      <c r="BN62" s="210">
        <v>59</v>
      </c>
      <c r="BP62" s="209" t="s">
        <v>115</v>
      </c>
      <c r="BQ62" s="210">
        <v>52</v>
      </c>
      <c r="BS62" s="209" t="s">
        <v>126</v>
      </c>
      <c r="BT62" s="210">
        <v>6</v>
      </c>
      <c r="BV62" s="209" t="s">
        <v>114</v>
      </c>
      <c r="BW62" s="210">
        <v>12</v>
      </c>
      <c r="BY62" s="209" t="s">
        <v>118</v>
      </c>
      <c r="BZ62" s="210">
        <v>29</v>
      </c>
      <c r="CB62" s="667" t="s">
        <v>114</v>
      </c>
      <c r="CC62" s="668">
        <v>18</v>
      </c>
      <c r="CE62" s="209"/>
      <c r="CF62" s="210"/>
      <c r="CH62" s="209"/>
      <c r="CI62" s="210"/>
      <c r="CK62" s="209"/>
      <c r="CL62" s="210"/>
      <c r="CN62" s="209"/>
      <c r="CO62" s="210"/>
    </row>
    <row r="63" spans="1:93" ht="24.95" customHeight="1">
      <c r="A63" s="654" t="str">
        <f ca="1">IFERROR(IF(INDIRECT($A$14&amp;ROW())&lt;&gt;"",COUNTIF(Summary!$B$30:$B$1054,INDIRECT($A$14&amp;ROW())),""),"")</f>
        <v/>
      </c>
      <c r="B63" s="667"/>
      <c r="C63" s="668"/>
      <c r="E63" s="209"/>
      <c r="F63" s="210"/>
      <c r="H63" s="209"/>
      <c r="I63" s="210"/>
      <c r="K63" s="209"/>
      <c r="L63" s="210"/>
      <c r="N63" s="209"/>
      <c r="O63" s="210"/>
      <c r="Q63" s="209"/>
      <c r="R63" s="210"/>
      <c r="T63" s="209"/>
      <c r="U63" s="210"/>
      <c r="W63" s="209"/>
      <c r="X63" s="210"/>
      <c r="Z63" s="209"/>
      <c r="AA63" s="210"/>
      <c r="AC63" s="209"/>
      <c r="AD63" s="210"/>
      <c r="AF63" s="209"/>
      <c r="AG63" s="210"/>
      <c r="AI63" s="209"/>
      <c r="AJ63" s="210"/>
      <c r="AL63" s="209"/>
      <c r="AM63" s="210"/>
      <c r="AO63" s="209"/>
      <c r="AP63" s="210"/>
      <c r="AR63" s="209"/>
      <c r="AS63" s="210"/>
      <c r="AU63" s="209"/>
      <c r="AV63" s="210"/>
      <c r="AX63" s="209"/>
      <c r="AY63" s="671"/>
      <c r="BA63" s="209"/>
      <c r="BB63" s="210"/>
      <c r="BD63" s="209"/>
      <c r="BE63" s="210"/>
      <c r="BG63" s="209"/>
      <c r="BH63" s="210"/>
      <c r="BJ63" s="209" t="s">
        <v>130</v>
      </c>
      <c r="BK63" s="210">
        <v>3</v>
      </c>
      <c r="BM63" s="209" t="s">
        <v>129</v>
      </c>
      <c r="BN63" s="210">
        <v>23</v>
      </c>
      <c r="BP63" s="209" t="s">
        <v>129</v>
      </c>
      <c r="BQ63" s="210">
        <v>13</v>
      </c>
      <c r="BS63" s="209" t="s">
        <v>127</v>
      </c>
      <c r="BT63" s="210">
        <v>47</v>
      </c>
      <c r="BV63" s="209" t="s">
        <v>115</v>
      </c>
      <c r="BW63" s="210">
        <v>114</v>
      </c>
      <c r="BY63" s="209" t="s">
        <v>119</v>
      </c>
      <c r="BZ63" s="210">
        <v>15</v>
      </c>
      <c r="CB63" s="667" t="s">
        <v>115</v>
      </c>
      <c r="CC63" s="668">
        <v>100</v>
      </c>
      <c r="CE63" s="209"/>
      <c r="CF63" s="210"/>
      <c r="CH63" s="209"/>
      <c r="CI63" s="210"/>
      <c r="CK63" s="209"/>
      <c r="CL63" s="210"/>
      <c r="CN63" s="209"/>
      <c r="CO63" s="210"/>
    </row>
    <row r="64" spans="1:93" ht="24.95" customHeight="1">
      <c r="A64" s="654" t="str">
        <f ca="1">IFERROR(IF(INDIRECT($A$14&amp;ROW())&lt;&gt;"",COUNTIF(Summary!$B$30:$B$1054,INDIRECT($A$14&amp;ROW())),""),"")</f>
        <v/>
      </c>
      <c r="B64" s="667"/>
      <c r="C64" s="668"/>
      <c r="E64" s="209"/>
      <c r="F64" s="210"/>
      <c r="H64" s="209"/>
      <c r="I64" s="210"/>
      <c r="K64" s="209"/>
      <c r="L64" s="210"/>
      <c r="N64" s="209"/>
      <c r="O64" s="210"/>
      <c r="Q64" s="209"/>
      <c r="R64" s="210"/>
      <c r="T64" s="209"/>
      <c r="U64" s="210"/>
      <c r="W64" s="209"/>
      <c r="X64" s="210"/>
      <c r="Z64" s="209"/>
      <c r="AA64" s="210"/>
      <c r="AC64" s="209"/>
      <c r="AD64" s="210"/>
      <c r="AF64" s="209"/>
      <c r="AG64" s="210"/>
      <c r="AI64" s="209"/>
      <c r="AJ64" s="210"/>
      <c r="AL64" s="209"/>
      <c r="AM64" s="210"/>
      <c r="AO64" s="209"/>
      <c r="AP64" s="210"/>
      <c r="AR64" s="209"/>
      <c r="AS64" s="210"/>
      <c r="AU64" s="209"/>
      <c r="AV64" s="210"/>
      <c r="AX64" s="209"/>
      <c r="AY64" s="671"/>
      <c r="BA64" s="209"/>
      <c r="BB64" s="210"/>
      <c r="BD64" s="209"/>
      <c r="BE64" s="210"/>
      <c r="BG64" s="209"/>
      <c r="BH64" s="210"/>
      <c r="BJ64" s="209" t="s">
        <v>128</v>
      </c>
      <c r="BK64" s="210">
        <v>7</v>
      </c>
      <c r="BM64" s="209" t="s">
        <v>130</v>
      </c>
      <c r="BN64" s="210">
        <v>1</v>
      </c>
      <c r="BP64" s="209" t="s">
        <v>130</v>
      </c>
      <c r="BQ64" s="210">
        <v>1</v>
      </c>
      <c r="BS64" s="209" t="s">
        <v>123</v>
      </c>
      <c r="BT64" s="210">
        <v>4</v>
      </c>
      <c r="BV64" s="209" t="s">
        <v>129</v>
      </c>
      <c r="BW64" s="210">
        <v>34</v>
      </c>
      <c r="BY64" s="209" t="s">
        <v>120</v>
      </c>
      <c r="BZ64" s="210">
        <v>18</v>
      </c>
      <c r="CB64" s="667" t="s">
        <v>129</v>
      </c>
      <c r="CC64" s="668">
        <v>38</v>
      </c>
      <c r="CE64" s="209"/>
      <c r="CF64" s="210"/>
      <c r="CH64" s="209"/>
      <c r="CI64" s="210"/>
      <c r="CK64" s="209"/>
      <c r="CL64" s="210"/>
      <c r="CN64" s="209"/>
      <c r="CO64" s="210"/>
    </row>
    <row r="65" spans="1:93" ht="24.95" customHeight="1">
      <c r="A65" s="654" t="str">
        <f ca="1">IFERROR(IF(INDIRECT($A$14&amp;ROW())&lt;&gt;"",COUNTIF(Summary!$B$30:$B$1054,INDIRECT($A$14&amp;ROW())),""),"")</f>
        <v/>
      </c>
      <c r="B65" s="667"/>
      <c r="C65" s="668"/>
      <c r="E65" s="209"/>
      <c r="F65" s="210"/>
      <c r="H65" s="209"/>
      <c r="I65" s="210"/>
      <c r="K65" s="209"/>
      <c r="L65" s="210"/>
      <c r="N65" s="209"/>
      <c r="O65" s="210"/>
      <c r="Q65" s="209"/>
      <c r="R65" s="210"/>
      <c r="T65" s="209"/>
      <c r="U65" s="210"/>
      <c r="W65" s="209"/>
      <c r="X65" s="210"/>
      <c r="Z65" s="209"/>
      <c r="AA65" s="210"/>
      <c r="AC65" s="209"/>
      <c r="AD65" s="210"/>
      <c r="AF65" s="209"/>
      <c r="AG65" s="210"/>
      <c r="AI65" s="209"/>
      <c r="AJ65" s="210"/>
      <c r="AL65" s="209"/>
      <c r="AM65" s="210"/>
      <c r="AO65" s="209"/>
      <c r="AP65" s="210"/>
      <c r="AR65" s="209"/>
      <c r="AS65" s="210"/>
      <c r="AU65" s="209"/>
      <c r="AV65" s="210"/>
      <c r="AX65" s="209"/>
      <c r="AY65" s="671"/>
      <c r="BA65" s="209"/>
      <c r="BB65" s="210"/>
      <c r="BD65" s="209"/>
      <c r="BE65" s="210"/>
      <c r="BG65" s="209"/>
      <c r="BH65" s="210"/>
      <c r="BJ65" s="209" t="s">
        <v>124</v>
      </c>
      <c r="BK65" s="210">
        <v>5</v>
      </c>
      <c r="BM65" s="209" t="s">
        <v>131</v>
      </c>
      <c r="BN65" s="210">
        <v>2</v>
      </c>
      <c r="BP65" s="209" t="s">
        <v>131</v>
      </c>
      <c r="BQ65" s="210">
        <v>2</v>
      </c>
      <c r="BS65" s="209" t="s">
        <v>472</v>
      </c>
      <c r="BT65" s="210">
        <v>23</v>
      </c>
      <c r="BV65" s="209" t="s">
        <v>130</v>
      </c>
      <c r="BW65" s="210">
        <v>4</v>
      </c>
      <c r="BY65" s="209" t="s">
        <v>117</v>
      </c>
      <c r="BZ65" s="210">
        <v>53</v>
      </c>
      <c r="CB65" s="667" t="s">
        <v>130</v>
      </c>
      <c r="CC65" s="668">
        <v>11</v>
      </c>
      <c r="CE65" s="209"/>
      <c r="CF65" s="210"/>
      <c r="CH65" s="209"/>
      <c r="CI65" s="210"/>
      <c r="CK65" s="209"/>
      <c r="CL65" s="210"/>
      <c r="CN65" s="209"/>
      <c r="CO65" s="210"/>
    </row>
    <row r="66" spans="1:93" ht="24.95" customHeight="1">
      <c r="A66" s="654" t="str">
        <f ca="1">IFERROR(IF(INDIRECT($A$14&amp;ROW())&lt;&gt;"",COUNTIF(Summary!$B$30:$B$1054,INDIRECT($A$14&amp;ROW())),""),"")</f>
        <v/>
      </c>
      <c r="B66" s="667"/>
      <c r="C66" s="668"/>
      <c r="E66" s="209"/>
      <c r="F66" s="210"/>
      <c r="H66" s="209"/>
      <c r="I66" s="210"/>
      <c r="K66" s="209"/>
      <c r="L66" s="210"/>
      <c r="N66" s="209"/>
      <c r="O66" s="210"/>
      <c r="Q66" s="209"/>
      <c r="R66" s="210"/>
      <c r="T66" s="209"/>
      <c r="U66" s="210"/>
      <c r="W66" s="209"/>
      <c r="X66" s="210"/>
      <c r="Z66" s="209"/>
      <c r="AA66" s="210"/>
      <c r="AC66" s="209"/>
      <c r="AD66" s="210"/>
      <c r="AF66" s="209"/>
      <c r="AG66" s="210"/>
      <c r="AI66" s="209"/>
      <c r="AJ66" s="210"/>
      <c r="AL66" s="209"/>
      <c r="AM66" s="210"/>
      <c r="AO66" s="209"/>
      <c r="AP66" s="210"/>
      <c r="AR66" s="209"/>
      <c r="AS66" s="210"/>
      <c r="AU66" s="209"/>
      <c r="AV66" s="210"/>
      <c r="AX66" s="209"/>
      <c r="AY66" s="671"/>
      <c r="BA66" s="209"/>
      <c r="BB66" s="210"/>
      <c r="BD66" s="209"/>
      <c r="BE66" s="210"/>
      <c r="BG66" s="209"/>
      <c r="BH66" s="210"/>
      <c r="BJ66" s="209" t="s">
        <v>125</v>
      </c>
      <c r="BK66" s="210">
        <v>17</v>
      </c>
      <c r="BM66" s="209" t="s">
        <v>128</v>
      </c>
      <c r="BN66" s="210">
        <v>4</v>
      </c>
      <c r="BP66" s="209" t="s">
        <v>128</v>
      </c>
      <c r="BQ66" s="210">
        <v>1</v>
      </c>
      <c r="BS66" s="209" t="s">
        <v>132</v>
      </c>
      <c r="BT66" s="210">
        <v>2</v>
      </c>
      <c r="BV66" s="209" t="s">
        <v>131</v>
      </c>
      <c r="BW66" s="210">
        <v>3</v>
      </c>
      <c r="BY66" s="209" t="s">
        <v>112</v>
      </c>
      <c r="BZ66" s="210">
        <v>47</v>
      </c>
      <c r="CB66" s="667" t="s">
        <v>131</v>
      </c>
      <c r="CC66" s="668">
        <v>3</v>
      </c>
      <c r="CE66" s="209"/>
      <c r="CF66" s="210"/>
      <c r="CH66" s="209"/>
      <c r="CI66" s="210"/>
      <c r="CK66" s="209"/>
      <c r="CL66" s="210"/>
      <c r="CN66" s="209"/>
      <c r="CO66" s="210"/>
    </row>
    <row r="67" spans="1:93" ht="24.95" customHeight="1">
      <c r="A67" s="654" t="str">
        <f ca="1">IFERROR(IF(INDIRECT($A$14&amp;ROW())&lt;&gt;"",COUNTIF(Summary!$B$30:$B$1054,INDIRECT($A$14&amp;ROW())),""),"")</f>
        <v/>
      </c>
      <c r="B67" s="667"/>
      <c r="C67" s="668"/>
      <c r="E67" s="209"/>
      <c r="F67" s="210"/>
      <c r="H67" s="209"/>
      <c r="I67" s="210"/>
      <c r="K67" s="209"/>
      <c r="L67" s="210"/>
      <c r="N67" s="209"/>
      <c r="O67" s="210"/>
      <c r="Q67" s="209"/>
      <c r="R67" s="210"/>
      <c r="T67" s="209"/>
      <c r="U67" s="210"/>
      <c r="W67" s="209"/>
      <c r="X67" s="210"/>
      <c r="Z67" s="209"/>
      <c r="AA67" s="210"/>
      <c r="AC67" s="209"/>
      <c r="AD67" s="210"/>
      <c r="AF67" s="209"/>
      <c r="AG67" s="210"/>
      <c r="AI67" s="209"/>
      <c r="AJ67" s="210"/>
      <c r="AL67" s="209"/>
      <c r="AM67" s="210"/>
      <c r="AO67" s="209"/>
      <c r="AP67" s="210"/>
      <c r="AR67" s="209"/>
      <c r="AS67" s="210"/>
      <c r="AU67" s="209"/>
      <c r="AV67" s="210"/>
      <c r="AX67" s="209"/>
      <c r="AY67" s="671"/>
      <c r="BA67" s="209"/>
      <c r="BB67" s="210"/>
      <c r="BD67" s="209"/>
      <c r="BE67" s="210"/>
      <c r="BG67" s="209"/>
      <c r="BH67" s="210"/>
      <c r="BJ67" s="209" t="s">
        <v>126</v>
      </c>
      <c r="BK67" s="210">
        <v>10</v>
      </c>
      <c r="BM67" s="209" t="s">
        <v>124</v>
      </c>
      <c r="BN67" s="210">
        <v>7</v>
      </c>
      <c r="BP67" s="209" t="s">
        <v>124</v>
      </c>
      <c r="BQ67" s="210">
        <v>11</v>
      </c>
      <c r="BS67" s="209" t="s">
        <v>133</v>
      </c>
      <c r="BT67" s="210">
        <v>2</v>
      </c>
      <c r="BV67" s="209" t="s">
        <v>128</v>
      </c>
      <c r="BW67" s="210">
        <v>6</v>
      </c>
      <c r="BY67" s="209" t="s">
        <v>113</v>
      </c>
      <c r="BZ67" s="210">
        <v>79</v>
      </c>
      <c r="CB67" s="667" t="s">
        <v>128</v>
      </c>
      <c r="CC67" s="668">
        <v>8</v>
      </c>
      <c r="CE67" s="209"/>
      <c r="CF67" s="210"/>
      <c r="CH67" s="209"/>
      <c r="CI67" s="210"/>
      <c r="CK67" s="209"/>
      <c r="CL67" s="210"/>
      <c r="CN67" s="209"/>
      <c r="CO67" s="210"/>
    </row>
    <row r="68" spans="1:93" ht="24.95" customHeight="1">
      <c r="A68" s="654" t="str">
        <f ca="1">IFERROR(IF(INDIRECT($A$14&amp;ROW())&lt;&gt;"",COUNTIF(Summary!$B$30:$B$1054,INDIRECT($A$14&amp;ROW())),""),"")</f>
        <v/>
      </c>
      <c r="B68" s="667"/>
      <c r="C68" s="668"/>
      <c r="E68" s="209"/>
      <c r="F68" s="210"/>
      <c r="H68" s="209"/>
      <c r="I68" s="210"/>
      <c r="K68" s="209"/>
      <c r="L68" s="210"/>
      <c r="N68" s="209"/>
      <c r="O68" s="210"/>
      <c r="Q68" s="209"/>
      <c r="R68" s="210"/>
      <c r="T68" s="209"/>
      <c r="U68" s="210"/>
      <c r="W68" s="209"/>
      <c r="X68" s="210"/>
      <c r="Z68" s="209"/>
      <c r="AA68" s="210"/>
      <c r="AC68" s="209"/>
      <c r="AD68" s="210"/>
      <c r="AF68" s="209"/>
      <c r="AG68" s="210"/>
      <c r="AI68" s="209"/>
      <c r="AJ68" s="210"/>
      <c r="AL68" s="209"/>
      <c r="AM68" s="210"/>
      <c r="AO68" s="209"/>
      <c r="AP68" s="210"/>
      <c r="AR68" s="209"/>
      <c r="AS68" s="210"/>
      <c r="AU68" s="209"/>
      <c r="AV68" s="210"/>
      <c r="AX68" s="209"/>
      <c r="AY68" s="671"/>
      <c r="BA68" s="209"/>
      <c r="BB68" s="210"/>
      <c r="BD68" s="209"/>
      <c r="BE68" s="210"/>
      <c r="BG68" s="209"/>
      <c r="BH68" s="210"/>
      <c r="BJ68" s="209" t="s">
        <v>127</v>
      </c>
      <c r="BK68" s="210">
        <v>34</v>
      </c>
      <c r="BM68" s="209" t="s">
        <v>125</v>
      </c>
      <c r="BN68" s="210">
        <v>23</v>
      </c>
      <c r="BP68" s="209" t="s">
        <v>125</v>
      </c>
      <c r="BQ68" s="210">
        <v>9</v>
      </c>
      <c r="BS68" s="209" t="s">
        <v>134</v>
      </c>
      <c r="BT68" s="210">
        <v>1</v>
      </c>
      <c r="BV68" s="209" t="s">
        <v>124</v>
      </c>
      <c r="BW68" s="210">
        <v>14</v>
      </c>
      <c r="BY68" s="209" t="s">
        <v>114</v>
      </c>
      <c r="BZ68" s="210">
        <v>12</v>
      </c>
      <c r="CB68" s="667" t="s">
        <v>124</v>
      </c>
      <c r="CC68" s="668">
        <v>18</v>
      </c>
      <c r="CE68" s="209"/>
      <c r="CF68" s="210"/>
      <c r="CH68" s="209"/>
      <c r="CI68" s="210"/>
      <c r="CK68" s="209"/>
      <c r="CL68" s="210"/>
      <c r="CN68" s="209"/>
      <c r="CO68" s="210"/>
    </row>
    <row r="69" spans="1:93" ht="24.95" customHeight="1">
      <c r="A69" s="654" t="str">
        <f ca="1">IFERROR(IF(INDIRECT($A$14&amp;ROW())&lt;&gt;"",COUNTIF(Summary!$B$30:$B$1054,INDIRECT($A$14&amp;ROW())),""),"")</f>
        <v/>
      </c>
      <c r="B69" s="667"/>
      <c r="C69" s="668"/>
      <c r="E69" s="209"/>
      <c r="F69" s="210"/>
      <c r="H69" s="209"/>
      <c r="I69" s="210"/>
      <c r="K69" s="209"/>
      <c r="L69" s="210"/>
      <c r="N69" s="209"/>
      <c r="O69" s="210"/>
      <c r="Q69" s="209"/>
      <c r="R69" s="210"/>
      <c r="T69" s="209"/>
      <c r="U69" s="210"/>
      <c r="W69" s="209"/>
      <c r="X69" s="210"/>
      <c r="Z69" s="209"/>
      <c r="AA69" s="210"/>
      <c r="AC69" s="209"/>
      <c r="AD69" s="210"/>
      <c r="AF69" s="209"/>
      <c r="AG69" s="210"/>
      <c r="AI69" s="209"/>
      <c r="AJ69" s="210"/>
      <c r="AL69" s="209"/>
      <c r="AM69" s="210"/>
      <c r="AO69" s="209"/>
      <c r="AP69" s="210"/>
      <c r="AR69" s="209"/>
      <c r="AS69" s="210"/>
      <c r="AU69" s="209"/>
      <c r="AV69" s="210"/>
      <c r="AX69" s="209"/>
      <c r="AY69" s="671"/>
      <c r="BA69" s="209"/>
      <c r="BB69" s="210"/>
      <c r="BD69" s="209"/>
      <c r="BE69" s="210"/>
      <c r="BG69" s="209"/>
      <c r="BH69" s="210"/>
      <c r="BJ69" s="209" t="s">
        <v>121</v>
      </c>
      <c r="BK69" s="210">
        <v>1</v>
      </c>
      <c r="BM69" s="209" t="s">
        <v>126</v>
      </c>
      <c r="BN69" s="210">
        <v>17</v>
      </c>
      <c r="BP69" s="209" t="s">
        <v>126</v>
      </c>
      <c r="BQ69" s="210">
        <v>29</v>
      </c>
      <c r="BS69" s="209" t="s">
        <v>135</v>
      </c>
      <c r="BT69" s="210">
        <v>2</v>
      </c>
      <c r="BV69" s="209" t="s">
        <v>125</v>
      </c>
      <c r="BW69" s="210">
        <v>23</v>
      </c>
      <c r="BY69" s="209" t="s">
        <v>115</v>
      </c>
      <c r="BZ69" s="210">
        <v>103</v>
      </c>
      <c r="CB69" s="667" t="s">
        <v>125</v>
      </c>
      <c r="CC69" s="668">
        <v>39</v>
      </c>
      <c r="CE69" s="209"/>
      <c r="CF69" s="210"/>
      <c r="CH69" s="209"/>
      <c r="CI69" s="210"/>
      <c r="CK69" s="209"/>
      <c r="CL69" s="210"/>
      <c r="CN69" s="209"/>
      <c r="CO69" s="210"/>
    </row>
    <row r="70" spans="1:93" ht="24.95" customHeight="1">
      <c r="A70" s="654" t="str">
        <f ca="1">IFERROR(IF(INDIRECT($A$14&amp;ROW())&lt;&gt;"",COUNTIF(Summary!$B$30:$B$1054,INDIRECT($A$14&amp;ROW())),""),"")</f>
        <v/>
      </c>
      <c r="B70" s="667"/>
      <c r="C70" s="668"/>
      <c r="E70" s="209"/>
      <c r="F70" s="210"/>
      <c r="H70" s="209"/>
      <c r="I70" s="210"/>
      <c r="K70" s="209"/>
      <c r="L70" s="210"/>
      <c r="N70" s="209"/>
      <c r="O70" s="210"/>
      <c r="Q70" s="209"/>
      <c r="R70" s="210"/>
      <c r="T70" s="209"/>
      <c r="U70" s="210"/>
      <c r="W70" s="209"/>
      <c r="X70" s="210"/>
      <c r="Z70" s="209"/>
      <c r="AA70" s="210"/>
      <c r="AC70" s="209"/>
      <c r="AD70" s="210"/>
      <c r="AF70" s="209"/>
      <c r="AG70" s="210"/>
      <c r="AI70" s="209"/>
      <c r="AJ70" s="210"/>
      <c r="AL70" s="209"/>
      <c r="AM70" s="210"/>
      <c r="AO70" s="209"/>
      <c r="AP70" s="210"/>
      <c r="AR70" s="209"/>
      <c r="AS70" s="210"/>
      <c r="AU70" s="209"/>
      <c r="AV70" s="210"/>
      <c r="AX70" s="209"/>
      <c r="AY70" s="671"/>
      <c r="BA70" s="209"/>
      <c r="BB70" s="210"/>
      <c r="BD70" s="209"/>
      <c r="BE70" s="210"/>
      <c r="BG70" s="209"/>
      <c r="BH70" s="210"/>
      <c r="BJ70" s="209" t="s">
        <v>123</v>
      </c>
      <c r="BK70" s="210">
        <v>1</v>
      </c>
      <c r="BM70" s="209" t="s">
        <v>127</v>
      </c>
      <c r="BN70" s="210">
        <v>38</v>
      </c>
      <c r="BP70" s="209" t="s">
        <v>127</v>
      </c>
      <c r="BQ70" s="210">
        <v>48</v>
      </c>
      <c r="BS70" s="209" t="s">
        <v>149</v>
      </c>
      <c r="BT70" s="210">
        <v>3</v>
      </c>
      <c r="BV70" s="209" t="s">
        <v>126</v>
      </c>
      <c r="BW70" s="210">
        <v>23</v>
      </c>
      <c r="BY70" s="209" t="s">
        <v>129</v>
      </c>
      <c r="BZ70" s="210">
        <v>23</v>
      </c>
      <c r="CB70" s="667" t="s">
        <v>126</v>
      </c>
      <c r="CC70" s="668">
        <v>12</v>
      </c>
      <c r="CE70" s="209"/>
      <c r="CF70" s="210"/>
      <c r="CH70" s="209"/>
      <c r="CI70" s="210"/>
      <c r="CK70" s="209"/>
      <c r="CL70" s="210"/>
      <c r="CN70" s="209"/>
      <c r="CO70" s="210"/>
    </row>
    <row r="71" spans="1:93" ht="24.95" customHeight="1">
      <c r="A71" s="654" t="str">
        <f ca="1">IFERROR(IF(INDIRECT($A$14&amp;ROW())&lt;&gt;"",COUNTIF(Summary!$B$30:$B$1054,INDIRECT($A$14&amp;ROW())),""),"")</f>
        <v/>
      </c>
      <c r="B71" s="667"/>
      <c r="C71" s="668"/>
      <c r="E71" s="209"/>
      <c r="F71" s="210"/>
      <c r="H71" s="209"/>
      <c r="I71" s="210"/>
      <c r="K71" s="209"/>
      <c r="L71" s="210"/>
      <c r="N71" s="209"/>
      <c r="O71" s="210"/>
      <c r="Q71" s="209"/>
      <c r="R71" s="210"/>
      <c r="T71" s="209"/>
      <c r="U71" s="210"/>
      <c r="W71" s="209"/>
      <c r="X71" s="210"/>
      <c r="Z71" s="209"/>
      <c r="AA71" s="210"/>
      <c r="AC71" s="209"/>
      <c r="AD71" s="210"/>
      <c r="AF71" s="209"/>
      <c r="AG71" s="210"/>
      <c r="AI71" s="209"/>
      <c r="AJ71" s="210"/>
      <c r="AL71" s="209"/>
      <c r="AM71" s="210"/>
      <c r="AO71" s="209"/>
      <c r="AP71" s="210"/>
      <c r="AR71" s="209"/>
      <c r="AS71" s="210"/>
      <c r="AU71" s="209"/>
      <c r="AV71" s="210"/>
      <c r="AX71" s="209"/>
      <c r="AY71" s="671"/>
      <c r="BA71" s="209"/>
      <c r="BB71" s="210"/>
      <c r="BD71" s="209"/>
      <c r="BE71" s="210"/>
      <c r="BG71" s="209"/>
      <c r="BH71" s="210"/>
      <c r="BJ71" s="209" t="s">
        <v>472</v>
      </c>
      <c r="BK71" s="210">
        <v>27</v>
      </c>
      <c r="BM71" s="209" t="s">
        <v>121</v>
      </c>
      <c r="BN71" s="210">
        <v>4</v>
      </c>
      <c r="BP71" s="209" t="s">
        <v>121</v>
      </c>
      <c r="BQ71" s="210">
        <v>1</v>
      </c>
      <c r="BS71" s="209" t="s">
        <v>158</v>
      </c>
      <c r="BT71" s="210">
        <v>3</v>
      </c>
      <c r="BV71" s="209" t="s">
        <v>127</v>
      </c>
      <c r="BW71" s="210">
        <v>59</v>
      </c>
      <c r="BY71" s="209" t="s">
        <v>130</v>
      </c>
      <c r="BZ71" s="210">
        <v>8</v>
      </c>
      <c r="CB71" s="667" t="s">
        <v>127</v>
      </c>
      <c r="CC71" s="668">
        <v>58</v>
      </c>
      <c r="CE71" s="209"/>
      <c r="CF71" s="210"/>
      <c r="CH71" s="209"/>
      <c r="CI71" s="210"/>
      <c r="CK71" s="209"/>
      <c r="CL71" s="210"/>
      <c r="CN71" s="209"/>
      <c r="CO71" s="210"/>
    </row>
    <row r="72" spans="1:93" ht="24.95" customHeight="1">
      <c r="A72" s="654" t="str">
        <f ca="1">IFERROR(IF(INDIRECT($A$14&amp;ROW())&lt;&gt;"",COUNTIF(Summary!$B$30:$B$1054,INDIRECT($A$14&amp;ROW())),""),"")</f>
        <v/>
      </c>
      <c r="B72" s="667"/>
      <c r="C72" s="668"/>
      <c r="E72" s="209"/>
      <c r="F72" s="210"/>
      <c r="H72" s="209"/>
      <c r="I72" s="210"/>
      <c r="K72" s="209"/>
      <c r="L72" s="210"/>
      <c r="N72" s="209"/>
      <c r="O72" s="210"/>
      <c r="Q72" s="209"/>
      <c r="R72" s="210"/>
      <c r="T72" s="209"/>
      <c r="U72" s="210"/>
      <c r="W72" s="209"/>
      <c r="X72" s="210"/>
      <c r="Z72" s="209"/>
      <c r="AA72" s="210"/>
      <c r="AC72" s="209"/>
      <c r="AD72" s="210"/>
      <c r="AF72" s="209"/>
      <c r="AG72" s="210"/>
      <c r="AI72" s="209"/>
      <c r="AJ72" s="210"/>
      <c r="AL72" s="209"/>
      <c r="AM72" s="210"/>
      <c r="AO72" s="209"/>
      <c r="AP72" s="210"/>
      <c r="AR72" s="209"/>
      <c r="AS72" s="210"/>
      <c r="AU72" s="209"/>
      <c r="AV72" s="210"/>
      <c r="AX72" s="209"/>
      <c r="AY72" s="671"/>
      <c r="BA72" s="209"/>
      <c r="BB72" s="210"/>
      <c r="BD72" s="209"/>
      <c r="BE72" s="210"/>
      <c r="BG72" s="209"/>
      <c r="BH72" s="210"/>
      <c r="BJ72" s="209" t="s">
        <v>348</v>
      </c>
      <c r="BK72" s="210">
        <v>1</v>
      </c>
      <c r="BM72" s="209" t="s">
        <v>122</v>
      </c>
      <c r="BN72" s="210">
        <v>1</v>
      </c>
      <c r="BP72" s="209" t="s">
        <v>122</v>
      </c>
      <c r="BQ72" s="210">
        <v>1</v>
      </c>
      <c r="BS72" s="209" t="s">
        <v>253</v>
      </c>
      <c r="BT72" s="210">
        <v>1</v>
      </c>
      <c r="BV72" s="209" t="s">
        <v>121</v>
      </c>
      <c r="BW72" s="210">
        <v>3</v>
      </c>
      <c r="BY72" s="209" t="s">
        <v>131</v>
      </c>
      <c r="BZ72" s="210">
        <v>3</v>
      </c>
      <c r="CB72" s="667" t="s">
        <v>121</v>
      </c>
      <c r="CC72" s="668">
        <v>4</v>
      </c>
      <c r="CE72" s="209"/>
      <c r="CF72" s="210"/>
      <c r="CH72" s="209"/>
      <c r="CI72" s="210"/>
      <c r="CK72" s="209"/>
      <c r="CL72" s="210"/>
      <c r="CN72" s="209"/>
      <c r="CO72" s="210"/>
    </row>
    <row r="73" spans="1:93" ht="24.95" customHeight="1">
      <c r="A73" s="654" t="str">
        <f ca="1">IFERROR(IF(INDIRECT($A$14&amp;ROW())&lt;&gt;"",COUNTIF(Summary!$B$30:$B$1054,INDIRECT($A$14&amp;ROW())),""),"")</f>
        <v/>
      </c>
      <c r="B73" s="667"/>
      <c r="C73" s="668"/>
      <c r="E73" s="209"/>
      <c r="F73" s="210"/>
      <c r="H73" s="209"/>
      <c r="I73" s="210"/>
      <c r="K73" s="209"/>
      <c r="L73" s="210"/>
      <c r="N73" s="209"/>
      <c r="O73" s="210"/>
      <c r="Q73" s="209"/>
      <c r="R73" s="210"/>
      <c r="T73" s="209"/>
      <c r="U73" s="210"/>
      <c r="W73" s="209"/>
      <c r="X73" s="210"/>
      <c r="Z73" s="209"/>
      <c r="AA73" s="210"/>
      <c r="AC73" s="209"/>
      <c r="AD73" s="210"/>
      <c r="AF73" s="209"/>
      <c r="AG73" s="210"/>
      <c r="AI73" s="209"/>
      <c r="AJ73" s="210"/>
      <c r="AL73" s="209"/>
      <c r="AM73" s="210"/>
      <c r="AO73" s="209"/>
      <c r="AP73" s="210"/>
      <c r="AR73" s="209"/>
      <c r="AS73" s="210"/>
      <c r="AU73" s="209"/>
      <c r="AV73" s="210"/>
      <c r="AX73" s="209"/>
      <c r="AY73" s="671"/>
      <c r="BA73" s="209"/>
      <c r="BB73" s="210"/>
      <c r="BD73" s="209"/>
      <c r="BE73" s="210"/>
      <c r="BG73" s="209"/>
      <c r="BH73" s="210"/>
      <c r="BJ73" s="209" t="s">
        <v>133</v>
      </c>
      <c r="BK73" s="210">
        <v>7</v>
      </c>
      <c r="BM73" s="209" t="s">
        <v>123</v>
      </c>
      <c r="BN73" s="210">
        <v>3</v>
      </c>
      <c r="BP73" s="209" t="s">
        <v>123</v>
      </c>
      <c r="BQ73" s="210">
        <v>1</v>
      </c>
      <c r="BS73" s="209" t="s">
        <v>159</v>
      </c>
      <c r="BT73" s="210">
        <v>1</v>
      </c>
      <c r="BV73" s="209" t="s">
        <v>122</v>
      </c>
      <c r="BW73" s="210">
        <v>1</v>
      </c>
      <c r="BY73" s="209" t="s">
        <v>128</v>
      </c>
      <c r="BZ73" s="210">
        <v>4</v>
      </c>
      <c r="CB73" s="667" t="s">
        <v>123</v>
      </c>
      <c r="CC73" s="668">
        <v>4</v>
      </c>
      <c r="CE73" s="209"/>
      <c r="CF73" s="210"/>
      <c r="CH73" s="209"/>
      <c r="CI73" s="210"/>
      <c r="CK73" s="209"/>
      <c r="CL73" s="210"/>
      <c r="CN73" s="209"/>
      <c r="CO73" s="210"/>
    </row>
    <row r="74" spans="1:93" ht="24.95" customHeight="1">
      <c r="A74" s="654" t="str">
        <f ca="1">IFERROR(IF(INDIRECT($A$14&amp;ROW())&lt;&gt;"",COUNTIF(Summary!$B$30:$B$1054,INDIRECT($A$14&amp;ROW())),""),"")</f>
        <v/>
      </c>
      <c r="B74" s="667"/>
      <c r="C74" s="668"/>
      <c r="E74" s="209"/>
      <c r="F74" s="210"/>
      <c r="H74" s="209"/>
      <c r="I74" s="210"/>
      <c r="K74" s="209"/>
      <c r="L74" s="210"/>
      <c r="N74" s="209"/>
      <c r="O74" s="210"/>
      <c r="Q74" s="209"/>
      <c r="R74" s="210"/>
      <c r="T74" s="209"/>
      <c r="U74" s="210"/>
      <c r="W74" s="209"/>
      <c r="X74" s="210"/>
      <c r="Z74" s="209"/>
      <c r="AA74" s="210"/>
      <c r="AC74" s="209"/>
      <c r="AD74" s="210"/>
      <c r="AF74" s="209"/>
      <c r="AG74" s="210"/>
      <c r="AI74" s="209"/>
      <c r="AJ74" s="210"/>
      <c r="AL74" s="209"/>
      <c r="AM74" s="210"/>
      <c r="AO74" s="209"/>
      <c r="AP74" s="210"/>
      <c r="AR74" s="209"/>
      <c r="AS74" s="210"/>
      <c r="AU74" s="209"/>
      <c r="AV74" s="210"/>
      <c r="AX74" s="209"/>
      <c r="AY74" s="671"/>
      <c r="BA74" s="209"/>
      <c r="BB74" s="210"/>
      <c r="BD74" s="209"/>
      <c r="BE74" s="210"/>
      <c r="BG74" s="209"/>
      <c r="BH74" s="210"/>
      <c r="BJ74" s="209" t="s">
        <v>240</v>
      </c>
      <c r="BK74" s="210">
        <v>3</v>
      </c>
      <c r="BM74" s="209" t="s">
        <v>472</v>
      </c>
      <c r="BN74" s="210">
        <v>16</v>
      </c>
      <c r="BP74" s="209" t="s">
        <v>472</v>
      </c>
      <c r="BQ74" s="210">
        <v>19</v>
      </c>
      <c r="BS74" s="209" t="s">
        <v>257</v>
      </c>
      <c r="BT74" s="210">
        <v>2</v>
      </c>
      <c r="BV74" s="209" t="s">
        <v>123</v>
      </c>
      <c r="BW74" s="210">
        <v>2</v>
      </c>
      <c r="BY74" s="209" t="s">
        <v>124</v>
      </c>
      <c r="BZ74" s="210">
        <v>10</v>
      </c>
      <c r="CB74" s="667" t="s">
        <v>472</v>
      </c>
      <c r="CC74" s="668">
        <v>26</v>
      </c>
      <c r="CE74" s="209"/>
      <c r="CF74" s="210"/>
      <c r="CH74" s="209"/>
      <c r="CI74" s="210"/>
      <c r="CK74" s="209"/>
      <c r="CL74" s="210"/>
      <c r="CN74" s="209"/>
      <c r="CO74" s="210"/>
    </row>
    <row r="75" spans="1:93" ht="24.95" customHeight="1">
      <c r="A75" s="654" t="str">
        <f ca="1">IFERROR(IF(INDIRECT($A$14&amp;ROW())&lt;&gt;"",COUNTIF(Summary!$B$30:$B$1054,INDIRECT($A$14&amp;ROW())),""),"")</f>
        <v/>
      </c>
      <c r="B75" s="667"/>
      <c r="C75" s="668"/>
      <c r="E75" s="209"/>
      <c r="F75" s="210"/>
      <c r="H75" s="209"/>
      <c r="I75" s="210"/>
      <c r="K75" s="209"/>
      <c r="L75" s="210"/>
      <c r="N75" s="209"/>
      <c r="O75" s="210"/>
      <c r="Q75" s="209"/>
      <c r="R75" s="210"/>
      <c r="T75" s="209"/>
      <c r="U75" s="210"/>
      <c r="W75" s="209"/>
      <c r="X75" s="210"/>
      <c r="Z75" s="209"/>
      <c r="AA75" s="210"/>
      <c r="AC75" s="209"/>
      <c r="AD75" s="210"/>
      <c r="AF75" s="209"/>
      <c r="AG75" s="210"/>
      <c r="AI75" s="209"/>
      <c r="AJ75" s="210"/>
      <c r="AL75" s="209"/>
      <c r="AM75" s="210"/>
      <c r="AO75" s="209"/>
      <c r="AP75" s="210"/>
      <c r="AR75" s="209"/>
      <c r="AS75" s="210"/>
      <c r="AU75" s="209"/>
      <c r="AV75" s="210"/>
      <c r="AX75" s="209"/>
      <c r="AY75" s="671"/>
      <c r="BA75" s="209"/>
      <c r="BB75" s="210"/>
      <c r="BD75" s="209"/>
      <c r="BE75" s="210"/>
      <c r="BG75" s="209"/>
      <c r="BH75" s="210"/>
      <c r="BJ75" s="209" t="s">
        <v>135</v>
      </c>
      <c r="BK75" s="210">
        <v>1</v>
      </c>
      <c r="BM75" s="209" t="s">
        <v>132</v>
      </c>
      <c r="BN75" s="210">
        <v>5</v>
      </c>
      <c r="BP75" s="209" t="s">
        <v>132</v>
      </c>
      <c r="BQ75" s="210">
        <v>3</v>
      </c>
      <c r="BS75" s="209" t="s">
        <v>261</v>
      </c>
      <c r="BT75" s="210">
        <v>1</v>
      </c>
      <c r="BV75" s="209" t="s">
        <v>472</v>
      </c>
      <c r="BW75" s="210">
        <v>46</v>
      </c>
      <c r="BY75" s="209" t="s">
        <v>125</v>
      </c>
      <c r="BZ75" s="210">
        <v>35</v>
      </c>
      <c r="CB75" s="667" t="s">
        <v>132</v>
      </c>
      <c r="CC75" s="668">
        <v>2</v>
      </c>
      <c r="CE75" s="209"/>
      <c r="CF75" s="210"/>
      <c r="CH75" s="209"/>
      <c r="CI75" s="210"/>
      <c r="CK75" s="209"/>
      <c r="CL75" s="210"/>
      <c r="CN75" s="209"/>
      <c r="CO75" s="210"/>
    </row>
    <row r="76" spans="1:93" ht="24.95" customHeight="1">
      <c r="A76" s="654" t="str">
        <f ca="1">IFERROR(IF(INDIRECT($A$14&amp;ROW())&lt;&gt;"",COUNTIF(Summary!$B$30:$B$1054,INDIRECT($A$14&amp;ROW())),""),"")</f>
        <v/>
      </c>
      <c r="B76" s="667"/>
      <c r="C76" s="668"/>
      <c r="E76" s="209"/>
      <c r="F76" s="210"/>
      <c r="H76" s="209"/>
      <c r="I76" s="210"/>
      <c r="K76" s="209"/>
      <c r="L76" s="210"/>
      <c r="N76" s="209"/>
      <c r="O76" s="210"/>
      <c r="Q76" s="209"/>
      <c r="R76" s="210"/>
      <c r="T76" s="209"/>
      <c r="U76" s="210"/>
      <c r="W76" s="209"/>
      <c r="X76" s="210"/>
      <c r="Z76" s="209"/>
      <c r="AA76" s="210"/>
      <c r="AC76" s="209"/>
      <c r="AD76" s="210"/>
      <c r="AF76" s="209"/>
      <c r="AG76" s="210"/>
      <c r="AI76" s="209"/>
      <c r="AJ76" s="210"/>
      <c r="AL76" s="209"/>
      <c r="AM76" s="210"/>
      <c r="AO76" s="209"/>
      <c r="AP76" s="210"/>
      <c r="AR76" s="209"/>
      <c r="AS76" s="210"/>
      <c r="AU76" s="209"/>
      <c r="AV76" s="210"/>
      <c r="AX76" s="209"/>
      <c r="AY76" s="671"/>
      <c r="BA76" s="209"/>
      <c r="BB76" s="210"/>
      <c r="BD76" s="209"/>
      <c r="BE76" s="210"/>
      <c r="BG76" s="209"/>
      <c r="BH76" s="210"/>
      <c r="BJ76" s="209" t="s">
        <v>136</v>
      </c>
      <c r="BK76" s="210">
        <v>1</v>
      </c>
      <c r="BM76" s="209" t="s">
        <v>348</v>
      </c>
      <c r="BN76" s="210">
        <v>3</v>
      </c>
      <c r="BP76" s="209" t="s">
        <v>348</v>
      </c>
      <c r="BQ76" s="210">
        <v>3</v>
      </c>
      <c r="BS76" s="209" t="s">
        <v>164</v>
      </c>
      <c r="BT76" s="210">
        <v>1</v>
      </c>
      <c r="BV76" s="209" t="s">
        <v>132</v>
      </c>
      <c r="BW76" s="210">
        <v>3</v>
      </c>
      <c r="BY76" s="209" t="s">
        <v>126</v>
      </c>
      <c r="BZ76" s="210">
        <v>15</v>
      </c>
      <c r="CB76" s="667" t="s">
        <v>133</v>
      </c>
      <c r="CC76" s="668">
        <v>3</v>
      </c>
      <c r="CE76" s="209"/>
      <c r="CF76" s="210"/>
      <c r="CH76" s="209"/>
      <c r="CI76" s="210"/>
      <c r="CK76" s="209"/>
      <c r="CL76" s="210"/>
      <c r="CN76" s="209"/>
      <c r="CO76" s="210"/>
    </row>
    <row r="77" spans="1:93" ht="24.95" customHeight="1">
      <c r="A77" s="654" t="str">
        <f ca="1">IFERROR(IF(INDIRECT($A$14&amp;ROW())&lt;&gt;"",COUNTIF(Summary!$B$30:$B$1054,INDIRECT($A$14&amp;ROW())),""),"")</f>
        <v/>
      </c>
      <c r="B77" s="667"/>
      <c r="C77" s="668"/>
      <c r="E77" s="209"/>
      <c r="F77" s="210"/>
      <c r="H77" s="209"/>
      <c r="I77" s="210"/>
      <c r="K77" s="209"/>
      <c r="L77" s="210"/>
      <c r="N77" s="209"/>
      <c r="O77" s="210"/>
      <c r="Q77" s="209"/>
      <c r="R77" s="210"/>
      <c r="T77" s="209"/>
      <c r="U77" s="210"/>
      <c r="W77" s="209"/>
      <c r="X77" s="210"/>
      <c r="Z77" s="209"/>
      <c r="AA77" s="210"/>
      <c r="AC77" s="209"/>
      <c r="AD77" s="210"/>
      <c r="AF77" s="209"/>
      <c r="AG77" s="210"/>
      <c r="AI77" s="209"/>
      <c r="AJ77" s="210"/>
      <c r="AL77" s="209"/>
      <c r="AM77" s="210"/>
      <c r="AO77" s="209"/>
      <c r="AP77" s="210"/>
      <c r="AR77" s="209"/>
      <c r="AS77" s="210"/>
      <c r="AU77" s="209"/>
      <c r="AV77" s="210"/>
      <c r="AX77" s="209"/>
      <c r="AY77" s="671"/>
      <c r="BA77" s="209"/>
      <c r="BB77" s="210"/>
      <c r="BD77" s="209"/>
      <c r="BE77" s="210"/>
      <c r="BG77" s="209"/>
      <c r="BH77" s="210"/>
      <c r="BJ77" s="209" t="s">
        <v>241</v>
      </c>
      <c r="BK77" s="210">
        <v>3</v>
      </c>
      <c r="BM77" s="209" t="s">
        <v>134</v>
      </c>
      <c r="BN77" s="210">
        <v>5</v>
      </c>
      <c r="BP77" s="209" t="s">
        <v>133</v>
      </c>
      <c r="BQ77" s="210">
        <v>5</v>
      </c>
      <c r="BS77" s="209" t="s">
        <v>163</v>
      </c>
      <c r="BT77" s="210">
        <v>1</v>
      </c>
      <c r="BV77" s="209" t="s">
        <v>133</v>
      </c>
      <c r="BW77" s="210">
        <v>3</v>
      </c>
      <c r="BY77" s="209" t="s">
        <v>127</v>
      </c>
      <c r="BZ77" s="210">
        <v>53</v>
      </c>
      <c r="CB77" s="667" t="s">
        <v>134</v>
      </c>
      <c r="CC77" s="668">
        <v>1</v>
      </c>
      <c r="CE77" s="209"/>
      <c r="CF77" s="210"/>
      <c r="CH77" s="209"/>
      <c r="CI77" s="210"/>
      <c r="CK77" s="209"/>
      <c r="CL77" s="210"/>
      <c r="CN77" s="209"/>
      <c r="CO77" s="210"/>
    </row>
    <row r="78" spans="1:93" ht="24.95" customHeight="1">
      <c r="A78" s="654" t="str">
        <f ca="1">IFERROR(IF(INDIRECT($A$14&amp;ROW())&lt;&gt;"",COUNTIF(Summary!$B$30:$B$1054,INDIRECT($A$14&amp;ROW())),""),"")</f>
        <v/>
      </c>
      <c r="B78" s="667"/>
      <c r="C78" s="668"/>
      <c r="E78" s="209"/>
      <c r="F78" s="210"/>
      <c r="H78" s="209"/>
      <c r="I78" s="210"/>
      <c r="K78" s="209"/>
      <c r="L78" s="210"/>
      <c r="N78" s="209"/>
      <c r="O78" s="210"/>
      <c r="Q78" s="209"/>
      <c r="R78" s="210"/>
      <c r="T78" s="209"/>
      <c r="U78" s="210"/>
      <c r="W78" s="209"/>
      <c r="X78" s="210"/>
      <c r="Z78" s="209"/>
      <c r="AA78" s="210"/>
      <c r="AC78" s="209"/>
      <c r="AD78" s="210"/>
      <c r="AF78" s="209"/>
      <c r="AG78" s="210"/>
      <c r="AI78" s="209"/>
      <c r="AJ78" s="210"/>
      <c r="AL78" s="209"/>
      <c r="AM78" s="210"/>
      <c r="AO78" s="209"/>
      <c r="AP78" s="210"/>
      <c r="AR78" s="209"/>
      <c r="AS78" s="210"/>
      <c r="AU78" s="209"/>
      <c r="AV78" s="210"/>
      <c r="AX78" s="209"/>
      <c r="AY78" s="671"/>
      <c r="BA78" s="209"/>
      <c r="BB78" s="210"/>
      <c r="BD78" s="209"/>
      <c r="BE78" s="210"/>
      <c r="BG78" s="209"/>
      <c r="BH78" s="210"/>
      <c r="BJ78" s="209" t="s">
        <v>143</v>
      </c>
      <c r="BK78" s="210">
        <v>1</v>
      </c>
      <c r="BM78" s="209" t="s">
        <v>135</v>
      </c>
      <c r="BN78" s="210">
        <v>3</v>
      </c>
      <c r="BP78" s="209" t="s">
        <v>240</v>
      </c>
      <c r="BQ78" s="210">
        <v>5</v>
      </c>
      <c r="BS78" s="209" t="s">
        <v>268</v>
      </c>
      <c r="BT78" s="210">
        <v>2</v>
      </c>
      <c r="BV78" s="209" t="s">
        <v>134</v>
      </c>
      <c r="BW78" s="210">
        <v>2</v>
      </c>
      <c r="BY78" s="209" t="s">
        <v>121</v>
      </c>
      <c r="BZ78" s="210">
        <v>2</v>
      </c>
      <c r="CB78" s="667" t="s">
        <v>241</v>
      </c>
      <c r="CC78" s="668">
        <v>1</v>
      </c>
      <c r="CE78" s="209"/>
      <c r="CF78" s="210"/>
      <c r="CH78" s="209"/>
      <c r="CI78" s="210"/>
      <c r="CK78" s="209"/>
      <c r="CL78" s="210"/>
      <c r="CN78" s="209"/>
      <c r="CO78" s="210"/>
    </row>
    <row r="79" spans="1:93" ht="24.95" customHeight="1">
      <c r="A79" s="654" t="str">
        <f ca="1">IFERROR(IF(INDIRECT($A$14&amp;ROW())&lt;&gt;"",COUNTIF(Summary!$B$30:$B$1054,INDIRECT($A$14&amp;ROW())),""),"")</f>
        <v/>
      </c>
      <c r="B79" s="667"/>
      <c r="C79" s="668"/>
      <c r="E79" s="209"/>
      <c r="F79" s="210"/>
      <c r="H79" s="209"/>
      <c r="I79" s="210"/>
      <c r="K79" s="209"/>
      <c r="L79" s="210"/>
      <c r="N79" s="209"/>
      <c r="O79" s="210"/>
      <c r="Q79" s="209"/>
      <c r="R79" s="210"/>
      <c r="T79" s="209"/>
      <c r="U79" s="210"/>
      <c r="W79" s="209"/>
      <c r="X79" s="210"/>
      <c r="Z79" s="209"/>
      <c r="AA79" s="210"/>
      <c r="AC79" s="209"/>
      <c r="AD79" s="210"/>
      <c r="AF79" s="209"/>
      <c r="AG79" s="210"/>
      <c r="AI79" s="209"/>
      <c r="AJ79" s="210"/>
      <c r="AL79" s="209"/>
      <c r="AM79" s="210"/>
      <c r="AO79" s="209"/>
      <c r="AP79" s="210"/>
      <c r="AR79" s="209"/>
      <c r="AS79" s="210"/>
      <c r="AU79" s="209"/>
      <c r="AV79" s="210"/>
      <c r="AX79" s="209"/>
      <c r="AY79" s="671"/>
      <c r="BA79" s="209"/>
      <c r="BB79" s="210"/>
      <c r="BD79" s="209"/>
      <c r="BE79" s="210"/>
      <c r="BG79" s="209"/>
      <c r="BH79" s="210"/>
      <c r="BJ79" s="209" t="s">
        <v>144</v>
      </c>
      <c r="BK79" s="210">
        <v>1</v>
      </c>
      <c r="BM79" s="209" t="s">
        <v>241</v>
      </c>
      <c r="BN79" s="210">
        <v>1</v>
      </c>
      <c r="BP79" s="209" t="s">
        <v>134</v>
      </c>
      <c r="BQ79" s="210">
        <v>1</v>
      </c>
      <c r="BS79" s="209" t="s">
        <v>272</v>
      </c>
      <c r="BT79" s="210">
        <v>1</v>
      </c>
      <c r="BV79" s="209" t="s">
        <v>135</v>
      </c>
      <c r="BW79" s="210">
        <v>1</v>
      </c>
      <c r="BY79" s="209" t="s">
        <v>472</v>
      </c>
      <c r="BZ79" s="210">
        <v>32</v>
      </c>
      <c r="CB79" s="667" t="s">
        <v>143</v>
      </c>
      <c r="CC79" s="668">
        <v>2</v>
      </c>
      <c r="CE79" s="209"/>
      <c r="CF79" s="210"/>
      <c r="CH79" s="209"/>
      <c r="CI79" s="210"/>
      <c r="CK79" s="209"/>
      <c r="CL79" s="210"/>
      <c r="CN79" s="209"/>
      <c r="CO79" s="210"/>
    </row>
    <row r="80" spans="1:93" ht="24.95" customHeight="1">
      <c r="A80" s="654" t="str">
        <f ca="1">IFERROR(IF(INDIRECT($A$14&amp;ROW())&lt;&gt;"",COUNTIF(Summary!$B$30:$B$1054,INDIRECT($A$14&amp;ROW())),""),"")</f>
        <v/>
      </c>
      <c r="B80" s="667"/>
      <c r="C80" s="668"/>
      <c r="E80" s="209"/>
      <c r="F80" s="210"/>
      <c r="H80" s="209"/>
      <c r="I80" s="210"/>
      <c r="K80" s="209"/>
      <c r="L80" s="210"/>
      <c r="N80" s="209"/>
      <c r="O80" s="210"/>
      <c r="Q80" s="209"/>
      <c r="R80" s="210"/>
      <c r="T80" s="209"/>
      <c r="U80" s="210"/>
      <c r="W80" s="209"/>
      <c r="X80" s="210"/>
      <c r="Z80" s="209"/>
      <c r="AA80" s="210"/>
      <c r="AC80" s="209"/>
      <c r="AD80" s="210"/>
      <c r="AF80" s="209"/>
      <c r="AG80" s="210"/>
      <c r="AI80" s="209"/>
      <c r="AJ80" s="210"/>
      <c r="AL80" s="209"/>
      <c r="AM80" s="210"/>
      <c r="AO80" s="209"/>
      <c r="AP80" s="210"/>
      <c r="AR80" s="209"/>
      <c r="AS80" s="210"/>
      <c r="AU80" s="209"/>
      <c r="AV80" s="210"/>
      <c r="AX80" s="209"/>
      <c r="AY80" s="671"/>
      <c r="BA80" s="209"/>
      <c r="BB80" s="210"/>
      <c r="BD80" s="209"/>
      <c r="BE80" s="210"/>
      <c r="BG80" s="209"/>
      <c r="BH80" s="210"/>
      <c r="BJ80" s="209" t="s">
        <v>145</v>
      </c>
      <c r="BK80" s="210">
        <v>8</v>
      </c>
      <c r="BM80" s="209" t="s">
        <v>144</v>
      </c>
      <c r="BN80" s="210">
        <v>2</v>
      </c>
      <c r="BP80" s="209" t="s">
        <v>135</v>
      </c>
      <c r="BQ80" s="210">
        <v>2</v>
      </c>
      <c r="BS80" s="209" t="s">
        <v>165</v>
      </c>
      <c r="BT80" s="210">
        <v>1</v>
      </c>
      <c r="BV80" s="209" t="s">
        <v>136</v>
      </c>
      <c r="BW80" s="210">
        <v>1</v>
      </c>
      <c r="BY80" s="209" t="s">
        <v>132</v>
      </c>
      <c r="BZ80" s="210">
        <v>3</v>
      </c>
      <c r="CB80" s="667" t="s">
        <v>145</v>
      </c>
      <c r="CC80" s="668">
        <v>3</v>
      </c>
      <c r="CE80" s="209"/>
      <c r="CF80" s="210"/>
      <c r="CH80" s="209"/>
      <c r="CI80" s="210"/>
      <c r="CK80" s="209"/>
      <c r="CL80" s="210"/>
      <c r="CN80" s="209"/>
      <c r="CO80" s="210"/>
    </row>
    <row r="81" spans="1:93" ht="24.95" customHeight="1">
      <c r="A81" s="654" t="str">
        <f ca="1">IFERROR(IF(INDIRECT($A$14&amp;ROW())&lt;&gt;"",COUNTIF(Summary!$B$30:$B$1054,INDIRECT($A$14&amp;ROW())),""),"")</f>
        <v/>
      </c>
      <c r="B81" s="667"/>
      <c r="C81" s="668"/>
      <c r="E81" s="209"/>
      <c r="F81" s="210"/>
      <c r="H81" s="209"/>
      <c r="I81" s="210"/>
      <c r="K81" s="209"/>
      <c r="L81" s="210"/>
      <c r="N81" s="209"/>
      <c r="O81" s="210"/>
      <c r="Q81" s="209"/>
      <c r="R81" s="210"/>
      <c r="T81" s="209"/>
      <c r="U81" s="210"/>
      <c r="W81" s="209"/>
      <c r="X81" s="210"/>
      <c r="Z81" s="209"/>
      <c r="AA81" s="210"/>
      <c r="AC81" s="209"/>
      <c r="AD81" s="210"/>
      <c r="AF81" s="209"/>
      <c r="AG81" s="210"/>
      <c r="AI81" s="209"/>
      <c r="AJ81" s="210"/>
      <c r="AL81" s="209"/>
      <c r="AM81" s="210"/>
      <c r="AO81" s="209"/>
      <c r="AP81" s="210"/>
      <c r="AR81" s="209"/>
      <c r="AS81" s="210"/>
      <c r="AU81" s="209"/>
      <c r="AV81" s="210"/>
      <c r="AX81" s="209"/>
      <c r="AY81" s="671"/>
      <c r="BA81" s="209"/>
      <c r="BB81" s="210"/>
      <c r="BD81" s="209"/>
      <c r="BE81" s="210"/>
      <c r="BG81" s="209"/>
      <c r="BH81" s="210"/>
      <c r="BJ81" s="209" t="s">
        <v>147</v>
      </c>
      <c r="BK81" s="210">
        <v>3</v>
      </c>
      <c r="BM81" s="209" t="s">
        <v>145</v>
      </c>
      <c r="BN81" s="210">
        <v>7</v>
      </c>
      <c r="BP81" s="209" t="s">
        <v>136</v>
      </c>
      <c r="BQ81" s="210">
        <v>3</v>
      </c>
      <c r="BS81" s="209" t="s">
        <v>275</v>
      </c>
      <c r="BT81" s="210">
        <v>1</v>
      </c>
      <c r="BV81" s="209" t="s">
        <v>241</v>
      </c>
      <c r="BW81" s="210">
        <v>2</v>
      </c>
      <c r="BY81" s="209" t="s">
        <v>133</v>
      </c>
      <c r="BZ81" s="210">
        <v>4</v>
      </c>
      <c r="CB81" s="667" t="s">
        <v>146</v>
      </c>
      <c r="CC81" s="668">
        <v>2</v>
      </c>
      <c r="CE81" s="209"/>
      <c r="CF81" s="210"/>
      <c r="CH81" s="209"/>
      <c r="CI81" s="210"/>
      <c r="CK81" s="209"/>
      <c r="CL81" s="210"/>
      <c r="CN81" s="209"/>
      <c r="CO81" s="210"/>
    </row>
    <row r="82" spans="1:93" ht="24.95" customHeight="1">
      <c r="A82" s="654" t="str">
        <f ca="1">IFERROR(IF(INDIRECT($A$14&amp;ROW())&lt;&gt;"",COUNTIF(Summary!$B$30:$B$1054,INDIRECT($A$14&amp;ROW())),""),"")</f>
        <v/>
      </c>
      <c r="B82" s="667"/>
      <c r="C82" s="668"/>
      <c r="E82" s="209"/>
      <c r="F82" s="210"/>
      <c r="H82" s="209"/>
      <c r="I82" s="210"/>
      <c r="K82" s="209"/>
      <c r="L82" s="210"/>
      <c r="N82" s="209"/>
      <c r="O82" s="210"/>
      <c r="Q82" s="209"/>
      <c r="R82" s="210"/>
      <c r="T82" s="209"/>
      <c r="U82" s="210"/>
      <c r="W82" s="209"/>
      <c r="X82" s="210"/>
      <c r="Z82" s="209"/>
      <c r="AA82" s="210"/>
      <c r="AC82" s="209"/>
      <c r="AD82" s="210"/>
      <c r="AF82" s="209"/>
      <c r="AG82" s="210"/>
      <c r="AI82" s="209"/>
      <c r="AJ82" s="210"/>
      <c r="AL82" s="209"/>
      <c r="AM82" s="210"/>
      <c r="AO82" s="209"/>
      <c r="AP82" s="210"/>
      <c r="AR82" s="209"/>
      <c r="AS82" s="210"/>
      <c r="AU82" s="209"/>
      <c r="AV82" s="210"/>
      <c r="AX82" s="209"/>
      <c r="AY82" s="671"/>
      <c r="BA82" s="209"/>
      <c r="BB82" s="210"/>
      <c r="BD82" s="209"/>
      <c r="BE82" s="210"/>
      <c r="BG82" s="209"/>
      <c r="BH82" s="210"/>
      <c r="BJ82" s="209" t="s">
        <v>148</v>
      </c>
      <c r="BK82" s="210">
        <v>2</v>
      </c>
      <c r="BM82" s="209" t="s">
        <v>146</v>
      </c>
      <c r="BN82" s="210">
        <v>1</v>
      </c>
      <c r="BP82" s="209" t="s">
        <v>143</v>
      </c>
      <c r="BQ82" s="210">
        <v>3</v>
      </c>
      <c r="BS82" s="209" t="s">
        <v>166</v>
      </c>
      <c r="BT82" s="210">
        <v>1</v>
      </c>
      <c r="BV82" s="209" t="s">
        <v>145</v>
      </c>
      <c r="BW82" s="210">
        <v>4</v>
      </c>
      <c r="BY82" s="209" t="s">
        <v>134</v>
      </c>
      <c r="BZ82" s="210">
        <v>1</v>
      </c>
      <c r="CB82" s="667" t="s">
        <v>243</v>
      </c>
      <c r="CC82" s="668">
        <v>1</v>
      </c>
      <c r="CE82" s="209"/>
      <c r="CF82" s="210"/>
      <c r="CH82" s="209"/>
      <c r="CI82" s="210"/>
      <c r="CK82" s="209"/>
      <c r="CL82" s="210"/>
      <c r="CN82" s="209"/>
      <c r="CO82" s="210"/>
    </row>
    <row r="83" spans="1:93" ht="24.95" customHeight="1">
      <c r="A83" s="654" t="str">
        <f ca="1">IFERROR(IF(INDIRECT($A$14&amp;ROW())&lt;&gt;"",COUNTIF(Summary!$B$30:$B$1054,INDIRECT($A$14&amp;ROW())),""),"")</f>
        <v/>
      </c>
      <c r="B83" s="667"/>
      <c r="C83" s="668"/>
      <c r="E83" s="209"/>
      <c r="F83" s="210"/>
      <c r="H83" s="209"/>
      <c r="I83" s="210"/>
      <c r="K83" s="209"/>
      <c r="L83" s="210"/>
      <c r="N83" s="209"/>
      <c r="O83" s="210"/>
      <c r="Q83" s="209"/>
      <c r="R83" s="210"/>
      <c r="T83" s="209"/>
      <c r="U83" s="210"/>
      <c r="W83" s="209"/>
      <c r="X83" s="210"/>
      <c r="Z83" s="209"/>
      <c r="AA83" s="210"/>
      <c r="AC83" s="209"/>
      <c r="AD83" s="210"/>
      <c r="AF83" s="209"/>
      <c r="AG83" s="210"/>
      <c r="AI83" s="209"/>
      <c r="AJ83" s="210"/>
      <c r="AL83" s="209"/>
      <c r="AM83" s="210"/>
      <c r="AO83" s="209"/>
      <c r="AP83" s="210"/>
      <c r="AR83" s="209"/>
      <c r="AS83" s="210"/>
      <c r="AU83" s="209"/>
      <c r="AV83" s="210"/>
      <c r="AX83" s="209"/>
      <c r="AY83" s="671"/>
      <c r="BA83" s="209"/>
      <c r="BB83" s="210"/>
      <c r="BD83" s="209"/>
      <c r="BE83" s="210"/>
      <c r="BG83" s="209"/>
      <c r="BH83" s="210"/>
      <c r="BJ83" s="209" t="s">
        <v>149</v>
      </c>
      <c r="BK83" s="210">
        <v>1</v>
      </c>
      <c r="BM83" s="209" t="s">
        <v>147</v>
      </c>
      <c r="BN83" s="210">
        <v>3</v>
      </c>
      <c r="BP83" s="209" t="s">
        <v>144</v>
      </c>
      <c r="BQ83" s="210">
        <v>3</v>
      </c>
      <c r="BS83" s="209" t="s">
        <v>137</v>
      </c>
      <c r="BT83" s="210">
        <v>6</v>
      </c>
      <c r="BV83" s="209" t="s">
        <v>147</v>
      </c>
      <c r="BW83" s="210">
        <v>1</v>
      </c>
      <c r="BY83" s="209" t="s">
        <v>135</v>
      </c>
      <c r="BZ83" s="210">
        <v>2</v>
      </c>
      <c r="CB83" s="667" t="s">
        <v>248</v>
      </c>
      <c r="CC83" s="668">
        <v>1</v>
      </c>
      <c r="CE83" s="209"/>
      <c r="CF83" s="210"/>
      <c r="CH83" s="209"/>
      <c r="CI83" s="210"/>
      <c r="CK83" s="209"/>
      <c r="CL83" s="210"/>
      <c r="CN83" s="209"/>
      <c r="CO83" s="210"/>
    </row>
    <row r="84" spans="1:93" ht="24.95" customHeight="1">
      <c r="A84" s="654" t="str">
        <f ca="1">IFERROR(IF(INDIRECT($A$14&amp;ROW())&lt;&gt;"",COUNTIF(Summary!$B$30:$B$1054,INDIRECT($A$14&amp;ROW())),""),"")</f>
        <v/>
      </c>
      <c r="B84" s="667"/>
      <c r="C84" s="668"/>
      <c r="E84" s="209"/>
      <c r="F84" s="210"/>
      <c r="H84" s="209"/>
      <c r="I84" s="210"/>
      <c r="K84" s="209"/>
      <c r="L84" s="210"/>
      <c r="N84" s="209"/>
      <c r="O84" s="210"/>
      <c r="Q84" s="209"/>
      <c r="R84" s="210"/>
      <c r="T84" s="209"/>
      <c r="U84" s="210"/>
      <c r="W84" s="209"/>
      <c r="X84" s="210"/>
      <c r="Z84" s="209"/>
      <c r="AA84" s="210"/>
      <c r="AC84" s="209"/>
      <c r="AD84" s="210"/>
      <c r="AF84" s="209"/>
      <c r="AG84" s="210"/>
      <c r="AI84" s="209"/>
      <c r="AJ84" s="210"/>
      <c r="AL84" s="209"/>
      <c r="AM84" s="210"/>
      <c r="AO84" s="209"/>
      <c r="AP84" s="210"/>
      <c r="AR84" s="209"/>
      <c r="AS84" s="210"/>
      <c r="AU84" s="209"/>
      <c r="AV84" s="210"/>
      <c r="AX84" s="209"/>
      <c r="AY84" s="671"/>
      <c r="BA84" s="209"/>
      <c r="BB84" s="210"/>
      <c r="BD84" s="209"/>
      <c r="BE84" s="210"/>
      <c r="BG84" s="209"/>
      <c r="BH84" s="210"/>
      <c r="BJ84" s="209" t="s">
        <v>150</v>
      </c>
      <c r="BK84" s="210">
        <v>1</v>
      </c>
      <c r="BM84" s="209" t="s">
        <v>148</v>
      </c>
      <c r="BN84" s="210">
        <v>1</v>
      </c>
      <c r="BP84" s="209" t="s">
        <v>145</v>
      </c>
      <c r="BQ84" s="210">
        <v>5</v>
      </c>
      <c r="BS84" s="209" t="s">
        <v>280</v>
      </c>
      <c r="BT84" s="210">
        <v>1</v>
      </c>
      <c r="BV84" s="209" t="s">
        <v>148</v>
      </c>
      <c r="BW84" s="210">
        <v>1</v>
      </c>
      <c r="BY84" s="209" t="s">
        <v>136</v>
      </c>
      <c r="BZ84" s="210">
        <v>1</v>
      </c>
      <c r="CB84" s="667" t="s">
        <v>158</v>
      </c>
      <c r="CC84" s="668">
        <v>3</v>
      </c>
      <c r="CE84" s="209"/>
      <c r="CF84" s="210"/>
      <c r="CH84" s="209"/>
      <c r="CI84" s="210"/>
      <c r="CK84" s="209"/>
      <c r="CL84" s="210"/>
      <c r="CN84" s="209"/>
      <c r="CO84" s="210"/>
    </row>
    <row r="85" spans="1:93" ht="24.95" customHeight="1">
      <c r="A85" s="654" t="str">
        <f ca="1">IFERROR(IF(INDIRECT($A$14&amp;ROW())&lt;&gt;"",COUNTIF(Summary!$B$30:$B$1054,INDIRECT($A$14&amp;ROW())),""),"")</f>
        <v/>
      </c>
      <c r="B85" s="667"/>
      <c r="C85" s="668"/>
      <c r="E85" s="209"/>
      <c r="F85" s="210"/>
      <c r="H85" s="209"/>
      <c r="I85" s="210"/>
      <c r="K85" s="209"/>
      <c r="L85" s="210"/>
      <c r="N85" s="209"/>
      <c r="O85" s="210"/>
      <c r="Q85" s="209"/>
      <c r="R85" s="210"/>
      <c r="T85" s="209"/>
      <c r="U85" s="210"/>
      <c r="W85" s="209"/>
      <c r="X85" s="210"/>
      <c r="Z85" s="209"/>
      <c r="AA85" s="210"/>
      <c r="AC85" s="209"/>
      <c r="AD85" s="210"/>
      <c r="AF85" s="209"/>
      <c r="AG85" s="210"/>
      <c r="AI85" s="209"/>
      <c r="AJ85" s="210"/>
      <c r="AL85" s="209"/>
      <c r="AM85" s="210"/>
      <c r="AO85" s="209"/>
      <c r="AP85" s="210"/>
      <c r="AR85" s="209"/>
      <c r="AS85" s="210"/>
      <c r="AU85" s="209"/>
      <c r="AV85" s="210"/>
      <c r="AX85" s="209"/>
      <c r="AY85" s="671"/>
      <c r="BA85" s="209"/>
      <c r="BB85" s="210"/>
      <c r="BD85" s="209"/>
      <c r="BE85" s="210"/>
      <c r="BG85" s="209"/>
      <c r="BH85" s="210"/>
      <c r="BJ85" s="209" t="s">
        <v>151</v>
      </c>
      <c r="BK85" s="210">
        <v>3</v>
      </c>
      <c r="BM85" s="209" t="s">
        <v>149</v>
      </c>
      <c r="BN85" s="210">
        <v>1</v>
      </c>
      <c r="BP85" s="209" t="s">
        <v>146</v>
      </c>
      <c r="BQ85" s="210">
        <v>1</v>
      </c>
      <c r="BS85" s="209" t="s">
        <v>138</v>
      </c>
      <c r="BT85" s="210">
        <v>7</v>
      </c>
      <c r="BV85" s="209" t="s">
        <v>149</v>
      </c>
      <c r="BW85" s="210">
        <v>2</v>
      </c>
      <c r="BY85" s="209" t="s">
        <v>241</v>
      </c>
      <c r="BZ85" s="210">
        <v>2</v>
      </c>
      <c r="CB85" s="667" t="s">
        <v>159</v>
      </c>
      <c r="CC85" s="668">
        <v>1</v>
      </c>
      <c r="CE85" s="209"/>
      <c r="CF85" s="210"/>
      <c r="CH85" s="209"/>
      <c r="CI85" s="210"/>
      <c r="CK85" s="209"/>
      <c r="CL85" s="210"/>
      <c r="CN85" s="209"/>
      <c r="CO85" s="210"/>
    </row>
    <row r="86" spans="1:93" ht="24.95" customHeight="1">
      <c r="A86" s="654" t="str">
        <f ca="1">IFERROR(IF(INDIRECT($A$14&amp;ROW())&lt;&gt;"",COUNTIF(Summary!$B$30:$B$1054,INDIRECT($A$14&amp;ROW())),""),"")</f>
        <v/>
      </c>
      <c r="B86" s="667"/>
      <c r="C86" s="668"/>
      <c r="E86" s="209"/>
      <c r="F86" s="210"/>
      <c r="H86" s="209"/>
      <c r="I86" s="210"/>
      <c r="K86" s="209"/>
      <c r="L86" s="210"/>
      <c r="N86" s="209"/>
      <c r="O86" s="210"/>
      <c r="Q86" s="209"/>
      <c r="R86" s="210"/>
      <c r="T86" s="209"/>
      <c r="U86" s="210"/>
      <c r="W86" s="209"/>
      <c r="X86" s="210"/>
      <c r="Z86" s="209"/>
      <c r="AA86" s="210"/>
      <c r="AC86" s="209"/>
      <c r="AD86" s="210"/>
      <c r="AF86" s="209"/>
      <c r="AG86" s="210"/>
      <c r="AI86" s="209"/>
      <c r="AJ86" s="210"/>
      <c r="AL86" s="209"/>
      <c r="AM86" s="210"/>
      <c r="AO86" s="209"/>
      <c r="AP86" s="210"/>
      <c r="AR86" s="209"/>
      <c r="AS86" s="210"/>
      <c r="AU86" s="209"/>
      <c r="AV86" s="210"/>
      <c r="AX86" s="209"/>
      <c r="AY86" s="671"/>
      <c r="BA86" s="209"/>
      <c r="BB86" s="210"/>
      <c r="BD86" s="209"/>
      <c r="BE86" s="210"/>
      <c r="BG86" s="209"/>
      <c r="BH86" s="210"/>
      <c r="BJ86" s="209" t="s">
        <v>247</v>
      </c>
      <c r="BK86" s="210">
        <v>3</v>
      </c>
      <c r="BM86" s="209" t="s">
        <v>151</v>
      </c>
      <c r="BN86" s="210">
        <v>1</v>
      </c>
      <c r="BP86" s="209" t="s">
        <v>148</v>
      </c>
      <c r="BQ86" s="210">
        <v>3</v>
      </c>
      <c r="BS86" s="209" t="s">
        <v>139</v>
      </c>
      <c r="BT86" s="210">
        <v>3</v>
      </c>
      <c r="BV86" s="209" t="s">
        <v>247</v>
      </c>
      <c r="BW86" s="210">
        <v>1</v>
      </c>
      <c r="BY86" s="209" t="s">
        <v>143</v>
      </c>
      <c r="BZ86" s="210">
        <v>1</v>
      </c>
      <c r="CB86" s="667" t="s">
        <v>164</v>
      </c>
      <c r="CC86" s="668">
        <v>6</v>
      </c>
      <c r="CE86" s="209"/>
      <c r="CF86" s="210"/>
      <c r="CH86" s="209"/>
      <c r="CI86" s="210"/>
      <c r="CK86" s="209"/>
      <c r="CL86" s="210"/>
      <c r="CN86" s="209"/>
      <c r="CO86" s="210"/>
    </row>
    <row r="87" spans="1:93" ht="24.95" customHeight="1">
      <c r="A87" s="654" t="str">
        <f ca="1">IFERROR(IF(INDIRECT($A$14&amp;ROW())&lt;&gt;"",COUNTIF(Summary!$B$30:$B$1054,INDIRECT($A$14&amp;ROW())),""),"")</f>
        <v/>
      </c>
      <c r="B87" s="667"/>
      <c r="C87" s="668"/>
      <c r="E87" s="209"/>
      <c r="F87" s="210"/>
      <c r="H87" s="209"/>
      <c r="I87" s="210"/>
      <c r="K87" s="209"/>
      <c r="L87" s="210"/>
      <c r="N87" s="209"/>
      <c r="O87" s="210"/>
      <c r="Q87" s="209"/>
      <c r="R87" s="210"/>
      <c r="T87" s="209"/>
      <c r="U87" s="210"/>
      <c r="W87" s="209"/>
      <c r="X87" s="210"/>
      <c r="Z87" s="209"/>
      <c r="AA87" s="210"/>
      <c r="AC87" s="209"/>
      <c r="AD87" s="210"/>
      <c r="AF87" s="209"/>
      <c r="AG87" s="210"/>
      <c r="AI87" s="209"/>
      <c r="AJ87" s="210"/>
      <c r="AL87" s="209"/>
      <c r="AM87" s="210"/>
      <c r="AO87" s="209"/>
      <c r="AP87" s="210"/>
      <c r="AR87" s="209"/>
      <c r="AS87" s="210"/>
      <c r="AU87" s="209"/>
      <c r="AV87" s="210"/>
      <c r="AX87" s="209"/>
      <c r="AY87" s="671"/>
      <c r="BA87" s="209"/>
      <c r="BB87" s="210"/>
      <c r="BD87" s="209"/>
      <c r="BE87" s="210"/>
      <c r="BG87" s="209"/>
      <c r="BH87" s="210"/>
      <c r="BJ87" s="209" t="s">
        <v>158</v>
      </c>
      <c r="BK87" s="210">
        <v>3</v>
      </c>
      <c r="BM87" s="209" t="s">
        <v>247</v>
      </c>
      <c r="BN87" s="210">
        <v>1</v>
      </c>
      <c r="BP87" s="209" t="s">
        <v>151</v>
      </c>
      <c r="BQ87" s="210">
        <v>2</v>
      </c>
      <c r="BS87" s="209" t="s">
        <v>140</v>
      </c>
      <c r="BT87" s="210">
        <v>6</v>
      </c>
      <c r="BV87" s="209" t="s">
        <v>252</v>
      </c>
      <c r="BW87" s="210">
        <v>1</v>
      </c>
      <c r="BY87" s="209" t="s">
        <v>144</v>
      </c>
      <c r="BZ87" s="210">
        <v>2</v>
      </c>
      <c r="CB87" s="667" t="s">
        <v>163</v>
      </c>
      <c r="CC87" s="668">
        <v>3</v>
      </c>
      <c r="CE87" s="209"/>
      <c r="CF87" s="210"/>
      <c r="CH87" s="209"/>
      <c r="CI87" s="210"/>
      <c r="CK87" s="209"/>
      <c r="CL87" s="210"/>
      <c r="CN87" s="209"/>
      <c r="CO87" s="210"/>
    </row>
    <row r="88" spans="1:93" ht="24.95" customHeight="1">
      <c r="A88" s="654" t="str">
        <f ca="1">IFERROR(IF(INDIRECT($A$14&amp;ROW())&lt;&gt;"",COUNTIF(Summary!$B$30:$B$1054,INDIRECT($A$14&amp;ROW())),""),"")</f>
        <v/>
      </c>
      <c r="B88" s="667"/>
      <c r="C88" s="668"/>
      <c r="E88" s="209"/>
      <c r="F88" s="210"/>
      <c r="H88" s="209"/>
      <c r="I88" s="210"/>
      <c r="K88" s="209"/>
      <c r="L88" s="210"/>
      <c r="N88" s="209"/>
      <c r="O88" s="210"/>
      <c r="Q88" s="209"/>
      <c r="R88" s="210"/>
      <c r="T88" s="209"/>
      <c r="U88" s="210"/>
      <c r="W88" s="209"/>
      <c r="X88" s="210"/>
      <c r="Z88" s="209"/>
      <c r="AA88" s="210"/>
      <c r="AC88" s="209"/>
      <c r="AD88" s="210"/>
      <c r="AF88" s="209"/>
      <c r="AG88" s="210"/>
      <c r="AI88" s="209"/>
      <c r="AJ88" s="210"/>
      <c r="AL88" s="209"/>
      <c r="AM88" s="210"/>
      <c r="AO88" s="209"/>
      <c r="AP88" s="210"/>
      <c r="AR88" s="209"/>
      <c r="AS88" s="210"/>
      <c r="AU88" s="209"/>
      <c r="AV88" s="210"/>
      <c r="AX88" s="209"/>
      <c r="AY88" s="671"/>
      <c r="BA88" s="209"/>
      <c r="BB88" s="210"/>
      <c r="BD88" s="209"/>
      <c r="BE88" s="210"/>
      <c r="BG88" s="209"/>
      <c r="BH88" s="210"/>
      <c r="BJ88" s="209" t="s">
        <v>249</v>
      </c>
      <c r="BK88" s="210">
        <v>1</v>
      </c>
      <c r="BM88" s="209" t="s">
        <v>248</v>
      </c>
      <c r="BN88" s="210">
        <v>1</v>
      </c>
      <c r="BP88" s="209" t="s">
        <v>247</v>
      </c>
      <c r="BQ88" s="210">
        <v>1</v>
      </c>
      <c r="BS88" s="209" t="s">
        <v>141</v>
      </c>
      <c r="BT88" s="210">
        <v>2</v>
      </c>
      <c r="BV88" s="209" t="s">
        <v>257</v>
      </c>
      <c r="BW88" s="210">
        <v>4</v>
      </c>
      <c r="BY88" s="209" t="s">
        <v>145</v>
      </c>
      <c r="BZ88" s="210">
        <v>4</v>
      </c>
      <c r="CB88" s="667" t="s">
        <v>268</v>
      </c>
      <c r="CC88" s="668">
        <v>1</v>
      </c>
      <c r="CE88" s="209"/>
      <c r="CF88" s="210"/>
      <c r="CH88" s="209"/>
      <c r="CI88" s="210"/>
      <c r="CK88" s="209"/>
      <c r="CL88" s="210"/>
      <c r="CN88" s="209"/>
      <c r="CO88" s="210"/>
    </row>
    <row r="89" spans="1:93" ht="24.95" customHeight="1">
      <c r="A89" s="654" t="str">
        <f ca="1">IFERROR(IF(INDIRECT($A$14&amp;ROW())&lt;&gt;"",COUNTIF(Summary!$B$30:$B$1054,INDIRECT($A$14&amp;ROW())),""),"")</f>
        <v/>
      </c>
      <c r="B89" s="667"/>
      <c r="C89" s="668"/>
      <c r="E89" s="209"/>
      <c r="F89" s="210"/>
      <c r="H89" s="209"/>
      <c r="I89" s="210"/>
      <c r="K89" s="209"/>
      <c r="L89" s="210"/>
      <c r="N89" s="209"/>
      <c r="O89" s="210"/>
      <c r="Q89" s="209"/>
      <c r="R89" s="210"/>
      <c r="T89" s="209"/>
      <c r="U89" s="210"/>
      <c r="W89" s="209"/>
      <c r="X89" s="210"/>
      <c r="Z89" s="209"/>
      <c r="AA89" s="210"/>
      <c r="AC89" s="209"/>
      <c r="AD89" s="210"/>
      <c r="AF89" s="209"/>
      <c r="AG89" s="210"/>
      <c r="AI89" s="209"/>
      <c r="AJ89" s="210"/>
      <c r="AL89" s="209"/>
      <c r="AM89" s="210"/>
      <c r="AO89" s="209"/>
      <c r="AP89" s="210"/>
      <c r="AR89" s="209"/>
      <c r="AS89" s="210"/>
      <c r="AU89" s="209"/>
      <c r="AV89" s="210"/>
      <c r="AX89" s="209"/>
      <c r="AY89" s="671"/>
      <c r="BA89" s="209"/>
      <c r="BB89" s="210"/>
      <c r="BD89" s="209"/>
      <c r="BE89" s="210"/>
      <c r="BG89" s="209"/>
      <c r="BH89" s="210"/>
      <c r="BJ89" s="209" t="s">
        <v>252</v>
      </c>
      <c r="BK89" s="210">
        <v>2</v>
      </c>
      <c r="BM89" s="209" t="s">
        <v>158</v>
      </c>
      <c r="BN89" s="210">
        <v>2</v>
      </c>
      <c r="BP89" s="209" t="s">
        <v>158</v>
      </c>
      <c r="BQ89" s="210">
        <v>1</v>
      </c>
      <c r="BS89" s="209" t="s">
        <v>152</v>
      </c>
      <c r="BT89" s="210">
        <v>2</v>
      </c>
      <c r="BV89" s="209" t="s">
        <v>268</v>
      </c>
      <c r="BW89" s="210">
        <v>1</v>
      </c>
      <c r="BY89" s="209" t="s">
        <v>146</v>
      </c>
      <c r="BZ89" s="210">
        <v>1</v>
      </c>
      <c r="CB89" s="667" t="s">
        <v>165</v>
      </c>
      <c r="CC89" s="668">
        <v>5</v>
      </c>
      <c r="CE89" s="209"/>
      <c r="CF89" s="210"/>
      <c r="CH89" s="209"/>
      <c r="CI89" s="210"/>
      <c r="CK89" s="209"/>
      <c r="CL89" s="210"/>
      <c r="CN89" s="209"/>
      <c r="CO89" s="210"/>
    </row>
    <row r="90" spans="1:93" ht="24.95" customHeight="1">
      <c r="A90" s="654" t="str">
        <f ca="1">IFERROR(IF(INDIRECT($A$14&amp;ROW())&lt;&gt;"",COUNTIF(Summary!$B$30:$B$1054,INDIRECT($A$14&amp;ROW())),""),"")</f>
        <v/>
      </c>
      <c r="B90" s="667"/>
      <c r="C90" s="668"/>
      <c r="E90" s="209"/>
      <c r="F90" s="210"/>
      <c r="H90" s="209"/>
      <c r="I90" s="210"/>
      <c r="K90" s="209"/>
      <c r="L90" s="210"/>
      <c r="N90" s="209"/>
      <c r="O90" s="210"/>
      <c r="Q90" s="209"/>
      <c r="R90" s="210"/>
      <c r="T90" s="209"/>
      <c r="U90" s="210"/>
      <c r="W90" s="209"/>
      <c r="X90" s="210"/>
      <c r="Z90" s="209"/>
      <c r="AA90" s="210"/>
      <c r="AC90" s="209"/>
      <c r="AD90" s="210"/>
      <c r="AF90" s="209"/>
      <c r="AG90" s="210"/>
      <c r="AI90" s="209"/>
      <c r="AJ90" s="210"/>
      <c r="AL90" s="209"/>
      <c r="AM90" s="210"/>
      <c r="AO90" s="209"/>
      <c r="AP90" s="210"/>
      <c r="AR90" s="209"/>
      <c r="AS90" s="210"/>
      <c r="AU90" s="209"/>
      <c r="AV90" s="210"/>
      <c r="AX90" s="209"/>
      <c r="AY90" s="671"/>
      <c r="BA90" s="209"/>
      <c r="BB90" s="210"/>
      <c r="BD90" s="209"/>
      <c r="BE90" s="210"/>
      <c r="BG90" s="209"/>
      <c r="BH90" s="210"/>
      <c r="BJ90" s="209" t="s">
        <v>253</v>
      </c>
      <c r="BK90" s="210">
        <v>1</v>
      </c>
      <c r="BM90" s="209" t="s">
        <v>249</v>
      </c>
      <c r="BN90" s="210">
        <v>1</v>
      </c>
      <c r="BP90" s="209" t="s">
        <v>249</v>
      </c>
      <c r="BQ90" s="210">
        <v>1</v>
      </c>
      <c r="BS90" s="209" t="s">
        <v>281</v>
      </c>
      <c r="BT90" s="210">
        <v>1</v>
      </c>
      <c r="BV90" s="209" t="s">
        <v>272</v>
      </c>
      <c r="BW90" s="210">
        <v>1</v>
      </c>
      <c r="BY90" s="209" t="s">
        <v>147</v>
      </c>
      <c r="BZ90" s="210">
        <v>1</v>
      </c>
      <c r="CB90" s="667" t="s">
        <v>166</v>
      </c>
      <c r="CC90" s="668">
        <v>3</v>
      </c>
      <c r="CE90" s="209"/>
      <c r="CF90" s="210"/>
      <c r="CH90" s="209"/>
      <c r="CI90" s="210"/>
      <c r="CK90" s="209"/>
      <c r="CL90" s="210"/>
      <c r="CN90" s="209"/>
      <c r="CO90" s="210"/>
    </row>
    <row r="91" spans="1:93" ht="24.95" customHeight="1">
      <c r="A91" s="654" t="str">
        <f ca="1">IFERROR(IF(INDIRECT($A$14&amp;ROW())&lt;&gt;"",COUNTIF(Summary!$B$30:$B$1054,INDIRECT($A$14&amp;ROW())),""),"")</f>
        <v/>
      </c>
      <c r="B91" s="667"/>
      <c r="C91" s="668"/>
      <c r="E91" s="209"/>
      <c r="F91" s="210"/>
      <c r="H91" s="209"/>
      <c r="I91" s="210"/>
      <c r="K91" s="209"/>
      <c r="L91" s="210"/>
      <c r="N91" s="209"/>
      <c r="O91" s="210"/>
      <c r="Q91" s="209"/>
      <c r="R91" s="210"/>
      <c r="T91" s="209"/>
      <c r="U91" s="210"/>
      <c r="W91" s="209"/>
      <c r="X91" s="210"/>
      <c r="Z91" s="209"/>
      <c r="AA91" s="210"/>
      <c r="AC91" s="209"/>
      <c r="AD91" s="210"/>
      <c r="AF91" s="209"/>
      <c r="AG91" s="210"/>
      <c r="AI91" s="209"/>
      <c r="AJ91" s="210"/>
      <c r="AL91" s="209"/>
      <c r="AM91" s="210"/>
      <c r="AO91" s="209"/>
      <c r="AP91" s="210"/>
      <c r="AR91" s="209"/>
      <c r="AS91" s="210"/>
      <c r="AU91" s="209"/>
      <c r="AV91" s="210"/>
      <c r="AX91" s="209"/>
      <c r="AY91" s="671"/>
      <c r="BA91" s="209"/>
      <c r="BB91" s="210"/>
      <c r="BD91" s="209"/>
      <c r="BE91" s="210"/>
      <c r="BG91" s="209"/>
      <c r="BH91" s="210"/>
      <c r="BJ91" s="209" t="s">
        <v>257</v>
      </c>
      <c r="BK91" s="210">
        <v>1</v>
      </c>
      <c r="BM91" s="209" t="s">
        <v>159</v>
      </c>
      <c r="BN91" s="210">
        <v>1</v>
      </c>
      <c r="BP91" s="209" t="s">
        <v>253</v>
      </c>
      <c r="BQ91" s="210">
        <v>2</v>
      </c>
      <c r="BS91" s="209" t="s">
        <v>154</v>
      </c>
      <c r="BT91" s="210">
        <v>2</v>
      </c>
      <c r="BV91" s="209" t="s">
        <v>165</v>
      </c>
      <c r="BW91" s="210">
        <v>2</v>
      </c>
      <c r="BY91" s="209" t="s">
        <v>149</v>
      </c>
      <c r="BZ91" s="210">
        <v>1</v>
      </c>
      <c r="CB91" s="667" t="s">
        <v>137</v>
      </c>
      <c r="CC91" s="668">
        <v>21</v>
      </c>
      <c r="CE91" s="209"/>
      <c r="CF91" s="210"/>
      <c r="CH91" s="209"/>
      <c r="CI91" s="210"/>
      <c r="CK91" s="209"/>
      <c r="CL91" s="210"/>
      <c r="CN91" s="209"/>
      <c r="CO91" s="210"/>
    </row>
    <row r="92" spans="1:93" ht="24.95" customHeight="1">
      <c r="A92" s="654" t="str">
        <f ca="1">IFERROR(IF(INDIRECT($A$14&amp;ROW())&lt;&gt;"",COUNTIF(Summary!$B$30:$B$1054,INDIRECT($A$14&amp;ROW())),""),"")</f>
        <v/>
      </c>
      <c r="B92" s="667"/>
      <c r="C92" s="668"/>
      <c r="E92" s="209"/>
      <c r="F92" s="210"/>
      <c r="H92" s="209"/>
      <c r="I92" s="210"/>
      <c r="K92" s="209"/>
      <c r="L92" s="210"/>
      <c r="N92" s="209"/>
      <c r="O92" s="210"/>
      <c r="Q92" s="209"/>
      <c r="R92" s="210"/>
      <c r="T92" s="209"/>
      <c r="U92" s="210"/>
      <c r="W92" s="209"/>
      <c r="X92" s="210"/>
      <c r="Z92" s="209"/>
      <c r="AA92" s="210"/>
      <c r="AC92" s="209"/>
      <c r="AD92" s="210"/>
      <c r="AF92" s="209"/>
      <c r="AG92" s="210"/>
      <c r="AI92" s="209"/>
      <c r="AJ92" s="210"/>
      <c r="AL92" s="209"/>
      <c r="AM92" s="210"/>
      <c r="AO92" s="209"/>
      <c r="AP92" s="210"/>
      <c r="AR92" s="209"/>
      <c r="AS92" s="210"/>
      <c r="AU92" s="209"/>
      <c r="AV92" s="210"/>
      <c r="AX92" s="209"/>
      <c r="AY92" s="671"/>
      <c r="BA92" s="209"/>
      <c r="BB92" s="210"/>
      <c r="BD92" s="209"/>
      <c r="BE92" s="210"/>
      <c r="BG92" s="209"/>
      <c r="BH92" s="210"/>
      <c r="BJ92" s="209" t="s">
        <v>164</v>
      </c>
      <c r="BK92" s="210">
        <v>2</v>
      </c>
      <c r="BM92" s="209" t="s">
        <v>261</v>
      </c>
      <c r="BN92" s="210">
        <v>1</v>
      </c>
      <c r="BP92" s="209" t="s">
        <v>159</v>
      </c>
      <c r="BQ92" s="210">
        <v>1</v>
      </c>
      <c r="BS92" s="209" t="s">
        <v>155</v>
      </c>
      <c r="BT92" s="210">
        <v>3</v>
      </c>
      <c r="BV92" s="209" t="s">
        <v>166</v>
      </c>
      <c r="BW92" s="210">
        <v>1</v>
      </c>
      <c r="BY92" s="209" t="s">
        <v>158</v>
      </c>
      <c r="BZ92" s="210">
        <v>3</v>
      </c>
      <c r="CB92" s="667" t="s">
        <v>280</v>
      </c>
      <c r="CC92" s="668">
        <v>2</v>
      </c>
      <c r="CE92" s="209"/>
      <c r="CF92" s="210"/>
      <c r="CH92" s="209"/>
      <c r="CI92" s="210"/>
      <c r="CK92" s="209"/>
      <c r="CL92" s="210"/>
      <c r="CN92" s="209"/>
      <c r="CO92" s="210"/>
    </row>
    <row r="93" spans="1:93" ht="24.95" customHeight="1">
      <c r="A93" s="654" t="str">
        <f ca="1">IFERROR(IF(INDIRECT($A$14&amp;ROW())&lt;&gt;"",COUNTIF(Summary!$B$30:$B$1054,INDIRECT($A$14&amp;ROW())),""),"")</f>
        <v/>
      </c>
      <c r="B93" s="667"/>
      <c r="C93" s="668"/>
      <c r="E93" s="209"/>
      <c r="F93" s="210"/>
      <c r="H93" s="209"/>
      <c r="I93" s="210"/>
      <c r="K93" s="209"/>
      <c r="L93" s="210"/>
      <c r="N93" s="209"/>
      <c r="O93" s="210"/>
      <c r="Q93" s="209"/>
      <c r="R93" s="210"/>
      <c r="T93" s="209"/>
      <c r="U93" s="210"/>
      <c r="W93" s="209"/>
      <c r="X93" s="210"/>
      <c r="Z93" s="209"/>
      <c r="AA93" s="210"/>
      <c r="AC93" s="209"/>
      <c r="AD93" s="210"/>
      <c r="AF93" s="209"/>
      <c r="AG93" s="210"/>
      <c r="AI93" s="209"/>
      <c r="AJ93" s="210"/>
      <c r="AL93" s="209"/>
      <c r="AM93" s="210"/>
      <c r="AO93" s="209"/>
      <c r="AP93" s="210"/>
      <c r="AR93" s="209"/>
      <c r="AS93" s="210"/>
      <c r="AU93" s="209"/>
      <c r="AV93" s="210"/>
      <c r="AX93" s="209"/>
      <c r="AY93" s="671"/>
      <c r="BA93" s="209"/>
      <c r="BB93" s="210"/>
      <c r="BD93" s="209"/>
      <c r="BE93" s="210"/>
      <c r="BG93" s="209"/>
      <c r="BH93" s="210"/>
      <c r="BJ93" s="209" t="s">
        <v>163</v>
      </c>
      <c r="BK93" s="210">
        <v>3</v>
      </c>
      <c r="BM93" s="209" t="s">
        <v>263</v>
      </c>
      <c r="BN93" s="210">
        <v>1</v>
      </c>
      <c r="BP93" s="209" t="s">
        <v>257</v>
      </c>
      <c r="BQ93" s="210">
        <v>2</v>
      </c>
      <c r="BS93" s="209" t="s">
        <v>283</v>
      </c>
      <c r="BT93" s="210">
        <v>2</v>
      </c>
      <c r="BV93" s="209" t="s">
        <v>278</v>
      </c>
      <c r="BW93" s="210">
        <v>2</v>
      </c>
      <c r="BY93" s="209" t="s">
        <v>253</v>
      </c>
      <c r="BZ93" s="210">
        <v>1</v>
      </c>
      <c r="CB93" s="667" t="s">
        <v>138</v>
      </c>
      <c r="CC93" s="668">
        <v>26</v>
      </c>
      <c r="CE93" s="209"/>
      <c r="CF93" s="210"/>
      <c r="CH93" s="209"/>
      <c r="CI93" s="210"/>
      <c r="CK93" s="209"/>
      <c r="CL93" s="210"/>
      <c r="CN93" s="209"/>
      <c r="CO93" s="210"/>
    </row>
    <row r="94" spans="1:93" ht="24.95" customHeight="1">
      <c r="A94" s="654" t="str">
        <f ca="1">IFERROR(IF(INDIRECT($A$14&amp;ROW())&lt;&gt;"",COUNTIF(Summary!$B$30:$B$1054,INDIRECT($A$14&amp;ROW())),""),"")</f>
        <v/>
      </c>
      <c r="B94" s="667"/>
      <c r="C94" s="668"/>
      <c r="E94" s="209"/>
      <c r="F94" s="210"/>
      <c r="H94" s="209"/>
      <c r="I94" s="210"/>
      <c r="K94" s="209"/>
      <c r="L94" s="210"/>
      <c r="N94" s="209"/>
      <c r="O94" s="210"/>
      <c r="Q94" s="209"/>
      <c r="R94" s="210"/>
      <c r="T94" s="209"/>
      <c r="U94" s="210"/>
      <c r="W94" s="209"/>
      <c r="X94" s="210"/>
      <c r="Z94" s="209"/>
      <c r="AA94" s="210"/>
      <c r="AC94" s="209"/>
      <c r="AD94" s="210"/>
      <c r="AF94" s="209"/>
      <c r="AG94" s="210"/>
      <c r="AI94" s="209"/>
      <c r="AJ94" s="210"/>
      <c r="AL94" s="209"/>
      <c r="AM94" s="210"/>
      <c r="AO94" s="209"/>
      <c r="AP94" s="210"/>
      <c r="AR94" s="209"/>
      <c r="AS94" s="210"/>
      <c r="AU94" s="209"/>
      <c r="AV94" s="210"/>
      <c r="AX94" s="209"/>
      <c r="AY94" s="671"/>
      <c r="BA94" s="209"/>
      <c r="BB94" s="210"/>
      <c r="BD94" s="209"/>
      <c r="BE94" s="210"/>
      <c r="BG94" s="209"/>
      <c r="BH94" s="210"/>
      <c r="BJ94" s="209" t="s">
        <v>267</v>
      </c>
      <c r="BK94" s="210">
        <v>1</v>
      </c>
      <c r="BM94" s="209" t="s">
        <v>164</v>
      </c>
      <c r="BN94" s="210">
        <v>7</v>
      </c>
      <c r="BP94" s="209" t="s">
        <v>263</v>
      </c>
      <c r="BQ94" s="210">
        <v>2</v>
      </c>
      <c r="BS94" s="209" t="s">
        <v>156</v>
      </c>
      <c r="BT94" s="210">
        <v>1</v>
      </c>
      <c r="BV94" s="209" t="s">
        <v>137</v>
      </c>
      <c r="BW94" s="210">
        <v>13</v>
      </c>
      <c r="BY94" s="209" t="s">
        <v>261</v>
      </c>
      <c r="BZ94" s="210">
        <v>1</v>
      </c>
      <c r="CB94" s="667" t="s">
        <v>139</v>
      </c>
      <c r="CC94" s="668">
        <v>15</v>
      </c>
      <c r="CE94" s="209"/>
      <c r="CF94" s="210"/>
      <c r="CH94" s="209"/>
      <c r="CI94" s="210"/>
      <c r="CK94" s="209"/>
      <c r="CL94" s="210"/>
      <c r="CN94" s="209"/>
      <c r="CO94" s="210"/>
    </row>
    <row r="95" spans="1:93" ht="24.95" customHeight="1">
      <c r="A95" s="654" t="str">
        <f ca="1">IFERROR(IF(INDIRECT($A$14&amp;ROW())&lt;&gt;"",COUNTIF(Summary!$B$30:$B$1054,INDIRECT($A$14&amp;ROW())),""),"")</f>
        <v/>
      </c>
      <c r="B95" s="667"/>
      <c r="C95" s="668"/>
      <c r="E95" s="209"/>
      <c r="F95" s="210"/>
      <c r="H95" s="209"/>
      <c r="I95" s="210"/>
      <c r="K95" s="209"/>
      <c r="L95" s="210"/>
      <c r="N95" s="209"/>
      <c r="O95" s="210"/>
      <c r="Q95" s="209"/>
      <c r="R95" s="210"/>
      <c r="T95" s="209"/>
      <c r="U95" s="210"/>
      <c r="W95" s="209"/>
      <c r="X95" s="210"/>
      <c r="Z95" s="209"/>
      <c r="AA95" s="210"/>
      <c r="AC95" s="209"/>
      <c r="AD95" s="210"/>
      <c r="AF95" s="209"/>
      <c r="AG95" s="210"/>
      <c r="AI95" s="209"/>
      <c r="AJ95" s="210"/>
      <c r="AL95" s="209"/>
      <c r="AM95" s="210"/>
      <c r="AO95" s="209"/>
      <c r="AP95" s="210"/>
      <c r="AR95" s="209"/>
      <c r="AS95" s="210"/>
      <c r="AU95" s="209"/>
      <c r="AV95" s="210"/>
      <c r="AX95" s="209"/>
      <c r="AY95" s="671"/>
      <c r="BA95" s="209"/>
      <c r="BB95" s="210"/>
      <c r="BD95" s="209"/>
      <c r="BE95" s="210"/>
      <c r="BG95" s="209"/>
      <c r="BH95" s="210"/>
      <c r="BJ95" s="209" t="s">
        <v>272</v>
      </c>
      <c r="BK95" s="210">
        <v>1</v>
      </c>
      <c r="BM95" s="209" t="s">
        <v>163</v>
      </c>
      <c r="BN95" s="210">
        <v>3</v>
      </c>
      <c r="BP95" s="209" t="s">
        <v>164</v>
      </c>
      <c r="BQ95" s="210">
        <v>4</v>
      </c>
      <c r="BS95" s="209" t="s">
        <v>157</v>
      </c>
      <c r="BT95" s="210">
        <v>1</v>
      </c>
      <c r="BV95" s="209" t="s">
        <v>280</v>
      </c>
      <c r="BW95" s="210">
        <v>6</v>
      </c>
      <c r="BY95" s="209" t="s">
        <v>265</v>
      </c>
      <c r="BZ95" s="210">
        <v>1</v>
      </c>
      <c r="CB95" s="667" t="s">
        <v>140</v>
      </c>
      <c r="CC95" s="668">
        <v>10</v>
      </c>
      <c r="CE95" s="209"/>
      <c r="CF95" s="210"/>
      <c r="CH95" s="209"/>
      <c r="CI95" s="210"/>
      <c r="CK95" s="209"/>
      <c r="CL95" s="210"/>
      <c r="CN95" s="209"/>
      <c r="CO95" s="210"/>
    </row>
    <row r="96" spans="1:93" ht="24.95" customHeight="1">
      <c r="A96" s="654" t="str">
        <f ca="1">IFERROR(IF(INDIRECT($A$14&amp;ROW())&lt;&gt;"",COUNTIF(Summary!$B$30:$B$1054,INDIRECT($A$14&amp;ROW())),""),"")</f>
        <v/>
      </c>
      <c r="B96" s="667"/>
      <c r="C96" s="668"/>
      <c r="E96" s="209"/>
      <c r="F96" s="210"/>
      <c r="H96" s="209"/>
      <c r="I96" s="210"/>
      <c r="K96" s="209"/>
      <c r="L96" s="210"/>
      <c r="N96" s="209"/>
      <c r="O96" s="210"/>
      <c r="Q96" s="209"/>
      <c r="R96" s="210"/>
      <c r="T96" s="209"/>
      <c r="U96" s="210"/>
      <c r="W96" s="209"/>
      <c r="X96" s="210"/>
      <c r="Z96" s="209"/>
      <c r="AA96" s="210"/>
      <c r="AC96" s="209"/>
      <c r="AD96" s="210"/>
      <c r="AF96" s="209"/>
      <c r="AG96" s="210"/>
      <c r="AI96" s="209"/>
      <c r="AJ96" s="210"/>
      <c r="AL96" s="209"/>
      <c r="AM96" s="210"/>
      <c r="AO96" s="209"/>
      <c r="AP96" s="210"/>
      <c r="AR96" s="209"/>
      <c r="AS96" s="210"/>
      <c r="AU96" s="209"/>
      <c r="AV96" s="210"/>
      <c r="AX96" s="209"/>
      <c r="AY96" s="671"/>
      <c r="BA96" s="209"/>
      <c r="BB96" s="210"/>
      <c r="BD96" s="209"/>
      <c r="BE96" s="210"/>
      <c r="BG96" s="209"/>
      <c r="BH96" s="210"/>
      <c r="BJ96" s="209" t="s">
        <v>165</v>
      </c>
      <c r="BK96" s="210">
        <v>2</v>
      </c>
      <c r="BM96" s="209" t="s">
        <v>272</v>
      </c>
      <c r="BN96" s="210">
        <v>1</v>
      </c>
      <c r="BP96" s="209" t="s">
        <v>266</v>
      </c>
      <c r="BQ96" s="210">
        <v>1</v>
      </c>
      <c r="BS96" s="209" t="s">
        <v>302</v>
      </c>
      <c r="BT96" s="210">
        <v>1</v>
      </c>
      <c r="BV96" s="209" t="s">
        <v>138</v>
      </c>
      <c r="BW96" s="210">
        <v>17</v>
      </c>
      <c r="BY96" s="209" t="s">
        <v>164</v>
      </c>
      <c r="BZ96" s="210">
        <v>5</v>
      </c>
      <c r="CB96" s="667" t="s">
        <v>141</v>
      </c>
      <c r="CC96" s="668">
        <v>15</v>
      </c>
      <c r="CE96" s="209"/>
      <c r="CF96" s="210"/>
      <c r="CH96" s="209"/>
      <c r="CI96" s="210"/>
      <c r="CK96" s="209"/>
      <c r="CL96" s="210"/>
      <c r="CN96" s="209"/>
      <c r="CO96" s="210"/>
    </row>
    <row r="97" spans="1:93" ht="24.95" customHeight="1">
      <c r="A97" s="654" t="str">
        <f ca="1">IFERROR(IF(INDIRECT($A$14&amp;ROW())&lt;&gt;"",COUNTIF(Summary!$B$30:$B$1054,INDIRECT($A$14&amp;ROW())),""),"")</f>
        <v/>
      </c>
      <c r="B97" s="667"/>
      <c r="C97" s="668"/>
      <c r="E97" s="209"/>
      <c r="F97" s="210"/>
      <c r="H97" s="209"/>
      <c r="I97" s="210"/>
      <c r="K97" s="209"/>
      <c r="L97" s="210"/>
      <c r="N97" s="209"/>
      <c r="O97" s="210"/>
      <c r="Q97" s="209"/>
      <c r="R97" s="210"/>
      <c r="T97" s="209"/>
      <c r="U97" s="210"/>
      <c r="W97" s="209"/>
      <c r="X97" s="210"/>
      <c r="Z97" s="209"/>
      <c r="AA97" s="210"/>
      <c r="AC97" s="209"/>
      <c r="AD97" s="210"/>
      <c r="AF97" s="209"/>
      <c r="AG97" s="210"/>
      <c r="AI97" s="209"/>
      <c r="AJ97" s="210"/>
      <c r="AL97" s="209"/>
      <c r="AM97" s="210"/>
      <c r="AO97" s="209"/>
      <c r="AP97" s="210"/>
      <c r="AR97" s="209"/>
      <c r="AS97" s="210"/>
      <c r="AU97" s="209"/>
      <c r="AV97" s="210"/>
      <c r="AX97" s="209"/>
      <c r="AY97" s="671"/>
      <c r="BA97" s="209"/>
      <c r="BB97" s="210"/>
      <c r="BD97" s="209"/>
      <c r="BE97" s="210"/>
      <c r="BG97" s="209"/>
      <c r="BH97" s="210"/>
      <c r="BJ97" s="209" t="s">
        <v>137</v>
      </c>
      <c r="BK97" s="210">
        <v>4</v>
      </c>
      <c r="BM97" s="209" t="s">
        <v>165</v>
      </c>
      <c r="BN97" s="210">
        <v>2</v>
      </c>
      <c r="BP97" s="209" t="s">
        <v>272</v>
      </c>
      <c r="BQ97" s="210">
        <v>1</v>
      </c>
      <c r="BS97" s="209" t="s">
        <v>306</v>
      </c>
      <c r="BT97" s="210">
        <v>1</v>
      </c>
      <c r="BV97" s="209" t="s">
        <v>139</v>
      </c>
      <c r="BW97" s="210">
        <v>13</v>
      </c>
      <c r="BY97" s="209" t="s">
        <v>163</v>
      </c>
      <c r="BZ97" s="210">
        <v>1</v>
      </c>
      <c r="CB97" s="667" t="s">
        <v>142</v>
      </c>
      <c r="CC97" s="668">
        <v>5</v>
      </c>
      <c r="CE97" s="209"/>
      <c r="CF97" s="210"/>
      <c r="CH97" s="209"/>
      <c r="CI97" s="210"/>
      <c r="CK97" s="209"/>
      <c r="CL97" s="210"/>
      <c r="CN97" s="209"/>
      <c r="CO97" s="210"/>
    </row>
    <row r="98" spans="1:93" ht="24.95" customHeight="1">
      <c r="A98" s="654" t="str">
        <f ca="1">IFERROR(IF(INDIRECT($A$14&amp;ROW())&lt;&gt;"",COUNTIF(Summary!$B$30:$B$1054,INDIRECT($A$14&amp;ROW())),""),"")</f>
        <v/>
      </c>
      <c r="B98" s="667"/>
      <c r="C98" s="668"/>
      <c r="E98" s="209"/>
      <c r="F98" s="210"/>
      <c r="H98" s="209"/>
      <c r="I98" s="210"/>
      <c r="K98" s="209"/>
      <c r="L98" s="210"/>
      <c r="N98" s="209"/>
      <c r="O98" s="210"/>
      <c r="Q98" s="209"/>
      <c r="R98" s="210"/>
      <c r="T98" s="209"/>
      <c r="U98" s="210"/>
      <c r="W98" s="209"/>
      <c r="X98" s="210"/>
      <c r="Z98" s="209"/>
      <c r="AA98" s="210"/>
      <c r="AC98" s="209"/>
      <c r="AD98" s="210"/>
      <c r="AF98" s="209"/>
      <c r="AG98" s="210"/>
      <c r="AI98" s="209"/>
      <c r="AJ98" s="210"/>
      <c r="AL98" s="209"/>
      <c r="AM98" s="210"/>
      <c r="AO98" s="209"/>
      <c r="AP98" s="210"/>
      <c r="AR98" s="209"/>
      <c r="AS98" s="210"/>
      <c r="AU98" s="209"/>
      <c r="AV98" s="210"/>
      <c r="AX98" s="209"/>
      <c r="AY98" s="671"/>
      <c r="BA98" s="209"/>
      <c r="BB98" s="210"/>
      <c r="BD98" s="209"/>
      <c r="BE98" s="210"/>
      <c r="BG98" s="209"/>
      <c r="BH98" s="210"/>
      <c r="BJ98" s="209" t="s">
        <v>280</v>
      </c>
      <c r="BK98" s="210">
        <v>1</v>
      </c>
      <c r="BM98" s="209" t="s">
        <v>166</v>
      </c>
      <c r="BN98" s="210">
        <v>7</v>
      </c>
      <c r="BP98" s="209" t="s">
        <v>137</v>
      </c>
      <c r="BQ98" s="210">
        <v>6</v>
      </c>
      <c r="BS98" s="209" t="s">
        <v>650</v>
      </c>
      <c r="BT98" s="210">
        <v>1</v>
      </c>
      <c r="BV98" s="209" t="s">
        <v>140</v>
      </c>
      <c r="BW98" s="210">
        <v>13</v>
      </c>
      <c r="BY98" s="209" t="s">
        <v>266</v>
      </c>
      <c r="BZ98" s="210">
        <v>2</v>
      </c>
      <c r="CB98" s="667" t="s">
        <v>152</v>
      </c>
      <c r="CC98" s="668">
        <v>4</v>
      </c>
      <c r="CE98" s="209"/>
      <c r="CF98" s="210"/>
      <c r="CH98" s="209"/>
      <c r="CI98" s="210"/>
      <c r="CK98" s="209"/>
      <c r="CL98" s="210"/>
      <c r="CN98" s="209"/>
      <c r="CO98" s="210"/>
    </row>
    <row r="99" spans="1:93" ht="24.95" customHeight="1">
      <c r="A99" s="654" t="str">
        <f ca="1">IFERROR(IF(INDIRECT($A$14&amp;ROW())&lt;&gt;"",COUNTIF(Summary!$B$30:$B$1054,INDIRECT($A$14&amp;ROW())),""),"")</f>
        <v/>
      </c>
      <c r="B99" s="667"/>
      <c r="C99" s="668"/>
      <c r="E99" s="209"/>
      <c r="F99" s="210"/>
      <c r="H99" s="209"/>
      <c r="I99" s="210"/>
      <c r="K99" s="209"/>
      <c r="L99" s="210"/>
      <c r="N99" s="209"/>
      <c r="O99" s="210"/>
      <c r="Q99" s="209"/>
      <c r="R99" s="210"/>
      <c r="T99" s="209"/>
      <c r="U99" s="210"/>
      <c r="W99" s="209"/>
      <c r="X99" s="210"/>
      <c r="Z99" s="209"/>
      <c r="AA99" s="210"/>
      <c r="AC99" s="209"/>
      <c r="AD99" s="210"/>
      <c r="AF99" s="209"/>
      <c r="AG99" s="210"/>
      <c r="AI99" s="209"/>
      <c r="AJ99" s="210"/>
      <c r="AL99" s="209"/>
      <c r="AM99" s="210"/>
      <c r="AO99" s="209"/>
      <c r="AP99" s="210"/>
      <c r="AR99" s="209"/>
      <c r="AS99" s="210"/>
      <c r="AU99" s="209"/>
      <c r="AV99" s="210"/>
      <c r="AX99" s="209"/>
      <c r="AY99" s="671"/>
      <c r="BA99" s="209"/>
      <c r="BB99" s="210"/>
      <c r="BD99" s="209"/>
      <c r="BE99" s="210"/>
      <c r="BG99" s="209"/>
      <c r="BH99" s="210"/>
      <c r="BJ99" s="209" t="s">
        <v>138</v>
      </c>
      <c r="BK99" s="210">
        <v>3</v>
      </c>
      <c r="BM99" s="209" t="s">
        <v>137</v>
      </c>
      <c r="BN99" s="210">
        <v>9</v>
      </c>
      <c r="BP99" s="209" t="s">
        <v>138</v>
      </c>
      <c r="BQ99" s="210">
        <v>5</v>
      </c>
      <c r="BS99" s="209" t="s">
        <v>167</v>
      </c>
      <c r="BT99" s="210">
        <v>2</v>
      </c>
      <c r="BV99" s="209" t="s">
        <v>141</v>
      </c>
      <c r="BW99" s="210">
        <v>4</v>
      </c>
      <c r="BY99" s="209" t="s">
        <v>165</v>
      </c>
      <c r="BZ99" s="210">
        <v>2</v>
      </c>
      <c r="CB99" s="667" t="s">
        <v>281</v>
      </c>
      <c r="CC99" s="668">
        <v>6</v>
      </c>
      <c r="CE99" s="209"/>
      <c r="CF99" s="210"/>
      <c r="CH99" s="209"/>
      <c r="CI99" s="210"/>
      <c r="CK99" s="209"/>
      <c r="CL99" s="210"/>
      <c r="CN99" s="209"/>
      <c r="CO99" s="210"/>
    </row>
    <row r="100" spans="1:93" ht="24.95" customHeight="1">
      <c r="A100" s="654" t="str">
        <f ca="1">IFERROR(IF(INDIRECT($A$14&amp;ROW())&lt;&gt;"",COUNTIF(Summary!$B$30:$B$1054,INDIRECT($A$14&amp;ROW())),""),"")</f>
        <v/>
      </c>
      <c r="B100" s="667"/>
      <c r="C100" s="668"/>
      <c r="E100" s="209"/>
      <c r="F100" s="210"/>
      <c r="H100" s="209"/>
      <c r="I100" s="210"/>
      <c r="K100" s="209"/>
      <c r="L100" s="210"/>
      <c r="N100" s="209"/>
      <c r="O100" s="210"/>
      <c r="Q100" s="209"/>
      <c r="R100" s="210"/>
      <c r="T100" s="209"/>
      <c r="U100" s="210"/>
      <c r="W100" s="209"/>
      <c r="X100" s="210"/>
      <c r="Z100" s="209"/>
      <c r="AA100" s="210"/>
      <c r="AC100" s="209"/>
      <c r="AD100" s="210"/>
      <c r="AF100" s="209"/>
      <c r="AG100" s="210"/>
      <c r="AI100" s="209"/>
      <c r="AJ100" s="210"/>
      <c r="AL100" s="209"/>
      <c r="AM100" s="210"/>
      <c r="AO100" s="209"/>
      <c r="AP100" s="210"/>
      <c r="AR100" s="209"/>
      <c r="AS100" s="210"/>
      <c r="AU100" s="209"/>
      <c r="AV100" s="210"/>
      <c r="AX100" s="209"/>
      <c r="AY100" s="671"/>
      <c r="BA100" s="209"/>
      <c r="BB100" s="210"/>
      <c r="BD100" s="209"/>
      <c r="BE100" s="210"/>
      <c r="BG100" s="209"/>
      <c r="BH100" s="210"/>
      <c r="BJ100" s="209" t="s">
        <v>139</v>
      </c>
      <c r="BK100" s="210">
        <v>3</v>
      </c>
      <c r="BM100" s="209" t="s">
        <v>280</v>
      </c>
      <c r="BN100" s="210">
        <v>2</v>
      </c>
      <c r="BP100" s="209" t="s">
        <v>139</v>
      </c>
      <c r="BQ100" s="210">
        <v>13</v>
      </c>
      <c r="BS100" s="209" t="s">
        <v>168</v>
      </c>
      <c r="BT100" s="210">
        <v>1</v>
      </c>
      <c r="BV100" s="209" t="s">
        <v>142</v>
      </c>
      <c r="BW100" s="210">
        <v>4</v>
      </c>
      <c r="BY100" s="209" t="s">
        <v>166</v>
      </c>
      <c r="BZ100" s="210">
        <v>2</v>
      </c>
      <c r="CB100" s="667" t="s">
        <v>154</v>
      </c>
      <c r="CC100" s="668">
        <v>14</v>
      </c>
      <c r="CE100" s="209"/>
      <c r="CF100" s="210"/>
      <c r="CH100" s="209"/>
      <c r="CI100" s="210"/>
      <c r="CK100" s="209"/>
      <c r="CL100" s="210"/>
      <c r="CN100" s="209"/>
      <c r="CO100" s="210"/>
    </row>
    <row r="101" spans="1:93" ht="24.95" customHeight="1">
      <c r="A101" s="654" t="str">
        <f ca="1">IFERROR(IF(INDIRECT($A$14&amp;ROW())&lt;&gt;"",COUNTIF(Summary!$B$30:$B$1054,INDIRECT($A$14&amp;ROW())),""),"")</f>
        <v/>
      </c>
      <c r="B101" s="667"/>
      <c r="C101" s="668"/>
      <c r="E101" s="209"/>
      <c r="F101" s="210"/>
      <c r="H101" s="209"/>
      <c r="I101" s="210"/>
      <c r="K101" s="209"/>
      <c r="L101" s="210"/>
      <c r="N101" s="209"/>
      <c r="O101" s="210"/>
      <c r="Q101" s="209"/>
      <c r="R101" s="210"/>
      <c r="T101" s="209"/>
      <c r="U101" s="210"/>
      <c r="W101" s="209"/>
      <c r="X101" s="210"/>
      <c r="Z101" s="209"/>
      <c r="AA101" s="210"/>
      <c r="AC101" s="209"/>
      <c r="AD101" s="210"/>
      <c r="AF101" s="209"/>
      <c r="AG101" s="210"/>
      <c r="AI101" s="209"/>
      <c r="AJ101" s="210"/>
      <c r="AL101" s="209"/>
      <c r="AM101" s="210"/>
      <c r="AO101" s="209"/>
      <c r="AP101" s="210"/>
      <c r="AR101" s="209"/>
      <c r="AS101" s="210"/>
      <c r="AU101" s="209"/>
      <c r="AV101" s="210"/>
      <c r="AX101" s="209"/>
      <c r="AY101" s="671"/>
      <c r="BA101" s="209"/>
      <c r="BB101" s="210"/>
      <c r="BD101" s="209"/>
      <c r="BE101" s="210"/>
      <c r="BG101" s="209"/>
      <c r="BH101" s="210"/>
      <c r="BJ101" s="209" t="s">
        <v>140</v>
      </c>
      <c r="BK101" s="210">
        <v>3</v>
      </c>
      <c r="BM101" s="209" t="s">
        <v>138</v>
      </c>
      <c r="BN101" s="210">
        <v>7</v>
      </c>
      <c r="BP101" s="209" t="s">
        <v>140</v>
      </c>
      <c r="BQ101" s="210">
        <v>7</v>
      </c>
      <c r="BS101" s="209" t="s">
        <v>326</v>
      </c>
      <c r="BT101" s="210"/>
      <c r="BV101" s="209" t="s">
        <v>152</v>
      </c>
      <c r="BW101" s="210">
        <v>3</v>
      </c>
      <c r="BY101" s="209" t="s">
        <v>137</v>
      </c>
      <c r="BZ101" s="210">
        <v>11</v>
      </c>
      <c r="CB101" s="667" t="s">
        <v>155</v>
      </c>
      <c r="CC101" s="668">
        <v>2</v>
      </c>
      <c r="CE101" s="209"/>
      <c r="CF101" s="210"/>
      <c r="CH101" s="209"/>
      <c r="CI101" s="210"/>
      <c r="CK101" s="209"/>
      <c r="CL101" s="210"/>
      <c r="CN101" s="209"/>
      <c r="CO101" s="210"/>
    </row>
    <row r="102" spans="1:93" ht="24.95" customHeight="1">
      <c r="A102" s="654" t="str">
        <f ca="1">IFERROR(IF(INDIRECT($A$14&amp;ROW())&lt;&gt;"",COUNTIF(Summary!$B$30:$B$1054,INDIRECT($A$14&amp;ROW())),""),"")</f>
        <v/>
      </c>
      <c r="B102" s="667"/>
      <c r="C102" s="668"/>
      <c r="E102" s="209"/>
      <c r="F102" s="210"/>
      <c r="H102" s="209"/>
      <c r="I102" s="210"/>
      <c r="K102" s="209"/>
      <c r="L102" s="210"/>
      <c r="N102" s="209"/>
      <c r="O102" s="210"/>
      <c r="Q102" s="209"/>
      <c r="R102" s="210"/>
      <c r="T102" s="209"/>
      <c r="U102" s="210"/>
      <c r="W102" s="209"/>
      <c r="X102" s="210"/>
      <c r="Z102" s="209"/>
      <c r="AA102" s="210"/>
      <c r="AC102" s="209"/>
      <c r="AD102" s="210"/>
      <c r="AF102" s="209"/>
      <c r="AG102" s="210"/>
      <c r="AI102" s="209"/>
      <c r="AJ102" s="210"/>
      <c r="AL102" s="209"/>
      <c r="AM102" s="210"/>
      <c r="AO102" s="209"/>
      <c r="AP102" s="210"/>
      <c r="AR102" s="209"/>
      <c r="AS102" s="210"/>
      <c r="AU102" s="209"/>
      <c r="AV102" s="210"/>
      <c r="AX102" s="209"/>
      <c r="AY102" s="671"/>
      <c r="BA102" s="209"/>
      <c r="BB102" s="210"/>
      <c r="BD102" s="209"/>
      <c r="BE102" s="210"/>
      <c r="BG102" s="209"/>
      <c r="BH102" s="210"/>
      <c r="BJ102" s="209" t="s">
        <v>141</v>
      </c>
      <c r="BK102" s="210">
        <v>3</v>
      </c>
      <c r="BM102" s="209" t="s">
        <v>139</v>
      </c>
      <c r="BN102" s="210">
        <v>6</v>
      </c>
      <c r="BP102" s="209" t="s">
        <v>141</v>
      </c>
      <c r="BQ102" s="210">
        <v>2</v>
      </c>
      <c r="BS102" s="209" t="s">
        <v>170</v>
      </c>
      <c r="BT102" s="210">
        <v>1</v>
      </c>
      <c r="BV102" s="209" t="s">
        <v>281</v>
      </c>
      <c r="BW102" s="210">
        <v>4</v>
      </c>
      <c r="BY102" s="209" t="s">
        <v>280</v>
      </c>
      <c r="BZ102" s="210">
        <v>4</v>
      </c>
      <c r="CB102" s="667" t="s">
        <v>283</v>
      </c>
      <c r="CC102" s="668">
        <v>3</v>
      </c>
      <c r="CE102" s="209"/>
      <c r="CF102" s="210"/>
      <c r="CH102" s="209"/>
      <c r="CI102" s="210"/>
      <c r="CK102" s="209"/>
      <c r="CL102" s="210"/>
      <c r="CN102" s="209"/>
      <c r="CO102" s="210"/>
    </row>
    <row r="103" spans="1:93" ht="24.95" customHeight="1">
      <c r="A103" s="654" t="str">
        <f ca="1">IFERROR(IF(INDIRECT($A$14&amp;ROW())&lt;&gt;"",COUNTIF(Summary!$B$30:$B$1054,INDIRECT($A$14&amp;ROW())),""),"")</f>
        <v/>
      </c>
      <c r="B103" s="667"/>
      <c r="C103" s="668"/>
      <c r="E103" s="209"/>
      <c r="F103" s="210"/>
      <c r="H103" s="209"/>
      <c r="I103" s="210"/>
      <c r="K103" s="209"/>
      <c r="L103" s="210"/>
      <c r="N103" s="209"/>
      <c r="O103" s="210"/>
      <c r="Q103" s="209"/>
      <c r="R103" s="210"/>
      <c r="T103" s="209"/>
      <c r="U103" s="210"/>
      <c r="W103" s="209"/>
      <c r="X103" s="210"/>
      <c r="Z103" s="209"/>
      <c r="AA103" s="210"/>
      <c r="AC103" s="209"/>
      <c r="AD103" s="210"/>
      <c r="AF103" s="209"/>
      <c r="AG103" s="210"/>
      <c r="AI103" s="209"/>
      <c r="AJ103" s="210"/>
      <c r="AL103" s="209"/>
      <c r="AM103" s="210"/>
      <c r="AO103" s="209"/>
      <c r="AP103" s="210"/>
      <c r="AR103" s="209"/>
      <c r="AS103" s="210"/>
      <c r="AU103" s="209"/>
      <c r="AV103" s="210"/>
      <c r="AX103" s="209"/>
      <c r="AY103" s="671"/>
      <c r="BA103" s="209"/>
      <c r="BB103" s="210"/>
      <c r="BD103" s="209"/>
      <c r="BE103" s="210"/>
      <c r="BG103" s="209"/>
      <c r="BH103" s="210"/>
      <c r="BJ103" s="209" t="s">
        <v>152</v>
      </c>
      <c r="BK103" s="210">
        <v>1</v>
      </c>
      <c r="BM103" s="209" t="s">
        <v>140</v>
      </c>
      <c r="BN103" s="210">
        <v>8</v>
      </c>
      <c r="BP103" s="209" t="s">
        <v>142</v>
      </c>
      <c r="BQ103" s="210">
        <v>2</v>
      </c>
      <c r="BS103" s="209" t="s">
        <v>609</v>
      </c>
      <c r="BT103" s="210">
        <v>1</v>
      </c>
      <c r="BV103" s="209" t="s">
        <v>154</v>
      </c>
      <c r="BW103" s="210">
        <v>10</v>
      </c>
      <c r="BY103" s="209" t="s">
        <v>138</v>
      </c>
      <c r="BZ103" s="210">
        <v>20</v>
      </c>
      <c r="CB103" s="667" t="s">
        <v>284</v>
      </c>
      <c r="CC103" s="668">
        <v>2</v>
      </c>
      <c r="CE103" s="209"/>
      <c r="CF103" s="210"/>
      <c r="CH103" s="209"/>
      <c r="CI103" s="210"/>
      <c r="CK103" s="209"/>
      <c r="CL103" s="210"/>
      <c r="CN103" s="209"/>
      <c r="CO103" s="210"/>
    </row>
    <row r="104" spans="1:93" ht="24.95" customHeight="1">
      <c r="A104" s="654" t="str">
        <f ca="1">IFERROR(IF(INDIRECT($A$14&amp;ROW())&lt;&gt;"",COUNTIF(Summary!$B$30:$B$1054,INDIRECT($A$14&amp;ROW())),""),"")</f>
        <v/>
      </c>
      <c r="B104" s="667"/>
      <c r="C104" s="668"/>
      <c r="E104" s="209"/>
      <c r="F104" s="210"/>
      <c r="H104" s="209"/>
      <c r="I104" s="210"/>
      <c r="K104" s="209"/>
      <c r="L104" s="210"/>
      <c r="N104" s="209"/>
      <c r="O104" s="210"/>
      <c r="Q104" s="209"/>
      <c r="R104" s="210"/>
      <c r="T104" s="209"/>
      <c r="U104" s="210"/>
      <c r="W104" s="209"/>
      <c r="X104" s="210"/>
      <c r="Z104" s="209"/>
      <c r="AA104" s="210"/>
      <c r="AC104" s="209"/>
      <c r="AD104" s="210"/>
      <c r="AF104" s="209"/>
      <c r="AG104" s="210"/>
      <c r="AI104" s="209"/>
      <c r="AJ104" s="210"/>
      <c r="AL104" s="209"/>
      <c r="AM104" s="210"/>
      <c r="AO104" s="209"/>
      <c r="AP104" s="210"/>
      <c r="AR104" s="209"/>
      <c r="AS104" s="210"/>
      <c r="AU104" s="209"/>
      <c r="AV104" s="210"/>
      <c r="AX104" s="209"/>
      <c r="AY104" s="671"/>
      <c r="BA104" s="209"/>
      <c r="BB104" s="210"/>
      <c r="BD104" s="209"/>
      <c r="BE104" s="210"/>
      <c r="BG104" s="209"/>
      <c r="BH104" s="210"/>
      <c r="BJ104" s="209" t="s">
        <v>154</v>
      </c>
      <c r="BK104" s="210">
        <v>2</v>
      </c>
      <c r="BM104" s="209" t="s">
        <v>141</v>
      </c>
      <c r="BN104" s="210">
        <v>3</v>
      </c>
      <c r="BP104" s="209" t="s">
        <v>152</v>
      </c>
      <c r="BQ104" s="210">
        <v>1</v>
      </c>
      <c r="BS104" s="209" t="s">
        <v>646</v>
      </c>
      <c r="BT104" s="210">
        <v>1</v>
      </c>
      <c r="BV104" s="209" t="s">
        <v>155</v>
      </c>
      <c r="BW104" s="210">
        <v>2</v>
      </c>
      <c r="BY104" s="209" t="s">
        <v>139</v>
      </c>
      <c r="BZ104" s="210">
        <v>13</v>
      </c>
      <c r="CB104" s="667" t="s">
        <v>156</v>
      </c>
      <c r="CC104" s="668">
        <v>3</v>
      </c>
      <c r="CE104" s="209"/>
      <c r="CF104" s="210"/>
      <c r="CH104" s="209"/>
      <c r="CI104" s="210"/>
      <c r="CK104" s="209"/>
      <c r="CL104" s="210"/>
      <c r="CN104" s="209"/>
      <c r="CO104" s="210"/>
    </row>
    <row r="105" spans="1:93" ht="24.95" customHeight="1">
      <c r="A105" s="654" t="str">
        <f ca="1">IFERROR(IF(INDIRECT($A$14&amp;ROW())&lt;&gt;"",COUNTIF(Summary!$B$30:$B$1054,INDIRECT($A$14&amp;ROW())),""),"")</f>
        <v/>
      </c>
      <c r="B105" s="667"/>
      <c r="C105" s="668"/>
      <c r="E105" s="209"/>
      <c r="F105" s="210"/>
      <c r="H105" s="209"/>
      <c r="I105" s="210"/>
      <c r="K105" s="209"/>
      <c r="L105" s="210"/>
      <c r="N105" s="209"/>
      <c r="O105" s="210"/>
      <c r="Q105" s="209"/>
      <c r="R105" s="210"/>
      <c r="T105" s="209"/>
      <c r="U105" s="210"/>
      <c r="W105" s="209"/>
      <c r="X105" s="210"/>
      <c r="Z105" s="209"/>
      <c r="AA105" s="210"/>
      <c r="AC105" s="209"/>
      <c r="AD105" s="210"/>
      <c r="AF105" s="209"/>
      <c r="AG105" s="210"/>
      <c r="AI105" s="209"/>
      <c r="AJ105" s="210"/>
      <c r="AL105" s="209"/>
      <c r="AM105" s="210"/>
      <c r="AO105" s="209"/>
      <c r="AP105" s="210"/>
      <c r="AR105" s="209"/>
      <c r="AS105" s="210"/>
      <c r="AU105" s="209"/>
      <c r="AV105" s="210"/>
      <c r="AX105" s="209"/>
      <c r="AY105" s="671"/>
      <c r="BA105" s="209"/>
      <c r="BB105" s="210"/>
      <c r="BD105" s="209"/>
      <c r="BE105" s="210"/>
      <c r="BG105" s="209"/>
      <c r="BH105" s="210"/>
      <c r="BJ105" s="209" t="s">
        <v>155</v>
      </c>
      <c r="BK105" s="210">
        <v>3</v>
      </c>
      <c r="BM105" s="209" t="s">
        <v>142</v>
      </c>
      <c r="BN105" s="210">
        <v>1</v>
      </c>
      <c r="BP105" s="209" t="s">
        <v>281</v>
      </c>
      <c r="BQ105" s="210">
        <v>1</v>
      </c>
      <c r="BS105" s="209" t="s">
        <v>629</v>
      </c>
      <c r="BT105" s="210">
        <v>1</v>
      </c>
      <c r="BV105" s="209" t="s">
        <v>283</v>
      </c>
      <c r="BW105" s="210">
        <v>2</v>
      </c>
      <c r="BY105" s="209" t="s">
        <v>140</v>
      </c>
      <c r="BZ105" s="210">
        <v>9</v>
      </c>
      <c r="CB105" s="667" t="s">
        <v>285</v>
      </c>
      <c r="CC105" s="668">
        <v>2</v>
      </c>
      <c r="CE105" s="209"/>
      <c r="CF105" s="210"/>
      <c r="CH105" s="209"/>
      <c r="CI105" s="210"/>
      <c r="CK105" s="209"/>
      <c r="CL105" s="210"/>
      <c r="CN105" s="209"/>
      <c r="CO105" s="210"/>
    </row>
    <row r="106" spans="1:93" ht="24.95" customHeight="1">
      <c r="A106" s="654" t="str">
        <f ca="1">IFERROR(IF(INDIRECT($A$14&amp;ROW())&lt;&gt;"",COUNTIF(Summary!$B$30:$B$1054,INDIRECT($A$14&amp;ROW())),""),"")</f>
        <v/>
      </c>
      <c r="B106" s="667"/>
      <c r="C106" s="668"/>
      <c r="E106" s="209"/>
      <c r="F106" s="210"/>
      <c r="H106" s="209"/>
      <c r="I106" s="210"/>
      <c r="K106" s="209"/>
      <c r="L106" s="210"/>
      <c r="N106" s="209"/>
      <c r="O106" s="210"/>
      <c r="Q106" s="209"/>
      <c r="R106" s="210"/>
      <c r="T106" s="209"/>
      <c r="U106" s="210"/>
      <c r="W106" s="209"/>
      <c r="X106" s="210"/>
      <c r="Z106" s="209"/>
      <c r="AA106" s="210"/>
      <c r="AC106" s="209"/>
      <c r="AD106" s="210"/>
      <c r="AF106" s="209"/>
      <c r="AG106" s="210"/>
      <c r="AI106" s="209"/>
      <c r="AJ106" s="210"/>
      <c r="AL106" s="209"/>
      <c r="AM106" s="210"/>
      <c r="AO106" s="209"/>
      <c r="AP106" s="210"/>
      <c r="AR106" s="209"/>
      <c r="AS106" s="210"/>
      <c r="AU106" s="209"/>
      <c r="AV106" s="210"/>
      <c r="AX106" s="209"/>
      <c r="AY106" s="671"/>
      <c r="BA106" s="209"/>
      <c r="BB106" s="210"/>
      <c r="BD106" s="209"/>
      <c r="BE106" s="210"/>
      <c r="BG106" s="209"/>
      <c r="BH106" s="210"/>
      <c r="BJ106" s="209" t="s">
        <v>283</v>
      </c>
      <c r="BK106" s="210">
        <v>1</v>
      </c>
      <c r="BM106" s="209" t="s">
        <v>152</v>
      </c>
      <c r="BN106" s="210">
        <v>1</v>
      </c>
      <c r="BP106" s="209" t="s">
        <v>153</v>
      </c>
      <c r="BQ106" s="210">
        <v>2</v>
      </c>
      <c r="BS106" s="209" t="s">
        <v>685</v>
      </c>
      <c r="BT106" s="210">
        <v>1</v>
      </c>
      <c r="BV106" s="209" t="s">
        <v>156</v>
      </c>
      <c r="BW106" s="210">
        <v>1</v>
      </c>
      <c r="BY106" s="209" t="s">
        <v>141</v>
      </c>
      <c r="BZ106" s="210">
        <v>4</v>
      </c>
      <c r="CB106" s="667" t="s">
        <v>290</v>
      </c>
      <c r="CC106" s="668">
        <v>2</v>
      </c>
      <c r="CE106" s="209"/>
      <c r="CF106" s="210"/>
      <c r="CH106" s="209"/>
      <c r="CI106" s="210"/>
      <c r="CK106" s="209"/>
      <c r="CL106" s="210"/>
      <c r="CN106" s="209"/>
      <c r="CO106" s="210"/>
    </row>
    <row r="107" spans="1:93" ht="24.95" customHeight="1">
      <c r="A107" s="654" t="str">
        <f ca="1">IFERROR(IF(INDIRECT($A$14&amp;ROW())&lt;&gt;"",COUNTIF(Summary!$B$30:$B$1054,INDIRECT($A$14&amp;ROW())),""),"")</f>
        <v/>
      </c>
      <c r="B107" s="667"/>
      <c r="C107" s="668"/>
      <c r="E107" s="209"/>
      <c r="F107" s="210"/>
      <c r="H107" s="209"/>
      <c r="I107" s="210"/>
      <c r="K107" s="209"/>
      <c r="L107" s="210"/>
      <c r="N107" s="209"/>
      <c r="O107" s="210"/>
      <c r="Q107" s="209"/>
      <c r="R107" s="210"/>
      <c r="T107" s="209"/>
      <c r="U107" s="210"/>
      <c r="W107" s="209"/>
      <c r="X107" s="210"/>
      <c r="Z107" s="209"/>
      <c r="AA107" s="210"/>
      <c r="AC107" s="209"/>
      <c r="AD107" s="210"/>
      <c r="AF107" s="209"/>
      <c r="AG107" s="210"/>
      <c r="AI107" s="209"/>
      <c r="AJ107" s="210"/>
      <c r="AL107" s="209"/>
      <c r="AM107" s="210"/>
      <c r="AO107" s="209"/>
      <c r="AP107" s="210"/>
      <c r="AR107" s="209"/>
      <c r="AS107" s="210"/>
      <c r="AU107" s="209"/>
      <c r="AV107" s="210"/>
      <c r="AX107" s="209"/>
      <c r="AY107" s="671"/>
      <c r="BA107" s="209"/>
      <c r="BB107" s="210"/>
      <c r="BD107" s="209"/>
      <c r="BE107" s="210"/>
      <c r="BG107" s="209"/>
      <c r="BH107" s="210"/>
      <c r="BJ107" s="209" t="s">
        <v>156</v>
      </c>
      <c r="BK107" s="210">
        <v>1</v>
      </c>
      <c r="BM107" s="209" t="s">
        <v>281</v>
      </c>
      <c r="BN107" s="210">
        <v>1</v>
      </c>
      <c r="BP107" s="209" t="s">
        <v>154</v>
      </c>
      <c r="BQ107" s="210">
        <v>2</v>
      </c>
      <c r="BS107" s="209" t="s">
        <v>614</v>
      </c>
      <c r="BT107" s="210">
        <v>1</v>
      </c>
      <c r="BV107" s="209" t="s">
        <v>285</v>
      </c>
      <c r="BW107" s="210">
        <v>2</v>
      </c>
      <c r="BY107" s="209" t="s">
        <v>142</v>
      </c>
      <c r="BZ107" s="210">
        <v>6</v>
      </c>
      <c r="CB107" s="667" t="s">
        <v>157</v>
      </c>
      <c r="CC107" s="668">
        <v>2</v>
      </c>
      <c r="CE107" s="209"/>
      <c r="CF107" s="210"/>
      <c r="CH107" s="209"/>
      <c r="CI107" s="210"/>
      <c r="CK107" s="209"/>
      <c r="CL107" s="210"/>
      <c r="CN107" s="209"/>
      <c r="CO107" s="210"/>
    </row>
    <row r="108" spans="1:93" ht="24.95" customHeight="1">
      <c r="A108" s="654" t="str">
        <f ca="1">IFERROR(IF(INDIRECT($A$14&amp;ROW())&lt;&gt;"",COUNTIF(Summary!$B$30:$B$1054,INDIRECT($A$14&amp;ROW())),""),"")</f>
        <v/>
      </c>
      <c r="B108" s="667"/>
      <c r="C108" s="668"/>
      <c r="E108" s="209"/>
      <c r="F108" s="210"/>
      <c r="H108" s="209"/>
      <c r="I108" s="210"/>
      <c r="K108" s="209"/>
      <c r="L108" s="210"/>
      <c r="N108" s="209"/>
      <c r="O108" s="210"/>
      <c r="Q108" s="209"/>
      <c r="R108" s="210"/>
      <c r="T108" s="209"/>
      <c r="U108" s="210"/>
      <c r="W108" s="209"/>
      <c r="X108" s="210"/>
      <c r="Z108" s="209"/>
      <c r="AA108" s="210"/>
      <c r="AC108" s="209"/>
      <c r="AD108" s="210"/>
      <c r="AF108" s="209"/>
      <c r="AG108" s="210"/>
      <c r="AI108" s="209"/>
      <c r="AJ108" s="210"/>
      <c r="AL108" s="209"/>
      <c r="AM108" s="210"/>
      <c r="AO108" s="209"/>
      <c r="AP108" s="210"/>
      <c r="AR108" s="209"/>
      <c r="AS108" s="210"/>
      <c r="AU108" s="209"/>
      <c r="AV108" s="210"/>
      <c r="AX108" s="209"/>
      <c r="AY108" s="671"/>
      <c r="BA108" s="209"/>
      <c r="BB108" s="210"/>
      <c r="BD108" s="209"/>
      <c r="BE108" s="210"/>
      <c r="BG108" s="209"/>
      <c r="BH108" s="210"/>
      <c r="BJ108" s="209" t="s">
        <v>290</v>
      </c>
      <c r="BK108" s="210">
        <v>1</v>
      </c>
      <c r="BM108" s="209" t="s">
        <v>153</v>
      </c>
      <c r="BN108" s="210">
        <v>2</v>
      </c>
      <c r="BP108" s="209" t="s">
        <v>155</v>
      </c>
      <c r="BQ108" s="210">
        <v>1</v>
      </c>
      <c r="BS108" s="209" t="s">
        <v>491</v>
      </c>
      <c r="BT108" s="210">
        <v>1</v>
      </c>
      <c r="BV108" s="209" t="s">
        <v>290</v>
      </c>
      <c r="BW108" s="210">
        <v>4</v>
      </c>
      <c r="BY108" s="209" t="s">
        <v>281</v>
      </c>
      <c r="BZ108" s="210">
        <v>8</v>
      </c>
      <c r="CB108" s="667" t="s">
        <v>291</v>
      </c>
      <c r="CC108" s="668">
        <v>1</v>
      </c>
      <c r="CE108" s="209"/>
      <c r="CF108" s="210"/>
      <c r="CH108" s="209"/>
      <c r="CI108" s="210"/>
      <c r="CK108" s="209"/>
      <c r="CL108" s="210"/>
      <c r="CN108" s="209"/>
      <c r="CO108" s="210"/>
    </row>
    <row r="109" spans="1:93" ht="24.95" customHeight="1">
      <c r="A109" s="654" t="str">
        <f ca="1">IFERROR(IF(INDIRECT($A$14&amp;ROW())&lt;&gt;"",COUNTIF(Summary!$B$30:$B$1054,INDIRECT($A$14&amp;ROW())),""),"")</f>
        <v/>
      </c>
      <c r="B109" s="667"/>
      <c r="C109" s="668"/>
      <c r="E109" s="209"/>
      <c r="F109" s="210"/>
      <c r="H109" s="209"/>
      <c r="I109" s="210"/>
      <c r="K109" s="209"/>
      <c r="L109" s="210"/>
      <c r="N109" s="209"/>
      <c r="O109" s="210"/>
      <c r="Q109" s="209"/>
      <c r="R109" s="210"/>
      <c r="T109" s="209"/>
      <c r="U109" s="210"/>
      <c r="W109" s="209"/>
      <c r="X109" s="210"/>
      <c r="Z109" s="209"/>
      <c r="AA109" s="210"/>
      <c r="AC109" s="209"/>
      <c r="AD109" s="210"/>
      <c r="AF109" s="209"/>
      <c r="AG109" s="210"/>
      <c r="AI109" s="209"/>
      <c r="AJ109" s="210"/>
      <c r="AL109" s="209"/>
      <c r="AM109" s="210"/>
      <c r="AO109" s="209"/>
      <c r="AP109" s="210"/>
      <c r="AR109" s="209"/>
      <c r="AS109" s="210"/>
      <c r="AU109" s="209"/>
      <c r="AV109" s="210"/>
      <c r="AX109" s="209"/>
      <c r="AY109" s="671"/>
      <c r="BA109" s="209"/>
      <c r="BB109" s="210"/>
      <c r="BD109" s="209"/>
      <c r="BE109" s="210"/>
      <c r="BG109" s="209"/>
      <c r="BH109" s="210"/>
      <c r="BJ109" s="209" t="s">
        <v>321</v>
      </c>
      <c r="BK109" s="210">
        <v>1</v>
      </c>
      <c r="BM109" s="209" t="s">
        <v>154</v>
      </c>
      <c r="BN109" s="210">
        <v>3</v>
      </c>
      <c r="BP109" s="209" t="s">
        <v>285</v>
      </c>
      <c r="BQ109" s="210">
        <v>1</v>
      </c>
      <c r="BS109" s="209" t="s">
        <v>707</v>
      </c>
      <c r="BT109" s="210">
        <v>1</v>
      </c>
      <c r="BV109" s="209" t="s">
        <v>292</v>
      </c>
      <c r="BW109" s="210">
        <v>1</v>
      </c>
      <c r="BY109" s="209" t="s">
        <v>154</v>
      </c>
      <c r="BZ109" s="210">
        <v>5</v>
      </c>
      <c r="CB109" s="667" t="s">
        <v>292</v>
      </c>
      <c r="CC109" s="668">
        <v>3</v>
      </c>
      <c r="CE109" s="209"/>
      <c r="CF109" s="210"/>
      <c r="CH109" s="209"/>
      <c r="CI109" s="210"/>
      <c r="CK109" s="209"/>
      <c r="CL109" s="210"/>
      <c r="CN109" s="209"/>
      <c r="CO109" s="210"/>
    </row>
    <row r="110" spans="1:93" ht="24.95" customHeight="1">
      <c r="A110" s="654" t="str">
        <f ca="1">IFERROR(IF(INDIRECT($A$14&amp;ROW())&lt;&gt;"",COUNTIF(Summary!$B$30:$B$1054,INDIRECT($A$14&amp;ROW())),""),"")</f>
        <v/>
      </c>
      <c r="B110" s="667"/>
      <c r="C110" s="668"/>
      <c r="E110" s="209"/>
      <c r="F110" s="210"/>
      <c r="H110" s="209"/>
      <c r="I110" s="210"/>
      <c r="K110" s="209"/>
      <c r="L110" s="210"/>
      <c r="N110" s="209"/>
      <c r="O110" s="210"/>
      <c r="Q110" s="209"/>
      <c r="R110" s="210"/>
      <c r="T110" s="209"/>
      <c r="U110" s="210"/>
      <c r="W110" s="209"/>
      <c r="X110" s="210"/>
      <c r="Z110" s="209"/>
      <c r="AA110" s="210"/>
      <c r="AC110" s="209"/>
      <c r="AD110" s="210"/>
      <c r="AF110" s="209"/>
      <c r="AG110" s="210"/>
      <c r="AI110" s="209"/>
      <c r="AJ110" s="210"/>
      <c r="AL110" s="209"/>
      <c r="AM110" s="210"/>
      <c r="AO110" s="209"/>
      <c r="AP110" s="210"/>
      <c r="AR110" s="209"/>
      <c r="AS110" s="210"/>
      <c r="AU110" s="209"/>
      <c r="AV110" s="210"/>
      <c r="AX110" s="209"/>
      <c r="AY110" s="671"/>
      <c r="BA110" s="209"/>
      <c r="BB110" s="210"/>
      <c r="BD110" s="209"/>
      <c r="BE110" s="210"/>
      <c r="BG110" s="209"/>
      <c r="BH110" s="210"/>
      <c r="BJ110" s="209" t="s">
        <v>349</v>
      </c>
      <c r="BK110" s="210">
        <v>1</v>
      </c>
      <c r="BM110" s="209" t="s">
        <v>155</v>
      </c>
      <c r="BN110" s="210">
        <v>1</v>
      </c>
      <c r="BP110" s="209" t="s">
        <v>157</v>
      </c>
      <c r="BQ110" s="210">
        <v>2</v>
      </c>
      <c r="BS110" s="209" t="s">
        <v>492</v>
      </c>
      <c r="BT110" s="210">
        <v>1</v>
      </c>
      <c r="BV110" s="209" t="s">
        <v>296</v>
      </c>
      <c r="BW110" s="210">
        <v>1</v>
      </c>
      <c r="BY110" s="209" t="s">
        <v>155</v>
      </c>
      <c r="BZ110" s="210">
        <v>5</v>
      </c>
      <c r="CB110" s="667" t="s">
        <v>294</v>
      </c>
      <c r="CC110" s="668">
        <v>1</v>
      </c>
      <c r="CE110" s="209"/>
      <c r="CF110" s="210"/>
      <c r="CH110" s="209"/>
      <c r="CI110" s="210"/>
      <c r="CK110" s="209"/>
      <c r="CL110" s="210"/>
      <c r="CN110" s="209"/>
      <c r="CO110" s="210"/>
    </row>
    <row r="111" spans="1:93" ht="24.95" customHeight="1">
      <c r="A111" s="654" t="str">
        <f ca="1">IFERROR(IF(INDIRECT($A$14&amp;ROW())&lt;&gt;"",COUNTIF(Summary!$B$30:$B$1054,INDIRECT($A$14&amp;ROW())),""),"")</f>
        <v/>
      </c>
      <c r="B111" s="667"/>
      <c r="C111" s="668"/>
      <c r="E111" s="209"/>
      <c r="F111" s="210"/>
      <c r="H111" s="209"/>
      <c r="I111" s="210"/>
      <c r="K111" s="209"/>
      <c r="L111" s="210"/>
      <c r="N111" s="209"/>
      <c r="O111" s="210"/>
      <c r="Q111" s="209"/>
      <c r="R111" s="210"/>
      <c r="T111" s="209"/>
      <c r="U111" s="210"/>
      <c r="W111" s="209"/>
      <c r="X111" s="210"/>
      <c r="Z111" s="209"/>
      <c r="AA111" s="210"/>
      <c r="AC111" s="209"/>
      <c r="AD111" s="210"/>
      <c r="AF111" s="209"/>
      <c r="AG111" s="210"/>
      <c r="AI111" s="209"/>
      <c r="AJ111" s="210"/>
      <c r="AL111" s="209"/>
      <c r="AM111" s="210"/>
      <c r="AO111" s="209"/>
      <c r="AP111" s="210"/>
      <c r="AR111" s="209"/>
      <c r="AS111" s="210"/>
      <c r="AU111" s="209"/>
      <c r="AV111" s="210"/>
      <c r="AX111" s="209"/>
      <c r="AY111" s="671"/>
      <c r="BA111" s="209"/>
      <c r="BB111" s="210"/>
      <c r="BD111" s="209"/>
      <c r="BE111" s="210"/>
      <c r="BG111" s="209"/>
      <c r="BH111" s="210"/>
      <c r="BJ111" s="209" t="s">
        <v>167</v>
      </c>
      <c r="BK111" s="210">
        <v>2</v>
      </c>
      <c r="BM111" s="209" t="s">
        <v>156</v>
      </c>
      <c r="BN111" s="210">
        <v>2</v>
      </c>
      <c r="BP111" s="209" t="s">
        <v>301</v>
      </c>
      <c r="BQ111" s="210">
        <v>1</v>
      </c>
      <c r="BS111" s="209" t="s">
        <v>493</v>
      </c>
      <c r="BT111" s="210">
        <v>3</v>
      </c>
      <c r="BV111" s="209" t="s">
        <v>297</v>
      </c>
      <c r="BW111" s="210">
        <v>1</v>
      </c>
      <c r="BY111" s="209" t="s">
        <v>156</v>
      </c>
      <c r="BZ111" s="210">
        <v>1</v>
      </c>
      <c r="CB111" s="667" t="s">
        <v>297</v>
      </c>
      <c r="CC111" s="668">
        <v>1</v>
      </c>
      <c r="CE111" s="209"/>
      <c r="CF111" s="210"/>
      <c r="CH111" s="209"/>
      <c r="CI111" s="210"/>
      <c r="CK111" s="209"/>
      <c r="CL111" s="210"/>
      <c r="CN111" s="209"/>
      <c r="CO111" s="210"/>
    </row>
    <row r="112" spans="1:93" ht="24.95" customHeight="1">
      <c r="A112" s="654" t="str">
        <f ca="1">IFERROR(IF(INDIRECT($A$14&amp;ROW())&lt;&gt;"",COUNTIF(Summary!$B$30:$B$1054,INDIRECT($A$14&amp;ROW())),""),"")</f>
        <v/>
      </c>
      <c r="B112" s="667"/>
      <c r="C112" s="668"/>
      <c r="E112" s="209"/>
      <c r="F112" s="210"/>
      <c r="H112" s="209"/>
      <c r="I112" s="210"/>
      <c r="K112" s="209"/>
      <c r="L112" s="210"/>
      <c r="N112" s="209"/>
      <c r="O112" s="210"/>
      <c r="Q112" s="209"/>
      <c r="R112" s="210"/>
      <c r="T112" s="209"/>
      <c r="U112" s="210"/>
      <c r="W112" s="209"/>
      <c r="X112" s="210"/>
      <c r="Z112" s="209"/>
      <c r="AA112" s="210"/>
      <c r="AC112" s="209"/>
      <c r="AD112" s="210"/>
      <c r="AF112" s="209"/>
      <c r="AG112" s="210"/>
      <c r="AI112" s="209"/>
      <c r="AJ112" s="210"/>
      <c r="AL112" s="209"/>
      <c r="AM112" s="210"/>
      <c r="AO112" s="209"/>
      <c r="AP112" s="210"/>
      <c r="AR112" s="209"/>
      <c r="AS112" s="210"/>
      <c r="AU112" s="209"/>
      <c r="AV112" s="210"/>
      <c r="AX112" s="209"/>
      <c r="AY112" s="671"/>
      <c r="BA112" s="209"/>
      <c r="BB112" s="210"/>
      <c r="BD112" s="209"/>
      <c r="BE112" s="210"/>
      <c r="BG112" s="209"/>
      <c r="BH112" s="210"/>
      <c r="BJ112" s="209" t="s">
        <v>584</v>
      </c>
      <c r="BK112" s="210">
        <v>1</v>
      </c>
      <c r="BM112" s="209" t="s">
        <v>157</v>
      </c>
      <c r="BN112" s="210">
        <v>1</v>
      </c>
      <c r="BP112" s="209" t="s">
        <v>302</v>
      </c>
      <c r="BQ112" s="210">
        <v>2</v>
      </c>
      <c r="BS112" s="209" t="s">
        <v>589</v>
      </c>
      <c r="BT112" s="210">
        <v>2</v>
      </c>
      <c r="BV112" s="209" t="s">
        <v>301</v>
      </c>
      <c r="BW112" s="210">
        <v>1</v>
      </c>
      <c r="BY112" s="209" t="s">
        <v>285</v>
      </c>
      <c r="BZ112" s="210">
        <v>1</v>
      </c>
      <c r="CB112" s="667" t="s">
        <v>301</v>
      </c>
      <c r="CC112" s="668">
        <v>2</v>
      </c>
      <c r="CE112" s="209"/>
      <c r="CF112" s="210"/>
      <c r="CH112" s="209"/>
      <c r="CI112" s="210"/>
      <c r="CK112" s="209"/>
      <c r="CL112" s="210"/>
      <c r="CN112" s="209"/>
      <c r="CO112" s="210"/>
    </row>
    <row r="113" spans="1:93" ht="24.95" customHeight="1">
      <c r="A113" s="654" t="str">
        <f ca="1">IFERROR(IF(INDIRECT($A$14&amp;ROW())&lt;&gt;"",COUNTIF(Summary!$B$30:$B$1054,INDIRECT($A$14&amp;ROW())),""),"")</f>
        <v/>
      </c>
      <c r="B113" s="667"/>
      <c r="C113" s="668"/>
      <c r="E113" s="209"/>
      <c r="F113" s="210"/>
      <c r="H113" s="209"/>
      <c r="I113" s="210"/>
      <c r="K113" s="209"/>
      <c r="L113" s="210"/>
      <c r="N113" s="209"/>
      <c r="O113" s="210"/>
      <c r="Q113" s="209"/>
      <c r="R113" s="210"/>
      <c r="T113" s="209"/>
      <c r="U113" s="210"/>
      <c r="W113" s="209"/>
      <c r="X113" s="210"/>
      <c r="Z113" s="209"/>
      <c r="AA113" s="210"/>
      <c r="AC113" s="209"/>
      <c r="AD113" s="210"/>
      <c r="AF113" s="209"/>
      <c r="AG113" s="210"/>
      <c r="AI113" s="209"/>
      <c r="AJ113" s="210"/>
      <c r="AL113" s="209"/>
      <c r="AM113" s="210"/>
      <c r="AO113" s="209"/>
      <c r="AP113" s="210"/>
      <c r="AR113" s="209"/>
      <c r="AS113" s="210"/>
      <c r="AU113" s="209"/>
      <c r="AV113" s="210"/>
      <c r="AX113" s="209"/>
      <c r="AY113" s="671"/>
      <c r="BA113" s="209"/>
      <c r="BB113" s="210"/>
      <c r="BD113" s="209"/>
      <c r="BE113" s="210"/>
      <c r="BG113" s="209"/>
      <c r="BH113" s="210"/>
      <c r="BJ113" s="209" t="s">
        <v>488</v>
      </c>
      <c r="BK113" s="210">
        <v>1</v>
      </c>
      <c r="BM113" s="209" t="s">
        <v>292</v>
      </c>
      <c r="BN113" s="210">
        <v>2</v>
      </c>
      <c r="BP113" s="209" t="s">
        <v>320</v>
      </c>
      <c r="BQ113" s="210">
        <v>1</v>
      </c>
      <c r="BS113" s="209" t="s">
        <v>617</v>
      </c>
      <c r="BT113" s="210">
        <v>2</v>
      </c>
      <c r="BV113" s="209" t="s">
        <v>302</v>
      </c>
      <c r="BW113" s="210">
        <v>3</v>
      </c>
      <c r="BY113" s="209" t="s">
        <v>290</v>
      </c>
      <c r="BZ113" s="210">
        <v>2</v>
      </c>
      <c r="CB113" s="667" t="s">
        <v>302</v>
      </c>
      <c r="CC113" s="668">
        <v>4</v>
      </c>
      <c r="CE113" s="209"/>
      <c r="CF113" s="210"/>
      <c r="CH113" s="209"/>
      <c r="CI113" s="210"/>
      <c r="CK113" s="209"/>
      <c r="CL113" s="210"/>
      <c r="CN113" s="209"/>
      <c r="CO113" s="210"/>
    </row>
    <row r="114" spans="1:93" ht="24.95" customHeight="1">
      <c r="A114" s="654" t="str">
        <f ca="1">IFERROR(IF(INDIRECT($A$14&amp;ROW())&lt;&gt;"",COUNTIF(Summary!$B$30:$B$1054,INDIRECT($A$14&amp;ROW())),""),"")</f>
        <v/>
      </c>
      <c r="B114" s="667"/>
      <c r="C114" s="668"/>
      <c r="E114" s="209"/>
      <c r="F114" s="210"/>
      <c r="H114" s="209"/>
      <c r="I114" s="210"/>
      <c r="K114" s="209"/>
      <c r="L114" s="210"/>
      <c r="N114" s="209"/>
      <c r="O114" s="210"/>
      <c r="Q114" s="209"/>
      <c r="R114" s="210"/>
      <c r="T114" s="209"/>
      <c r="U114" s="210"/>
      <c r="W114" s="209"/>
      <c r="X114" s="210"/>
      <c r="Z114" s="209"/>
      <c r="AA114" s="210"/>
      <c r="AC114" s="209"/>
      <c r="AD114" s="210"/>
      <c r="AF114" s="209"/>
      <c r="AG114" s="210"/>
      <c r="AI114" s="209"/>
      <c r="AJ114" s="210"/>
      <c r="AL114" s="209"/>
      <c r="AM114" s="210"/>
      <c r="AO114" s="209"/>
      <c r="AP114" s="210"/>
      <c r="AR114" s="209"/>
      <c r="AS114" s="210"/>
      <c r="AU114" s="209"/>
      <c r="AV114" s="210"/>
      <c r="AX114" s="209"/>
      <c r="AY114" s="671"/>
      <c r="BA114" s="209"/>
      <c r="BB114" s="210"/>
      <c r="BD114" s="209"/>
      <c r="BE114" s="210"/>
      <c r="BG114" s="209"/>
      <c r="BH114" s="210"/>
      <c r="BJ114" s="209" t="s">
        <v>809</v>
      </c>
      <c r="BK114" s="210">
        <v>1</v>
      </c>
      <c r="BM114" s="209" t="s">
        <v>301</v>
      </c>
      <c r="BN114" s="210">
        <v>1</v>
      </c>
      <c r="BP114" s="209" t="s">
        <v>650</v>
      </c>
      <c r="BQ114" s="210">
        <v>3</v>
      </c>
      <c r="BS114" s="209" t="s">
        <v>592</v>
      </c>
      <c r="BT114" s="210">
        <v>1</v>
      </c>
      <c r="BV114" s="209" t="s">
        <v>306</v>
      </c>
      <c r="BW114" s="210">
        <v>1</v>
      </c>
      <c r="BY114" s="209" t="s">
        <v>157</v>
      </c>
      <c r="BZ114" s="210">
        <v>2</v>
      </c>
      <c r="CB114" s="667" t="s">
        <v>306</v>
      </c>
      <c r="CC114" s="668">
        <v>2</v>
      </c>
      <c r="CE114" s="209"/>
      <c r="CF114" s="210"/>
      <c r="CH114" s="209"/>
      <c r="CI114" s="210"/>
      <c r="CK114" s="209"/>
      <c r="CL114" s="210"/>
      <c r="CN114" s="209"/>
      <c r="CO114" s="210"/>
    </row>
    <row r="115" spans="1:93" ht="24.95" customHeight="1">
      <c r="A115" s="654" t="str">
        <f ca="1">IFERROR(IF(INDIRECT($A$14&amp;ROW())&lt;&gt;"",COUNTIF(Summary!$B$30:$B$1054,INDIRECT($A$14&amp;ROW())),""),"")</f>
        <v/>
      </c>
      <c r="B115" s="667"/>
      <c r="C115" s="668"/>
      <c r="E115" s="209"/>
      <c r="F115" s="210"/>
      <c r="H115" s="209"/>
      <c r="I115" s="210"/>
      <c r="K115" s="209"/>
      <c r="L115" s="210"/>
      <c r="N115" s="209"/>
      <c r="O115" s="210"/>
      <c r="Q115" s="209"/>
      <c r="R115" s="210"/>
      <c r="T115" s="209"/>
      <c r="U115" s="210"/>
      <c r="W115" s="209"/>
      <c r="X115" s="210"/>
      <c r="Z115" s="209"/>
      <c r="AA115" s="210"/>
      <c r="AC115" s="209"/>
      <c r="AD115" s="210"/>
      <c r="AF115" s="209"/>
      <c r="AG115" s="210"/>
      <c r="AI115" s="209"/>
      <c r="AJ115" s="210"/>
      <c r="AL115" s="209"/>
      <c r="AM115" s="210"/>
      <c r="AO115" s="209"/>
      <c r="AP115" s="210"/>
      <c r="AR115" s="209"/>
      <c r="AS115" s="210"/>
      <c r="AU115" s="209"/>
      <c r="AV115" s="210"/>
      <c r="AX115" s="209"/>
      <c r="AY115" s="671"/>
      <c r="BA115" s="209"/>
      <c r="BB115" s="210"/>
      <c r="BD115" s="209"/>
      <c r="BE115" s="210"/>
      <c r="BG115" s="209"/>
      <c r="BH115" s="210"/>
      <c r="BJ115" s="209" t="s">
        <v>676</v>
      </c>
      <c r="BK115" s="210">
        <v>1</v>
      </c>
      <c r="BM115" s="209" t="s">
        <v>167</v>
      </c>
      <c r="BN115" s="210">
        <v>4</v>
      </c>
      <c r="BP115" s="209" t="s">
        <v>168</v>
      </c>
      <c r="BQ115" s="210">
        <v>2</v>
      </c>
      <c r="BS115" s="209" t="s">
        <v>499</v>
      </c>
      <c r="BT115" s="210">
        <v>1</v>
      </c>
      <c r="BV115" s="209" t="s">
        <v>308</v>
      </c>
      <c r="BW115" s="210">
        <v>1</v>
      </c>
      <c r="BY115" s="209" t="s">
        <v>291</v>
      </c>
      <c r="BZ115" s="210">
        <v>1</v>
      </c>
      <c r="CB115" s="667" t="s">
        <v>308</v>
      </c>
      <c r="CC115" s="668">
        <v>1</v>
      </c>
      <c r="CE115" s="209"/>
      <c r="CF115" s="210"/>
      <c r="CH115" s="209"/>
      <c r="CI115" s="210"/>
      <c r="CK115" s="209"/>
      <c r="CL115" s="210"/>
      <c r="CN115" s="209"/>
      <c r="CO115" s="210"/>
    </row>
    <row r="116" spans="1:93" ht="24.95" customHeight="1">
      <c r="A116" s="654" t="str">
        <f ca="1">IFERROR(IF(INDIRECT($A$14&amp;ROW())&lt;&gt;"",COUNTIF(Summary!$B$30:$B$1054,INDIRECT($A$14&amp;ROW())),""),"")</f>
        <v/>
      </c>
      <c r="B116" s="667"/>
      <c r="C116" s="668"/>
      <c r="E116" s="209"/>
      <c r="F116" s="210"/>
      <c r="H116" s="209"/>
      <c r="I116" s="210"/>
      <c r="K116" s="209"/>
      <c r="L116" s="210"/>
      <c r="N116" s="209"/>
      <c r="O116" s="210"/>
      <c r="Q116" s="209"/>
      <c r="R116" s="210"/>
      <c r="T116" s="209"/>
      <c r="U116" s="210"/>
      <c r="W116" s="209"/>
      <c r="X116" s="210"/>
      <c r="Z116" s="209"/>
      <c r="AA116" s="210"/>
      <c r="AC116" s="209"/>
      <c r="AD116" s="210"/>
      <c r="AF116" s="209"/>
      <c r="AG116" s="210"/>
      <c r="AI116" s="209"/>
      <c r="AJ116" s="210"/>
      <c r="AL116" s="209"/>
      <c r="AM116" s="210"/>
      <c r="AO116" s="209"/>
      <c r="AP116" s="210"/>
      <c r="AR116" s="209"/>
      <c r="AS116" s="210"/>
      <c r="AU116" s="209"/>
      <c r="AV116" s="210"/>
      <c r="AX116" s="209"/>
      <c r="AY116" s="671"/>
      <c r="BA116" s="209"/>
      <c r="BB116" s="210"/>
      <c r="BD116" s="209"/>
      <c r="BE116" s="210"/>
      <c r="BG116" s="209"/>
      <c r="BH116" s="210"/>
      <c r="BJ116" s="209" t="s">
        <v>490</v>
      </c>
      <c r="BK116" s="210">
        <v>4</v>
      </c>
      <c r="BM116" s="209" t="s">
        <v>486</v>
      </c>
      <c r="BN116" s="210">
        <v>1</v>
      </c>
      <c r="BP116" s="209" t="s">
        <v>326</v>
      </c>
      <c r="BQ116" s="210">
        <v>2</v>
      </c>
      <c r="BS116" s="209" t="s">
        <v>618</v>
      </c>
      <c r="BT116" s="210">
        <v>4</v>
      </c>
      <c r="BV116" s="209" t="s">
        <v>162</v>
      </c>
      <c r="BW116" s="210">
        <v>1</v>
      </c>
      <c r="BY116" s="209" t="s">
        <v>292</v>
      </c>
      <c r="BZ116" s="210">
        <v>2</v>
      </c>
      <c r="CB116" s="667" t="s">
        <v>349</v>
      </c>
      <c r="CC116" s="668">
        <v>1</v>
      </c>
      <c r="CE116" s="209"/>
      <c r="CF116" s="210"/>
      <c r="CH116" s="209"/>
      <c r="CI116" s="210"/>
      <c r="CK116" s="209"/>
      <c r="CL116" s="210"/>
      <c r="CN116" s="209"/>
      <c r="CO116" s="210"/>
    </row>
    <row r="117" spans="1:93" ht="24.95" customHeight="1">
      <c r="A117" s="654" t="str">
        <f ca="1">IFERROR(IF(INDIRECT($A$14&amp;ROW())&lt;&gt;"",COUNTIF(Summary!$B$30:$B$1054,INDIRECT($A$14&amp;ROW())),""),"")</f>
        <v/>
      </c>
      <c r="B117" s="667"/>
      <c r="C117" s="668"/>
      <c r="E117" s="209"/>
      <c r="F117" s="210"/>
      <c r="H117" s="209"/>
      <c r="I117" s="210"/>
      <c r="K117" s="209"/>
      <c r="L117" s="210"/>
      <c r="N117" s="209"/>
      <c r="O117" s="210"/>
      <c r="Q117" s="209"/>
      <c r="R117" s="210"/>
      <c r="T117" s="209"/>
      <c r="U117" s="210"/>
      <c r="W117" s="209"/>
      <c r="X117" s="210"/>
      <c r="Z117" s="209"/>
      <c r="AA117" s="210"/>
      <c r="AC117" s="209"/>
      <c r="AD117" s="210"/>
      <c r="AF117" s="209"/>
      <c r="AG117" s="210"/>
      <c r="AI117" s="209"/>
      <c r="AJ117" s="210"/>
      <c r="AL117" s="209"/>
      <c r="AM117" s="210"/>
      <c r="AO117" s="209"/>
      <c r="AP117" s="210"/>
      <c r="AR117" s="209"/>
      <c r="AS117" s="210"/>
      <c r="AU117" s="209"/>
      <c r="AV117" s="210"/>
      <c r="AX117" s="209"/>
      <c r="AY117" s="671"/>
      <c r="BA117" s="209"/>
      <c r="BB117" s="210"/>
      <c r="BD117" s="209"/>
      <c r="BE117" s="210"/>
      <c r="BG117" s="209"/>
      <c r="BH117" s="210"/>
      <c r="BJ117" s="209" t="s">
        <v>586</v>
      </c>
      <c r="BK117" s="210">
        <v>2</v>
      </c>
      <c r="BM117" s="209" t="s">
        <v>644</v>
      </c>
      <c r="BN117" s="210">
        <v>2</v>
      </c>
      <c r="BP117" s="209" t="s">
        <v>169</v>
      </c>
      <c r="BQ117" s="210"/>
      <c r="BS117" s="209" t="s">
        <v>619</v>
      </c>
      <c r="BT117" s="210">
        <v>1</v>
      </c>
      <c r="BV117" s="209" t="s">
        <v>320</v>
      </c>
      <c r="BW117" s="210">
        <v>1</v>
      </c>
      <c r="BY117" s="209" t="s">
        <v>297</v>
      </c>
      <c r="BZ117" s="210">
        <v>2</v>
      </c>
      <c r="CB117" s="667" t="s">
        <v>167</v>
      </c>
      <c r="CC117" s="668">
        <v>2</v>
      </c>
      <c r="CE117" s="209"/>
      <c r="CF117" s="210"/>
      <c r="CH117" s="209"/>
      <c r="CI117" s="210"/>
      <c r="CK117" s="209"/>
      <c r="CL117" s="210"/>
      <c r="CN117" s="209"/>
      <c r="CO117" s="210"/>
    </row>
    <row r="118" spans="1:93" ht="24.95" customHeight="1">
      <c r="A118" s="654" t="str">
        <f ca="1">IFERROR(IF(INDIRECT($A$14&amp;ROW())&lt;&gt;"",COUNTIF(Summary!$B$30:$B$1054,INDIRECT($A$14&amp;ROW())),""),"")</f>
        <v/>
      </c>
      <c r="B118" s="667"/>
      <c r="C118" s="668"/>
      <c r="E118" s="209"/>
      <c r="F118" s="210"/>
      <c r="H118" s="209"/>
      <c r="I118" s="210"/>
      <c r="K118" s="209"/>
      <c r="L118" s="210"/>
      <c r="N118" s="209"/>
      <c r="O118" s="210"/>
      <c r="Q118" s="209"/>
      <c r="R118" s="210"/>
      <c r="T118" s="209"/>
      <c r="U118" s="210"/>
      <c r="W118" s="209"/>
      <c r="X118" s="210"/>
      <c r="Z118" s="209"/>
      <c r="AA118" s="210"/>
      <c r="AC118" s="209"/>
      <c r="AD118" s="210"/>
      <c r="AF118" s="209"/>
      <c r="AG118" s="210"/>
      <c r="AI118" s="209"/>
      <c r="AJ118" s="210"/>
      <c r="AL118" s="209"/>
      <c r="AM118" s="210"/>
      <c r="AO118" s="209"/>
      <c r="AP118" s="210"/>
      <c r="AR118" s="209"/>
      <c r="AS118" s="210"/>
      <c r="AU118" s="209"/>
      <c r="AV118" s="210"/>
      <c r="AX118" s="209"/>
      <c r="AY118" s="671"/>
      <c r="BA118" s="209"/>
      <c r="BB118" s="210"/>
      <c r="BD118" s="209"/>
      <c r="BE118" s="210"/>
      <c r="BG118" s="209"/>
      <c r="BH118" s="210"/>
      <c r="BJ118" s="209" t="s">
        <v>614</v>
      </c>
      <c r="BK118" s="210">
        <v>2</v>
      </c>
      <c r="BM118" s="209" t="s">
        <v>168</v>
      </c>
      <c r="BN118" s="210">
        <v>1</v>
      </c>
      <c r="BP118" s="209" t="s">
        <v>327</v>
      </c>
      <c r="BQ118" s="210">
        <v>1</v>
      </c>
      <c r="BS118" s="209" t="s">
        <v>595</v>
      </c>
      <c r="BT118" s="210">
        <v>1</v>
      </c>
      <c r="BV118" s="209" t="s">
        <v>321</v>
      </c>
      <c r="BW118" s="210">
        <v>1</v>
      </c>
      <c r="BY118" s="209" t="s">
        <v>301</v>
      </c>
      <c r="BZ118" s="210">
        <v>3</v>
      </c>
      <c r="CB118" s="667" t="s">
        <v>168</v>
      </c>
      <c r="CC118" s="668">
        <v>1</v>
      </c>
      <c r="CE118" s="209"/>
      <c r="CF118" s="210"/>
      <c r="CH118" s="209"/>
      <c r="CI118" s="210"/>
      <c r="CK118" s="209"/>
      <c r="CL118" s="210"/>
      <c r="CN118" s="209"/>
      <c r="CO118" s="210"/>
    </row>
    <row r="119" spans="1:93" ht="24.95" customHeight="1">
      <c r="A119" s="654" t="str">
        <f ca="1">IFERROR(IF(INDIRECT($A$14&amp;ROW())&lt;&gt;"",COUNTIF(Summary!$B$30:$B$1054,INDIRECT($A$14&amp;ROW())),""),"")</f>
        <v/>
      </c>
      <c r="B119" s="667"/>
      <c r="C119" s="668"/>
      <c r="E119" s="209"/>
      <c r="F119" s="210"/>
      <c r="H119" s="209"/>
      <c r="I119" s="210"/>
      <c r="K119" s="209"/>
      <c r="L119" s="210"/>
      <c r="N119" s="209"/>
      <c r="O119" s="210"/>
      <c r="Q119" s="209"/>
      <c r="R119" s="210"/>
      <c r="T119" s="209"/>
      <c r="U119" s="210"/>
      <c r="W119" s="209"/>
      <c r="X119" s="210"/>
      <c r="Z119" s="209"/>
      <c r="AA119" s="210"/>
      <c r="AC119" s="209"/>
      <c r="AD119" s="210"/>
      <c r="AF119" s="209"/>
      <c r="AG119" s="210"/>
      <c r="AI119" s="209"/>
      <c r="AJ119" s="210"/>
      <c r="AL119" s="209"/>
      <c r="AM119" s="210"/>
      <c r="AO119" s="209"/>
      <c r="AP119" s="210"/>
      <c r="AR119" s="209"/>
      <c r="AS119" s="210"/>
      <c r="AU119" s="209"/>
      <c r="AV119" s="210"/>
      <c r="AX119" s="209"/>
      <c r="AY119" s="671"/>
      <c r="BA119" s="209"/>
      <c r="BB119" s="210"/>
      <c r="BD119" s="209"/>
      <c r="BE119" s="210"/>
      <c r="BG119" s="209"/>
      <c r="BH119" s="210"/>
      <c r="BJ119" s="209" t="s">
        <v>615</v>
      </c>
      <c r="BK119" s="210">
        <v>1</v>
      </c>
      <c r="BM119" s="209" t="s">
        <v>169</v>
      </c>
      <c r="BN119" s="210">
        <v>1</v>
      </c>
      <c r="BP119" s="209" t="s">
        <v>330</v>
      </c>
      <c r="BQ119" s="210">
        <v>1</v>
      </c>
      <c r="BS119" s="209" t="s">
        <v>501</v>
      </c>
      <c r="BT119" s="210">
        <v>1</v>
      </c>
      <c r="BV119" s="209" t="s">
        <v>349</v>
      </c>
      <c r="BW119" s="210">
        <v>1</v>
      </c>
      <c r="BY119" s="209" t="s">
        <v>302</v>
      </c>
      <c r="BZ119" s="210">
        <v>1</v>
      </c>
      <c r="CB119" s="667" t="s">
        <v>584</v>
      </c>
      <c r="CC119" s="668">
        <v>3</v>
      </c>
      <c r="CE119" s="209"/>
      <c r="CF119" s="210"/>
      <c r="CH119" s="209"/>
      <c r="CI119" s="210"/>
      <c r="CK119" s="209"/>
      <c r="CL119" s="210"/>
      <c r="CN119" s="209"/>
      <c r="CO119" s="210"/>
    </row>
    <row r="120" spans="1:93" ht="24.95" customHeight="1">
      <c r="A120" s="654" t="str">
        <f ca="1">IFERROR(IF(INDIRECT($A$14&amp;ROW())&lt;&gt;"",COUNTIF(Summary!$B$30:$B$1054,INDIRECT($A$14&amp;ROW())),""),"")</f>
        <v/>
      </c>
      <c r="B120" s="667"/>
      <c r="C120" s="668"/>
      <c r="E120" s="209"/>
      <c r="F120" s="210"/>
      <c r="H120" s="209"/>
      <c r="I120" s="210"/>
      <c r="K120" s="209"/>
      <c r="L120" s="210"/>
      <c r="N120" s="209"/>
      <c r="O120" s="210"/>
      <c r="Q120" s="209"/>
      <c r="R120" s="210"/>
      <c r="T120" s="209"/>
      <c r="U120" s="210"/>
      <c r="W120" s="209"/>
      <c r="X120" s="210"/>
      <c r="Z120" s="209"/>
      <c r="AA120" s="210"/>
      <c r="AC120" s="209"/>
      <c r="AD120" s="210"/>
      <c r="AF120" s="209"/>
      <c r="AG120" s="210"/>
      <c r="AI120" s="209"/>
      <c r="AJ120" s="210"/>
      <c r="AL120" s="209"/>
      <c r="AM120" s="210"/>
      <c r="AO120" s="209"/>
      <c r="AP120" s="210"/>
      <c r="AR120" s="209"/>
      <c r="AS120" s="210"/>
      <c r="AU120" s="209"/>
      <c r="AV120" s="210"/>
      <c r="AX120" s="209"/>
      <c r="AY120" s="671"/>
      <c r="BA120" s="209"/>
      <c r="BB120" s="210"/>
      <c r="BD120" s="209"/>
      <c r="BE120" s="210"/>
      <c r="BG120" s="209"/>
      <c r="BH120" s="210"/>
      <c r="BJ120" s="209" t="s">
        <v>718</v>
      </c>
      <c r="BK120" s="210">
        <v>1</v>
      </c>
      <c r="BM120" s="209" t="s">
        <v>609</v>
      </c>
      <c r="BN120" s="210">
        <v>2</v>
      </c>
      <c r="BP120" s="209" t="s">
        <v>609</v>
      </c>
      <c r="BQ120" s="210">
        <v>1</v>
      </c>
      <c r="BS120" s="209" t="s">
        <v>502</v>
      </c>
      <c r="BT120" s="210">
        <v>1</v>
      </c>
      <c r="BV120" s="209" t="s">
        <v>167</v>
      </c>
      <c r="BW120" s="210">
        <v>3</v>
      </c>
      <c r="BY120" s="209" t="s">
        <v>304</v>
      </c>
      <c r="BZ120" s="210">
        <v>1</v>
      </c>
      <c r="CB120" s="667" t="s">
        <v>610</v>
      </c>
      <c r="CC120" s="668">
        <v>1</v>
      </c>
      <c r="CE120" s="209"/>
      <c r="CF120" s="210"/>
      <c r="CH120" s="209"/>
      <c r="CI120" s="210"/>
      <c r="CK120" s="209"/>
      <c r="CL120" s="210"/>
      <c r="CN120" s="209"/>
      <c r="CO120" s="210"/>
    </row>
    <row r="121" spans="1:93" ht="24.95" customHeight="1">
      <c r="A121" s="654" t="str">
        <f ca="1">IFERROR(IF(INDIRECT($A$14&amp;ROW())&lt;&gt;"",COUNTIF(Summary!$B$30:$B$1054,INDIRECT($A$14&amp;ROW())),""),"")</f>
        <v/>
      </c>
      <c r="B121" s="667"/>
      <c r="C121" s="668"/>
      <c r="E121" s="209"/>
      <c r="F121" s="210"/>
      <c r="H121" s="209"/>
      <c r="I121" s="210"/>
      <c r="K121" s="209"/>
      <c r="L121" s="210"/>
      <c r="N121" s="209"/>
      <c r="O121" s="210"/>
      <c r="Q121" s="209"/>
      <c r="R121" s="210"/>
      <c r="T121" s="209"/>
      <c r="U121" s="210"/>
      <c r="W121" s="209"/>
      <c r="X121" s="210"/>
      <c r="Z121" s="209"/>
      <c r="AA121" s="210"/>
      <c r="AC121" s="209"/>
      <c r="AD121" s="210"/>
      <c r="AF121" s="209"/>
      <c r="AG121" s="210"/>
      <c r="AI121" s="209"/>
      <c r="AJ121" s="210"/>
      <c r="AL121" s="209"/>
      <c r="AM121" s="210"/>
      <c r="AO121" s="209"/>
      <c r="AP121" s="210"/>
      <c r="AR121" s="209"/>
      <c r="AS121" s="210"/>
      <c r="AU121" s="209"/>
      <c r="AV121" s="210"/>
      <c r="AX121" s="209"/>
      <c r="AY121" s="671"/>
      <c r="BA121" s="209"/>
      <c r="BB121" s="210"/>
      <c r="BD121" s="209"/>
      <c r="BE121" s="210"/>
      <c r="BG121" s="209"/>
      <c r="BH121" s="210"/>
      <c r="BJ121" s="209" t="s">
        <v>493</v>
      </c>
      <c r="BK121" s="210">
        <v>2</v>
      </c>
      <c r="BM121" s="209" t="s">
        <v>584</v>
      </c>
      <c r="BN121" s="210">
        <v>1</v>
      </c>
      <c r="BP121" s="209" t="s">
        <v>584</v>
      </c>
      <c r="BQ121" s="210">
        <v>1</v>
      </c>
      <c r="BS121" s="209" t="s">
        <v>598</v>
      </c>
      <c r="BT121" s="210">
        <v>1</v>
      </c>
      <c r="BV121" s="209" t="s">
        <v>862</v>
      </c>
      <c r="BW121" s="210">
        <v>1</v>
      </c>
      <c r="BY121" s="209" t="s">
        <v>309</v>
      </c>
      <c r="BZ121" s="210"/>
      <c r="CB121" s="667" t="s">
        <v>488</v>
      </c>
      <c r="CC121" s="668"/>
      <c r="CE121" s="209"/>
      <c r="CF121" s="210"/>
      <c r="CH121" s="209"/>
      <c r="CI121" s="210"/>
      <c r="CK121" s="209"/>
      <c r="CL121" s="210"/>
      <c r="CN121" s="209"/>
      <c r="CO121" s="210"/>
    </row>
    <row r="122" spans="1:93" ht="24.95" customHeight="1">
      <c r="A122" s="654" t="str">
        <f ca="1">IFERROR(IF(INDIRECT($A$14&amp;ROW())&lt;&gt;"",COUNTIF(Summary!$B$30:$B$1054,INDIRECT($A$14&amp;ROW())),""),"")</f>
        <v/>
      </c>
      <c r="B122" s="667"/>
      <c r="C122" s="259"/>
      <c r="E122" s="209"/>
      <c r="F122" s="210"/>
      <c r="H122" s="209"/>
      <c r="I122" s="210"/>
      <c r="K122" s="209"/>
      <c r="L122" s="210"/>
      <c r="N122" s="209"/>
      <c r="O122" s="210"/>
      <c r="Q122" s="209"/>
      <c r="R122" s="210"/>
      <c r="T122" s="209"/>
      <c r="U122" s="210"/>
      <c r="W122" s="209"/>
      <c r="X122" s="210"/>
      <c r="Z122" s="209"/>
      <c r="AA122" s="210"/>
      <c r="AC122" s="209"/>
      <c r="AD122" s="210"/>
      <c r="AF122" s="209"/>
      <c r="AG122" s="210"/>
      <c r="AI122" s="209"/>
      <c r="AJ122" s="210"/>
      <c r="AL122" s="209"/>
      <c r="AM122" s="210"/>
      <c r="AO122" s="209"/>
      <c r="AP122" s="210"/>
      <c r="AR122" s="209"/>
      <c r="AS122" s="210"/>
      <c r="AU122" s="209"/>
      <c r="AV122" s="210"/>
      <c r="AX122" s="209"/>
      <c r="AY122" s="671"/>
      <c r="BA122" s="209"/>
      <c r="BB122" s="210"/>
      <c r="BD122" s="209"/>
      <c r="BE122" s="210"/>
      <c r="BG122" s="209"/>
      <c r="BH122" s="210"/>
      <c r="BJ122" s="209" t="s">
        <v>494</v>
      </c>
      <c r="BK122" s="210">
        <v>6</v>
      </c>
      <c r="BM122" s="209" t="s">
        <v>645</v>
      </c>
      <c r="BN122" s="210">
        <v>1</v>
      </c>
      <c r="BP122" s="209" t="s">
        <v>610</v>
      </c>
      <c r="BQ122" s="210">
        <v>6</v>
      </c>
      <c r="BS122" s="209" t="s">
        <v>505</v>
      </c>
      <c r="BT122" s="210">
        <v>2</v>
      </c>
      <c r="BV122" s="209" t="s">
        <v>168</v>
      </c>
      <c r="BW122" s="210">
        <v>1</v>
      </c>
      <c r="BY122" s="209" t="s">
        <v>161</v>
      </c>
      <c r="BZ122" s="210">
        <v>1</v>
      </c>
      <c r="CB122" s="667" t="s">
        <v>645</v>
      </c>
      <c r="CC122" s="668">
        <v>1</v>
      </c>
      <c r="CE122" s="209"/>
      <c r="CF122" s="210"/>
      <c r="CH122" s="209"/>
      <c r="CI122" s="210"/>
      <c r="CK122" s="209"/>
      <c r="CL122" s="210"/>
      <c r="CN122" s="209"/>
      <c r="CO122" s="210"/>
    </row>
    <row r="123" spans="1:93" ht="24.95" customHeight="1">
      <c r="A123" s="654" t="str">
        <f ca="1">IFERROR(IF(INDIRECT($A$14&amp;ROW())&lt;&gt;"",COUNTIF(Summary!$B$30:$B$1054,INDIRECT($A$14&amp;ROW())),""),"")</f>
        <v/>
      </c>
      <c r="B123" s="667"/>
      <c r="C123" s="668"/>
      <c r="E123" s="209"/>
      <c r="F123" s="210"/>
      <c r="H123" s="209"/>
      <c r="I123" s="210"/>
      <c r="K123" s="209"/>
      <c r="L123" s="210"/>
      <c r="N123" s="209"/>
      <c r="O123" s="210"/>
      <c r="Q123" s="209"/>
      <c r="R123" s="210"/>
      <c r="T123" s="209"/>
      <c r="U123" s="210"/>
      <c r="W123" s="209"/>
      <c r="X123" s="210"/>
      <c r="Z123" s="209"/>
      <c r="AA123" s="210"/>
      <c r="AC123" s="209"/>
      <c r="AD123" s="210"/>
      <c r="AF123" s="209"/>
      <c r="AG123" s="210"/>
      <c r="AI123" s="209"/>
      <c r="AJ123" s="210"/>
      <c r="AL123" s="209"/>
      <c r="AM123" s="210"/>
      <c r="AO123" s="209"/>
      <c r="AP123" s="210"/>
      <c r="AR123" s="209"/>
      <c r="AS123" s="210"/>
      <c r="AU123" s="209"/>
      <c r="AV123" s="210"/>
      <c r="AX123" s="209"/>
      <c r="AY123" s="671"/>
      <c r="BA123" s="209"/>
      <c r="BB123" s="210"/>
      <c r="BD123" s="209"/>
      <c r="BE123" s="210"/>
      <c r="BG123" s="209"/>
      <c r="BH123" s="210"/>
      <c r="BJ123" s="209" t="s">
        <v>589</v>
      </c>
      <c r="BK123" s="210">
        <v>1</v>
      </c>
      <c r="BM123" s="209" t="s">
        <v>489</v>
      </c>
      <c r="BN123" s="210">
        <v>1</v>
      </c>
      <c r="BP123" s="209" t="s">
        <v>611</v>
      </c>
      <c r="BQ123" s="210">
        <v>1</v>
      </c>
      <c r="BS123" s="209" t="s">
        <v>599</v>
      </c>
      <c r="BT123" s="210">
        <v>1</v>
      </c>
      <c r="BV123" s="209" t="s">
        <v>169</v>
      </c>
      <c r="BW123" s="210">
        <v>3</v>
      </c>
      <c r="BY123" s="209" t="s">
        <v>162</v>
      </c>
      <c r="BZ123" s="210">
        <v>1</v>
      </c>
      <c r="CB123" s="667" t="s">
        <v>809</v>
      </c>
      <c r="CC123" s="668">
        <v>1</v>
      </c>
      <c r="CE123" s="209"/>
      <c r="CF123" s="210"/>
      <c r="CH123" s="209"/>
      <c r="CI123" s="210"/>
      <c r="CK123" s="209"/>
      <c r="CL123" s="210"/>
      <c r="CN123" s="209"/>
      <c r="CO123" s="210"/>
    </row>
    <row r="124" spans="1:93" ht="24.95" customHeight="1">
      <c r="A124" s="654" t="str">
        <f ca="1">IFERROR(IF(INDIRECT($A$14&amp;ROW())&lt;&gt;"",COUNTIF(Summary!$B$30:$B$1054,INDIRECT($A$14&amp;ROW())),""),"")</f>
        <v/>
      </c>
      <c r="B124" s="667"/>
      <c r="C124" s="668"/>
      <c r="E124" s="209"/>
      <c r="F124" s="210"/>
      <c r="H124" s="209"/>
      <c r="I124" s="210"/>
      <c r="K124" s="209"/>
      <c r="L124" s="210"/>
      <c r="N124" s="209"/>
      <c r="O124" s="210"/>
      <c r="Q124" s="209"/>
      <c r="R124" s="210"/>
      <c r="T124" s="209"/>
      <c r="U124" s="210"/>
      <c r="W124" s="209"/>
      <c r="X124" s="210"/>
      <c r="Z124" s="209"/>
      <c r="AA124" s="210"/>
      <c r="AC124" s="209"/>
      <c r="AD124" s="210"/>
      <c r="AF124" s="209"/>
      <c r="AG124" s="210"/>
      <c r="AI124" s="209"/>
      <c r="AJ124" s="210"/>
      <c r="AL124" s="209"/>
      <c r="AM124" s="210"/>
      <c r="AO124" s="209"/>
      <c r="AP124" s="210"/>
      <c r="AR124" s="209"/>
      <c r="AS124" s="210"/>
      <c r="AU124" s="209"/>
      <c r="AV124" s="210"/>
      <c r="AX124" s="209"/>
      <c r="AY124" s="671"/>
      <c r="BA124" s="209"/>
      <c r="BB124" s="210"/>
      <c r="BD124" s="209"/>
      <c r="BE124" s="210"/>
      <c r="BG124" s="209"/>
      <c r="BH124" s="210"/>
      <c r="BJ124" s="209" t="s">
        <v>495</v>
      </c>
      <c r="BK124" s="210">
        <v>2</v>
      </c>
      <c r="BM124" s="209" t="s">
        <v>678</v>
      </c>
      <c r="BN124" s="210">
        <v>2</v>
      </c>
      <c r="BP124" s="209" t="s">
        <v>633</v>
      </c>
      <c r="BQ124" s="210">
        <v>1</v>
      </c>
      <c r="BS124" s="209" t="s">
        <v>625</v>
      </c>
      <c r="BT124" s="210">
        <v>1</v>
      </c>
      <c r="BV124" s="209" t="s">
        <v>330</v>
      </c>
      <c r="BW124" s="210">
        <v>1</v>
      </c>
      <c r="BY124" s="209" t="s">
        <v>167</v>
      </c>
      <c r="BZ124" s="210">
        <v>4</v>
      </c>
      <c r="CB124" s="667" t="s">
        <v>629</v>
      </c>
      <c r="CC124" s="668">
        <v>1</v>
      </c>
      <c r="CE124" s="209"/>
      <c r="CF124" s="210"/>
      <c r="CH124" s="209"/>
      <c r="CI124" s="210"/>
      <c r="CK124" s="209"/>
      <c r="CL124" s="210"/>
      <c r="CN124" s="209"/>
      <c r="CO124" s="210"/>
    </row>
    <row r="125" spans="1:93" ht="24.95" customHeight="1">
      <c r="A125" s="654" t="str">
        <f ca="1">IFERROR(IF(INDIRECT($A$14&amp;ROW())&lt;&gt;"",COUNTIF(Summary!$B$30:$B$1054,INDIRECT($A$14&amp;ROW())),""),"")</f>
        <v/>
      </c>
      <c r="B125" s="667"/>
      <c r="C125" s="668"/>
      <c r="E125" s="209"/>
      <c r="F125" s="210"/>
      <c r="H125" s="209"/>
      <c r="I125" s="210"/>
      <c r="K125" s="209"/>
      <c r="L125" s="210"/>
      <c r="N125" s="209"/>
      <c r="O125" s="210"/>
      <c r="Q125" s="209"/>
      <c r="R125" s="210"/>
      <c r="T125" s="209"/>
      <c r="U125" s="210"/>
      <c r="W125" s="209"/>
      <c r="X125" s="210"/>
      <c r="Z125" s="209"/>
      <c r="AA125" s="210"/>
      <c r="AC125" s="209"/>
      <c r="AD125" s="210"/>
      <c r="AF125" s="209"/>
      <c r="AG125" s="210"/>
      <c r="AI125" s="209"/>
      <c r="AJ125" s="210"/>
      <c r="AL125" s="209"/>
      <c r="AM125" s="210"/>
      <c r="AO125" s="209"/>
      <c r="AP125" s="210"/>
      <c r="AR125" s="209"/>
      <c r="AS125" s="210"/>
      <c r="AU125" s="209"/>
      <c r="AV125" s="210"/>
      <c r="AX125" s="209"/>
      <c r="AY125" s="671"/>
      <c r="BA125" s="209"/>
      <c r="BB125" s="210"/>
      <c r="BD125" s="209"/>
      <c r="BE125" s="210"/>
      <c r="BG125" s="209"/>
      <c r="BH125" s="210"/>
      <c r="BJ125" s="209" t="s">
        <v>496</v>
      </c>
      <c r="BK125" s="210">
        <v>1</v>
      </c>
      <c r="BM125" s="209" t="s">
        <v>680</v>
      </c>
      <c r="BN125" s="210">
        <v>1</v>
      </c>
      <c r="BP125" s="209" t="s">
        <v>490</v>
      </c>
      <c r="BQ125" s="210">
        <v>3</v>
      </c>
      <c r="BS125" s="209" t="s">
        <v>601</v>
      </c>
      <c r="BT125" s="210"/>
      <c r="BV125" s="209" t="s">
        <v>609</v>
      </c>
      <c r="BW125" s="210">
        <v>1</v>
      </c>
      <c r="BY125" s="209" t="s">
        <v>862</v>
      </c>
      <c r="BZ125" s="210">
        <v>3</v>
      </c>
      <c r="CB125" s="667" t="s">
        <v>489</v>
      </c>
      <c r="CC125" s="668">
        <v>2</v>
      </c>
      <c r="CE125" s="209"/>
      <c r="CF125" s="210"/>
      <c r="CH125" s="209"/>
      <c r="CI125" s="210"/>
      <c r="CK125" s="209"/>
      <c r="CL125" s="210"/>
      <c r="CN125" s="209"/>
      <c r="CO125" s="210"/>
    </row>
    <row r="126" spans="1:93" ht="24.95" customHeight="1">
      <c r="A126" s="654" t="str">
        <f ca="1">IFERROR(IF(INDIRECT($A$14&amp;ROW())&lt;&gt;"",COUNTIF(Summary!$B$30:$B$1054,INDIRECT($A$14&amp;ROW())),""),"")</f>
        <v/>
      </c>
      <c r="B126" s="667"/>
      <c r="C126" s="668"/>
      <c r="E126" s="209"/>
      <c r="F126" s="210"/>
      <c r="H126" s="209"/>
      <c r="I126" s="210"/>
      <c r="K126" s="209"/>
      <c r="L126" s="210"/>
      <c r="N126" s="209"/>
      <c r="O126" s="210"/>
      <c r="Q126" s="209"/>
      <c r="R126" s="210"/>
      <c r="T126" s="209"/>
      <c r="U126" s="210"/>
      <c r="W126" s="209"/>
      <c r="X126" s="210"/>
      <c r="Z126" s="209"/>
      <c r="AA126" s="210"/>
      <c r="AC126" s="209"/>
      <c r="AD126" s="210"/>
      <c r="AF126" s="209"/>
      <c r="AG126" s="210"/>
      <c r="AI126" s="209"/>
      <c r="AJ126" s="210"/>
      <c r="AL126" s="209"/>
      <c r="AM126" s="210"/>
      <c r="AO126" s="209"/>
      <c r="AP126" s="210"/>
      <c r="AR126" s="209"/>
      <c r="AS126" s="210"/>
      <c r="AU126" s="209"/>
      <c r="AV126" s="210"/>
      <c r="AX126" s="209"/>
      <c r="AY126" s="671"/>
      <c r="BA126" s="209"/>
      <c r="BB126" s="210"/>
      <c r="BD126" s="209"/>
      <c r="BE126" s="210"/>
      <c r="BG126" s="209"/>
      <c r="BH126" s="210"/>
      <c r="BJ126" s="209" t="s">
        <v>617</v>
      </c>
      <c r="BK126" s="210">
        <v>3</v>
      </c>
      <c r="BM126" s="209" t="s">
        <v>586</v>
      </c>
      <c r="BN126" s="210">
        <v>1</v>
      </c>
      <c r="BP126" s="209" t="s">
        <v>586</v>
      </c>
      <c r="BQ126" s="210">
        <v>1</v>
      </c>
      <c r="BS126" s="209" t="s">
        <v>602</v>
      </c>
      <c r="BT126" s="210">
        <v>4</v>
      </c>
      <c r="BV126" s="209" t="s">
        <v>488</v>
      </c>
      <c r="BW126" s="210">
        <v>1</v>
      </c>
      <c r="BY126" s="209" t="s">
        <v>169</v>
      </c>
      <c r="BZ126" s="210">
        <v>1</v>
      </c>
      <c r="CB126" s="667" t="s">
        <v>685</v>
      </c>
      <c r="CC126" s="668">
        <v>1</v>
      </c>
      <c r="CE126" s="209"/>
      <c r="CF126" s="210"/>
      <c r="CH126" s="209"/>
      <c r="CI126" s="210"/>
      <c r="CK126" s="209"/>
      <c r="CL126" s="210"/>
      <c r="CN126" s="209"/>
      <c r="CO126" s="210"/>
    </row>
    <row r="127" spans="1:93" ht="24.95" customHeight="1">
      <c r="A127" s="654" t="str">
        <f ca="1">IFERROR(IF(INDIRECT($A$14&amp;ROW())&lt;&gt;"",COUNTIF(Summary!$B$30:$B$1054,INDIRECT($A$14&amp;ROW())),""),"")</f>
        <v/>
      </c>
      <c r="B127" s="667"/>
      <c r="C127" s="668"/>
      <c r="E127" s="209"/>
      <c r="F127" s="210"/>
      <c r="H127" s="209"/>
      <c r="I127" s="210"/>
      <c r="K127" s="209"/>
      <c r="L127" s="210"/>
      <c r="N127" s="209"/>
      <c r="O127" s="210"/>
      <c r="Q127" s="209"/>
      <c r="R127" s="210"/>
      <c r="T127" s="209"/>
      <c r="U127" s="210"/>
      <c r="W127" s="209"/>
      <c r="X127" s="210"/>
      <c r="Z127" s="209"/>
      <c r="AA127" s="210"/>
      <c r="AC127" s="209"/>
      <c r="AD127" s="210"/>
      <c r="AF127" s="209"/>
      <c r="AG127" s="210"/>
      <c r="AI127" s="209"/>
      <c r="AJ127" s="210"/>
      <c r="AL127" s="209"/>
      <c r="AM127" s="210"/>
      <c r="AO127" s="209"/>
      <c r="AP127" s="210"/>
      <c r="AR127" s="209"/>
      <c r="AS127" s="210"/>
      <c r="AU127" s="209"/>
      <c r="AV127" s="210"/>
      <c r="AX127" s="209"/>
      <c r="AY127" s="671"/>
      <c r="BA127" s="209"/>
      <c r="BB127" s="210"/>
      <c r="BD127" s="209"/>
      <c r="BE127" s="210"/>
      <c r="BG127" s="209"/>
      <c r="BH127" s="210"/>
      <c r="BJ127" s="209" t="s">
        <v>590</v>
      </c>
      <c r="BK127" s="210">
        <v>1</v>
      </c>
      <c r="BM127" s="209" t="s">
        <v>492</v>
      </c>
      <c r="BN127" s="210">
        <v>1</v>
      </c>
      <c r="BP127" s="209" t="s">
        <v>614</v>
      </c>
      <c r="BQ127" s="210">
        <v>3</v>
      </c>
      <c r="BS127" s="209" t="s">
        <v>631</v>
      </c>
      <c r="BT127" s="210">
        <v>1</v>
      </c>
      <c r="BV127" s="209" t="s">
        <v>645</v>
      </c>
      <c r="BW127" s="210">
        <v>2</v>
      </c>
      <c r="BY127" s="209" t="s">
        <v>327</v>
      </c>
      <c r="BZ127" s="210">
        <v>1</v>
      </c>
      <c r="CB127" s="667" t="s">
        <v>492</v>
      </c>
      <c r="CC127" s="668">
        <v>1</v>
      </c>
      <c r="CE127" s="209"/>
      <c r="CF127" s="210"/>
      <c r="CH127" s="209"/>
      <c r="CI127" s="210"/>
      <c r="CK127" s="209"/>
      <c r="CL127" s="210"/>
      <c r="CN127" s="209"/>
      <c r="CO127" s="210"/>
    </row>
    <row r="128" spans="1:93" ht="24.95" customHeight="1">
      <c r="A128" s="654" t="str">
        <f ca="1">IFERROR(IF(INDIRECT($A$14&amp;ROW())&lt;&gt;"",COUNTIF(Summary!$B$30:$B$1054,INDIRECT($A$14&amp;ROW())),""),"")</f>
        <v/>
      </c>
      <c r="B128" s="667"/>
      <c r="C128" s="668"/>
      <c r="E128" s="209"/>
      <c r="F128" s="210"/>
      <c r="H128" s="209"/>
      <c r="I128" s="210"/>
      <c r="K128" s="209"/>
      <c r="L128" s="210"/>
      <c r="N128" s="209"/>
      <c r="O128" s="210"/>
      <c r="Q128" s="209"/>
      <c r="R128" s="210"/>
      <c r="T128" s="209"/>
      <c r="U128" s="210"/>
      <c r="W128" s="209"/>
      <c r="X128" s="210"/>
      <c r="Z128" s="209"/>
      <c r="AA128" s="210"/>
      <c r="AC128" s="209"/>
      <c r="AD128" s="210"/>
      <c r="AF128" s="209"/>
      <c r="AG128" s="210"/>
      <c r="AI128" s="209"/>
      <c r="AJ128" s="210"/>
      <c r="AL128" s="209"/>
      <c r="AM128" s="210"/>
      <c r="AO128" s="209"/>
      <c r="AP128" s="210"/>
      <c r="AR128" s="209"/>
      <c r="AS128" s="210"/>
      <c r="AU128" s="209"/>
      <c r="AV128" s="210"/>
      <c r="AX128" s="209"/>
      <c r="AY128" s="671"/>
      <c r="BA128" s="209"/>
      <c r="BB128" s="210"/>
      <c r="BD128" s="209"/>
      <c r="BE128" s="210"/>
      <c r="BG128" s="209"/>
      <c r="BH128" s="210"/>
      <c r="BJ128" s="209" t="s">
        <v>498</v>
      </c>
      <c r="BK128" s="210">
        <v>1</v>
      </c>
      <c r="BM128" s="209" t="s">
        <v>493</v>
      </c>
      <c r="BN128" s="210">
        <v>1</v>
      </c>
      <c r="BP128" s="209" t="s">
        <v>491</v>
      </c>
      <c r="BQ128" s="210">
        <v>2</v>
      </c>
      <c r="BS128" s="209" t="s">
        <v>654</v>
      </c>
      <c r="BT128" s="210">
        <v>5</v>
      </c>
      <c r="BV128" s="209" t="s">
        <v>646</v>
      </c>
      <c r="BW128" s="210">
        <v>1</v>
      </c>
      <c r="BY128" s="209" t="s">
        <v>609</v>
      </c>
      <c r="BZ128" s="210">
        <v>2</v>
      </c>
      <c r="CB128" s="667" t="s">
        <v>615</v>
      </c>
      <c r="CC128" s="668">
        <v>2</v>
      </c>
      <c r="CE128" s="209"/>
      <c r="CF128" s="210"/>
      <c r="CH128" s="209"/>
      <c r="CI128" s="210"/>
      <c r="CK128" s="209"/>
      <c r="CL128" s="210"/>
      <c r="CN128" s="209"/>
      <c r="CO128" s="210"/>
    </row>
    <row r="129" spans="1:93" ht="24.95" customHeight="1">
      <c r="A129" s="654" t="str">
        <f ca="1">IFERROR(IF(INDIRECT($A$14&amp;ROW())&lt;&gt;"",COUNTIF(Summary!$B$30:$B$1054,INDIRECT($A$14&amp;ROW())),""),"")</f>
        <v/>
      </c>
      <c r="B129" s="667"/>
      <c r="C129" s="668"/>
      <c r="E129" s="209"/>
      <c r="F129" s="210"/>
      <c r="H129" s="209"/>
      <c r="I129" s="210"/>
      <c r="K129" s="209"/>
      <c r="L129" s="210"/>
      <c r="N129" s="209"/>
      <c r="O129" s="210"/>
      <c r="Q129" s="209"/>
      <c r="R129" s="210"/>
      <c r="T129" s="209"/>
      <c r="U129" s="210"/>
      <c r="W129" s="209"/>
      <c r="X129" s="210"/>
      <c r="Z129" s="209"/>
      <c r="AA129" s="210"/>
      <c r="AC129" s="209"/>
      <c r="AD129" s="210"/>
      <c r="AF129" s="209"/>
      <c r="AG129" s="210"/>
      <c r="AI129" s="209"/>
      <c r="AJ129" s="210"/>
      <c r="AL129" s="209"/>
      <c r="AM129" s="210"/>
      <c r="AO129" s="209"/>
      <c r="AP129" s="210"/>
      <c r="AR129" s="209"/>
      <c r="AS129" s="210"/>
      <c r="AU129" s="209"/>
      <c r="AV129" s="210"/>
      <c r="AX129" s="209"/>
      <c r="AY129" s="671"/>
      <c r="BA129" s="209"/>
      <c r="BB129" s="210"/>
      <c r="BD129" s="209"/>
      <c r="BE129" s="210"/>
      <c r="BG129" s="209"/>
      <c r="BH129" s="210"/>
      <c r="BJ129" s="209" t="s">
        <v>592</v>
      </c>
      <c r="BK129" s="210">
        <v>3</v>
      </c>
      <c r="BM129" s="209" t="s">
        <v>494</v>
      </c>
      <c r="BN129" s="210">
        <v>1</v>
      </c>
      <c r="BP129" s="209" t="s">
        <v>492</v>
      </c>
      <c r="BQ129" s="210">
        <v>2</v>
      </c>
      <c r="BS129" s="209" t="s">
        <v>351</v>
      </c>
      <c r="BT129" s="210">
        <v>1</v>
      </c>
      <c r="BV129" s="209" t="s">
        <v>629</v>
      </c>
      <c r="BW129" s="210">
        <v>1</v>
      </c>
      <c r="BY129" s="209" t="s">
        <v>610</v>
      </c>
      <c r="BZ129" s="210">
        <v>1</v>
      </c>
      <c r="CB129" s="667" t="s">
        <v>648</v>
      </c>
      <c r="CC129" s="668">
        <v>2</v>
      </c>
      <c r="CE129" s="209"/>
      <c r="CF129" s="210"/>
      <c r="CH129" s="209"/>
      <c r="CI129" s="210"/>
      <c r="CK129" s="209"/>
      <c r="CL129" s="210"/>
      <c r="CN129" s="209"/>
      <c r="CO129" s="210"/>
    </row>
    <row r="130" spans="1:93" ht="24.95" customHeight="1">
      <c r="A130" s="654" t="str">
        <f ca="1">IFERROR(IF(INDIRECT($A$14&amp;ROW())&lt;&gt;"",COUNTIF(Summary!$B$30:$B$1054,INDIRECT($A$14&amp;ROW())),""),"")</f>
        <v/>
      </c>
      <c r="B130" s="667"/>
      <c r="C130" s="668"/>
      <c r="E130" s="209"/>
      <c r="F130" s="210"/>
      <c r="H130" s="209"/>
      <c r="I130" s="210"/>
      <c r="K130" s="209"/>
      <c r="L130" s="210"/>
      <c r="N130" s="209"/>
      <c r="O130" s="210"/>
      <c r="Q130" s="209"/>
      <c r="R130" s="210"/>
      <c r="T130" s="209"/>
      <c r="U130" s="210"/>
      <c r="W130" s="209"/>
      <c r="X130" s="210"/>
      <c r="Z130" s="209"/>
      <c r="AA130" s="210"/>
      <c r="AC130" s="209"/>
      <c r="AD130" s="210"/>
      <c r="AF130" s="209"/>
      <c r="AG130" s="210"/>
      <c r="AI130" s="209"/>
      <c r="AJ130" s="210"/>
      <c r="AL130" s="209"/>
      <c r="AM130" s="210"/>
      <c r="AO130" s="209"/>
      <c r="AP130" s="210"/>
      <c r="AR130" s="209"/>
      <c r="AS130" s="210"/>
      <c r="AU130" s="209"/>
      <c r="AV130" s="210"/>
      <c r="AX130" s="209"/>
      <c r="AY130" s="671"/>
      <c r="BA130" s="209"/>
      <c r="BB130" s="210"/>
      <c r="BD130" s="209"/>
      <c r="BE130" s="210"/>
      <c r="BG130" s="209"/>
      <c r="BH130" s="210"/>
      <c r="BJ130" s="209" t="s">
        <v>593</v>
      </c>
      <c r="BK130" s="210">
        <v>1</v>
      </c>
      <c r="BM130" s="209" t="s">
        <v>495</v>
      </c>
      <c r="BN130" s="210">
        <v>1</v>
      </c>
      <c r="BP130" s="209" t="s">
        <v>615</v>
      </c>
      <c r="BQ130" s="210">
        <v>2</v>
      </c>
      <c r="BS130" s="209" t="s">
        <v>353</v>
      </c>
      <c r="BT130" s="210">
        <v>1</v>
      </c>
      <c r="BV130" s="209" t="s">
        <v>817</v>
      </c>
      <c r="BW130" s="210">
        <v>1</v>
      </c>
      <c r="BY130" s="209" t="s">
        <v>585</v>
      </c>
      <c r="BZ130" s="210">
        <v>1</v>
      </c>
      <c r="CB130" s="667" t="s">
        <v>718</v>
      </c>
      <c r="CC130" s="668">
        <v>1</v>
      </c>
      <c r="CE130" s="209"/>
      <c r="CF130" s="210"/>
      <c r="CH130" s="209"/>
      <c r="CI130" s="210"/>
      <c r="CK130" s="209"/>
      <c r="CL130" s="210"/>
      <c r="CN130" s="209"/>
      <c r="CO130" s="210"/>
    </row>
    <row r="131" spans="1:93" ht="24.95" customHeight="1">
      <c r="A131" s="654" t="str">
        <f ca="1">IFERROR(IF(INDIRECT($A$14&amp;ROW())&lt;&gt;"",COUNTIF(Summary!$B$30:$B$1054,INDIRECT($A$14&amp;ROW())),""),"")</f>
        <v/>
      </c>
      <c r="B131" s="667"/>
      <c r="C131" s="668"/>
      <c r="E131" s="209"/>
      <c r="F131" s="210"/>
      <c r="H131" s="209"/>
      <c r="I131" s="210"/>
      <c r="K131" s="209"/>
      <c r="L131" s="210"/>
      <c r="N131" s="209"/>
      <c r="O131" s="210"/>
      <c r="Q131" s="209"/>
      <c r="R131" s="210"/>
      <c r="T131" s="209"/>
      <c r="U131" s="210"/>
      <c r="W131" s="209"/>
      <c r="X131" s="210"/>
      <c r="Z131" s="209"/>
      <c r="AA131" s="210"/>
      <c r="AC131" s="209"/>
      <c r="AD131" s="210"/>
      <c r="AF131" s="209"/>
      <c r="AG131" s="210"/>
      <c r="AI131" s="209"/>
      <c r="AJ131" s="210"/>
      <c r="AL131" s="209"/>
      <c r="AM131" s="210"/>
      <c r="AO131" s="209"/>
      <c r="AP131" s="210"/>
      <c r="AR131" s="209"/>
      <c r="AS131" s="210"/>
      <c r="AU131" s="209"/>
      <c r="AV131" s="210"/>
      <c r="AX131" s="209"/>
      <c r="AY131" s="671"/>
      <c r="BA131" s="209"/>
      <c r="BB131" s="210"/>
      <c r="BD131" s="209"/>
      <c r="BE131" s="210"/>
      <c r="BG131" s="209"/>
      <c r="BH131" s="210"/>
      <c r="BJ131" s="209" t="s">
        <v>766</v>
      </c>
      <c r="BK131" s="210">
        <v>1</v>
      </c>
      <c r="BM131" s="209" t="s">
        <v>617</v>
      </c>
      <c r="BN131" s="210">
        <v>1</v>
      </c>
      <c r="BP131" s="209" t="s">
        <v>718</v>
      </c>
      <c r="BQ131" s="210">
        <v>2</v>
      </c>
      <c r="BS131" s="209" t="s">
        <v>356</v>
      </c>
      <c r="BT131" s="210">
        <v>1</v>
      </c>
      <c r="BV131" s="209" t="s">
        <v>662</v>
      </c>
      <c r="BW131" s="210">
        <v>1</v>
      </c>
      <c r="BY131" s="209" t="s">
        <v>629</v>
      </c>
      <c r="BZ131" s="210">
        <v>1</v>
      </c>
      <c r="CB131" s="667" t="s">
        <v>493</v>
      </c>
      <c r="CC131" s="668">
        <v>1</v>
      </c>
      <c r="CE131" s="209"/>
      <c r="CF131" s="210"/>
      <c r="CH131" s="209"/>
      <c r="CI131" s="210"/>
      <c r="CK131" s="209"/>
      <c r="CL131" s="210"/>
      <c r="CN131" s="209"/>
      <c r="CO131" s="210"/>
    </row>
    <row r="132" spans="1:93" ht="24.95" customHeight="1">
      <c r="A132" s="654" t="str">
        <f ca="1">IFERROR(IF(INDIRECT($A$14&amp;ROW())&lt;&gt;"",COUNTIF(Summary!$B$30:$B$1054,INDIRECT($A$14&amp;ROW())),""),"")</f>
        <v/>
      </c>
      <c r="B132" s="667"/>
      <c r="C132" s="668"/>
      <c r="E132" s="209"/>
      <c r="F132" s="210"/>
      <c r="H132" s="209"/>
      <c r="I132" s="210"/>
      <c r="K132" s="209"/>
      <c r="L132" s="210"/>
      <c r="N132" s="209"/>
      <c r="O132" s="210"/>
      <c r="Q132" s="209"/>
      <c r="R132" s="210"/>
      <c r="T132" s="209"/>
      <c r="U132" s="210"/>
      <c r="W132" s="209"/>
      <c r="X132" s="210"/>
      <c r="Z132" s="209"/>
      <c r="AA132" s="210"/>
      <c r="AC132" s="209"/>
      <c r="AD132" s="210"/>
      <c r="AF132" s="209"/>
      <c r="AG132" s="210"/>
      <c r="AI132" s="209"/>
      <c r="AJ132" s="210"/>
      <c r="AL132" s="209"/>
      <c r="AM132" s="210"/>
      <c r="AO132" s="209"/>
      <c r="AP132" s="210"/>
      <c r="AR132" s="209"/>
      <c r="AS132" s="210"/>
      <c r="AU132" s="209"/>
      <c r="AV132" s="210"/>
      <c r="AX132" s="209"/>
      <c r="AY132" s="671"/>
      <c r="BA132" s="209"/>
      <c r="BB132" s="210"/>
      <c r="BD132" s="209"/>
      <c r="BE132" s="210"/>
      <c r="BG132" s="209"/>
      <c r="BH132" s="210"/>
      <c r="BJ132" s="209" t="s">
        <v>596</v>
      </c>
      <c r="BK132" s="210">
        <v>1</v>
      </c>
      <c r="BM132" s="209" t="s">
        <v>592</v>
      </c>
      <c r="BN132" s="210">
        <v>1</v>
      </c>
      <c r="BP132" s="209" t="s">
        <v>494</v>
      </c>
      <c r="BQ132" s="210">
        <v>6</v>
      </c>
      <c r="BS132" s="209" t="s">
        <v>359</v>
      </c>
      <c r="BT132" s="210">
        <v>1</v>
      </c>
      <c r="BV132" s="209" t="s">
        <v>652</v>
      </c>
      <c r="BW132" s="210">
        <v>1</v>
      </c>
      <c r="BY132" s="209" t="s">
        <v>489</v>
      </c>
      <c r="BZ132" s="210">
        <v>3</v>
      </c>
      <c r="CB132" s="667" t="s">
        <v>494</v>
      </c>
      <c r="CC132" s="668">
        <v>3</v>
      </c>
      <c r="CE132" s="209"/>
      <c r="CF132" s="210"/>
      <c r="CH132" s="209"/>
      <c r="CI132" s="210"/>
      <c r="CK132" s="209"/>
      <c r="CL132" s="210"/>
      <c r="CN132" s="209"/>
      <c r="CO132" s="210"/>
    </row>
    <row r="133" spans="1:93" ht="24.95" customHeight="1">
      <c r="A133" s="654" t="str">
        <f ca="1">IFERROR(IF(INDIRECT($A$14&amp;ROW())&lt;&gt;"",COUNTIF(Summary!$B$30:$B$1054,INDIRECT($A$14&amp;ROW())),""),"")</f>
        <v/>
      </c>
      <c r="B133" s="667"/>
      <c r="C133" s="668"/>
      <c r="E133" s="209"/>
      <c r="F133" s="210"/>
      <c r="H133" s="209"/>
      <c r="I133" s="210"/>
      <c r="K133" s="209"/>
      <c r="L133" s="210"/>
      <c r="N133" s="209"/>
      <c r="O133" s="210"/>
      <c r="Q133" s="209"/>
      <c r="R133" s="210"/>
      <c r="T133" s="209"/>
      <c r="U133" s="210"/>
      <c r="W133" s="209"/>
      <c r="X133" s="210"/>
      <c r="Z133" s="209"/>
      <c r="AA133" s="210"/>
      <c r="AC133" s="209"/>
      <c r="AD133" s="210"/>
      <c r="AF133" s="209"/>
      <c r="AG133" s="210"/>
      <c r="AI133" s="209"/>
      <c r="AJ133" s="210"/>
      <c r="AL133" s="209"/>
      <c r="AM133" s="210"/>
      <c r="AO133" s="209"/>
      <c r="AP133" s="210"/>
      <c r="AR133" s="209"/>
      <c r="AS133" s="210"/>
      <c r="AU133" s="209"/>
      <c r="AV133" s="210"/>
      <c r="AX133" s="209"/>
      <c r="AY133" s="671"/>
      <c r="BA133" s="209"/>
      <c r="BB133" s="210"/>
      <c r="BD133" s="209"/>
      <c r="BE133" s="210"/>
      <c r="BG133" s="209"/>
      <c r="BH133" s="210"/>
      <c r="BJ133" s="209" t="s">
        <v>501</v>
      </c>
      <c r="BK133" s="210">
        <v>2</v>
      </c>
      <c r="BM133" s="209" t="s">
        <v>595</v>
      </c>
      <c r="BN133" s="210">
        <v>1</v>
      </c>
      <c r="BP133" s="209" t="s">
        <v>589</v>
      </c>
      <c r="BQ133" s="210">
        <v>1</v>
      </c>
      <c r="BS133" s="209" t="s">
        <v>473</v>
      </c>
      <c r="BT133" s="210">
        <v>4</v>
      </c>
      <c r="BV133" s="209" t="s">
        <v>490</v>
      </c>
      <c r="BW133" s="210">
        <v>1</v>
      </c>
      <c r="BY133" s="209" t="s">
        <v>816</v>
      </c>
      <c r="BZ133" s="210">
        <v>2</v>
      </c>
      <c r="CB133" s="667" t="s">
        <v>589</v>
      </c>
      <c r="CC133" s="668">
        <v>1</v>
      </c>
      <c r="CE133" s="209"/>
      <c r="CF133" s="210"/>
      <c r="CH133" s="209"/>
      <c r="CI133" s="210"/>
      <c r="CK133" s="209"/>
      <c r="CL133" s="210"/>
      <c r="CN133" s="209"/>
      <c r="CO133" s="210"/>
    </row>
    <row r="134" spans="1:93" ht="24.95" customHeight="1">
      <c r="A134" s="654" t="str">
        <f ca="1">IFERROR(IF(INDIRECT($A$14&amp;ROW())&lt;&gt;"",COUNTIF(Summary!$B$30:$B$1054,INDIRECT($A$14&amp;ROW())),""),"")</f>
        <v/>
      </c>
      <c r="B134" s="667"/>
      <c r="C134" s="668"/>
      <c r="E134" s="209"/>
      <c r="F134" s="210"/>
      <c r="H134" s="209"/>
      <c r="I134" s="210"/>
      <c r="K134" s="209"/>
      <c r="L134" s="210"/>
      <c r="N134" s="209"/>
      <c r="O134" s="210"/>
      <c r="Q134" s="209"/>
      <c r="R134" s="210"/>
      <c r="T134" s="209"/>
      <c r="U134" s="210"/>
      <c r="W134" s="209"/>
      <c r="X134" s="210"/>
      <c r="Z134" s="209"/>
      <c r="AA134" s="210"/>
      <c r="AC134" s="209"/>
      <c r="AD134" s="210"/>
      <c r="AF134" s="209"/>
      <c r="AG134" s="210"/>
      <c r="AI134" s="209"/>
      <c r="AJ134" s="210"/>
      <c r="AL134" s="209"/>
      <c r="AM134" s="210"/>
      <c r="AO134" s="209"/>
      <c r="AP134" s="210"/>
      <c r="AR134" s="209"/>
      <c r="AS134" s="210"/>
      <c r="AU134" s="209"/>
      <c r="AV134" s="210"/>
      <c r="AX134" s="209"/>
      <c r="AY134" s="671"/>
      <c r="BA134" s="209"/>
      <c r="BB134" s="210"/>
      <c r="BD134" s="209"/>
      <c r="BE134" s="210"/>
      <c r="BG134" s="209"/>
      <c r="BH134" s="210"/>
      <c r="BJ134" s="209" t="s">
        <v>503</v>
      </c>
      <c r="BK134" s="210">
        <v>3</v>
      </c>
      <c r="BM134" s="209" t="s">
        <v>501</v>
      </c>
      <c r="BN134" s="210">
        <v>1</v>
      </c>
      <c r="BP134" s="209" t="s">
        <v>730</v>
      </c>
      <c r="BQ134" s="210">
        <v>1</v>
      </c>
      <c r="BS134" s="209" t="s">
        <v>474</v>
      </c>
      <c r="BT134" s="210">
        <v>2</v>
      </c>
      <c r="BV134" s="209" t="s">
        <v>614</v>
      </c>
      <c r="BW134" s="210">
        <v>1</v>
      </c>
      <c r="BY134" s="209" t="s">
        <v>676</v>
      </c>
      <c r="BZ134" s="210">
        <v>1</v>
      </c>
      <c r="CB134" s="667" t="s">
        <v>617</v>
      </c>
      <c r="CC134" s="668">
        <v>7</v>
      </c>
      <c r="CE134" s="209"/>
      <c r="CF134" s="210"/>
      <c r="CH134" s="209"/>
      <c r="CI134" s="210"/>
      <c r="CK134" s="209"/>
      <c r="CL134" s="210"/>
      <c r="CN134" s="209"/>
      <c r="CO134" s="210"/>
    </row>
    <row r="135" spans="1:93" ht="24.95" customHeight="1">
      <c r="A135" s="654" t="str">
        <f ca="1">IFERROR(IF(INDIRECT($A$14&amp;ROW())&lt;&gt;"",COUNTIF(Summary!$B$30:$B$1054,INDIRECT($A$14&amp;ROW())),""),"")</f>
        <v/>
      </c>
      <c r="B135" s="667"/>
      <c r="C135" s="668"/>
      <c r="E135" s="209"/>
      <c r="F135" s="210"/>
      <c r="H135" s="209"/>
      <c r="I135" s="210"/>
      <c r="K135" s="209"/>
      <c r="L135" s="210"/>
      <c r="N135" s="209"/>
      <c r="O135" s="210"/>
      <c r="Q135" s="209"/>
      <c r="R135" s="210"/>
      <c r="T135" s="209"/>
      <c r="U135" s="210"/>
      <c r="W135" s="209"/>
      <c r="X135" s="210"/>
      <c r="Z135" s="209"/>
      <c r="AA135" s="210"/>
      <c r="AC135" s="209"/>
      <c r="AD135" s="210"/>
      <c r="AF135" s="209"/>
      <c r="AG135" s="210"/>
      <c r="AI135" s="209"/>
      <c r="AJ135" s="210"/>
      <c r="AL135" s="209"/>
      <c r="AM135" s="210"/>
      <c r="AO135" s="209"/>
      <c r="AP135" s="210"/>
      <c r="AR135" s="209"/>
      <c r="AS135" s="210"/>
      <c r="AU135" s="209"/>
      <c r="AV135" s="210"/>
      <c r="AX135" s="209"/>
      <c r="AY135" s="671"/>
      <c r="BA135" s="209"/>
      <c r="BB135" s="210"/>
      <c r="BD135" s="209"/>
      <c r="BE135" s="210"/>
      <c r="BG135" s="209"/>
      <c r="BH135" s="210"/>
      <c r="BJ135" s="209" t="s">
        <v>504</v>
      </c>
      <c r="BK135" s="210">
        <v>4</v>
      </c>
      <c r="BM135" s="209" t="s">
        <v>503</v>
      </c>
      <c r="BN135" s="210">
        <v>1</v>
      </c>
      <c r="BP135" s="209" t="s">
        <v>737</v>
      </c>
      <c r="BQ135" s="210">
        <v>2</v>
      </c>
      <c r="BS135" s="209" t="s">
        <v>475</v>
      </c>
      <c r="BT135" s="210">
        <v>9</v>
      </c>
      <c r="BV135" s="209" t="s">
        <v>707</v>
      </c>
      <c r="BW135" s="210">
        <v>1</v>
      </c>
      <c r="BY135" s="209" t="s">
        <v>490</v>
      </c>
      <c r="BZ135" s="210">
        <v>3</v>
      </c>
      <c r="CB135" s="667" t="s">
        <v>593</v>
      </c>
      <c r="CC135" s="668">
        <v>1</v>
      </c>
      <c r="CE135" s="209"/>
      <c r="CF135" s="210"/>
      <c r="CH135" s="209"/>
      <c r="CI135" s="210"/>
      <c r="CK135" s="209"/>
      <c r="CL135" s="210"/>
      <c r="CN135" s="209"/>
      <c r="CO135" s="210"/>
    </row>
    <row r="136" spans="1:93" ht="24.95" customHeight="1">
      <c r="A136" s="654" t="str">
        <f ca="1">IFERROR(IF(INDIRECT($A$14&amp;ROW())&lt;&gt;"",COUNTIF(Summary!$B$30:$B$1054,INDIRECT($A$14&amp;ROW())),""),"")</f>
        <v/>
      </c>
      <c r="B136" s="667"/>
      <c r="C136" s="668"/>
      <c r="E136" s="209"/>
      <c r="F136" s="210"/>
      <c r="H136" s="209"/>
      <c r="I136" s="210"/>
      <c r="K136" s="209"/>
      <c r="L136" s="210"/>
      <c r="N136" s="209"/>
      <c r="O136" s="210"/>
      <c r="Q136" s="209"/>
      <c r="R136" s="210"/>
      <c r="T136" s="209"/>
      <c r="U136" s="210"/>
      <c r="W136" s="209"/>
      <c r="X136" s="210"/>
      <c r="Z136" s="209"/>
      <c r="AA136" s="210"/>
      <c r="AC136" s="209"/>
      <c r="AD136" s="210"/>
      <c r="AF136" s="209"/>
      <c r="AG136" s="210"/>
      <c r="AI136" s="209"/>
      <c r="AJ136" s="210"/>
      <c r="AL136" s="209"/>
      <c r="AM136" s="210"/>
      <c r="AO136" s="209"/>
      <c r="AP136" s="210"/>
      <c r="AR136" s="209"/>
      <c r="AS136" s="210"/>
      <c r="AU136" s="209"/>
      <c r="AV136" s="210"/>
      <c r="AX136" s="209"/>
      <c r="AY136" s="671"/>
      <c r="BA136" s="209"/>
      <c r="BB136" s="210"/>
      <c r="BD136" s="209"/>
      <c r="BE136" s="210"/>
      <c r="BG136" s="209"/>
      <c r="BH136" s="210"/>
      <c r="BJ136" s="209" t="s">
        <v>505</v>
      </c>
      <c r="BK136" s="210">
        <v>3</v>
      </c>
      <c r="BM136" s="209" t="s">
        <v>504</v>
      </c>
      <c r="BN136" s="210">
        <v>2</v>
      </c>
      <c r="BP136" s="209" t="s">
        <v>496</v>
      </c>
      <c r="BQ136" s="210">
        <v>2</v>
      </c>
      <c r="BS136" s="209" t="s">
        <v>476</v>
      </c>
      <c r="BT136" s="210">
        <v>17</v>
      </c>
      <c r="BV136" s="209" t="s">
        <v>587</v>
      </c>
      <c r="BW136" s="210">
        <v>1</v>
      </c>
      <c r="BY136" s="209" t="s">
        <v>614</v>
      </c>
      <c r="BZ136" s="210">
        <v>1</v>
      </c>
      <c r="CB136" s="667" t="s">
        <v>618</v>
      </c>
      <c r="CC136" s="668">
        <v>1</v>
      </c>
      <c r="CE136" s="209"/>
      <c r="CF136" s="210"/>
      <c r="CH136" s="209"/>
      <c r="CI136" s="210"/>
      <c r="CK136" s="209"/>
      <c r="CL136" s="210"/>
      <c r="CN136" s="209"/>
      <c r="CO136" s="210"/>
    </row>
    <row r="137" spans="1:93" ht="24.95" customHeight="1">
      <c r="A137" s="654" t="str">
        <f ca="1">IFERROR(IF(INDIRECT($A$14&amp;ROW())&lt;&gt;"",COUNTIF(Summary!$B$30:$B$1054,INDIRECT($A$14&amp;ROW())),""),"")</f>
        <v/>
      </c>
      <c r="B137" s="667"/>
      <c r="C137" s="668"/>
      <c r="E137" s="209"/>
      <c r="F137" s="210"/>
      <c r="H137" s="209"/>
      <c r="I137" s="210"/>
      <c r="K137" s="209"/>
      <c r="L137" s="210"/>
      <c r="N137" s="209"/>
      <c r="O137" s="210"/>
      <c r="Q137" s="209"/>
      <c r="R137" s="210"/>
      <c r="T137" s="209"/>
      <c r="U137" s="210"/>
      <c r="W137" s="209"/>
      <c r="X137" s="210"/>
      <c r="Z137" s="209"/>
      <c r="AA137" s="210"/>
      <c r="AC137" s="209"/>
      <c r="AD137" s="210"/>
      <c r="AF137" s="209"/>
      <c r="AG137" s="210"/>
      <c r="AI137" s="209"/>
      <c r="AJ137" s="210"/>
      <c r="AL137" s="209"/>
      <c r="AM137" s="210"/>
      <c r="AO137" s="209"/>
      <c r="AP137" s="210"/>
      <c r="AR137" s="209"/>
      <c r="AS137" s="210"/>
      <c r="AU137" s="209"/>
      <c r="AV137" s="210"/>
      <c r="AX137" s="209"/>
      <c r="AY137" s="671"/>
      <c r="BA137" s="209"/>
      <c r="BB137" s="210"/>
      <c r="BD137" s="209"/>
      <c r="BE137" s="210"/>
      <c r="BG137" s="209"/>
      <c r="BH137" s="210"/>
      <c r="BJ137" s="209" t="s">
        <v>623</v>
      </c>
      <c r="BK137" s="210">
        <v>3</v>
      </c>
      <c r="BM137" s="209" t="s">
        <v>623</v>
      </c>
      <c r="BN137" s="210">
        <v>1</v>
      </c>
      <c r="BP137" s="209" t="s">
        <v>617</v>
      </c>
      <c r="BQ137" s="210">
        <v>3</v>
      </c>
      <c r="BS137" s="209" t="s">
        <v>477</v>
      </c>
      <c r="BT137" s="210">
        <v>3</v>
      </c>
      <c r="BV137" s="209" t="s">
        <v>718</v>
      </c>
      <c r="BW137" s="210">
        <v>1</v>
      </c>
      <c r="BY137" s="209" t="s">
        <v>707</v>
      </c>
      <c r="BZ137" s="210">
        <v>1</v>
      </c>
      <c r="CB137" s="667" t="s">
        <v>594</v>
      </c>
      <c r="CC137" s="668">
        <v>1</v>
      </c>
      <c r="CE137" s="209"/>
      <c r="CF137" s="210"/>
      <c r="CH137" s="209"/>
      <c r="CI137" s="210"/>
      <c r="CK137" s="209"/>
      <c r="CL137" s="210"/>
      <c r="CN137" s="209"/>
      <c r="CO137" s="210"/>
    </row>
    <row r="138" spans="1:93" ht="24.95" customHeight="1">
      <c r="A138" s="654" t="str">
        <f ca="1">IFERROR(IF(INDIRECT($A$14&amp;ROW())&lt;&gt;"",COUNTIF(Summary!$B$30:$B$1054,INDIRECT($A$14&amp;ROW())),""),"")</f>
        <v/>
      </c>
      <c r="B138" s="667"/>
      <c r="C138" s="668"/>
      <c r="E138" s="209"/>
      <c r="F138" s="210"/>
      <c r="H138" s="209"/>
      <c r="I138" s="210"/>
      <c r="K138" s="209"/>
      <c r="L138" s="210"/>
      <c r="N138" s="209"/>
      <c r="O138" s="210"/>
      <c r="Q138" s="209"/>
      <c r="R138" s="210"/>
      <c r="T138" s="209"/>
      <c r="U138" s="210"/>
      <c r="W138" s="209"/>
      <c r="X138" s="210"/>
      <c r="Z138" s="209"/>
      <c r="AA138" s="210"/>
      <c r="AC138" s="209"/>
      <c r="AD138" s="210"/>
      <c r="AF138" s="209"/>
      <c r="AG138" s="210"/>
      <c r="AI138" s="209"/>
      <c r="AJ138" s="210"/>
      <c r="AL138" s="209"/>
      <c r="AM138" s="210"/>
      <c r="AO138" s="209"/>
      <c r="AP138" s="210"/>
      <c r="AR138" s="209"/>
      <c r="AS138" s="210"/>
      <c r="AU138" s="209"/>
      <c r="AV138" s="210"/>
      <c r="AX138" s="209"/>
      <c r="AY138" s="671"/>
      <c r="BA138" s="209"/>
      <c r="BB138" s="210"/>
      <c r="BD138" s="209"/>
      <c r="BE138" s="210"/>
      <c r="BG138" s="209"/>
      <c r="BH138" s="210"/>
      <c r="BJ138" s="209" t="s">
        <v>506</v>
      </c>
      <c r="BK138" s="210">
        <v>1</v>
      </c>
      <c r="BM138" s="209" t="s">
        <v>601</v>
      </c>
      <c r="BN138" s="210">
        <v>2</v>
      </c>
      <c r="BP138" s="209" t="s">
        <v>498</v>
      </c>
      <c r="BQ138" s="210">
        <v>1</v>
      </c>
      <c r="BS138" s="209" t="s">
        <v>478</v>
      </c>
      <c r="BT138" s="210">
        <v>1</v>
      </c>
      <c r="BV138" s="209" t="s">
        <v>493</v>
      </c>
      <c r="BW138" s="210">
        <v>3</v>
      </c>
      <c r="BY138" s="209" t="s">
        <v>588</v>
      </c>
      <c r="BZ138" s="210">
        <v>5</v>
      </c>
      <c r="CB138" s="667" t="s">
        <v>766</v>
      </c>
      <c r="CC138" s="668">
        <v>1</v>
      </c>
      <c r="CE138" s="209"/>
      <c r="CF138" s="210"/>
      <c r="CH138" s="209"/>
      <c r="CI138" s="210"/>
      <c r="CK138" s="209"/>
      <c r="CL138" s="210"/>
      <c r="CN138" s="209"/>
      <c r="CO138" s="210"/>
    </row>
    <row r="139" spans="1:93" ht="24.95" customHeight="1">
      <c r="A139" s="654" t="str">
        <f ca="1">IFERROR(IF(INDIRECT($A$14&amp;ROW())&lt;&gt;"",COUNTIF(Summary!$B$30:$B$1054,INDIRECT($A$14&amp;ROW())),""),"")</f>
        <v/>
      </c>
      <c r="B139" s="667"/>
      <c r="C139" s="668"/>
      <c r="E139" s="209"/>
      <c r="F139" s="210"/>
      <c r="H139" s="209"/>
      <c r="I139" s="210"/>
      <c r="K139" s="209"/>
      <c r="L139" s="210"/>
      <c r="N139" s="209"/>
      <c r="O139" s="210"/>
      <c r="Q139" s="209"/>
      <c r="R139" s="210"/>
      <c r="T139" s="209"/>
      <c r="U139" s="210"/>
      <c r="W139" s="209"/>
      <c r="X139" s="210"/>
      <c r="Z139" s="209"/>
      <c r="AA139" s="210"/>
      <c r="AC139" s="209"/>
      <c r="AD139" s="210"/>
      <c r="AF139" s="209"/>
      <c r="AG139" s="210"/>
      <c r="AI139" s="209"/>
      <c r="AJ139" s="210"/>
      <c r="AL139" s="209"/>
      <c r="AM139" s="210"/>
      <c r="AO139" s="209"/>
      <c r="AP139" s="210"/>
      <c r="AR139" s="209"/>
      <c r="AS139" s="210"/>
      <c r="AU139" s="209"/>
      <c r="AV139" s="210"/>
      <c r="AX139" s="209"/>
      <c r="AY139" s="671"/>
      <c r="BA139" s="209"/>
      <c r="BB139" s="210"/>
      <c r="BD139" s="209"/>
      <c r="BE139" s="210"/>
      <c r="BG139" s="209"/>
      <c r="BH139" s="210"/>
      <c r="BJ139" s="209" t="s">
        <v>625</v>
      </c>
      <c r="BK139" s="210">
        <v>3</v>
      </c>
      <c r="BM139" s="209" t="s">
        <v>602</v>
      </c>
      <c r="BN139" s="210">
        <v>1</v>
      </c>
      <c r="BP139" s="209" t="s">
        <v>499</v>
      </c>
      <c r="BQ139" s="210">
        <v>2</v>
      </c>
      <c r="BS139" s="209" t="s">
        <v>479</v>
      </c>
      <c r="BT139" s="210">
        <v>1</v>
      </c>
      <c r="BV139" s="209" t="s">
        <v>723</v>
      </c>
      <c r="BW139" s="210">
        <v>1</v>
      </c>
      <c r="BY139" s="209" t="s">
        <v>492</v>
      </c>
      <c r="BZ139" s="210">
        <v>1</v>
      </c>
      <c r="CB139" s="667" t="s">
        <v>776</v>
      </c>
      <c r="CC139" s="668">
        <v>5</v>
      </c>
      <c r="CE139" s="209"/>
      <c r="CF139" s="210"/>
      <c r="CH139" s="209"/>
      <c r="CI139" s="210"/>
      <c r="CK139" s="209"/>
      <c r="CL139" s="210"/>
      <c r="CN139" s="209"/>
      <c r="CO139" s="210"/>
    </row>
    <row r="140" spans="1:93" ht="24.95" customHeight="1">
      <c r="A140" s="654" t="str">
        <f ca="1">IFERROR(IF(INDIRECT($A$14&amp;ROW())&lt;&gt;"",COUNTIF(Summary!$B$30:$B$1054,INDIRECT($A$14&amp;ROW())),""),"")</f>
        <v/>
      </c>
      <c r="B140" s="667"/>
      <c r="C140" s="668"/>
      <c r="E140" s="209"/>
      <c r="F140" s="210"/>
      <c r="H140" s="209"/>
      <c r="I140" s="210"/>
      <c r="K140" s="209"/>
      <c r="L140" s="210"/>
      <c r="N140" s="209"/>
      <c r="O140" s="210"/>
      <c r="Q140" s="209"/>
      <c r="R140" s="210"/>
      <c r="T140" s="209"/>
      <c r="U140" s="210"/>
      <c r="W140" s="209"/>
      <c r="X140" s="210"/>
      <c r="Z140" s="209"/>
      <c r="AA140" s="210"/>
      <c r="AC140" s="209"/>
      <c r="AD140" s="210"/>
      <c r="AF140" s="209"/>
      <c r="AG140" s="210"/>
      <c r="AI140" s="209"/>
      <c r="AJ140" s="210"/>
      <c r="AL140" s="209"/>
      <c r="AM140" s="210"/>
      <c r="AO140" s="209"/>
      <c r="AP140" s="210"/>
      <c r="AR140" s="209"/>
      <c r="AS140" s="210"/>
      <c r="AU140" s="209"/>
      <c r="AV140" s="210"/>
      <c r="AX140" s="209"/>
      <c r="AY140" s="671"/>
      <c r="BA140" s="209"/>
      <c r="BB140" s="210"/>
      <c r="BD140" s="209"/>
      <c r="BE140" s="210"/>
      <c r="BG140" s="209"/>
      <c r="BH140" s="210"/>
      <c r="BJ140" s="209" t="s">
        <v>602</v>
      </c>
      <c r="BK140" s="210">
        <v>5</v>
      </c>
      <c r="BM140" s="209" t="s">
        <v>351</v>
      </c>
      <c r="BN140" s="210">
        <v>8</v>
      </c>
      <c r="BP140" s="209" t="s">
        <v>618</v>
      </c>
      <c r="BQ140" s="210">
        <v>2</v>
      </c>
      <c r="BS140" s="209" t="s">
        <v>480</v>
      </c>
      <c r="BT140" s="210">
        <v>2</v>
      </c>
      <c r="BV140" s="209" t="s">
        <v>494</v>
      </c>
      <c r="BW140" s="210">
        <v>3</v>
      </c>
      <c r="BY140" s="209" t="s">
        <v>493</v>
      </c>
      <c r="BZ140" s="210">
        <v>4</v>
      </c>
      <c r="CB140" s="667" t="s">
        <v>596</v>
      </c>
      <c r="CC140" s="668">
        <v>1</v>
      </c>
      <c r="CE140" s="209"/>
      <c r="CF140" s="210"/>
      <c r="CH140" s="209"/>
      <c r="CI140" s="210"/>
      <c r="CK140" s="209"/>
      <c r="CL140" s="210"/>
      <c r="CN140" s="209"/>
      <c r="CO140" s="210"/>
    </row>
    <row r="141" spans="1:93" ht="24.95" customHeight="1">
      <c r="A141" s="654" t="str">
        <f ca="1">IFERROR(IF(INDIRECT($A$14&amp;ROW())&lt;&gt;"",COUNTIF(Summary!$B$30:$B$1054,INDIRECT($A$14&amp;ROW())),""),"")</f>
        <v/>
      </c>
      <c r="B141" s="667"/>
      <c r="C141" s="668"/>
      <c r="E141" s="209"/>
      <c r="F141" s="210"/>
      <c r="H141" s="209"/>
      <c r="I141" s="210"/>
      <c r="K141" s="209"/>
      <c r="L141" s="210"/>
      <c r="N141" s="209"/>
      <c r="O141" s="210"/>
      <c r="Q141" s="209"/>
      <c r="R141" s="210"/>
      <c r="T141" s="209"/>
      <c r="U141" s="210"/>
      <c r="W141" s="209"/>
      <c r="X141" s="210"/>
      <c r="Z141" s="209"/>
      <c r="AA141" s="210"/>
      <c r="AC141" s="209"/>
      <c r="AD141" s="210"/>
      <c r="AF141" s="209"/>
      <c r="AG141" s="210"/>
      <c r="AI141" s="209"/>
      <c r="AJ141" s="210"/>
      <c r="AL141" s="209"/>
      <c r="AM141" s="210"/>
      <c r="AO141" s="209"/>
      <c r="AP141" s="210"/>
      <c r="AR141" s="209"/>
      <c r="AS141" s="210"/>
      <c r="AU141" s="209"/>
      <c r="AV141" s="210"/>
      <c r="AX141" s="209"/>
      <c r="AY141" s="671"/>
      <c r="BA141" s="209"/>
      <c r="BB141" s="210"/>
      <c r="BD141" s="209"/>
      <c r="BE141" s="210"/>
      <c r="BG141" s="209"/>
      <c r="BH141" s="210"/>
      <c r="BJ141" s="209" t="s">
        <v>631</v>
      </c>
      <c r="BK141" s="210">
        <v>2</v>
      </c>
      <c r="BM141" s="209" t="s">
        <v>353</v>
      </c>
      <c r="BN141" s="210">
        <v>2</v>
      </c>
      <c r="BP141" s="209" t="s">
        <v>619</v>
      </c>
      <c r="BQ141" s="210">
        <v>1</v>
      </c>
      <c r="BS141" s="209" t="s">
        <v>481</v>
      </c>
      <c r="BT141" s="210">
        <v>7</v>
      </c>
      <c r="BV141" s="209" t="s">
        <v>589</v>
      </c>
      <c r="BW141" s="210">
        <v>3</v>
      </c>
      <c r="BY141" s="209" t="s">
        <v>723</v>
      </c>
      <c r="BZ141" s="210">
        <v>1</v>
      </c>
      <c r="CB141" s="667" t="s">
        <v>597</v>
      </c>
      <c r="CC141" s="668">
        <v>2</v>
      </c>
      <c r="CE141" s="209"/>
      <c r="CF141" s="210"/>
      <c r="CH141" s="209"/>
      <c r="CI141" s="210"/>
      <c r="CK141" s="209"/>
      <c r="CL141" s="210"/>
      <c r="CN141" s="209"/>
      <c r="CO141" s="210"/>
    </row>
    <row r="142" spans="1:93" ht="24.95" customHeight="1">
      <c r="A142" s="654" t="str">
        <f ca="1">IFERROR(IF(INDIRECT($A$14&amp;ROW())&lt;&gt;"",COUNTIF(Summary!$B$30:$B$1054,INDIRECT($A$14&amp;ROW())),""),"")</f>
        <v/>
      </c>
      <c r="B142" s="667"/>
      <c r="C142" s="668"/>
      <c r="E142" s="209"/>
      <c r="F142" s="210"/>
      <c r="H142" s="209"/>
      <c r="I142" s="210"/>
      <c r="K142" s="209"/>
      <c r="L142" s="210"/>
      <c r="N142" s="209"/>
      <c r="O142" s="210"/>
      <c r="Q142" s="209"/>
      <c r="R142" s="210"/>
      <c r="T142" s="209"/>
      <c r="U142" s="210"/>
      <c r="W142" s="209"/>
      <c r="X142" s="210"/>
      <c r="Z142" s="209"/>
      <c r="AA142" s="210"/>
      <c r="AC142" s="209"/>
      <c r="AD142" s="210"/>
      <c r="AF142" s="209"/>
      <c r="AG142" s="210"/>
      <c r="AI142" s="209"/>
      <c r="AJ142" s="210"/>
      <c r="AL142" s="209"/>
      <c r="AM142" s="210"/>
      <c r="AO142" s="209"/>
      <c r="AP142" s="210"/>
      <c r="AR142" s="209"/>
      <c r="AS142" s="210"/>
      <c r="AU142" s="209"/>
      <c r="AV142" s="210"/>
      <c r="AX142" s="209"/>
      <c r="AY142" s="671"/>
      <c r="BA142" s="209"/>
      <c r="BB142" s="210"/>
      <c r="BD142" s="209"/>
      <c r="BE142" s="210"/>
      <c r="BG142" s="209"/>
      <c r="BH142" s="210"/>
      <c r="BJ142" s="209" t="s">
        <v>654</v>
      </c>
      <c r="BK142" s="210">
        <v>6</v>
      </c>
      <c r="BM142" s="209" t="s">
        <v>354</v>
      </c>
      <c r="BN142" s="210">
        <v>2</v>
      </c>
      <c r="BP142" s="209" t="s">
        <v>766</v>
      </c>
      <c r="BQ142" s="210">
        <v>1</v>
      </c>
      <c r="BS142" s="209" t="s">
        <v>482</v>
      </c>
      <c r="BT142" s="210">
        <v>19</v>
      </c>
      <c r="BV142" s="209" t="s">
        <v>495</v>
      </c>
      <c r="BW142" s="210">
        <v>1</v>
      </c>
      <c r="BY142" s="209" t="s">
        <v>494</v>
      </c>
      <c r="BZ142" s="210">
        <v>1</v>
      </c>
      <c r="CB142" s="667" t="s">
        <v>501</v>
      </c>
      <c r="CC142" s="668">
        <v>2</v>
      </c>
      <c r="CE142" s="209"/>
      <c r="CF142" s="210"/>
      <c r="CH142" s="209"/>
      <c r="CI142" s="210"/>
      <c r="CK142" s="209"/>
      <c r="CL142" s="210"/>
      <c r="CN142" s="209"/>
      <c r="CO142" s="210"/>
    </row>
    <row r="143" spans="1:93" ht="24.95" customHeight="1">
      <c r="A143" s="654" t="str">
        <f ca="1">IFERROR(IF(INDIRECT($A$14&amp;ROW())&lt;&gt;"",COUNTIF(Summary!$B$30:$B$1054,INDIRECT($A$14&amp;ROW())),""),"")</f>
        <v/>
      </c>
      <c r="B143" s="667"/>
      <c r="C143" s="668"/>
      <c r="E143" s="209"/>
      <c r="F143" s="210"/>
      <c r="H143" s="209"/>
      <c r="I143" s="210"/>
      <c r="K143" s="209"/>
      <c r="L143" s="210"/>
      <c r="N143" s="209"/>
      <c r="O143" s="210"/>
      <c r="Q143" s="209"/>
      <c r="R143" s="210"/>
      <c r="T143" s="209"/>
      <c r="U143" s="210"/>
      <c r="W143" s="209"/>
      <c r="X143" s="210"/>
      <c r="Z143" s="209"/>
      <c r="AA143" s="210"/>
      <c r="AC143" s="209"/>
      <c r="AD143" s="210"/>
      <c r="AF143" s="209"/>
      <c r="AG143" s="210"/>
      <c r="AI143" s="209"/>
      <c r="AJ143" s="210"/>
      <c r="AL143" s="209"/>
      <c r="AM143" s="210"/>
      <c r="AO143" s="209"/>
      <c r="AP143" s="210"/>
      <c r="AR143" s="209"/>
      <c r="AS143" s="210"/>
      <c r="AU143" s="209"/>
      <c r="AV143" s="210"/>
      <c r="AX143" s="209"/>
      <c r="AY143" s="671"/>
      <c r="BA143" s="209"/>
      <c r="BB143" s="210"/>
      <c r="BD143" s="209"/>
      <c r="BE143" s="210"/>
      <c r="BG143" s="209"/>
      <c r="BH143" s="210"/>
      <c r="BJ143" s="209" t="s">
        <v>351</v>
      </c>
      <c r="BK143" s="210">
        <v>2</v>
      </c>
      <c r="BM143" s="209" t="s">
        <v>355</v>
      </c>
      <c r="BN143" s="210">
        <v>2</v>
      </c>
      <c r="BP143" s="209" t="s">
        <v>595</v>
      </c>
      <c r="BQ143" s="210">
        <v>1</v>
      </c>
      <c r="BS143" s="209" t="s">
        <v>483</v>
      </c>
      <c r="BT143" s="210">
        <v>5</v>
      </c>
      <c r="BV143" s="209" t="s">
        <v>634</v>
      </c>
      <c r="BW143" s="210">
        <v>3</v>
      </c>
      <c r="BY143" s="209" t="s">
        <v>589</v>
      </c>
      <c r="BZ143" s="210">
        <v>2</v>
      </c>
      <c r="CB143" s="667" t="s">
        <v>598</v>
      </c>
      <c r="CC143" s="668">
        <v>2</v>
      </c>
      <c r="CE143" s="209"/>
      <c r="CF143" s="210"/>
      <c r="CH143" s="209"/>
      <c r="CI143" s="210"/>
      <c r="CK143" s="209"/>
      <c r="CL143" s="210"/>
      <c r="CN143" s="209"/>
      <c r="CO143" s="210"/>
    </row>
    <row r="144" spans="1:93" ht="24.95" customHeight="1">
      <c r="A144" s="654" t="str">
        <f ca="1">IFERROR(IF(INDIRECT($A$14&amp;ROW())&lt;&gt;"",COUNTIF(Summary!$B$30:$B$1054,INDIRECT($A$14&amp;ROW())),""),"")</f>
        <v/>
      </c>
      <c r="B144" s="667"/>
      <c r="C144" s="668"/>
      <c r="E144" s="209"/>
      <c r="F144" s="210"/>
      <c r="H144" s="209"/>
      <c r="I144" s="210"/>
      <c r="K144" s="209"/>
      <c r="L144" s="210"/>
      <c r="N144" s="209"/>
      <c r="O144" s="210"/>
      <c r="Q144" s="209"/>
      <c r="R144" s="210"/>
      <c r="T144" s="209"/>
      <c r="U144" s="210"/>
      <c r="W144" s="209"/>
      <c r="X144" s="210"/>
      <c r="Z144" s="209"/>
      <c r="AA144" s="210"/>
      <c r="AC144" s="209"/>
      <c r="AD144" s="210"/>
      <c r="AF144" s="209"/>
      <c r="AG144" s="210"/>
      <c r="AI144" s="209"/>
      <c r="AJ144" s="210"/>
      <c r="AL144" s="209"/>
      <c r="AM144" s="210"/>
      <c r="AO144" s="209"/>
      <c r="AP144" s="210"/>
      <c r="AR144" s="209"/>
      <c r="AS144" s="210"/>
      <c r="AU144" s="209"/>
      <c r="AV144" s="210"/>
      <c r="AX144" s="209"/>
      <c r="AY144" s="671"/>
      <c r="BA144" s="209"/>
      <c r="BB144" s="210"/>
      <c r="BD144" s="209"/>
      <c r="BE144" s="210"/>
      <c r="BG144" s="209"/>
      <c r="BH144" s="210"/>
      <c r="BJ144" s="209" t="s">
        <v>352</v>
      </c>
      <c r="BK144" s="210">
        <v>1</v>
      </c>
      <c r="BM144" s="209" t="s">
        <v>356</v>
      </c>
      <c r="BN144" s="210">
        <v>1</v>
      </c>
      <c r="BP144" s="209" t="s">
        <v>635</v>
      </c>
      <c r="BQ144" s="210">
        <v>1</v>
      </c>
      <c r="BS144" s="209" t="s">
        <v>632</v>
      </c>
      <c r="BT144" s="210"/>
      <c r="BV144" s="209" t="s">
        <v>737</v>
      </c>
      <c r="BW144" s="210">
        <v>2</v>
      </c>
      <c r="BY144" s="209" t="s">
        <v>495</v>
      </c>
      <c r="BZ144" s="210">
        <v>1</v>
      </c>
      <c r="CB144" s="667" t="s">
        <v>504</v>
      </c>
      <c r="CC144" s="668">
        <v>1</v>
      </c>
      <c r="CE144" s="209"/>
      <c r="CF144" s="210"/>
      <c r="CH144" s="209"/>
      <c r="CI144" s="210"/>
      <c r="CK144" s="209"/>
      <c r="CL144" s="210"/>
      <c r="CN144" s="209"/>
      <c r="CO144" s="210"/>
    </row>
    <row r="145" spans="1:93" ht="24.95" customHeight="1">
      <c r="A145" s="654" t="str">
        <f ca="1">IFERROR(IF(INDIRECT($A$14&amp;ROW())&lt;&gt;"",COUNTIF(Summary!$B$30:$B$1054,INDIRECT($A$14&amp;ROW())),""),"")</f>
        <v/>
      </c>
      <c r="B145" s="667"/>
      <c r="C145" s="668"/>
      <c r="E145" s="209"/>
      <c r="F145" s="210"/>
      <c r="H145" s="209"/>
      <c r="I145" s="210"/>
      <c r="K145" s="209"/>
      <c r="L145" s="210"/>
      <c r="N145" s="209"/>
      <c r="O145" s="210"/>
      <c r="Q145" s="209"/>
      <c r="R145" s="210"/>
      <c r="T145" s="209"/>
      <c r="U145" s="210"/>
      <c r="W145" s="209"/>
      <c r="X145" s="210"/>
      <c r="Z145" s="209"/>
      <c r="AA145" s="210"/>
      <c r="AC145" s="209"/>
      <c r="AD145" s="210"/>
      <c r="AF145" s="209"/>
      <c r="AG145" s="210"/>
      <c r="AI145" s="209"/>
      <c r="AJ145" s="210"/>
      <c r="AL145" s="209"/>
      <c r="AM145" s="210"/>
      <c r="AO145" s="209"/>
      <c r="AP145" s="210"/>
      <c r="AR145" s="209"/>
      <c r="AS145" s="210"/>
      <c r="AU145" s="209"/>
      <c r="AV145" s="210"/>
      <c r="AX145" s="209"/>
      <c r="AY145" s="671"/>
      <c r="BA145" s="209"/>
      <c r="BB145" s="210"/>
      <c r="BD145" s="209"/>
      <c r="BE145" s="210"/>
      <c r="BG145" s="209"/>
      <c r="BH145" s="210"/>
      <c r="BJ145" s="209" t="s">
        <v>355</v>
      </c>
      <c r="BK145" s="210">
        <v>1</v>
      </c>
      <c r="BM145" s="209" t="s">
        <v>357</v>
      </c>
      <c r="BN145" s="210">
        <v>2</v>
      </c>
      <c r="BP145" s="209" t="s">
        <v>597</v>
      </c>
      <c r="BQ145" s="210">
        <v>4</v>
      </c>
      <c r="BS145" s="209"/>
      <c r="BT145" s="210"/>
      <c r="BV145" s="209" t="s">
        <v>496</v>
      </c>
      <c r="BW145" s="210">
        <v>1</v>
      </c>
      <c r="BY145" s="209" t="s">
        <v>634</v>
      </c>
      <c r="BZ145" s="210">
        <v>2</v>
      </c>
      <c r="CB145" s="667" t="s">
        <v>505</v>
      </c>
      <c r="CC145" s="668">
        <v>1</v>
      </c>
      <c r="CE145" s="209"/>
      <c r="CF145" s="210"/>
      <c r="CH145" s="209"/>
      <c r="CI145" s="210"/>
      <c r="CK145" s="209"/>
      <c r="CL145" s="210"/>
      <c r="CN145" s="209"/>
      <c r="CO145" s="210"/>
    </row>
    <row r="146" spans="1:93" ht="24.95" customHeight="1">
      <c r="A146" s="654" t="str">
        <f ca="1">IFERROR(IF(INDIRECT($A$14&amp;ROW())&lt;&gt;"",COUNTIF(Summary!$B$30:$B$1054,INDIRECT($A$14&amp;ROW())),""),"")</f>
        <v/>
      </c>
      <c r="B146" s="667"/>
      <c r="C146" s="668"/>
      <c r="E146" s="209"/>
      <c r="F146" s="210"/>
      <c r="H146" s="209"/>
      <c r="I146" s="210"/>
      <c r="K146" s="209"/>
      <c r="L146" s="210"/>
      <c r="N146" s="209"/>
      <c r="O146" s="210"/>
      <c r="Q146" s="209"/>
      <c r="R146" s="210"/>
      <c r="T146" s="209"/>
      <c r="U146" s="210"/>
      <c r="W146" s="209"/>
      <c r="X146" s="210"/>
      <c r="Z146" s="209"/>
      <c r="AA146" s="210"/>
      <c r="AC146" s="209"/>
      <c r="AD146" s="210"/>
      <c r="AF146" s="209"/>
      <c r="AG146" s="210"/>
      <c r="AI146" s="209"/>
      <c r="AJ146" s="210"/>
      <c r="AL146" s="209"/>
      <c r="AM146" s="210"/>
      <c r="AO146" s="209"/>
      <c r="AP146" s="210"/>
      <c r="AR146" s="209"/>
      <c r="AS146" s="210"/>
      <c r="AU146" s="209"/>
      <c r="AV146" s="210"/>
      <c r="AX146" s="209"/>
      <c r="AY146" s="671"/>
      <c r="BA146" s="209"/>
      <c r="BB146" s="210"/>
      <c r="BD146" s="209"/>
      <c r="BE146" s="210"/>
      <c r="BG146" s="209"/>
      <c r="BH146" s="210"/>
      <c r="BJ146" s="209" t="s">
        <v>356</v>
      </c>
      <c r="BK146" s="210">
        <v>2</v>
      </c>
      <c r="BM146" s="209" t="s">
        <v>360</v>
      </c>
      <c r="BN146" s="210">
        <v>3</v>
      </c>
      <c r="BP146" s="209" t="s">
        <v>501</v>
      </c>
      <c r="BQ146" s="210">
        <v>5</v>
      </c>
      <c r="BS146" s="209"/>
      <c r="BT146" s="210"/>
      <c r="BV146" s="209" t="s">
        <v>590</v>
      </c>
      <c r="BW146" s="210">
        <v>1</v>
      </c>
      <c r="BY146" s="209" t="s">
        <v>617</v>
      </c>
      <c r="BZ146" s="210">
        <v>2</v>
      </c>
      <c r="CB146" s="667" t="s">
        <v>637</v>
      </c>
      <c r="CC146" s="668">
        <v>2</v>
      </c>
      <c r="CE146" s="209"/>
      <c r="CF146" s="210"/>
      <c r="CH146" s="209"/>
      <c r="CI146" s="210"/>
      <c r="CK146" s="209"/>
      <c r="CL146" s="210"/>
      <c r="CN146" s="209"/>
      <c r="CO146" s="210"/>
    </row>
    <row r="147" spans="1:93" ht="24.95" customHeight="1">
      <c r="A147" s="654" t="str">
        <f ca="1">IFERROR(IF(INDIRECT($A$14&amp;ROW())&lt;&gt;"",COUNTIF(Summary!$B$30:$B$1054,INDIRECT($A$14&amp;ROW())),""),"")</f>
        <v/>
      </c>
      <c r="B147" s="667"/>
      <c r="C147" s="668"/>
      <c r="E147" s="209"/>
      <c r="F147" s="210"/>
      <c r="H147" s="209"/>
      <c r="I147" s="210"/>
      <c r="K147" s="209"/>
      <c r="L147" s="210"/>
      <c r="N147" s="209"/>
      <c r="O147" s="210"/>
      <c r="Q147" s="209"/>
      <c r="R147" s="210"/>
      <c r="T147" s="209"/>
      <c r="U147" s="210"/>
      <c r="W147" s="209"/>
      <c r="X147" s="210"/>
      <c r="Z147" s="209"/>
      <c r="AA147" s="210"/>
      <c r="AC147" s="209"/>
      <c r="AD147" s="210"/>
      <c r="AF147" s="209"/>
      <c r="AG147" s="210"/>
      <c r="AI147" s="209"/>
      <c r="AJ147" s="210"/>
      <c r="AL147" s="209"/>
      <c r="AM147" s="210"/>
      <c r="AO147" s="209"/>
      <c r="AP147" s="210"/>
      <c r="AR147" s="209"/>
      <c r="AS147" s="210"/>
      <c r="AU147" s="209"/>
      <c r="AV147" s="210"/>
      <c r="AX147" s="209"/>
      <c r="AY147" s="671"/>
      <c r="BA147" s="209"/>
      <c r="BB147" s="210"/>
      <c r="BD147" s="209"/>
      <c r="BE147" s="210"/>
      <c r="BG147" s="209"/>
      <c r="BH147" s="210"/>
      <c r="BJ147" s="209" t="s">
        <v>360</v>
      </c>
      <c r="BK147" s="210">
        <v>2</v>
      </c>
      <c r="BM147" s="209" t="s">
        <v>473</v>
      </c>
      <c r="BN147" s="210">
        <v>2</v>
      </c>
      <c r="BP147" s="209" t="s">
        <v>502</v>
      </c>
      <c r="BQ147" s="210">
        <v>1</v>
      </c>
      <c r="BS147" s="209"/>
      <c r="BT147" s="210"/>
      <c r="BV147" s="209" t="s">
        <v>499</v>
      </c>
      <c r="BW147" s="210">
        <v>1</v>
      </c>
      <c r="BY147" s="209" t="s">
        <v>592</v>
      </c>
      <c r="BZ147" s="210">
        <v>1</v>
      </c>
      <c r="CB147" s="667" t="s">
        <v>638</v>
      </c>
      <c r="CC147" s="259">
        <v>1</v>
      </c>
      <c r="CE147" s="209"/>
      <c r="CF147" s="210"/>
      <c r="CH147" s="209"/>
      <c r="CI147" s="210"/>
      <c r="CK147" s="209"/>
      <c r="CL147" s="210"/>
      <c r="CN147" s="209"/>
      <c r="CO147" s="210"/>
    </row>
    <row r="148" spans="1:93" ht="24.95" customHeight="1">
      <c r="A148" s="654" t="str">
        <f ca="1">IFERROR(IF(INDIRECT($A$14&amp;ROW())&lt;&gt;"",COUNTIF(Summary!$B$30:$B$1054,INDIRECT($A$14&amp;ROW())),""),"")</f>
        <v/>
      </c>
      <c r="B148" s="667"/>
      <c r="C148" s="668"/>
      <c r="E148" s="209"/>
      <c r="F148" s="210"/>
      <c r="H148" s="209"/>
      <c r="I148" s="210"/>
      <c r="K148" s="209"/>
      <c r="L148" s="210"/>
      <c r="N148" s="209"/>
      <c r="O148" s="210"/>
      <c r="Q148" s="209"/>
      <c r="R148" s="210"/>
      <c r="T148" s="209"/>
      <c r="U148" s="210"/>
      <c r="W148" s="209"/>
      <c r="X148" s="210"/>
      <c r="Z148" s="209"/>
      <c r="AA148" s="210"/>
      <c r="AC148" s="209"/>
      <c r="AD148" s="210"/>
      <c r="AF148" s="209"/>
      <c r="AG148" s="210"/>
      <c r="AI148" s="209"/>
      <c r="AJ148" s="210"/>
      <c r="AL148" s="209"/>
      <c r="AM148" s="210"/>
      <c r="AO148" s="209"/>
      <c r="AP148" s="210"/>
      <c r="AR148" s="209"/>
      <c r="AS148" s="210"/>
      <c r="AU148" s="209"/>
      <c r="AV148" s="210"/>
      <c r="AX148" s="209"/>
      <c r="AY148" s="671"/>
      <c r="BA148" s="209"/>
      <c r="BB148" s="210"/>
      <c r="BD148" s="209"/>
      <c r="BE148" s="210"/>
      <c r="BG148" s="209"/>
      <c r="BH148" s="210"/>
      <c r="BJ148" s="209" t="s">
        <v>365</v>
      </c>
      <c r="BK148" s="210">
        <v>2</v>
      </c>
      <c r="BM148" s="209" t="s">
        <v>474</v>
      </c>
      <c r="BN148" s="210">
        <v>2</v>
      </c>
      <c r="BP148" s="209" t="s">
        <v>598</v>
      </c>
      <c r="BQ148" s="210">
        <v>4</v>
      </c>
      <c r="BS148" s="209"/>
      <c r="BT148" s="210"/>
      <c r="BV148" s="209" t="s">
        <v>618</v>
      </c>
      <c r="BW148" s="210">
        <v>2</v>
      </c>
      <c r="BY148" s="209" t="s">
        <v>754</v>
      </c>
      <c r="BZ148" s="210">
        <v>1</v>
      </c>
      <c r="CB148" s="667" t="s">
        <v>601</v>
      </c>
      <c r="CC148" s="668">
        <v>2</v>
      </c>
      <c r="CE148" s="209"/>
      <c r="CF148" s="210"/>
      <c r="CH148" s="209"/>
      <c r="CI148" s="210"/>
      <c r="CK148" s="209"/>
      <c r="CL148" s="210"/>
      <c r="CN148" s="209"/>
      <c r="CO148" s="210"/>
    </row>
    <row r="149" spans="1:93" ht="24.95" customHeight="1">
      <c r="A149" s="654" t="str">
        <f ca="1">IFERROR(IF(INDIRECT($A$14&amp;ROW())&lt;&gt;"",COUNTIF(Summary!$B$30:$B$1054,INDIRECT($A$14&amp;ROW())),""),"")</f>
        <v/>
      </c>
      <c r="B149" s="667"/>
      <c r="C149" s="668"/>
      <c r="E149" s="209"/>
      <c r="F149" s="210"/>
      <c r="H149" s="209"/>
      <c r="I149" s="210"/>
      <c r="K149" s="209"/>
      <c r="L149" s="210"/>
      <c r="N149" s="209"/>
      <c r="O149" s="210"/>
      <c r="Q149" s="209"/>
      <c r="R149" s="210"/>
      <c r="T149" s="209"/>
      <c r="U149" s="210"/>
      <c r="W149" s="209"/>
      <c r="X149" s="210"/>
      <c r="Z149" s="209"/>
      <c r="AA149" s="210"/>
      <c r="AC149" s="209"/>
      <c r="AD149" s="210"/>
      <c r="AF149" s="209"/>
      <c r="AG149" s="210"/>
      <c r="AI149" s="209"/>
      <c r="AJ149" s="210"/>
      <c r="AL149" s="209"/>
      <c r="AM149" s="210"/>
      <c r="AO149" s="209"/>
      <c r="AP149" s="210"/>
      <c r="AR149" s="209"/>
      <c r="AS149" s="210"/>
      <c r="AU149" s="209"/>
      <c r="AV149" s="210"/>
      <c r="AX149" s="209"/>
      <c r="AY149" s="671"/>
      <c r="BA149" s="209"/>
      <c r="BB149" s="210"/>
      <c r="BD149" s="209"/>
      <c r="BE149" s="210"/>
      <c r="BG149" s="209"/>
      <c r="BH149" s="210"/>
      <c r="BJ149" s="209" t="s">
        <v>473</v>
      </c>
      <c r="BK149" s="210">
        <v>8</v>
      </c>
      <c r="BM149" s="209" t="s">
        <v>475</v>
      </c>
      <c r="BN149" s="210">
        <v>13</v>
      </c>
      <c r="BP149" s="209" t="s">
        <v>504</v>
      </c>
      <c r="BQ149" s="210">
        <v>9</v>
      </c>
      <c r="BS149" s="209"/>
      <c r="BT149" s="210"/>
      <c r="BV149" s="209" t="s">
        <v>619</v>
      </c>
      <c r="BW149" s="210">
        <v>1</v>
      </c>
      <c r="BY149" s="209" t="s">
        <v>499</v>
      </c>
      <c r="BZ149" s="210">
        <v>1</v>
      </c>
      <c r="CB149" s="667" t="s">
        <v>602</v>
      </c>
      <c r="CC149" s="668">
        <v>3</v>
      </c>
      <c r="CE149" s="209"/>
      <c r="CF149" s="210"/>
      <c r="CH149" s="209"/>
      <c r="CI149" s="210"/>
      <c r="CK149" s="209"/>
      <c r="CL149" s="210"/>
      <c r="CN149" s="209"/>
      <c r="CO149" s="210"/>
    </row>
    <row r="150" spans="1:93" ht="24.95" customHeight="1">
      <c r="A150" s="654" t="str">
        <f ca="1">IFERROR(IF(INDIRECT($A$14&amp;ROW())&lt;&gt;"",COUNTIF(Summary!$B$30:$B$1054,INDIRECT($A$14&amp;ROW())),""),"")</f>
        <v/>
      </c>
      <c r="B150" s="667"/>
      <c r="C150" s="668"/>
      <c r="E150" s="209"/>
      <c r="F150" s="210"/>
      <c r="H150" s="209"/>
      <c r="I150" s="210"/>
      <c r="K150" s="209"/>
      <c r="L150" s="210"/>
      <c r="N150" s="209"/>
      <c r="O150" s="210"/>
      <c r="Q150" s="209"/>
      <c r="R150" s="210"/>
      <c r="T150" s="209"/>
      <c r="U150" s="210"/>
      <c r="W150" s="209"/>
      <c r="X150" s="210"/>
      <c r="Z150" s="209"/>
      <c r="AA150" s="210"/>
      <c r="AC150" s="209"/>
      <c r="AD150" s="210"/>
      <c r="AF150" s="209"/>
      <c r="AG150" s="210"/>
      <c r="AI150" s="209"/>
      <c r="AJ150" s="210"/>
      <c r="AL150" s="209"/>
      <c r="AM150" s="210"/>
      <c r="AO150" s="209"/>
      <c r="AP150" s="210"/>
      <c r="AR150" s="209"/>
      <c r="AS150" s="210"/>
      <c r="AU150" s="209"/>
      <c r="AV150" s="210"/>
      <c r="AX150" s="209"/>
      <c r="AY150" s="671"/>
      <c r="BA150" s="209"/>
      <c r="BB150" s="210"/>
      <c r="BD150" s="209"/>
      <c r="BE150" s="210"/>
      <c r="BG150" s="209"/>
      <c r="BH150" s="210"/>
      <c r="BJ150" s="209" t="s">
        <v>474</v>
      </c>
      <c r="BK150" s="210">
        <v>3</v>
      </c>
      <c r="BM150" s="209" t="s">
        <v>476</v>
      </c>
      <c r="BN150" s="210">
        <v>26</v>
      </c>
      <c r="BP150" s="209" t="s">
        <v>505</v>
      </c>
      <c r="BQ150" s="210">
        <v>3</v>
      </c>
      <c r="BS150" s="209"/>
      <c r="BT150" s="210"/>
      <c r="BV150" s="209" t="s">
        <v>594</v>
      </c>
      <c r="BW150" s="210">
        <v>1</v>
      </c>
      <c r="BY150" s="209" t="s">
        <v>618</v>
      </c>
      <c r="BZ150" s="210">
        <v>2</v>
      </c>
      <c r="CB150" s="667" t="s">
        <v>654</v>
      </c>
      <c r="CC150" s="668">
        <v>3</v>
      </c>
      <c r="CE150" s="209"/>
      <c r="CF150" s="210"/>
      <c r="CH150" s="209"/>
      <c r="CI150" s="210"/>
      <c r="CK150" s="209"/>
      <c r="CL150" s="210"/>
      <c r="CN150" s="209"/>
      <c r="CO150" s="210"/>
    </row>
    <row r="151" spans="1:93" ht="24.95" customHeight="1">
      <c r="A151" s="654" t="str">
        <f ca="1">IFERROR(IF(INDIRECT($A$14&amp;ROW())&lt;&gt;"",COUNTIF(Summary!$B$30:$B$1054,INDIRECT($A$14&amp;ROW())),""),"")</f>
        <v/>
      </c>
      <c r="B151" s="667"/>
      <c r="C151" s="668"/>
      <c r="E151" s="209"/>
      <c r="F151" s="210"/>
      <c r="H151" s="209"/>
      <c r="I151" s="210"/>
      <c r="K151" s="209"/>
      <c r="L151" s="210"/>
      <c r="N151" s="209"/>
      <c r="O151" s="210"/>
      <c r="Q151" s="209"/>
      <c r="R151" s="210"/>
      <c r="T151" s="209"/>
      <c r="U151" s="210"/>
      <c r="W151" s="209"/>
      <c r="X151" s="210"/>
      <c r="Z151" s="209"/>
      <c r="AA151" s="210"/>
      <c r="AC151" s="209"/>
      <c r="AD151" s="210"/>
      <c r="AF151" s="209"/>
      <c r="AG151" s="210"/>
      <c r="AI151" s="209"/>
      <c r="AJ151" s="210"/>
      <c r="AL151" s="209"/>
      <c r="AM151" s="210"/>
      <c r="AO151" s="209"/>
      <c r="AP151" s="210"/>
      <c r="AR151" s="209"/>
      <c r="AS151" s="210"/>
      <c r="AU151" s="209"/>
      <c r="AV151" s="210"/>
      <c r="AX151" s="209"/>
      <c r="AY151" s="671"/>
      <c r="BA151" s="209"/>
      <c r="BB151" s="210"/>
      <c r="BD151" s="209"/>
      <c r="BE151" s="210"/>
      <c r="BG151" s="209"/>
      <c r="BH151" s="210"/>
      <c r="BJ151" s="209" t="s">
        <v>475</v>
      </c>
      <c r="BK151" s="210">
        <v>14</v>
      </c>
      <c r="BM151" s="209" t="s">
        <v>477</v>
      </c>
      <c r="BN151" s="210">
        <v>5</v>
      </c>
      <c r="BP151" s="209" t="s">
        <v>622</v>
      </c>
      <c r="BQ151" s="210">
        <v>3</v>
      </c>
      <c r="BS151" s="209"/>
      <c r="BT151" s="210"/>
      <c r="BV151" s="209" t="s">
        <v>620</v>
      </c>
      <c r="BW151" s="210">
        <v>1</v>
      </c>
      <c r="BY151" s="209" t="s">
        <v>594</v>
      </c>
      <c r="BZ151" s="210">
        <v>1</v>
      </c>
      <c r="CB151" s="667" t="s">
        <v>350</v>
      </c>
      <c r="CC151" s="668">
        <v>1</v>
      </c>
      <c r="CE151" s="209"/>
      <c r="CF151" s="210"/>
      <c r="CH151" s="209"/>
      <c r="CI151" s="210"/>
      <c r="CK151" s="209"/>
      <c r="CL151" s="210"/>
      <c r="CN151" s="209"/>
      <c r="CO151" s="210"/>
    </row>
    <row r="152" spans="1:93" ht="24.95" customHeight="1">
      <c r="A152" s="654" t="str">
        <f ca="1">IFERROR(IF(INDIRECT($A$14&amp;ROW())&lt;&gt;"",COUNTIF(Summary!$B$30:$B$1054,INDIRECT($A$14&amp;ROW())),""),"")</f>
        <v/>
      </c>
      <c r="B152" s="667"/>
      <c r="C152" s="668"/>
      <c r="E152" s="209"/>
      <c r="F152" s="210"/>
      <c r="H152" s="209"/>
      <c r="I152" s="210"/>
      <c r="K152" s="209"/>
      <c r="L152" s="210"/>
      <c r="N152" s="209"/>
      <c r="O152" s="210"/>
      <c r="Q152" s="209"/>
      <c r="R152" s="210"/>
      <c r="T152" s="209"/>
      <c r="U152" s="210"/>
      <c r="W152" s="209"/>
      <c r="X152" s="210"/>
      <c r="Z152" s="209"/>
      <c r="AA152" s="210"/>
      <c r="AC152" s="209"/>
      <c r="AD152" s="210"/>
      <c r="AF152" s="209"/>
      <c r="AG152" s="210"/>
      <c r="AI152" s="209"/>
      <c r="AJ152" s="210"/>
      <c r="AL152" s="209"/>
      <c r="AM152" s="210"/>
      <c r="AO152" s="209"/>
      <c r="AP152" s="210"/>
      <c r="AR152" s="209"/>
      <c r="AS152" s="210"/>
      <c r="AU152" s="209"/>
      <c r="AV152" s="210"/>
      <c r="AX152" s="209"/>
      <c r="AY152" s="671"/>
      <c r="BA152" s="209"/>
      <c r="BB152" s="210"/>
      <c r="BD152" s="209"/>
      <c r="BE152" s="210"/>
      <c r="BG152" s="209"/>
      <c r="BH152" s="210"/>
      <c r="BJ152" s="209" t="s">
        <v>476</v>
      </c>
      <c r="BK152" s="210">
        <v>18</v>
      </c>
      <c r="BM152" s="209" t="s">
        <v>478</v>
      </c>
      <c r="BN152" s="210">
        <v>6</v>
      </c>
      <c r="BP152" s="209" t="s">
        <v>599</v>
      </c>
      <c r="BQ152" s="210">
        <v>4</v>
      </c>
      <c r="BS152" s="209"/>
      <c r="BT152" s="210"/>
      <c r="BV152" s="209" t="s">
        <v>500</v>
      </c>
      <c r="BW152" s="210">
        <v>1</v>
      </c>
      <c r="BY152" s="209" t="s">
        <v>500</v>
      </c>
      <c r="BZ152" s="210">
        <v>2</v>
      </c>
      <c r="CB152" s="667" t="s">
        <v>351</v>
      </c>
      <c r="CC152" s="668">
        <v>4</v>
      </c>
      <c r="CE152" s="209"/>
      <c r="CF152" s="210"/>
      <c r="CH152" s="209"/>
      <c r="CI152" s="210"/>
      <c r="CK152" s="209"/>
      <c r="CL152" s="210"/>
      <c r="CN152" s="209"/>
      <c r="CO152" s="210"/>
    </row>
    <row r="153" spans="1:93" ht="24.95" customHeight="1">
      <c r="A153" s="654" t="str">
        <f ca="1">IFERROR(IF(INDIRECT($A$14&amp;ROW())&lt;&gt;"",COUNTIF(Summary!$B$30:$B$1054,INDIRECT($A$14&amp;ROW())),""),"")</f>
        <v/>
      </c>
      <c r="B153" s="667"/>
      <c r="C153" s="668"/>
      <c r="E153" s="209"/>
      <c r="F153" s="210"/>
      <c r="H153" s="209"/>
      <c r="I153" s="210"/>
      <c r="K153" s="209"/>
      <c r="L153" s="210"/>
      <c r="N153" s="209"/>
      <c r="O153" s="210"/>
      <c r="Q153" s="209"/>
      <c r="R153" s="210"/>
      <c r="T153" s="209"/>
      <c r="U153" s="210"/>
      <c r="W153" s="209"/>
      <c r="X153" s="210"/>
      <c r="Z153" s="209"/>
      <c r="AA153" s="210"/>
      <c r="AC153" s="209"/>
      <c r="AD153" s="210"/>
      <c r="AF153" s="209"/>
      <c r="AG153" s="210"/>
      <c r="AI153" s="209"/>
      <c r="AJ153" s="210"/>
      <c r="AL153" s="209"/>
      <c r="AM153" s="210"/>
      <c r="AO153" s="209"/>
      <c r="AP153" s="210"/>
      <c r="AR153" s="209"/>
      <c r="AS153" s="210"/>
      <c r="AU153" s="209"/>
      <c r="AV153" s="210"/>
      <c r="AX153" s="209"/>
      <c r="AY153" s="671"/>
      <c r="BA153" s="209"/>
      <c r="BB153" s="210"/>
      <c r="BD153" s="209"/>
      <c r="BE153" s="210"/>
      <c r="BG153" s="209"/>
      <c r="BH153" s="210"/>
      <c r="BJ153" s="209" t="s">
        <v>477</v>
      </c>
      <c r="BK153" s="210">
        <v>7</v>
      </c>
      <c r="BM153" s="209" t="s">
        <v>479</v>
      </c>
      <c r="BN153" s="210">
        <v>8</v>
      </c>
      <c r="BP153" s="209" t="s">
        <v>623</v>
      </c>
      <c r="BQ153" s="210">
        <v>5</v>
      </c>
      <c r="BS153" s="209"/>
      <c r="BT153" s="210"/>
      <c r="BV153" s="209" t="s">
        <v>595</v>
      </c>
      <c r="BW153" s="210">
        <v>2</v>
      </c>
      <c r="BY153" s="209" t="s">
        <v>504</v>
      </c>
      <c r="BZ153" s="210">
        <v>3</v>
      </c>
      <c r="CB153" s="667" t="s">
        <v>352</v>
      </c>
      <c r="CC153" s="668">
        <v>3</v>
      </c>
      <c r="CE153" s="209"/>
      <c r="CF153" s="210"/>
      <c r="CH153" s="209"/>
      <c r="CI153" s="210"/>
      <c r="CK153" s="209"/>
      <c r="CL153" s="210"/>
      <c r="CN153" s="209"/>
      <c r="CO153" s="210"/>
    </row>
    <row r="154" spans="1:93" ht="24.95" customHeight="1">
      <c r="A154" s="654" t="str">
        <f ca="1">IFERROR(IF(INDIRECT($A$14&amp;ROW())&lt;&gt;"",COUNTIF(Summary!$B$30:$B$1054,INDIRECT($A$14&amp;ROW())),""),"")</f>
        <v/>
      </c>
      <c r="B154" s="667"/>
      <c r="C154" s="668"/>
      <c r="E154" s="209"/>
      <c r="F154" s="210"/>
      <c r="H154" s="209"/>
      <c r="I154" s="210"/>
      <c r="K154" s="209"/>
      <c r="L154" s="210"/>
      <c r="N154" s="209"/>
      <c r="O154" s="210"/>
      <c r="Q154" s="209"/>
      <c r="R154" s="210"/>
      <c r="T154" s="209"/>
      <c r="U154" s="210"/>
      <c r="W154" s="209"/>
      <c r="X154" s="210"/>
      <c r="Z154" s="209"/>
      <c r="AA154" s="210"/>
      <c r="AC154" s="209"/>
      <c r="AD154" s="210"/>
      <c r="AF154" s="209"/>
      <c r="AG154" s="210"/>
      <c r="AI154" s="209"/>
      <c r="AJ154" s="210"/>
      <c r="AL154" s="209"/>
      <c r="AM154" s="210"/>
      <c r="AO154" s="209"/>
      <c r="AP154" s="210"/>
      <c r="AR154" s="209"/>
      <c r="AS154" s="210"/>
      <c r="AU154" s="209"/>
      <c r="AV154" s="210"/>
      <c r="AX154" s="209"/>
      <c r="AY154" s="671"/>
      <c r="BA154" s="209"/>
      <c r="BB154" s="210"/>
      <c r="BD154" s="209"/>
      <c r="BE154" s="210"/>
      <c r="BG154" s="209"/>
      <c r="BH154" s="210"/>
      <c r="BJ154" s="209" t="s">
        <v>478</v>
      </c>
      <c r="BK154" s="210">
        <v>8</v>
      </c>
      <c r="BM154" s="209" t="s">
        <v>839</v>
      </c>
      <c r="BN154" s="210">
        <v>1</v>
      </c>
      <c r="BP154" s="209" t="s">
        <v>506</v>
      </c>
      <c r="BQ154" s="210">
        <v>4</v>
      </c>
      <c r="BS154" s="209"/>
      <c r="BT154" s="210"/>
      <c r="BV154" s="209" t="s">
        <v>635</v>
      </c>
      <c r="BW154" s="210">
        <v>1</v>
      </c>
      <c r="BY154" s="209" t="s">
        <v>623</v>
      </c>
      <c r="BZ154" s="210">
        <v>2</v>
      </c>
      <c r="CB154" s="667" t="s">
        <v>354</v>
      </c>
      <c r="CC154" s="668">
        <v>2</v>
      </c>
      <c r="CE154" s="209"/>
      <c r="CF154" s="210"/>
      <c r="CH154" s="209"/>
      <c r="CI154" s="210"/>
      <c r="CK154" s="209"/>
      <c r="CL154" s="210"/>
      <c r="CN154" s="209"/>
      <c r="CO154" s="210"/>
    </row>
    <row r="155" spans="1:93" ht="24.95" customHeight="1">
      <c r="A155" s="654" t="str">
        <f ca="1">IFERROR(IF(INDIRECT($A$14&amp;ROW())&lt;&gt;"",COUNTIF(Summary!$B$30:$B$1054,INDIRECT($A$14&amp;ROW())),""),"")</f>
        <v/>
      </c>
      <c r="B155" s="667"/>
      <c r="C155" s="668"/>
      <c r="E155" s="209"/>
      <c r="F155" s="210"/>
      <c r="H155" s="209"/>
      <c r="I155" s="210"/>
      <c r="K155" s="209"/>
      <c r="L155" s="210"/>
      <c r="N155" s="209"/>
      <c r="O155" s="210"/>
      <c r="Q155" s="209"/>
      <c r="R155" s="210"/>
      <c r="T155" s="209"/>
      <c r="U155" s="210"/>
      <c r="W155" s="209"/>
      <c r="X155" s="210"/>
      <c r="Z155" s="209"/>
      <c r="AA155" s="210"/>
      <c r="AC155" s="209"/>
      <c r="AD155" s="210"/>
      <c r="AF155" s="209"/>
      <c r="AG155" s="210"/>
      <c r="AI155" s="209"/>
      <c r="AJ155" s="210"/>
      <c r="AL155" s="209"/>
      <c r="AM155" s="210"/>
      <c r="AO155" s="209"/>
      <c r="AP155" s="210"/>
      <c r="AR155" s="209"/>
      <c r="AS155" s="210"/>
      <c r="AU155" s="209"/>
      <c r="AV155" s="210"/>
      <c r="AX155" s="209"/>
      <c r="AY155" s="671"/>
      <c r="BA155" s="209"/>
      <c r="BB155" s="210"/>
      <c r="BD155" s="209"/>
      <c r="BE155" s="210"/>
      <c r="BG155" s="209"/>
      <c r="BH155" s="210"/>
      <c r="BJ155" s="209" t="s">
        <v>479</v>
      </c>
      <c r="BK155" s="210">
        <v>3</v>
      </c>
      <c r="BM155" s="209" t="s">
        <v>853</v>
      </c>
      <c r="BN155" s="210">
        <v>2</v>
      </c>
      <c r="BP155" s="209" t="s">
        <v>624</v>
      </c>
      <c r="BQ155" s="210">
        <v>1</v>
      </c>
      <c r="BS155" s="209"/>
      <c r="BT155" s="210"/>
      <c r="BV155" s="209" t="s">
        <v>776</v>
      </c>
      <c r="BW155" s="210">
        <v>1</v>
      </c>
      <c r="BY155" s="209" t="s">
        <v>506</v>
      </c>
      <c r="BZ155" s="210">
        <v>3</v>
      </c>
      <c r="CB155" s="667" t="s">
        <v>355</v>
      </c>
      <c r="CC155" s="668">
        <v>2</v>
      </c>
      <c r="CE155" s="209"/>
      <c r="CF155" s="210"/>
      <c r="CH155" s="209"/>
      <c r="CI155" s="210"/>
      <c r="CK155" s="209"/>
      <c r="CL155" s="210"/>
      <c r="CN155" s="209"/>
      <c r="CO155" s="210"/>
    </row>
    <row r="156" spans="1:93" ht="24.95" customHeight="1">
      <c r="A156" s="654" t="str">
        <f ca="1">IFERROR(IF(INDIRECT($A$14&amp;ROW())&lt;&gt;"",COUNTIF(Summary!$B$30:$B$1054,INDIRECT($A$14&amp;ROW())),""),"")</f>
        <v/>
      </c>
      <c r="B156" s="667"/>
      <c r="C156" s="668"/>
      <c r="E156" s="209"/>
      <c r="F156" s="210"/>
      <c r="H156" s="209"/>
      <c r="I156" s="210"/>
      <c r="K156" s="209"/>
      <c r="L156" s="210"/>
      <c r="N156" s="209"/>
      <c r="O156" s="210"/>
      <c r="Q156" s="209"/>
      <c r="R156" s="210"/>
      <c r="T156" s="209"/>
      <c r="U156" s="210"/>
      <c r="W156" s="209"/>
      <c r="X156" s="210"/>
      <c r="Z156" s="209"/>
      <c r="AA156" s="210"/>
      <c r="AC156" s="209"/>
      <c r="AD156" s="210"/>
      <c r="AF156" s="209"/>
      <c r="AG156" s="210"/>
      <c r="AI156" s="209"/>
      <c r="AJ156" s="210"/>
      <c r="AL156" s="209"/>
      <c r="AM156" s="210"/>
      <c r="AO156" s="209"/>
      <c r="AP156" s="210"/>
      <c r="AR156" s="209"/>
      <c r="AS156" s="210"/>
      <c r="AU156" s="209"/>
      <c r="AV156" s="210"/>
      <c r="AX156" s="209"/>
      <c r="AY156" s="671"/>
      <c r="BA156" s="209"/>
      <c r="BB156" s="210"/>
      <c r="BD156" s="209"/>
      <c r="BE156" s="210"/>
      <c r="BG156" s="209"/>
      <c r="BH156" s="210"/>
      <c r="BJ156" s="209" t="s">
        <v>839</v>
      </c>
      <c r="BK156" s="210">
        <v>1</v>
      </c>
      <c r="BM156" s="209" t="s">
        <v>480</v>
      </c>
      <c r="BN156" s="210">
        <v>4</v>
      </c>
      <c r="BP156" s="209" t="s">
        <v>625</v>
      </c>
      <c r="BQ156" s="210">
        <v>7</v>
      </c>
      <c r="BS156" s="209"/>
      <c r="BT156" s="210"/>
      <c r="BV156" s="209" t="s">
        <v>597</v>
      </c>
      <c r="BW156" s="210">
        <v>5</v>
      </c>
      <c r="BY156" s="209" t="s">
        <v>625</v>
      </c>
      <c r="BZ156" s="210">
        <v>4</v>
      </c>
      <c r="CB156" s="667" t="s">
        <v>357</v>
      </c>
      <c r="CC156" s="668">
        <v>3</v>
      </c>
      <c r="CE156" s="209"/>
      <c r="CF156" s="210"/>
      <c r="CH156" s="209"/>
      <c r="CI156" s="210"/>
      <c r="CK156" s="209"/>
      <c r="CL156" s="210"/>
      <c r="CN156" s="209"/>
      <c r="CO156" s="210"/>
    </row>
    <row r="157" spans="1:93" ht="24.95" customHeight="1">
      <c r="A157" s="654" t="str">
        <f ca="1">IFERROR(IF(INDIRECT($A$14&amp;ROW())&lt;&gt;"",COUNTIF(Summary!$B$30:$B$1054,INDIRECT($A$14&amp;ROW())),""),"")</f>
        <v/>
      </c>
      <c r="B157" s="667"/>
      <c r="C157" s="668"/>
      <c r="E157" s="209"/>
      <c r="F157" s="210"/>
      <c r="H157" s="209"/>
      <c r="I157" s="210"/>
      <c r="K157" s="209"/>
      <c r="L157" s="210"/>
      <c r="N157" s="209"/>
      <c r="O157" s="210"/>
      <c r="Q157" s="209"/>
      <c r="R157" s="210"/>
      <c r="T157" s="209"/>
      <c r="U157" s="210"/>
      <c r="W157" s="209"/>
      <c r="X157" s="210"/>
      <c r="Z157" s="209"/>
      <c r="AA157" s="210"/>
      <c r="AC157" s="209"/>
      <c r="AD157" s="210"/>
      <c r="AF157" s="209"/>
      <c r="AG157" s="210"/>
      <c r="AI157" s="209"/>
      <c r="AJ157" s="210"/>
      <c r="AL157" s="209"/>
      <c r="AM157" s="210"/>
      <c r="AO157" s="209"/>
      <c r="AP157" s="210"/>
      <c r="AR157" s="209"/>
      <c r="AS157" s="210"/>
      <c r="AU157" s="209"/>
      <c r="AV157" s="210"/>
      <c r="AX157" s="209"/>
      <c r="AY157" s="671"/>
      <c r="BA157" s="209"/>
      <c r="BB157" s="210"/>
      <c r="BD157" s="209"/>
      <c r="BE157" s="210"/>
      <c r="BG157" s="209"/>
      <c r="BH157" s="210"/>
      <c r="BJ157" s="209" t="s">
        <v>843</v>
      </c>
      <c r="BK157" s="210">
        <v>1</v>
      </c>
      <c r="BM157" s="209" t="s">
        <v>481</v>
      </c>
      <c r="BN157" s="210">
        <v>3</v>
      </c>
      <c r="BP157" s="209" t="s">
        <v>626</v>
      </c>
      <c r="BQ157" s="210">
        <v>1</v>
      </c>
      <c r="BS157" s="209"/>
      <c r="BT157" s="210"/>
      <c r="BV157" s="209" t="s">
        <v>501</v>
      </c>
      <c r="BW157" s="210">
        <v>5</v>
      </c>
      <c r="BY157" s="209" t="s">
        <v>638</v>
      </c>
      <c r="BZ157" s="210">
        <v>1</v>
      </c>
      <c r="CB157" s="667" t="s">
        <v>358</v>
      </c>
      <c r="CC157" s="668">
        <v>1</v>
      </c>
      <c r="CE157" s="209"/>
      <c r="CF157" s="210"/>
      <c r="CH157" s="209"/>
      <c r="CI157" s="210"/>
      <c r="CK157" s="209"/>
      <c r="CL157" s="210"/>
      <c r="CN157" s="209"/>
      <c r="CO157" s="210"/>
    </row>
    <row r="158" spans="1:93" ht="24.95" customHeight="1">
      <c r="A158" s="654" t="str">
        <f ca="1">IFERROR(IF(INDIRECT($A$14&amp;ROW())&lt;&gt;"",COUNTIF(Summary!$B$30:$B$1054,INDIRECT($A$14&amp;ROW())),""),"")</f>
        <v/>
      </c>
      <c r="B158" s="667"/>
      <c r="C158" s="668"/>
      <c r="E158" s="209"/>
      <c r="F158" s="210"/>
      <c r="H158" s="209"/>
      <c r="I158" s="210"/>
      <c r="K158" s="209"/>
      <c r="L158" s="210"/>
      <c r="N158" s="209"/>
      <c r="O158" s="210"/>
      <c r="Q158" s="209"/>
      <c r="R158" s="210"/>
      <c r="T158" s="209"/>
      <c r="U158" s="210"/>
      <c r="W158" s="209"/>
      <c r="X158" s="210"/>
      <c r="Z158" s="209"/>
      <c r="AA158" s="210"/>
      <c r="AC158" s="209"/>
      <c r="AD158" s="210"/>
      <c r="AF158" s="209"/>
      <c r="AG158" s="210"/>
      <c r="AI158" s="209"/>
      <c r="AJ158" s="210"/>
      <c r="AL158" s="209"/>
      <c r="AM158" s="210"/>
      <c r="AO158" s="209"/>
      <c r="AP158" s="210"/>
      <c r="AR158" s="209"/>
      <c r="AS158" s="210"/>
      <c r="AU158" s="209"/>
      <c r="AV158" s="210"/>
      <c r="AX158" s="209"/>
      <c r="AY158" s="671"/>
      <c r="BA158" s="209"/>
      <c r="BB158" s="210"/>
      <c r="BD158" s="209"/>
      <c r="BE158" s="210"/>
      <c r="BG158" s="209"/>
      <c r="BH158" s="210"/>
      <c r="BJ158" s="209" t="s">
        <v>480</v>
      </c>
      <c r="BK158" s="210">
        <v>4</v>
      </c>
      <c r="BM158" s="209" t="s">
        <v>854</v>
      </c>
      <c r="BN158" s="210">
        <v>1</v>
      </c>
      <c r="BP158" s="209" t="s">
        <v>601</v>
      </c>
      <c r="BQ158" s="210">
        <v>1</v>
      </c>
      <c r="BS158" s="209"/>
      <c r="BT158" s="210"/>
      <c r="BV158" s="209" t="s">
        <v>502</v>
      </c>
      <c r="BW158" s="210">
        <v>2</v>
      </c>
      <c r="BY158" s="209" t="s">
        <v>601</v>
      </c>
      <c r="BZ158" s="210">
        <v>3</v>
      </c>
      <c r="CB158" s="667" t="s">
        <v>360</v>
      </c>
      <c r="CC158" s="668">
        <v>2</v>
      </c>
      <c r="CE158" s="209"/>
      <c r="CF158" s="210"/>
      <c r="CH158" s="209"/>
      <c r="CI158" s="210"/>
      <c r="CK158" s="209"/>
      <c r="CL158" s="210"/>
      <c r="CN158" s="209"/>
      <c r="CO158" s="210"/>
    </row>
    <row r="159" spans="1:93" ht="24.95" customHeight="1">
      <c r="A159" s="654" t="str">
        <f ca="1">IFERROR(IF(INDIRECT($A$14&amp;ROW())&lt;&gt;"",COUNTIF(Summary!$B$30:$B$1054,INDIRECT($A$14&amp;ROW())),""),"")</f>
        <v/>
      </c>
      <c r="B159" s="667"/>
      <c r="C159" s="668"/>
      <c r="E159" s="209"/>
      <c r="F159" s="210"/>
      <c r="H159" s="209"/>
      <c r="I159" s="210"/>
      <c r="K159" s="209"/>
      <c r="L159" s="210"/>
      <c r="N159" s="209"/>
      <c r="O159" s="210"/>
      <c r="Q159" s="209"/>
      <c r="R159" s="210"/>
      <c r="T159" s="209"/>
      <c r="U159" s="210"/>
      <c r="W159" s="209"/>
      <c r="X159" s="210"/>
      <c r="Z159" s="209"/>
      <c r="AA159" s="210"/>
      <c r="AC159" s="209"/>
      <c r="AD159" s="210"/>
      <c r="AF159" s="209"/>
      <c r="AG159" s="210"/>
      <c r="AI159" s="209"/>
      <c r="AJ159" s="210"/>
      <c r="AL159" s="209"/>
      <c r="AM159" s="210"/>
      <c r="AO159" s="209"/>
      <c r="AP159" s="210"/>
      <c r="AR159" s="209"/>
      <c r="AS159" s="210"/>
      <c r="AU159" s="209"/>
      <c r="AV159" s="210"/>
      <c r="AX159" s="209"/>
      <c r="AY159" s="671"/>
      <c r="BA159" s="209"/>
      <c r="BB159" s="210"/>
      <c r="BD159" s="209"/>
      <c r="BE159" s="210"/>
      <c r="BG159" s="209"/>
      <c r="BH159" s="210"/>
      <c r="BJ159" s="209" t="s">
        <v>481</v>
      </c>
      <c r="BK159" s="210">
        <v>2</v>
      </c>
      <c r="BM159" s="209" t="s">
        <v>482</v>
      </c>
      <c r="BN159" s="210">
        <v>13</v>
      </c>
      <c r="BP159" s="209" t="s">
        <v>654</v>
      </c>
      <c r="BQ159" s="210">
        <v>6</v>
      </c>
      <c r="BS159" s="209"/>
      <c r="BT159" s="210"/>
      <c r="BV159" s="209" t="s">
        <v>598</v>
      </c>
      <c r="BW159" s="210">
        <v>2</v>
      </c>
      <c r="BY159" s="209" t="s">
        <v>602</v>
      </c>
      <c r="BZ159" s="210">
        <v>3</v>
      </c>
      <c r="CB159" s="667" t="s">
        <v>473</v>
      </c>
      <c r="CC159" s="668">
        <v>1</v>
      </c>
      <c r="CE159" s="209"/>
      <c r="CF159" s="210"/>
      <c r="CH159" s="209"/>
      <c r="CI159" s="210"/>
      <c r="CK159" s="209"/>
      <c r="CL159" s="210"/>
      <c r="CN159" s="209"/>
      <c r="CO159" s="210"/>
    </row>
    <row r="160" spans="1:93" ht="24.95" customHeight="1">
      <c r="A160" s="654" t="str">
        <f ca="1">IFERROR(IF(INDIRECT($A$14&amp;ROW())&lt;&gt;"",COUNTIF(Summary!$B$30:$B$1054,INDIRECT($A$14&amp;ROW())),""),"")</f>
        <v/>
      </c>
      <c r="B160" s="667"/>
      <c r="C160" s="668"/>
      <c r="E160" s="209"/>
      <c r="F160" s="210"/>
      <c r="H160" s="209"/>
      <c r="I160" s="210"/>
      <c r="K160" s="209"/>
      <c r="L160" s="210"/>
      <c r="N160" s="209"/>
      <c r="O160" s="210"/>
      <c r="Q160" s="209"/>
      <c r="R160" s="210"/>
      <c r="T160" s="209"/>
      <c r="U160" s="210"/>
      <c r="W160" s="209"/>
      <c r="X160" s="210"/>
      <c r="Z160" s="209"/>
      <c r="AA160" s="210"/>
      <c r="AC160" s="209"/>
      <c r="AD160" s="210"/>
      <c r="AF160" s="209"/>
      <c r="AG160" s="210"/>
      <c r="AI160" s="209"/>
      <c r="AJ160" s="210"/>
      <c r="AL160" s="209"/>
      <c r="AM160" s="210"/>
      <c r="AO160" s="209"/>
      <c r="AP160" s="210"/>
      <c r="AR160" s="209"/>
      <c r="AS160" s="210"/>
      <c r="AU160" s="209"/>
      <c r="AV160" s="210"/>
      <c r="AX160" s="209"/>
      <c r="AY160" s="671"/>
      <c r="BA160" s="209"/>
      <c r="BB160" s="210"/>
      <c r="BD160" s="209"/>
      <c r="BE160" s="210"/>
      <c r="BG160" s="209"/>
      <c r="BH160" s="210"/>
      <c r="BJ160" s="209" t="s">
        <v>844</v>
      </c>
      <c r="BK160" s="210">
        <v>1</v>
      </c>
      <c r="BM160" s="209" t="s">
        <v>483</v>
      </c>
      <c r="BN160" s="210">
        <v>4</v>
      </c>
      <c r="BP160" s="209" t="s">
        <v>350</v>
      </c>
      <c r="BQ160" s="210">
        <v>1</v>
      </c>
      <c r="BS160" s="209"/>
      <c r="BT160" s="210"/>
      <c r="BV160" s="209" t="s">
        <v>503</v>
      </c>
      <c r="BW160" s="210">
        <v>2</v>
      </c>
      <c r="BY160" s="209" t="s">
        <v>631</v>
      </c>
      <c r="BZ160" s="210"/>
      <c r="CB160" s="667" t="s">
        <v>474</v>
      </c>
      <c r="CC160" s="668">
        <v>6</v>
      </c>
      <c r="CE160" s="209"/>
      <c r="CF160" s="210"/>
      <c r="CH160" s="209"/>
      <c r="CI160" s="210"/>
      <c r="CK160" s="209"/>
      <c r="CL160" s="210"/>
      <c r="CN160" s="209"/>
      <c r="CO160" s="210"/>
    </row>
    <row r="161" spans="1:93" ht="24.95" customHeight="1">
      <c r="A161" s="654" t="str">
        <f ca="1">IFERROR(IF(INDIRECT($A$14&amp;ROW())&lt;&gt;"",COUNTIF(Summary!$B$30:$B$1054,INDIRECT($A$14&amp;ROW())),""),"")</f>
        <v/>
      </c>
      <c r="B161" s="667"/>
      <c r="C161" s="668"/>
      <c r="E161" s="209"/>
      <c r="F161" s="210"/>
      <c r="H161" s="209"/>
      <c r="I161" s="210"/>
      <c r="K161" s="209"/>
      <c r="L161" s="210"/>
      <c r="N161" s="209"/>
      <c r="O161" s="210"/>
      <c r="Q161" s="209"/>
      <c r="R161" s="210"/>
      <c r="T161" s="209"/>
      <c r="U161" s="210"/>
      <c r="W161" s="209"/>
      <c r="X161" s="210"/>
      <c r="Z161" s="209"/>
      <c r="AA161" s="210"/>
      <c r="AC161" s="209"/>
      <c r="AD161" s="210"/>
      <c r="AF161" s="209"/>
      <c r="AG161" s="210"/>
      <c r="AI161" s="209"/>
      <c r="AJ161" s="210"/>
      <c r="AL161" s="209"/>
      <c r="AM161" s="210"/>
      <c r="AO161" s="209"/>
      <c r="AP161" s="210"/>
      <c r="AR161" s="209"/>
      <c r="AS161" s="210"/>
      <c r="AU161" s="209"/>
      <c r="AV161" s="210"/>
      <c r="AX161" s="209"/>
      <c r="AY161" s="671"/>
      <c r="BA161" s="209"/>
      <c r="BB161" s="210"/>
      <c r="BD161" s="209"/>
      <c r="BE161" s="210"/>
      <c r="BG161" s="209"/>
      <c r="BH161" s="210"/>
      <c r="BJ161" s="209" t="s">
        <v>482</v>
      </c>
      <c r="BK161" s="210">
        <v>13</v>
      </c>
      <c r="BM161" s="209" t="s">
        <v>855</v>
      </c>
      <c r="BN161" s="210">
        <v>3</v>
      </c>
      <c r="BP161" s="209" t="s">
        <v>351</v>
      </c>
      <c r="BQ161" s="210">
        <v>3</v>
      </c>
      <c r="BS161" s="209"/>
      <c r="BT161" s="210"/>
      <c r="BV161" s="209" t="s">
        <v>504</v>
      </c>
      <c r="BW161" s="210">
        <v>1</v>
      </c>
      <c r="BY161" s="209" t="s">
        <v>654</v>
      </c>
      <c r="BZ161" s="210">
        <v>3</v>
      </c>
      <c r="CB161" s="667" t="s">
        <v>475</v>
      </c>
      <c r="CC161" s="668">
        <v>13</v>
      </c>
      <c r="CE161" s="209"/>
      <c r="CF161" s="210"/>
      <c r="CH161" s="209"/>
      <c r="CI161" s="210"/>
      <c r="CK161" s="209"/>
      <c r="CL161" s="210"/>
      <c r="CN161" s="209"/>
      <c r="CO161" s="210"/>
    </row>
    <row r="162" spans="1:93" ht="24.95" customHeight="1">
      <c r="A162" s="654" t="str">
        <f ca="1">IFERROR(IF(INDIRECT($A$14&amp;ROW())&lt;&gt;"",COUNTIF(Summary!$B$30:$B$1054,INDIRECT($A$14&amp;ROW())),""),"")</f>
        <v/>
      </c>
      <c r="B162" s="667"/>
      <c r="C162" s="668"/>
      <c r="E162" s="209"/>
      <c r="F162" s="210"/>
      <c r="H162" s="209"/>
      <c r="I162" s="210"/>
      <c r="K162" s="209"/>
      <c r="L162" s="210"/>
      <c r="N162" s="209"/>
      <c r="O162" s="210"/>
      <c r="Q162" s="209"/>
      <c r="R162" s="210"/>
      <c r="T162" s="209"/>
      <c r="U162" s="210"/>
      <c r="W162" s="209"/>
      <c r="X162" s="210"/>
      <c r="Z162" s="209"/>
      <c r="AA162" s="210"/>
      <c r="AC162" s="209"/>
      <c r="AD162" s="210"/>
      <c r="AF162" s="209"/>
      <c r="AG162" s="210"/>
      <c r="AI162" s="209"/>
      <c r="AJ162" s="210"/>
      <c r="AL162" s="209"/>
      <c r="AM162" s="210"/>
      <c r="AO162" s="209"/>
      <c r="AP162" s="210"/>
      <c r="AR162" s="209"/>
      <c r="AS162" s="210"/>
      <c r="AU162" s="209"/>
      <c r="AV162" s="210"/>
      <c r="AX162" s="209"/>
      <c r="AY162" s="671"/>
      <c r="BA162" s="209"/>
      <c r="BB162" s="210"/>
      <c r="BD162" s="209"/>
      <c r="BE162" s="210"/>
      <c r="BG162" s="209"/>
      <c r="BH162" s="210"/>
      <c r="BJ162" s="209" t="s">
        <v>483</v>
      </c>
      <c r="BK162" s="210">
        <v>5</v>
      </c>
      <c r="BM162" s="209" t="s">
        <v>856</v>
      </c>
      <c r="BN162" s="210"/>
      <c r="BP162" s="209" t="s">
        <v>352</v>
      </c>
      <c r="BQ162" s="210">
        <v>1</v>
      </c>
      <c r="BS162" s="209"/>
      <c r="BT162" s="210"/>
      <c r="BV162" s="209" t="s">
        <v>505</v>
      </c>
      <c r="BW162" s="210">
        <v>2</v>
      </c>
      <c r="BY162" s="209" t="s">
        <v>351</v>
      </c>
      <c r="BZ162" s="210">
        <v>6</v>
      </c>
      <c r="CB162" s="667" t="s">
        <v>476</v>
      </c>
      <c r="CC162" s="668">
        <v>44</v>
      </c>
      <c r="CE162" s="209"/>
      <c r="CF162" s="210"/>
      <c r="CH162" s="209"/>
      <c r="CI162" s="210"/>
      <c r="CK162" s="209"/>
      <c r="CL162" s="210"/>
      <c r="CN162" s="209"/>
      <c r="CO162" s="210"/>
    </row>
    <row r="163" spans="1:93" ht="24.95" customHeight="1">
      <c r="A163" s="654" t="str">
        <f ca="1">IFERROR(IF(INDIRECT($A$14&amp;ROW())&lt;&gt;"",COUNTIF(Summary!$B$30:$B$1054,INDIRECT($A$14&amp;ROW())),""),"")</f>
        <v/>
      </c>
      <c r="B163" s="667"/>
      <c r="C163" s="668"/>
      <c r="E163" s="209"/>
      <c r="F163" s="210"/>
      <c r="H163" s="209"/>
      <c r="I163" s="210"/>
      <c r="K163" s="209"/>
      <c r="L163" s="210"/>
      <c r="N163" s="209"/>
      <c r="O163" s="210"/>
      <c r="Q163" s="209"/>
      <c r="R163" s="210"/>
      <c r="T163" s="209"/>
      <c r="U163" s="210"/>
      <c r="W163" s="209"/>
      <c r="X163" s="210"/>
      <c r="Z163" s="209"/>
      <c r="AA163" s="210"/>
      <c r="AC163" s="209"/>
      <c r="AD163" s="210"/>
      <c r="AF163" s="209"/>
      <c r="AG163" s="210"/>
      <c r="AI163" s="209"/>
      <c r="AJ163" s="210"/>
      <c r="AL163" s="209"/>
      <c r="AM163" s="210"/>
      <c r="AO163" s="209"/>
      <c r="AP163" s="210"/>
      <c r="AR163" s="209"/>
      <c r="AS163" s="210"/>
      <c r="AU163" s="209"/>
      <c r="AV163" s="210"/>
      <c r="AX163" s="209"/>
      <c r="AY163" s="671"/>
      <c r="BA163" s="209"/>
      <c r="BB163" s="210"/>
      <c r="BD163" s="209"/>
      <c r="BE163" s="210"/>
      <c r="BG163" s="209"/>
      <c r="BH163" s="210"/>
      <c r="BJ163" s="209" t="s">
        <v>845</v>
      </c>
      <c r="BK163" s="210"/>
      <c r="BM163" s="209"/>
      <c r="BN163" s="210"/>
      <c r="BP163" s="209" t="s">
        <v>353</v>
      </c>
      <c r="BQ163" s="210">
        <v>1</v>
      </c>
      <c r="BS163" s="209"/>
      <c r="BT163" s="210"/>
      <c r="BV163" s="209" t="s">
        <v>599</v>
      </c>
      <c r="BW163" s="210">
        <v>1</v>
      </c>
      <c r="BY163" s="209" t="s">
        <v>352</v>
      </c>
      <c r="BZ163" s="210">
        <v>2</v>
      </c>
      <c r="CB163" s="667" t="s">
        <v>477</v>
      </c>
      <c r="CC163" s="668">
        <v>13</v>
      </c>
      <c r="CE163" s="209"/>
      <c r="CF163" s="210"/>
      <c r="CH163" s="209"/>
      <c r="CI163" s="210"/>
      <c r="CK163" s="209"/>
      <c r="CL163" s="210"/>
      <c r="CN163" s="209"/>
      <c r="CO163" s="210"/>
    </row>
    <row r="164" spans="1:93" ht="24.95" customHeight="1">
      <c r="A164" s="654" t="str">
        <f ca="1">IFERROR(IF(INDIRECT($A$14&amp;ROW())&lt;&gt;"",COUNTIF(Summary!$B$30:$B$1054,INDIRECT($A$14&amp;ROW())),""),"")</f>
        <v/>
      </c>
      <c r="B164" s="667"/>
      <c r="C164" s="668"/>
      <c r="E164" s="209"/>
      <c r="F164" s="210"/>
      <c r="H164" s="209"/>
      <c r="I164" s="210"/>
      <c r="K164" s="209"/>
      <c r="L164" s="210"/>
      <c r="N164" s="209"/>
      <c r="O164" s="210"/>
      <c r="Q164" s="209"/>
      <c r="R164" s="210"/>
      <c r="T164" s="209"/>
      <c r="U164" s="210"/>
      <c r="W164" s="209"/>
      <c r="X164" s="210"/>
      <c r="Z164" s="209"/>
      <c r="AA164" s="210"/>
      <c r="AC164" s="209"/>
      <c r="AD164" s="210"/>
      <c r="AF164" s="209"/>
      <c r="AG164" s="210"/>
      <c r="AI164" s="209"/>
      <c r="AJ164" s="210"/>
      <c r="AL164" s="209"/>
      <c r="AM164" s="210"/>
      <c r="AO164" s="209"/>
      <c r="AP164" s="210"/>
      <c r="AR164" s="209"/>
      <c r="AS164" s="210"/>
      <c r="AU164" s="209"/>
      <c r="AV164" s="210"/>
      <c r="AX164" s="209"/>
      <c r="AY164" s="671"/>
      <c r="BA164" s="209"/>
      <c r="BB164" s="210"/>
      <c r="BD164" s="209"/>
      <c r="BE164" s="210"/>
      <c r="BG164" s="209"/>
      <c r="BH164" s="210"/>
      <c r="BJ164" s="209"/>
      <c r="BK164" s="210"/>
      <c r="BM164" s="209"/>
      <c r="BN164" s="210"/>
      <c r="BP164" s="209" t="s">
        <v>355</v>
      </c>
      <c r="BQ164" s="210">
        <v>2</v>
      </c>
      <c r="BS164" s="209"/>
      <c r="BT164" s="210"/>
      <c r="BV164" s="209" t="s">
        <v>625</v>
      </c>
      <c r="BW164" s="210">
        <v>2</v>
      </c>
      <c r="BY164" s="209" t="s">
        <v>355</v>
      </c>
      <c r="BZ164" s="210">
        <v>2</v>
      </c>
      <c r="CB164" s="667" t="s">
        <v>478</v>
      </c>
      <c r="CC164" s="668">
        <v>5</v>
      </c>
      <c r="CE164" s="209"/>
      <c r="CF164" s="210"/>
      <c r="CH164" s="209"/>
      <c r="CI164" s="210"/>
      <c r="CK164" s="209"/>
      <c r="CL164" s="210"/>
      <c r="CN164" s="209"/>
      <c r="CO164" s="210"/>
    </row>
    <row r="165" spans="1:93" ht="24.95" customHeight="1">
      <c r="A165" s="654" t="str">
        <f ca="1">IFERROR(IF(INDIRECT($A$14&amp;ROW())&lt;&gt;"",COUNTIF(Summary!$B$30:$B$1054,INDIRECT($A$14&amp;ROW())),""),"")</f>
        <v/>
      </c>
      <c r="B165" s="667"/>
      <c r="C165" s="668"/>
      <c r="E165" s="209"/>
      <c r="F165" s="210"/>
      <c r="H165" s="209"/>
      <c r="I165" s="210"/>
      <c r="K165" s="209"/>
      <c r="L165" s="210"/>
      <c r="N165" s="209"/>
      <c r="O165" s="210"/>
      <c r="Q165" s="209"/>
      <c r="R165" s="210"/>
      <c r="T165" s="209"/>
      <c r="U165" s="210"/>
      <c r="W165" s="209"/>
      <c r="X165" s="210"/>
      <c r="Z165" s="209"/>
      <c r="AA165" s="210"/>
      <c r="AC165" s="209"/>
      <c r="AD165" s="210"/>
      <c r="AF165" s="209"/>
      <c r="AG165" s="210"/>
      <c r="AI165" s="209"/>
      <c r="AJ165" s="210"/>
      <c r="AL165" s="209"/>
      <c r="AM165" s="210"/>
      <c r="AO165" s="209"/>
      <c r="AP165" s="210"/>
      <c r="AR165" s="209"/>
      <c r="AS165" s="210"/>
      <c r="AU165" s="209"/>
      <c r="AV165" s="210"/>
      <c r="AX165" s="209"/>
      <c r="AY165" s="671"/>
      <c r="BA165" s="209"/>
      <c r="BB165" s="210"/>
      <c r="BD165" s="209"/>
      <c r="BE165" s="210"/>
      <c r="BG165" s="209"/>
      <c r="BH165" s="210"/>
      <c r="BJ165" s="209"/>
      <c r="BK165" s="210"/>
      <c r="BM165" s="209"/>
      <c r="BN165" s="210"/>
      <c r="BP165" s="209" t="s">
        <v>473</v>
      </c>
      <c r="BQ165" s="210">
        <v>1</v>
      </c>
      <c r="BS165" s="209"/>
      <c r="BT165" s="210"/>
      <c r="BV165" s="209" t="s">
        <v>626</v>
      </c>
      <c r="BW165" s="210">
        <v>1</v>
      </c>
      <c r="BY165" s="209" t="s">
        <v>356</v>
      </c>
      <c r="BZ165" s="210">
        <v>2</v>
      </c>
      <c r="CB165" s="667" t="s">
        <v>479</v>
      </c>
      <c r="CC165" s="668">
        <v>3</v>
      </c>
      <c r="CE165" s="209"/>
      <c r="CF165" s="210"/>
      <c r="CH165" s="209"/>
      <c r="CI165" s="210"/>
      <c r="CK165" s="209"/>
      <c r="CL165" s="210"/>
      <c r="CN165" s="209"/>
      <c r="CO165" s="210"/>
    </row>
    <row r="166" spans="1:93" ht="24.95" customHeight="1">
      <c r="A166" s="654" t="str">
        <f ca="1">IFERROR(IF(INDIRECT($A$14&amp;ROW())&lt;&gt;"",COUNTIF(Summary!$B$30:$B$1054,INDIRECT($A$14&amp;ROW())),""),"")</f>
        <v/>
      </c>
      <c r="B166" s="667"/>
      <c r="C166" s="668"/>
      <c r="E166" s="209"/>
      <c r="F166" s="210"/>
      <c r="H166" s="209"/>
      <c r="I166" s="210"/>
      <c r="K166" s="209"/>
      <c r="L166" s="210"/>
      <c r="N166" s="209"/>
      <c r="O166" s="210"/>
      <c r="Q166" s="209"/>
      <c r="R166" s="210"/>
      <c r="T166" s="209"/>
      <c r="U166" s="210"/>
      <c r="W166" s="209"/>
      <c r="X166" s="210"/>
      <c r="Z166" s="209"/>
      <c r="AA166" s="210"/>
      <c r="AC166" s="209"/>
      <c r="AD166" s="210"/>
      <c r="AF166" s="209"/>
      <c r="AG166" s="210"/>
      <c r="AI166" s="209"/>
      <c r="AJ166" s="210"/>
      <c r="AL166" s="209"/>
      <c r="AM166" s="210"/>
      <c r="AO166" s="209"/>
      <c r="AP166" s="210"/>
      <c r="AR166" s="209"/>
      <c r="AS166" s="210"/>
      <c r="AU166" s="209"/>
      <c r="AV166" s="210"/>
      <c r="AX166" s="209"/>
      <c r="AY166" s="671"/>
      <c r="BA166" s="209"/>
      <c r="BB166" s="210"/>
      <c r="BD166" s="209"/>
      <c r="BE166" s="210"/>
      <c r="BG166" s="209"/>
      <c r="BH166" s="210"/>
      <c r="BJ166" s="209"/>
      <c r="BK166" s="210"/>
      <c r="BM166" s="209"/>
      <c r="BN166" s="210"/>
      <c r="BP166" s="209" t="s">
        <v>474</v>
      </c>
      <c r="BQ166" s="210">
        <v>1</v>
      </c>
      <c r="BS166" s="209"/>
      <c r="BT166" s="210"/>
      <c r="BV166" s="209" t="s">
        <v>637</v>
      </c>
      <c r="BW166" s="210">
        <v>1</v>
      </c>
      <c r="BY166" s="209" t="s">
        <v>473</v>
      </c>
      <c r="BZ166" s="210">
        <v>1</v>
      </c>
      <c r="CB166" s="667" t="s">
        <v>872</v>
      </c>
      <c r="CC166" s="668">
        <v>4</v>
      </c>
      <c r="CE166" s="209"/>
      <c r="CF166" s="210"/>
      <c r="CH166" s="209"/>
      <c r="CI166" s="210"/>
      <c r="CK166" s="209"/>
      <c r="CL166" s="210"/>
      <c r="CN166" s="209"/>
      <c r="CO166" s="210"/>
    </row>
    <row r="167" spans="1:93" ht="24.95" customHeight="1">
      <c r="A167" s="654" t="str">
        <f ca="1">IFERROR(IF(INDIRECT($A$14&amp;ROW())&lt;&gt;"",COUNTIF(Summary!$B$30:$B$1054,INDIRECT($A$14&amp;ROW())),""),"")</f>
        <v/>
      </c>
      <c r="B167" s="209"/>
      <c r="C167" s="210"/>
      <c r="E167" s="209"/>
      <c r="F167" s="210"/>
      <c r="H167" s="209"/>
      <c r="I167" s="210"/>
      <c r="K167" s="209"/>
      <c r="L167" s="210"/>
      <c r="N167" s="209"/>
      <c r="O167" s="210"/>
      <c r="Q167" s="209"/>
      <c r="R167" s="210"/>
      <c r="T167" s="209"/>
      <c r="U167" s="210"/>
      <c r="W167" s="209"/>
      <c r="X167" s="210"/>
      <c r="Z167" s="209"/>
      <c r="AA167" s="210"/>
      <c r="AC167" s="209"/>
      <c r="AD167" s="210"/>
      <c r="AF167" s="209"/>
      <c r="AG167" s="210"/>
      <c r="AI167" s="209"/>
      <c r="AJ167" s="210"/>
      <c r="AL167" s="209"/>
      <c r="AM167" s="210"/>
      <c r="AO167" s="209"/>
      <c r="AP167" s="210"/>
      <c r="AR167" s="209"/>
      <c r="AS167" s="210"/>
      <c r="AU167" s="209"/>
      <c r="AV167" s="210"/>
      <c r="AX167" s="209"/>
      <c r="AY167" s="671"/>
      <c r="BA167" s="209"/>
      <c r="BB167" s="210"/>
      <c r="BD167" s="209"/>
      <c r="BE167" s="210"/>
      <c r="BG167" s="209"/>
      <c r="BH167" s="210"/>
      <c r="BJ167" s="209"/>
      <c r="BK167" s="210"/>
      <c r="BM167" s="209"/>
      <c r="BN167" s="210"/>
      <c r="BP167" s="209" t="s">
        <v>475</v>
      </c>
      <c r="BQ167" s="210">
        <v>16</v>
      </c>
      <c r="BS167" s="209"/>
      <c r="BT167" s="210"/>
      <c r="BV167" s="209" t="s">
        <v>601</v>
      </c>
      <c r="BW167" s="210">
        <v>1</v>
      </c>
      <c r="BY167" s="209" t="s">
        <v>474</v>
      </c>
      <c r="BZ167" s="210">
        <v>3</v>
      </c>
      <c r="CB167" s="667" t="s">
        <v>480</v>
      </c>
      <c r="CC167" s="259">
        <v>1</v>
      </c>
      <c r="CE167" s="209"/>
      <c r="CF167" s="210"/>
      <c r="CH167" s="209"/>
      <c r="CI167" s="210"/>
      <c r="CK167" s="209"/>
      <c r="CL167" s="210"/>
      <c r="CN167" s="209"/>
      <c r="CO167" s="210"/>
    </row>
    <row r="168" spans="1:93" ht="24.95" customHeight="1">
      <c r="A168" s="654" t="str">
        <f ca="1">IFERROR(IF(INDIRECT($A$14&amp;ROW())&lt;&gt;"",COUNTIF(Summary!$B$30:$B$1054,INDIRECT($A$14&amp;ROW())),""),"")</f>
        <v/>
      </c>
      <c r="B168" s="209"/>
      <c r="C168" s="210"/>
      <c r="E168" s="209"/>
      <c r="F168" s="210"/>
      <c r="H168" s="209"/>
      <c r="I168" s="210"/>
      <c r="K168" s="209"/>
      <c r="L168" s="210"/>
      <c r="N168" s="209"/>
      <c r="O168" s="210"/>
      <c r="Q168" s="209"/>
      <c r="R168" s="210"/>
      <c r="T168" s="209"/>
      <c r="U168" s="210"/>
      <c r="W168" s="209"/>
      <c r="X168" s="210"/>
      <c r="Z168" s="209"/>
      <c r="AA168" s="210"/>
      <c r="AC168" s="209"/>
      <c r="AD168" s="210"/>
      <c r="AF168" s="209"/>
      <c r="AG168" s="210"/>
      <c r="AI168" s="209"/>
      <c r="AJ168" s="210"/>
      <c r="AL168" s="209"/>
      <c r="AM168" s="210"/>
      <c r="AO168" s="209"/>
      <c r="AP168" s="210"/>
      <c r="AR168" s="209"/>
      <c r="AS168" s="210"/>
      <c r="AU168" s="209"/>
      <c r="AV168" s="210"/>
      <c r="AX168" s="209"/>
      <c r="AY168" s="671"/>
      <c r="BA168" s="209"/>
      <c r="BB168" s="210"/>
      <c r="BD168" s="209"/>
      <c r="BE168" s="210"/>
      <c r="BG168" s="209"/>
      <c r="BH168" s="210"/>
      <c r="BJ168" s="209"/>
      <c r="BK168" s="210"/>
      <c r="BM168" s="209"/>
      <c r="BN168" s="210"/>
      <c r="BP168" s="209" t="s">
        <v>476</v>
      </c>
      <c r="BQ168" s="210">
        <v>26</v>
      </c>
      <c r="BS168" s="209"/>
      <c r="BT168" s="210"/>
      <c r="BV168" s="209" t="s">
        <v>602</v>
      </c>
      <c r="BW168" s="210">
        <v>8</v>
      </c>
      <c r="BY168" s="209" t="s">
        <v>475</v>
      </c>
      <c r="BZ168" s="210">
        <v>17</v>
      </c>
      <c r="CB168" s="209" t="s">
        <v>865</v>
      </c>
      <c r="CC168" s="210">
        <v>3</v>
      </c>
      <c r="CE168" s="209"/>
      <c r="CF168" s="210"/>
      <c r="CH168" s="209"/>
      <c r="CI168" s="210"/>
      <c r="CK168" s="209"/>
      <c r="CL168" s="210"/>
      <c r="CN168" s="209"/>
      <c r="CO168" s="210"/>
    </row>
    <row r="169" spans="1:93" ht="24.95" customHeight="1">
      <c r="A169" s="654" t="str">
        <f ca="1">IFERROR(IF(INDIRECT($A$14&amp;ROW())&lt;&gt;"",COUNTIF(Summary!$B$30:$B$1054,INDIRECT($A$14&amp;ROW())),""),"")</f>
        <v/>
      </c>
      <c r="B169" s="209"/>
      <c r="C169" s="210"/>
      <c r="E169" s="209"/>
      <c r="F169" s="210"/>
      <c r="H169" s="209"/>
      <c r="I169" s="210"/>
      <c r="K169" s="209"/>
      <c r="L169" s="210"/>
      <c r="N169" s="209"/>
      <c r="O169" s="210"/>
      <c r="Q169" s="209"/>
      <c r="R169" s="210"/>
      <c r="T169" s="209"/>
      <c r="U169" s="210"/>
      <c r="W169" s="209"/>
      <c r="X169" s="210"/>
      <c r="Z169" s="209"/>
      <c r="AA169" s="210"/>
      <c r="AC169" s="209"/>
      <c r="AD169" s="210"/>
      <c r="AF169" s="209"/>
      <c r="AG169" s="210"/>
      <c r="AI169" s="209"/>
      <c r="AJ169" s="210"/>
      <c r="AL169" s="209"/>
      <c r="AM169" s="210"/>
      <c r="AO169" s="209"/>
      <c r="AP169" s="210"/>
      <c r="AR169" s="209"/>
      <c r="AS169" s="210"/>
      <c r="AU169" s="209"/>
      <c r="AV169" s="210"/>
      <c r="AX169" s="209"/>
      <c r="AY169" s="671"/>
      <c r="BA169" s="209"/>
      <c r="BB169" s="210"/>
      <c r="BD169" s="209"/>
      <c r="BE169" s="210"/>
      <c r="BG169" s="209"/>
      <c r="BH169" s="210"/>
      <c r="BJ169" s="209"/>
      <c r="BK169" s="210"/>
      <c r="BM169" s="209"/>
      <c r="BN169" s="210"/>
      <c r="BP169" s="209" t="s">
        <v>477</v>
      </c>
      <c r="BQ169" s="210">
        <v>14</v>
      </c>
      <c r="BS169" s="209"/>
      <c r="BT169" s="210"/>
      <c r="BV169" s="209" t="s">
        <v>654</v>
      </c>
      <c r="BW169" s="210">
        <v>3</v>
      </c>
      <c r="BY169" s="209" t="s">
        <v>476</v>
      </c>
      <c r="BZ169" s="210">
        <v>64</v>
      </c>
      <c r="CB169" s="209" t="s">
        <v>481</v>
      </c>
      <c r="CC169" s="210">
        <v>3</v>
      </c>
      <c r="CE169" s="209"/>
      <c r="CF169" s="210"/>
      <c r="CH169" s="209"/>
      <c r="CI169" s="210"/>
      <c r="CK169" s="209"/>
      <c r="CL169" s="210"/>
      <c r="CN169" s="209"/>
      <c r="CO169" s="210"/>
    </row>
    <row r="170" spans="1:93" ht="24.95" customHeight="1">
      <c r="A170" s="654" t="str">
        <f ca="1">IFERROR(IF(INDIRECT($A$14&amp;ROW())&lt;&gt;"",COUNTIF(Summary!$B$30:$B$1054,INDIRECT($A$14&amp;ROW())),""),"")</f>
        <v/>
      </c>
      <c r="B170" s="209"/>
      <c r="C170" s="210"/>
      <c r="E170" s="209"/>
      <c r="F170" s="210"/>
      <c r="H170" s="209"/>
      <c r="I170" s="210"/>
      <c r="K170" s="209"/>
      <c r="L170" s="210"/>
      <c r="N170" s="209"/>
      <c r="O170" s="210"/>
      <c r="Q170" s="209"/>
      <c r="R170" s="210"/>
      <c r="T170" s="209"/>
      <c r="U170" s="210"/>
      <c r="W170" s="209"/>
      <c r="X170" s="210"/>
      <c r="Z170" s="209"/>
      <c r="AA170" s="210"/>
      <c r="AC170" s="209"/>
      <c r="AD170" s="210"/>
      <c r="AF170" s="209"/>
      <c r="AG170" s="210"/>
      <c r="AI170" s="209"/>
      <c r="AJ170" s="210"/>
      <c r="AL170" s="209"/>
      <c r="AM170" s="210"/>
      <c r="AO170" s="209"/>
      <c r="AP170" s="210"/>
      <c r="AR170" s="209"/>
      <c r="AS170" s="210"/>
      <c r="AU170" s="209"/>
      <c r="AV170" s="210"/>
      <c r="AX170" s="209"/>
      <c r="AY170" s="671"/>
      <c r="BA170" s="209"/>
      <c r="BB170" s="210"/>
      <c r="BD170" s="209"/>
      <c r="BE170" s="210"/>
      <c r="BG170" s="209"/>
      <c r="BH170" s="210"/>
      <c r="BJ170" s="209"/>
      <c r="BK170" s="210"/>
      <c r="BM170" s="209"/>
      <c r="BN170" s="210"/>
      <c r="BP170" s="209" t="s">
        <v>478</v>
      </c>
      <c r="BQ170" s="210">
        <v>2</v>
      </c>
      <c r="BS170" s="209"/>
      <c r="BT170" s="210"/>
      <c r="BV170" s="209" t="s">
        <v>473</v>
      </c>
      <c r="BW170" s="210">
        <v>5</v>
      </c>
      <c r="BY170" s="209" t="s">
        <v>477</v>
      </c>
      <c r="BZ170" s="210">
        <v>7</v>
      </c>
      <c r="CB170" s="209" t="s">
        <v>873</v>
      </c>
      <c r="CC170" s="210">
        <v>2</v>
      </c>
      <c r="CE170" s="209"/>
      <c r="CF170" s="210"/>
      <c r="CH170" s="209"/>
      <c r="CI170" s="210"/>
      <c r="CK170" s="209"/>
      <c r="CL170" s="210"/>
      <c r="CN170" s="209"/>
      <c r="CO170" s="210"/>
    </row>
    <row r="171" spans="1:93" ht="24.95" customHeight="1">
      <c r="A171" s="654" t="str">
        <f ca="1">IFERROR(IF(INDIRECT($A$14&amp;ROW())&lt;&gt;"",COUNTIF(Summary!$B$30:$B$1054,INDIRECT($A$14&amp;ROW())),""),"")</f>
        <v/>
      </c>
      <c r="B171" s="209"/>
      <c r="C171" s="210"/>
      <c r="E171" s="209"/>
      <c r="F171" s="210"/>
      <c r="H171" s="209"/>
      <c r="I171" s="210"/>
      <c r="K171" s="209"/>
      <c r="L171" s="210"/>
      <c r="N171" s="209"/>
      <c r="O171" s="210"/>
      <c r="Q171" s="209"/>
      <c r="R171" s="210"/>
      <c r="T171" s="209"/>
      <c r="U171" s="210"/>
      <c r="W171" s="209"/>
      <c r="X171" s="210"/>
      <c r="Z171" s="209"/>
      <c r="AA171" s="210"/>
      <c r="AC171" s="209"/>
      <c r="AD171" s="210"/>
      <c r="AF171" s="209"/>
      <c r="AG171" s="210"/>
      <c r="AI171" s="209"/>
      <c r="AJ171" s="210"/>
      <c r="AL171" s="209"/>
      <c r="AM171" s="210"/>
      <c r="AO171" s="209"/>
      <c r="AP171" s="210"/>
      <c r="AR171" s="209"/>
      <c r="AS171" s="210"/>
      <c r="AU171" s="209"/>
      <c r="AV171" s="210"/>
      <c r="AX171" s="209"/>
      <c r="AY171" s="671"/>
      <c r="BA171" s="209"/>
      <c r="BB171" s="210"/>
      <c r="BD171" s="209"/>
      <c r="BE171" s="210"/>
      <c r="BG171" s="209"/>
      <c r="BH171" s="210"/>
      <c r="BJ171" s="209"/>
      <c r="BK171" s="210"/>
      <c r="BM171" s="209"/>
      <c r="BN171" s="210"/>
      <c r="BP171" s="209" t="s">
        <v>479</v>
      </c>
      <c r="BQ171" s="210">
        <v>4</v>
      </c>
      <c r="BS171" s="209"/>
      <c r="BT171" s="210"/>
      <c r="BV171" s="209" t="s">
        <v>474</v>
      </c>
      <c r="BW171" s="210">
        <v>1</v>
      </c>
      <c r="BY171" s="209" t="s">
        <v>478</v>
      </c>
      <c r="BZ171" s="210">
        <v>2</v>
      </c>
      <c r="CB171" s="209" t="s">
        <v>482</v>
      </c>
      <c r="CC171" s="210">
        <v>28</v>
      </c>
      <c r="CE171" s="209"/>
      <c r="CF171" s="210"/>
      <c r="CH171" s="209"/>
      <c r="CI171" s="210"/>
      <c r="CK171" s="209"/>
      <c r="CL171" s="210"/>
      <c r="CN171" s="209"/>
      <c r="CO171" s="210"/>
    </row>
    <row r="172" spans="1:93" ht="24.95" customHeight="1">
      <c r="A172" s="654" t="str">
        <f ca="1">IFERROR(IF(INDIRECT($A$14&amp;ROW())&lt;&gt;"",COUNTIF(Summary!$B$30:$B$1054,INDIRECT($A$14&amp;ROW())),""),"")</f>
        <v/>
      </c>
      <c r="B172" s="209"/>
      <c r="C172" s="210"/>
      <c r="E172" s="209"/>
      <c r="F172" s="210"/>
      <c r="H172" s="209"/>
      <c r="I172" s="210"/>
      <c r="K172" s="209"/>
      <c r="L172" s="210"/>
      <c r="N172" s="209"/>
      <c r="O172" s="210"/>
      <c r="Q172" s="209"/>
      <c r="R172" s="210"/>
      <c r="T172" s="209"/>
      <c r="U172" s="210"/>
      <c r="W172" s="209"/>
      <c r="X172" s="210"/>
      <c r="Z172" s="209"/>
      <c r="AA172" s="210"/>
      <c r="AC172" s="209"/>
      <c r="AD172" s="210"/>
      <c r="AF172" s="209"/>
      <c r="AG172" s="210"/>
      <c r="AI172" s="209"/>
      <c r="AJ172" s="210"/>
      <c r="AL172" s="209"/>
      <c r="AM172" s="210"/>
      <c r="AO172" s="209"/>
      <c r="AP172" s="210"/>
      <c r="AR172" s="209"/>
      <c r="AS172" s="210"/>
      <c r="AU172" s="209"/>
      <c r="AV172" s="210"/>
      <c r="AX172" s="209"/>
      <c r="AY172" s="671"/>
      <c r="BA172" s="209"/>
      <c r="BB172" s="210"/>
      <c r="BD172" s="209"/>
      <c r="BE172" s="210"/>
      <c r="BG172" s="209"/>
      <c r="BH172" s="210"/>
      <c r="BJ172" s="209"/>
      <c r="BK172" s="210"/>
      <c r="BM172" s="209"/>
      <c r="BN172" s="210"/>
      <c r="BP172" s="209" t="s">
        <v>858</v>
      </c>
      <c r="BQ172" s="210">
        <v>2</v>
      </c>
      <c r="BS172" s="209"/>
      <c r="BT172" s="210"/>
      <c r="BV172" s="209" t="s">
        <v>475</v>
      </c>
      <c r="BW172" s="210">
        <v>33</v>
      </c>
      <c r="BY172" s="209" t="s">
        <v>479</v>
      </c>
      <c r="BZ172" s="210">
        <v>4</v>
      </c>
      <c r="CB172" s="209" t="s">
        <v>483</v>
      </c>
      <c r="CC172" s="210">
        <v>11</v>
      </c>
      <c r="CE172" s="209"/>
      <c r="CF172" s="210"/>
      <c r="CH172" s="209"/>
      <c r="CI172" s="210"/>
      <c r="CK172" s="209"/>
      <c r="CL172" s="210"/>
      <c r="CN172" s="209"/>
      <c r="CO172" s="210"/>
    </row>
    <row r="173" spans="1:93" ht="24.95" customHeight="1">
      <c r="A173" s="654" t="str">
        <f ca="1">IFERROR(IF(INDIRECT($A$14&amp;ROW())&lt;&gt;"",COUNTIF(Summary!$B$30:$B$1054,INDIRECT($A$14&amp;ROW())),""),"")</f>
        <v/>
      </c>
      <c r="B173" s="209"/>
      <c r="C173" s="210"/>
      <c r="E173" s="209"/>
      <c r="F173" s="210"/>
      <c r="H173" s="209"/>
      <c r="I173" s="210"/>
      <c r="K173" s="209"/>
      <c r="L173" s="210"/>
      <c r="N173" s="209"/>
      <c r="O173" s="210"/>
      <c r="Q173" s="209"/>
      <c r="R173" s="210"/>
      <c r="T173" s="209"/>
      <c r="U173" s="210"/>
      <c r="W173" s="209"/>
      <c r="X173" s="210"/>
      <c r="Z173" s="209"/>
      <c r="AA173" s="210"/>
      <c r="AC173" s="209"/>
      <c r="AD173" s="210"/>
      <c r="AF173" s="209"/>
      <c r="AG173" s="210"/>
      <c r="AI173" s="209"/>
      <c r="AJ173" s="210"/>
      <c r="AL173" s="209"/>
      <c r="AM173" s="210"/>
      <c r="AO173" s="209"/>
      <c r="AP173" s="210"/>
      <c r="AR173" s="209"/>
      <c r="AS173" s="210"/>
      <c r="AU173" s="209"/>
      <c r="AV173" s="210"/>
      <c r="AX173" s="209"/>
      <c r="AY173" s="671"/>
      <c r="BA173" s="209"/>
      <c r="BB173" s="210"/>
      <c r="BD173" s="209"/>
      <c r="BE173" s="210"/>
      <c r="BG173" s="209"/>
      <c r="BH173" s="210"/>
      <c r="BJ173" s="209"/>
      <c r="BK173" s="210"/>
      <c r="BM173" s="209"/>
      <c r="BN173" s="210"/>
      <c r="BP173" s="209" t="s">
        <v>480</v>
      </c>
      <c r="BQ173" s="210">
        <v>2</v>
      </c>
      <c r="BS173" s="209"/>
      <c r="BT173" s="210"/>
      <c r="BV173" s="209" t="s">
        <v>476</v>
      </c>
      <c r="BW173" s="210">
        <v>45</v>
      </c>
      <c r="BY173" s="209" t="s">
        <v>879</v>
      </c>
      <c r="BZ173" s="210">
        <v>6</v>
      </c>
      <c r="CB173" s="209" t="s">
        <v>874</v>
      </c>
      <c r="CC173" s="210"/>
      <c r="CE173" s="209"/>
      <c r="CF173" s="210"/>
      <c r="CH173" s="209"/>
      <c r="CI173" s="210"/>
      <c r="CK173" s="209"/>
      <c r="CL173" s="210"/>
      <c r="CN173" s="209"/>
      <c r="CO173" s="210"/>
    </row>
    <row r="174" spans="1:93" ht="24.95" customHeight="1">
      <c r="A174" s="654" t="str">
        <f ca="1">IFERROR(IF(INDIRECT($A$14&amp;ROW())&lt;&gt;"",COUNTIF(Summary!$B$30:$B$1054,INDIRECT($A$14&amp;ROW())),""),"")</f>
        <v/>
      </c>
      <c r="B174" s="209"/>
      <c r="C174" s="210"/>
      <c r="E174" s="209"/>
      <c r="F174" s="210"/>
      <c r="H174" s="209"/>
      <c r="I174" s="210"/>
      <c r="K174" s="209"/>
      <c r="L174" s="210"/>
      <c r="N174" s="209"/>
      <c r="O174" s="210"/>
      <c r="Q174" s="209"/>
      <c r="R174" s="210"/>
      <c r="T174" s="209"/>
      <c r="U174" s="210"/>
      <c r="W174" s="209"/>
      <c r="X174" s="210"/>
      <c r="Z174" s="209"/>
      <c r="AA174" s="210"/>
      <c r="AC174" s="209"/>
      <c r="AD174" s="210"/>
      <c r="AF174" s="209"/>
      <c r="AG174" s="210"/>
      <c r="AI174" s="209"/>
      <c r="AJ174" s="210"/>
      <c r="AL174" s="209"/>
      <c r="AM174" s="210"/>
      <c r="AO174" s="209"/>
      <c r="AP174" s="210"/>
      <c r="AR174" s="209"/>
      <c r="AS174" s="210"/>
      <c r="AU174" s="209"/>
      <c r="AV174" s="210"/>
      <c r="AX174" s="209"/>
      <c r="AY174" s="671"/>
      <c r="BA174" s="209"/>
      <c r="BB174" s="210"/>
      <c r="BD174" s="209"/>
      <c r="BE174" s="210"/>
      <c r="BG174" s="209"/>
      <c r="BH174" s="210"/>
      <c r="BJ174" s="209"/>
      <c r="BK174" s="210"/>
      <c r="BM174" s="209"/>
      <c r="BN174" s="210"/>
      <c r="BP174" s="209" t="s">
        <v>481</v>
      </c>
      <c r="BQ174" s="210">
        <v>11</v>
      </c>
      <c r="BS174" s="209"/>
      <c r="BT174" s="210"/>
      <c r="BV174" s="209" t="s">
        <v>477</v>
      </c>
      <c r="BW174" s="210">
        <v>17</v>
      </c>
      <c r="BY174" s="209" t="s">
        <v>480</v>
      </c>
      <c r="BZ174" s="210">
        <v>5</v>
      </c>
      <c r="CB174" s="209"/>
      <c r="CC174" s="210"/>
      <c r="CE174" s="209"/>
      <c r="CF174" s="210"/>
      <c r="CH174" s="209"/>
      <c r="CI174" s="210"/>
      <c r="CK174" s="209"/>
      <c r="CL174" s="210"/>
      <c r="CN174" s="209"/>
      <c r="CO174" s="210"/>
    </row>
    <row r="175" spans="1:93" ht="24.95" customHeight="1">
      <c r="A175" s="654" t="str">
        <f ca="1">IFERROR(IF(INDIRECT($A$14&amp;ROW())&lt;&gt;"",COUNTIF(Summary!$B$30:$B$1054,INDIRECT($A$14&amp;ROW())),""),"")</f>
        <v/>
      </c>
      <c r="B175" s="209"/>
      <c r="C175" s="210"/>
      <c r="E175" s="209"/>
      <c r="F175" s="210"/>
      <c r="H175" s="209"/>
      <c r="I175" s="210"/>
      <c r="K175" s="209"/>
      <c r="L175" s="210"/>
      <c r="N175" s="209"/>
      <c r="O175" s="210"/>
      <c r="Q175" s="209"/>
      <c r="R175" s="210"/>
      <c r="T175" s="209"/>
      <c r="U175" s="210"/>
      <c r="W175" s="209"/>
      <c r="X175" s="210"/>
      <c r="Z175" s="209"/>
      <c r="AA175" s="210"/>
      <c r="AC175" s="209"/>
      <c r="AD175" s="210"/>
      <c r="AF175" s="209"/>
      <c r="AG175" s="210"/>
      <c r="AI175" s="209"/>
      <c r="AJ175" s="210"/>
      <c r="AL175" s="209"/>
      <c r="AM175" s="210"/>
      <c r="AO175" s="209"/>
      <c r="AP175" s="210"/>
      <c r="AR175" s="209"/>
      <c r="AS175" s="210"/>
      <c r="AU175" s="209"/>
      <c r="AV175" s="210"/>
      <c r="AX175" s="209"/>
      <c r="AY175" s="671"/>
      <c r="BA175" s="209"/>
      <c r="BB175" s="210"/>
      <c r="BD175" s="209"/>
      <c r="BE175" s="210"/>
      <c r="BG175" s="209"/>
      <c r="BH175" s="210"/>
      <c r="BJ175" s="209"/>
      <c r="BK175" s="210"/>
      <c r="BM175" s="209"/>
      <c r="BN175" s="210"/>
      <c r="BP175" s="209" t="s">
        <v>482</v>
      </c>
      <c r="BQ175" s="210">
        <v>25</v>
      </c>
      <c r="BS175" s="209"/>
      <c r="BT175" s="210"/>
      <c r="BV175" s="209" t="s">
        <v>478</v>
      </c>
      <c r="BW175" s="210">
        <v>6</v>
      </c>
      <c r="BY175" s="209" t="s">
        <v>481</v>
      </c>
      <c r="BZ175" s="210">
        <v>10</v>
      </c>
      <c r="CB175" s="209"/>
      <c r="CC175" s="210"/>
      <c r="CE175" s="209"/>
      <c r="CF175" s="210"/>
      <c r="CH175" s="209"/>
      <c r="CI175" s="210"/>
      <c r="CK175" s="209"/>
      <c r="CL175" s="210"/>
      <c r="CN175" s="209"/>
      <c r="CO175" s="210"/>
    </row>
    <row r="176" spans="1:93" ht="24.95" customHeight="1">
      <c r="A176" s="654" t="str">
        <f ca="1">IFERROR(IF(INDIRECT($A$14&amp;ROW())&lt;&gt;"",COUNTIF(Summary!$B$30:$B$1054,INDIRECT($A$14&amp;ROW())),""),"")</f>
        <v/>
      </c>
      <c r="B176" s="209"/>
      <c r="C176" s="210"/>
      <c r="E176" s="209"/>
      <c r="F176" s="210"/>
      <c r="H176" s="209"/>
      <c r="I176" s="210"/>
      <c r="K176" s="209"/>
      <c r="L176" s="210"/>
      <c r="N176" s="209"/>
      <c r="O176" s="210"/>
      <c r="Q176" s="209"/>
      <c r="R176" s="210"/>
      <c r="T176" s="209"/>
      <c r="U176" s="210"/>
      <c r="W176" s="209"/>
      <c r="X176" s="210"/>
      <c r="Z176" s="209"/>
      <c r="AA176" s="210"/>
      <c r="AC176" s="209"/>
      <c r="AD176" s="210"/>
      <c r="AF176" s="209"/>
      <c r="AG176" s="210"/>
      <c r="AI176" s="209"/>
      <c r="AJ176" s="210"/>
      <c r="AL176" s="209"/>
      <c r="AM176" s="210"/>
      <c r="AO176" s="209"/>
      <c r="AP176" s="210"/>
      <c r="AR176" s="209"/>
      <c r="AS176" s="210"/>
      <c r="AU176" s="209"/>
      <c r="AV176" s="210"/>
      <c r="AX176" s="209"/>
      <c r="AY176" s="671"/>
      <c r="BA176" s="209"/>
      <c r="BB176" s="210"/>
      <c r="BD176" s="209"/>
      <c r="BE176" s="210"/>
      <c r="BG176" s="209"/>
      <c r="BH176" s="210"/>
      <c r="BJ176" s="209"/>
      <c r="BK176" s="210"/>
      <c r="BM176" s="209"/>
      <c r="BN176" s="210"/>
      <c r="BP176" s="209" t="s">
        <v>483</v>
      </c>
      <c r="BQ176" s="210">
        <v>6</v>
      </c>
      <c r="BS176" s="209"/>
      <c r="BT176" s="210"/>
      <c r="BV176" s="209" t="s">
        <v>863</v>
      </c>
      <c r="BW176" s="210">
        <v>1</v>
      </c>
      <c r="BY176" s="209" t="s">
        <v>880</v>
      </c>
      <c r="BZ176" s="210">
        <v>2</v>
      </c>
      <c r="CB176" s="209"/>
      <c r="CC176" s="210"/>
      <c r="CE176" s="209"/>
      <c r="CF176" s="210"/>
      <c r="CH176" s="209"/>
      <c r="CI176" s="210"/>
      <c r="CK176" s="209"/>
      <c r="CL176" s="210"/>
      <c r="CN176" s="209"/>
      <c r="CO176" s="210"/>
    </row>
    <row r="177" spans="1:93" ht="24.95" customHeight="1">
      <c r="A177" s="654" t="str">
        <f ca="1">IFERROR(IF(INDIRECT($A$14&amp;ROW())&lt;&gt;"",COUNTIF(Summary!$B$30:$B$1054,INDIRECT($A$14&amp;ROW())),""),"")</f>
        <v/>
      </c>
      <c r="B177" s="209"/>
      <c r="C177" s="210"/>
      <c r="E177" s="209"/>
      <c r="F177" s="210"/>
      <c r="H177" s="209"/>
      <c r="I177" s="210"/>
      <c r="K177" s="209"/>
      <c r="L177" s="210"/>
      <c r="N177" s="209"/>
      <c r="O177" s="210"/>
      <c r="Q177" s="209"/>
      <c r="R177" s="210"/>
      <c r="T177" s="209"/>
      <c r="U177" s="210"/>
      <c r="W177" s="209"/>
      <c r="X177" s="210"/>
      <c r="Z177" s="209"/>
      <c r="AA177" s="210"/>
      <c r="AC177" s="209"/>
      <c r="AD177" s="210"/>
      <c r="AF177" s="209"/>
      <c r="AG177" s="210"/>
      <c r="AI177" s="209"/>
      <c r="AJ177" s="210"/>
      <c r="AL177" s="209"/>
      <c r="AM177" s="210"/>
      <c r="AO177" s="209"/>
      <c r="AP177" s="210"/>
      <c r="AR177" s="209"/>
      <c r="AS177" s="210"/>
      <c r="AU177" s="209"/>
      <c r="AV177" s="210"/>
      <c r="AX177" s="209"/>
      <c r="AY177" s="671"/>
      <c r="BA177" s="209"/>
      <c r="BB177" s="210"/>
      <c r="BD177" s="209"/>
      <c r="BE177" s="210"/>
      <c r="BG177" s="209"/>
      <c r="BH177" s="210"/>
      <c r="BJ177" s="209"/>
      <c r="BK177" s="210"/>
      <c r="BM177" s="209"/>
      <c r="BN177" s="210"/>
      <c r="BP177" s="209" t="s">
        <v>632</v>
      </c>
      <c r="BQ177" s="210"/>
      <c r="BS177" s="209"/>
      <c r="BT177" s="210"/>
      <c r="BV177" s="209" t="s">
        <v>479</v>
      </c>
      <c r="BW177" s="210">
        <v>7</v>
      </c>
      <c r="BY177" s="209" t="s">
        <v>866</v>
      </c>
      <c r="BZ177" s="210">
        <v>1</v>
      </c>
      <c r="CB177" s="209"/>
      <c r="CC177" s="210"/>
      <c r="CE177" s="209"/>
      <c r="CF177" s="210"/>
      <c r="CH177" s="209"/>
      <c r="CI177" s="210"/>
      <c r="CK177" s="209"/>
      <c r="CL177" s="210"/>
      <c r="CN177" s="209"/>
      <c r="CO177" s="210"/>
    </row>
    <row r="178" spans="1:93" ht="24.95" customHeight="1">
      <c r="A178" s="654" t="str">
        <f ca="1">IFERROR(IF(INDIRECT($A$14&amp;ROW())&lt;&gt;"",COUNTIF(Summary!$B$30:$B$1054,INDIRECT($A$14&amp;ROW())),""),"")</f>
        <v/>
      </c>
      <c r="B178" s="209"/>
      <c r="C178" s="210"/>
      <c r="E178" s="209"/>
      <c r="F178" s="210"/>
      <c r="H178" s="209"/>
      <c r="I178" s="210"/>
      <c r="K178" s="209"/>
      <c r="L178" s="210"/>
      <c r="N178" s="209"/>
      <c r="O178" s="210"/>
      <c r="Q178" s="209"/>
      <c r="R178" s="210"/>
      <c r="T178" s="209"/>
      <c r="U178" s="210"/>
      <c r="W178" s="209"/>
      <c r="X178" s="210"/>
      <c r="Z178" s="209"/>
      <c r="AA178" s="210"/>
      <c r="AC178" s="209"/>
      <c r="AD178" s="210"/>
      <c r="AF178" s="209"/>
      <c r="AG178" s="210"/>
      <c r="AI178" s="209"/>
      <c r="AJ178" s="210"/>
      <c r="AL178" s="209"/>
      <c r="AM178" s="210"/>
      <c r="AO178" s="209"/>
      <c r="AP178" s="210"/>
      <c r="AR178" s="209"/>
      <c r="AS178" s="210"/>
      <c r="AU178" s="209"/>
      <c r="AV178" s="210"/>
      <c r="AX178" s="209"/>
      <c r="AY178" s="671"/>
      <c r="BA178" s="209"/>
      <c r="BB178" s="210"/>
      <c r="BD178" s="209"/>
      <c r="BE178" s="210"/>
      <c r="BG178" s="209"/>
      <c r="BH178" s="210"/>
      <c r="BJ178" s="209"/>
      <c r="BK178" s="210"/>
      <c r="BM178" s="209"/>
      <c r="BN178" s="210"/>
      <c r="BP178" s="209"/>
      <c r="BQ178" s="210"/>
      <c r="BS178" s="209"/>
      <c r="BT178" s="210"/>
      <c r="BV178" s="209" t="s">
        <v>864</v>
      </c>
      <c r="BW178" s="210">
        <v>7</v>
      </c>
      <c r="BY178" s="209" t="s">
        <v>482</v>
      </c>
      <c r="BZ178" s="210">
        <v>21</v>
      </c>
      <c r="CB178" s="209"/>
      <c r="CC178" s="210"/>
      <c r="CE178" s="209"/>
      <c r="CF178" s="210"/>
      <c r="CH178" s="209"/>
      <c r="CI178" s="210"/>
      <c r="CK178" s="209"/>
      <c r="CL178" s="210"/>
      <c r="CN178" s="209"/>
      <c r="CO178" s="210"/>
    </row>
    <row r="179" spans="1:93" ht="24.95" customHeight="1">
      <c r="A179" s="654" t="str">
        <f ca="1">IFERROR(IF(INDIRECT($A$14&amp;ROW())&lt;&gt;"",COUNTIF(Summary!$B$30:$B$1054,INDIRECT($A$14&amp;ROW())),""),"")</f>
        <v/>
      </c>
      <c r="B179" s="209"/>
      <c r="C179" s="210"/>
      <c r="E179" s="209"/>
      <c r="F179" s="210"/>
      <c r="H179" s="209"/>
      <c r="I179" s="210"/>
      <c r="K179" s="209"/>
      <c r="L179" s="210"/>
      <c r="N179" s="209"/>
      <c r="O179" s="210"/>
      <c r="Q179" s="209"/>
      <c r="R179" s="210"/>
      <c r="T179" s="209"/>
      <c r="U179" s="210"/>
      <c r="W179" s="209"/>
      <c r="X179" s="210"/>
      <c r="Z179" s="209"/>
      <c r="AA179" s="210"/>
      <c r="AC179" s="209"/>
      <c r="AD179" s="210"/>
      <c r="AF179" s="209"/>
      <c r="AG179" s="210"/>
      <c r="AI179" s="209"/>
      <c r="AJ179" s="210"/>
      <c r="AL179" s="209"/>
      <c r="AM179" s="210"/>
      <c r="AO179" s="209"/>
      <c r="AP179" s="210"/>
      <c r="AR179" s="209"/>
      <c r="AS179" s="210"/>
      <c r="AU179" s="209"/>
      <c r="AV179" s="210"/>
      <c r="AX179" s="209"/>
      <c r="AY179" s="671"/>
      <c r="BA179" s="209"/>
      <c r="BB179" s="210"/>
      <c r="BD179" s="209"/>
      <c r="BE179" s="210"/>
      <c r="BG179" s="209"/>
      <c r="BH179" s="210"/>
      <c r="BJ179" s="209"/>
      <c r="BK179" s="210"/>
      <c r="BM179" s="209"/>
      <c r="BN179" s="210"/>
      <c r="BP179" s="209"/>
      <c r="BQ179" s="210"/>
      <c r="BS179" s="209"/>
      <c r="BT179" s="210"/>
      <c r="BV179" s="209" t="s">
        <v>480</v>
      </c>
      <c r="BW179" s="210">
        <v>2</v>
      </c>
      <c r="BY179" s="209" t="s">
        <v>483</v>
      </c>
      <c r="BZ179" s="210">
        <v>5</v>
      </c>
      <c r="CB179" s="209"/>
      <c r="CC179" s="210"/>
      <c r="CE179" s="209"/>
      <c r="CF179" s="210"/>
      <c r="CH179" s="209"/>
      <c r="CI179" s="210"/>
      <c r="CK179" s="209"/>
      <c r="CL179" s="210"/>
      <c r="CN179" s="209"/>
      <c r="CO179" s="210"/>
    </row>
    <row r="180" spans="1:93" ht="24.95" customHeight="1">
      <c r="A180" s="654" t="str">
        <f ca="1">IFERROR(IF(INDIRECT($A$14&amp;ROW())&lt;&gt;"",COUNTIF(Summary!$B$30:$B$1054,INDIRECT($A$14&amp;ROW())),""),"")</f>
        <v/>
      </c>
      <c r="B180" s="209"/>
      <c r="C180" s="210"/>
      <c r="E180" s="209"/>
      <c r="F180" s="210"/>
      <c r="H180" s="209"/>
      <c r="I180" s="210"/>
      <c r="K180" s="209"/>
      <c r="L180" s="210"/>
      <c r="N180" s="209"/>
      <c r="O180" s="210"/>
      <c r="Q180" s="209"/>
      <c r="R180" s="210"/>
      <c r="T180" s="209"/>
      <c r="U180" s="210"/>
      <c r="W180" s="209"/>
      <c r="X180" s="210"/>
      <c r="Z180" s="209"/>
      <c r="AA180" s="210"/>
      <c r="AC180" s="209"/>
      <c r="AD180" s="210"/>
      <c r="AF180" s="209"/>
      <c r="AG180" s="210"/>
      <c r="AI180" s="209"/>
      <c r="AJ180" s="210"/>
      <c r="AL180" s="209"/>
      <c r="AM180" s="210"/>
      <c r="AO180" s="209"/>
      <c r="AP180" s="210"/>
      <c r="AR180" s="209"/>
      <c r="AS180" s="210"/>
      <c r="AU180" s="209"/>
      <c r="AV180" s="210"/>
      <c r="AX180" s="209"/>
      <c r="AY180" s="671"/>
      <c r="BA180" s="209"/>
      <c r="BB180" s="210"/>
      <c r="BD180" s="209"/>
      <c r="BE180" s="210"/>
      <c r="BG180" s="209"/>
      <c r="BH180" s="210"/>
      <c r="BJ180" s="209"/>
      <c r="BK180" s="210"/>
      <c r="BM180" s="209"/>
      <c r="BN180" s="210"/>
      <c r="BP180" s="209"/>
      <c r="BQ180" s="210"/>
      <c r="BS180" s="209"/>
      <c r="BT180" s="210"/>
      <c r="BV180" s="209" t="s">
        <v>865</v>
      </c>
      <c r="BW180" s="210">
        <v>2</v>
      </c>
      <c r="BY180" s="209" t="s">
        <v>881</v>
      </c>
      <c r="BZ180" s="210"/>
      <c r="CB180" s="209"/>
      <c r="CC180" s="210"/>
      <c r="CE180" s="209"/>
      <c r="CF180" s="210"/>
      <c r="CH180" s="209"/>
      <c r="CI180" s="210"/>
      <c r="CK180" s="209"/>
      <c r="CL180" s="210"/>
      <c r="CN180" s="209"/>
      <c r="CO180" s="210"/>
    </row>
    <row r="181" spans="1:93" ht="24.95" customHeight="1">
      <c r="A181" s="654" t="str">
        <f ca="1">IFERROR(IF(INDIRECT($A$14&amp;ROW())&lt;&gt;"",COUNTIF(Summary!$B$30:$B$1054,INDIRECT($A$14&amp;ROW())),""),"")</f>
        <v/>
      </c>
      <c r="B181" s="209"/>
      <c r="C181" s="210"/>
      <c r="E181" s="209"/>
      <c r="F181" s="210"/>
      <c r="H181" s="209"/>
      <c r="I181" s="210"/>
      <c r="K181" s="209"/>
      <c r="L181" s="210"/>
      <c r="N181" s="209"/>
      <c r="O181" s="210"/>
      <c r="Q181" s="209"/>
      <c r="R181" s="210"/>
      <c r="T181" s="209"/>
      <c r="U181" s="210"/>
      <c r="W181" s="209"/>
      <c r="X181" s="210"/>
      <c r="Z181" s="209"/>
      <c r="AA181" s="210"/>
      <c r="AC181" s="209"/>
      <c r="AD181" s="210"/>
      <c r="AF181" s="209"/>
      <c r="AG181" s="210"/>
      <c r="AI181" s="209"/>
      <c r="AJ181" s="210"/>
      <c r="AL181" s="209"/>
      <c r="AM181" s="210"/>
      <c r="AO181" s="209"/>
      <c r="AP181" s="210"/>
      <c r="AR181" s="209"/>
      <c r="AS181" s="210"/>
      <c r="AU181" s="209"/>
      <c r="AV181" s="210"/>
      <c r="AX181" s="209"/>
      <c r="AY181" s="671"/>
      <c r="BA181" s="209"/>
      <c r="BB181" s="210"/>
      <c r="BD181" s="209"/>
      <c r="BE181" s="210"/>
      <c r="BG181" s="209"/>
      <c r="BH181" s="210"/>
      <c r="BJ181" s="209"/>
      <c r="BK181" s="210"/>
      <c r="BM181" s="209"/>
      <c r="BN181" s="210"/>
      <c r="BP181" s="209"/>
      <c r="BQ181" s="210"/>
      <c r="BS181" s="209"/>
      <c r="BT181" s="210"/>
      <c r="BV181" s="209" t="s">
        <v>481</v>
      </c>
      <c r="BW181" s="210">
        <v>8</v>
      </c>
      <c r="BY181" s="209"/>
      <c r="BZ181" s="210"/>
      <c r="CB181" s="209"/>
      <c r="CC181" s="210"/>
      <c r="CE181" s="209"/>
      <c r="CF181" s="210"/>
      <c r="CH181" s="209"/>
      <c r="CI181" s="210"/>
      <c r="CK181" s="209"/>
      <c r="CL181" s="210"/>
      <c r="CN181" s="209"/>
      <c r="CO181" s="210"/>
    </row>
    <row r="182" spans="1:93" ht="24.95" customHeight="1">
      <c r="A182" s="654" t="str">
        <f ca="1">IFERROR(IF(INDIRECT($A$14&amp;ROW())&lt;&gt;"",COUNTIF(Summary!$B$30:$B$1054,INDIRECT($A$14&amp;ROW())),""),"")</f>
        <v/>
      </c>
      <c r="B182" s="209"/>
      <c r="C182" s="210"/>
      <c r="E182" s="209"/>
      <c r="F182" s="210"/>
      <c r="H182" s="209"/>
      <c r="I182" s="210"/>
      <c r="K182" s="209"/>
      <c r="L182" s="210"/>
      <c r="N182" s="209"/>
      <c r="O182" s="210"/>
      <c r="Q182" s="209"/>
      <c r="R182" s="210"/>
      <c r="T182" s="209"/>
      <c r="U182" s="210"/>
      <c r="W182" s="209"/>
      <c r="X182" s="210"/>
      <c r="Z182" s="209"/>
      <c r="AA182" s="210"/>
      <c r="AC182" s="209"/>
      <c r="AD182" s="210"/>
      <c r="AF182" s="209"/>
      <c r="AG182" s="210"/>
      <c r="AI182" s="209"/>
      <c r="AJ182" s="210"/>
      <c r="AL182" s="209"/>
      <c r="AM182" s="210"/>
      <c r="AO182" s="209"/>
      <c r="AP182" s="210"/>
      <c r="AR182" s="209"/>
      <c r="AS182" s="210"/>
      <c r="AU182" s="209"/>
      <c r="AV182" s="210"/>
      <c r="AX182" s="209"/>
      <c r="AY182" s="671"/>
      <c r="BA182" s="209"/>
      <c r="BB182" s="210"/>
      <c r="BD182" s="209"/>
      <c r="BE182" s="210"/>
      <c r="BG182" s="209"/>
      <c r="BH182" s="210"/>
      <c r="BJ182" s="209"/>
      <c r="BK182" s="210"/>
      <c r="BM182" s="209"/>
      <c r="BN182" s="210"/>
      <c r="BP182" s="209"/>
      <c r="BQ182" s="210"/>
      <c r="BS182" s="209"/>
      <c r="BT182" s="210"/>
      <c r="BV182" s="209" t="s">
        <v>866</v>
      </c>
      <c r="BW182" s="210">
        <v>1</v>
      </c>
      <c r="BY182" s="209"/>
      <c r="BZ182" s="210"/>
      <c r="CB182" s="209"/>
      <c r="CC182" s="210"/>
      <c r="CE182" s="209"/>
      <c r="CF182" s="210"/>
      <c r="CH182" s="209"/>
      <c r="CI182" s="210"/>
      <c r="CK182" s="209"/>
      <c r="CL182" s="210"/>
      <c r="CN182" s="209"/>
      <c r="CO182" s="210"/>
    </row>
    <row r="183" spans="1:93" ht="24.95" customHeight="1">
      <c r="A183" s="654" t="str">
        <f ca="1">IFERROR(IF(INDIRECT($A$14&amp;ROW())&lt;&gt;"",COUNTIF(Summary!$B$30:$B$1054,INDIRECT($A$14&amp;ROW())),""),"")</f>
        <v/>
      </c>
      <c r="B183" s="209"/>
      <c r="C183" s="210"/>
      <c r="E183" s="209"/>
      <c r="F183" s="210"/>
      <c r="H183" s="209"/>
      <c r="I183" s="210"/>
      <c r="K183" s="209"/>
      <c r="L183" s="210"/>
      <c r="N183" s="209"/>
      <c r="O183" s="210"/>
      <c r="Q183" s="209"/>
      <c r="R183" s="210"/>
      <c r="T183" s="209"/>
      <c r="U183" s="210"/>
      <c r="W183" s="209"/>
      <c r="X183" s="210"/>
      <c r="Z183" s="209"/>
      <c r="AA183" s="210"/>
      <c r="AC183" s="209"/>
      <c r="AD183" s="210"/>
      <c r="AF183" s="209"/>
      <c r="AG183" s="210"/>
      <c r="AI183" s="209"/>
      <c r="AJ183" s="210"/>
      <c r="AL183" s="209"/>
      <c r="AM183" s="210"/>
      <c r="AO183" s="209"/>
      <c r="AP183" s="210"/>
      <c r="AR183" s="209"/>
      <c r="AS183" s="210"/>
      <c r="AU183" s="209"/>
      <c r="AV183" s="210"/>
      <c r="AX183" s="209"/>
      <c r="AY183" s="671"/>
      <c r="BA183" s="209"/>
      <c r="BB183" s="210"/>
      <c r="BD183" s="209"/>
      <c r="BE183" s="210"/>
      <c r="BG183" s="209"/>
      <c r="BH183" s="210"/>
      <c r="BJ183" s="209"/>
      <c r="BK183" s="210"/>
      <c r="BM183" s="209"/>
      <c r="BN183" s="210"/>
      <c r="BP183" s="209"/>
      <c r="BQ183" s="210"/>
      <c r="BS183" s="209"/>
      <c r="BT183" s="210"/>
      <c r="BV183" s="209" t="s">
        <v>844</v>
      </c>
      <c r="BW183" s="210">
        <v>1</v>
      </c>
      <c r="BY183" s="209"/>
      <c r="BZ183" s="210"/>
      <c r="CB183" s="209"/>
      <c r="CC183" s="210"/>
      <c r="CE183" s="209"/>
      <c r="CF183" s="210"/>
      <c r="CH183" s="209"/>
      <c r="CI183" s="210"/>
      <c r="CK183" s="209"/>
      <c r="CL183" s="210"/>
      <c r="CN183" s="209"/>
      <c r="CO183" s="210"/>
    </row>
    <row r="184" spans="1:93" ht="24.95" customHeight="1">
      <c r="A184" s="654" t="str">
        <f ca="1">IFERROR(IF(INDIRECT($A$14&amp;ROW())&lt;&gt;"",COUNTIF(Summary!$B$30:$B$1054,INDIRECT($A$14&amp;ROW())),""),"")</f>
        <v/>
      </c>
      <c r="B184" s="209"/>
      <c r="C184" s="210"/>
      <c r="E184" s="209"/>
      <c r="F184" s="210"/>
      <c r="H184" s="209"/>
      <c r="I184" s="210"/>
      <c r="K184" s="209"/>
      <c r="L184" s="210"/>
      <c r="N184" s="209"/>
      <c r="O184" s="210"/>
      <c r="Q184" s="209"/>
      <c r="R184" s="210"/>
      <c r="T184" s="209"/>
      <c r="U184" s="210"/>
      <c r="W184" s="209"/>
      <c r="X184" s="210"/>
      <c r="Z184" s="209"/>
      <c r="AA184" s="210"/>
      <c r="AC184" s="209"/>
      <c r="AD184" s="210"/>
      <c r="AF184" s="209"/>
      <c r="AG184" s="210"/>
      <c r="AI184" s="209"/>
      <c r="AJ184" s="210"/>
      <c r="AL184" s="209"/>
      <c r="AM184" s="210"/>
      <c r="AO184" s="209"/>
      <c r="AP184" s="210"/>
      <c r="AR184" s="209"/>
      <c r="AS184" s="210"/>
      <c r="AU184" s="209"/>
      <c r="AV184" s="210"/>
      <c r="AX184" s="209"/>
      <c r="AY184" s="671"/>
      <c r="BA184" s="209"/>
      <c r="BB184" s="210"/>
      <c r="BD184" s="209"/>
      <c r="BE184" s="210"/>
      <c r="BG184" s="209"/>
      <c r="BH184" s="210"/>
      <c r="BJ184" s="209"/>
      <c r="BK184" s="210"/>
      <c r="BM184" s="209"/>
      <c r="BN184" s="210"/>
      <c r="BP184" s="209"/>
      <c r="BQ184" s="210"/>
      <c r="BS184" s="209"/>
      <c r="BT184" s="210"/>
      <c r="BV184" s="209" t="s">
        <v>482</v>
      </c>
      <c r="BW184" s="210">
        <v>21</v>
      </c>
      <c r="BY184" s="209"/>
      <c r="BZ184" s="210"/>
      <c r="CB184" s="209"/>
      <c r="CC184" s="210"/>
      <c r="CE184" s="209"/>
      <c r="CF184" s="210"/>
      <c r="CH184" s="209"/>
      <c r="CI184" s="210"/>
      <c r="CK184" s="209"/>
      <c r="CL184" s="210"/>
      <c r="CN184" s="209"/>
      <c r="CO184" s="210"/>
    </row>
    <row r="185" spans="1:93" ht="24.95" customHeight="1">
      <c r="A185" s="654" t="str">
        <f ca="1">IFERROR(IF(INDIRECT($A$14&amp;ROW())&lt;&gt;"",COUNTIF(Summary!$B$30:$B$1054,INDIRECT($A$14&amp;ROW())),""),"")</f>
        <v/>
      </c>
      <c r="B185" s="209"/>
      <c r="C185" s="210"/>
      <c r="E185" s="209"/>
      <c r="F185" s="210"/>
      <c r="H185" s="209"/>
      <c r="I185" s="210"/>
      <c r="K185" s="209"/>
      <c r="L185" s="210"/>
      <c r="N185" s="209"/>
      <c r="O185" s="210"/>
      <c r="Q185" s="209"/>
      <c r="R185" s="210"/>
      <c r="T185" s="209"/>
      <c r="U185" s="210"/>
      <c r="W185" s="209"/>
      <c r="X185" s="210"/>
      <c r="Z185" s="209"/>
      <c r="AA185" s="210"/>
      <c r="AC185" s="209"/>
      <c r="AD185" s="210"/>
      <c r="AF185" s="209"/>
      <c r="AG185" s="210"/>
      <c r="AI185" s="209"/>
      <c r="AJ185" s="210"/>
      <c r="AL185" s="209"/>
      <c r="AM185" s="210"/>
      <c r="AO185" s="209"/>
      <c r="AP185" s="210"/>
      <c r="AR185" s="209"/>
      <c r="AS185" s="210"/>
      <c r="AU185" s="209"/>
      <c r="AV185" s="210"/>
      <c r="AX185" s="209"/>
      <c r="AY185" s="671"/>
      <c r="BA185" s="209"/>
      <c r="BB185" s="210"/>
      <c r="BD185" s="209"/>
      <c r="BE185" s="210"/>
      <c r="BG185" s="209"/>
      <c r="BH185" s="210"/>
      <c r="BJ185" s="209"/>
      <c r="BK185" s="210"/>
      <c r="BM185" s="209"/>
      <c r="BN185" s="210"/>
      <c r="BP185" s="209"/>
      <c r="BQ185" s="210"/>
      <c r="BS185" s="209"/>
      <c r="BT185" s="210"/>
      <c r="BV185" s="209" t="s">
        <v>483</v>
      </c>
      <c r="BW185" s="210">
        <v>9</v>
      </c>
      <c r="BY185" s="209"/>
      <c r="BZ185" s="210"/>
      <c r="CB185" s="209"/>
      <c r="CC185" s="210"/>
      <c r="CE185" s="209"/>
      <c r="CF185" s="210"/>
      <c r="CH185" s="209"/>
      <c r="CI185" s="210"/>
      <c r="CK185" s="209"/>
      <c r="CL185" s="210"/>
      <c r="CN185" s="209"/>
      <c r="CO185" s="210"/>
    </row>
    <row r="186" spans="1:93" ht="24.95" customHeight="1">
      <c r="A186" s="654" t="str">
        <f ca="1">IFERROR(IF(INDIRECT($A$14&amp;ROW())&lt;&gt;"",COUNTIF(Summary!$B$30:$B$1054,INDIRECT($A$14&amp;ROW())),""),"")</f>
        <v/>
      </c>
      <c r="B186" s="209"/>
      <c r="C186" s="210"/>
      <c r="E186" s="209"/>
      <c r="F186" s="210"/>
      <c r="H186" s="209"/>
      <c r="I186" s="210"/>
      <c r="K186" s="209"/>
      <c r="L186" s="210"/>
      <c r="N186" s="209"/>
      <c r="O186" s="210"/>
      <c r="Q186" s="209"/>
      <c r="R186" s="210"/>
      <c r="T186" s="209"/>
      <c r="U186" s="210"/>
      <c r="W186" s="209"/>
      <c r="X186" s="210"/>
      <c r="Z186" s="209"/>
      <c r="AA186" s="210"/>
      <c r="AC186" s="209"/>
      <c r="AD186" s="210"/>
      <c r="AF186" s="209"/>
      <c r="AG186" s="210"/>
      <c r="AI186" s="209"/>
      <c r="AJ186" s="210"/>
      <c r="AL186" s="209"/>
      <c r="AM186" s="210"/>
      <c r="AO186" s="209"/>
      <c r="AP186" s="210"/>
      <c r="AR186" s="209"/>
      <c r="AS186" s="210"/>
      <c r="AU186" s="209"/>
      <c r="AV186" s="210"/>
      <c r="AX186" s="209"/>
      <c r="AY186" s="671"/>
      <c r="BA186" s="209"/>
      <c r="BB186" s="210"/>
      <c r="BD186" s="209"/>
      <c r="BE186" s="210"/>
      <c r="BG186" s="209"/>
      <c r="BH186" s="210"/>
      <c r="BJ186" s="209"/>
      <c r="BK186" s="210"/>
      <c r="BM186" s="209"/>
      <c r="BN186" s="210"/>
      <c r="BP186" s="209"/>
      <c r="BQ186" s="210"/>
      <c r="BS186" s="209"/>
      <c r="BT186" s="210"/>
      <c r="BV186" s="209" t="s">
        <v>867</v>
      </c>
      <c r="BW186" s="210"/>
      <c r="BY186" s="209"/>
      <c r="BZ186" s="210"/>
      <c r="CB186" s="209"/>
      <c r="CC186" s="210"/>
      <c r="CE186" s="209"/>
      <c r="CF186" s="210"/>
      <c r="CH186" s="209"/>
      <c r="CI186" s="210"/>
      <c r="CK186" s="209"/>
      <c r="CL186" s="210"/>
      <c r="CN186" s="209"/>
      <c r="CO186" s="210"/>
    </row>
    <row r="187" spans="1:93" ht="24.95" customHeight="1">
      <c r="A187" s="654" t="str">
        <f ca="1">IFERROR(IF(INDIRECT($A$14&amp;ROW())&lt;&gt;"",COUNTIF(Summary!$B$30:$B$1054,INDIRECT($A$14&amp;ROW())),""),"")</f>
        <v/>
      </c>
      <c r="B187" s="209"/>
      <c r="C187" s="210"/>
      <c r="E187" s="209"/>
      <c r="F187" s="210"/>
      <c r="H187" s="209"/>
      <c r="I187" s="210"/>
      <c r="K187" s="209"/>
      <c r="L187" s="210"/>
      <c r="N187" s="209"/>
      <c r="O187" s="210"/>
      <c r="Q187" s="209"/>
      <c r="R187" s="210"/>
      <c r="T187" s="209"/>
      <c r="U187" s="210"/>
      <c r="W187" s="209"/>
      <c r="X187" s="210"/>
      <c r="Z187" s="209"/>
      <c r="AA187" s="210"/>
      <c r="AC187" s="209"/>
      <c r="AD187" s="210"/>
      <c r="AF187" s="209"/>
      <c r="AG187" s="210"/>
      <c r="AI187" s="209"/>
      <c r="AJ187" s="210"/>
      <c r="AL187" s="209"/>
      <c r="AM187" s="210"/>
      <c r="AO187" s="209"/>
      <c r="AP187" s="210"/>
      <c r="AR187" s="209"/>
      <c r="AS187" s="210"/>
      <c r="AU187" s="209"/>
      <c r="AV187" s="210"/>
      <c r="AX187" s="209"/>
      <c r="AY187" s="671"/>
      <c r="BA187" s="209"/>
      <c r="BB187" s="210"/>
      <c r="BD187" s="209"/>
      <c r="BE187" s="210"/>
      <c r="BG187" s="209"/>
      <c r="BH187" s="210"/>
      <c r="BJ187" s="209"/>
      <c r="BK187" s="210"/>
      <c r="BM187" s="209"/>
      <c r="BN187" s="210"/>
      <c r="BP187" s="209"/>
      <c r="BQ187" s="210"/>
      <c r="BS187" s="209"/>
      <c r="BT187" s="210"/>
      <c r="BV187" s="209"/>
      <c r="BW187" s="210"/>
      <c r="BY187" s="209"/>
      <c r="BZ187" s="210"/>
      <c r="CB187" s="209"/>
      <c r="CC187" s="210"/>
      <c r="CE187" s="209"/>
      <c r="CF187" s="210"/>
      <c r="CH187" s="209"/>
      <c r="CI187" s="210"/>
      <c r="CK187" s="209"/>
      <c r="CL187" s="210"/>
      <c r="CN187" s="209"/>
      <c r="CO187" s="210"/>
    </row>
    <row r="188" spans="1:93" ht="24.95" customHeight="1">
      <c r="A188" s="654" t="str">
        <f ca="1">IFERROR(IF(INDIRECT($A$14&amp;ROW())&lt;&gt;"",COUNTIF(Summary!$B$30:$B$1054,INDIRECT($A$14&amp;ROW())),""),"")</f>
        <v/>
      </c>
      <c r="B188" s="209"/>
      <c r="C188" s="210"/>
      <c r="E188" s="209"/>
      <c r="F188" s="210"/>
      <c r="H188" s="209"/>
      <c r="I188" s="210"/>
      <c r="K188" s="209"/>
      <c r="L188" s="210"/>
      <c r="N188" s="209"/>
      <c r="O188" s="210"/>
      <c r="Q188" s="209"/>
      <c r="R188" s="210"/>
      <c r="T188" s="209"/>
      <c r="U188" s="210"/>
      <c r="W188" s="209"/>
      <c r="X188" s="210"/>
      <c r="Z188" s="209"/>
      <c r="AA188" s="210"/>
      <c r="AC188" s="209"/>
      <c r="AD188" s="210"/>
      <c r="AF188" s="209"/>
      <c r="AG188" s="210"/>
      <c r="AI188" s="209"/>
      <c r="AJ188" s="210"/>
      <c r="AL188" s="209"/>
      <c r="AM188" s="210"/>
      <c r="AO188" s="209"/>
      <c r="AP188" s="210"/>
      <c r="AR188" s="209"/>
      <c r="AS188" s="210"/>
      <c r="AU188" s="209"/>
      <c r="AV188" s="210"/>
      <c r="AX188" s="209"/>
      <c r="AY188" s="671"/>
      <c r="BA188" s="209"/>
      <c r="BB188" s="210"/>
      <c r="BD188" s="209"/>
      <c r="BE188" s="210"/>
      <c r="BG188" s="209"/>
      <c r="BH188" s="210"/>
      <c r="BJ188" s="209"/>
      <c r="BK188" s="210"/>
      <c r="BM188" s="209"/>
      <c r="BN188" s="210"/>
      <c r="BP188" s="209"/>
      <c r="BQ188" s="210"/>
      <c r="BS188" s="209"/>
      <c r="BT188" s="210"/>
      <c r="BV188" s="209"/>
      <c r="BW188" s="210"/>
      <c r="BY188" s="209"/>
      <c r="BZ188" s="210"/>
      <c r="CB188" s="209"/>
      <c r="CC188" s="210"/>
      <c r="CE188" s="209"/>
      <c r="CF188" s="210"/>
      <c r="CH188" s="209"/>
      <c r="CI188" s="210"/>
      <c r="CK188" s="209"/>
      <c r="CL188" s="210"/>
      <c r="CN188" s="209"/>
      <c r="CO188" s="210"/>
    </row>
    <row r="189" spans="1:93" ht="24.95" customHeight="1">
      <c r="A189" s="654" t="str">
        <f ca="1">IFERROR(IF(INDIRECT($A$14&amp;ROW())&lt;&gt;"",COUNTIF(Summary!$B$30:$B$1054,INDIRECT($A$14&amp;ROW())),""),"")</f>
        <v/>
      </c>
      <c r="B189" s="209"/>
      <c r="C189" s="210"/>
      <c r="E189" s="209"/>
      <c r="F189" s="210"/>
      <c r="H189" s="209"/>
      <c r="I189" s="210"/>
      <c r="K189" s="209"/>
      <c r="L189" s="210"/>
      <c r="N189" s="209"/>
      <c r="O189" s="210"/>
      <c r="Q189" s="209"/>
      <c r="R189" s="210"/>
      <c r="T189" s="209"/>
      <c r="U189" s="210"/>
      <c r="W189" s="209"/>
      <c r="X189" s="210"/>
      <c r="Z189" s="209"/>
      <c r="AA189" s="210"/>
      <c r="AC189" s="209"/>
      <c r="AD189" s="210"/>
      <c r="AF189" s="209"/>
      <c r="AG189" s="210"/>
      <c r="AI189" s="209"/>
      <c r="AJ189" s="210"/>
      <c r="AL189" s="209"/>
      <c r="AM189" s="210"/>
      <c r="AO189" s="209"/>
      <c r="AP189" s="210"/>
      <c r="AR189" s="209"/>
      <c r="AS189" s="210"/>
      <c r="AU189" s="209"/>
      <c r="AV189" s="210"/>
      <c r="AX189" s="209"/>
      <c r="AY189" s="671"/>
      <c r="BA189" s="209"/>
      <c r="BB189" s="210"/>
      <c r="BD189" s="209"/>
      <c r="BE189" s="210"/>
      <c r="BG189" s="209"/>
      <c r="BH189" s="210"/>
      <c r="BJ189" s="209"/>
      <c r="BK189" s="210"/>
      <c r="BM189" s="209"/>
      <c r="BN189" s="210"/>
      <c r="BP189" s="209"/>
      <c r="BQ189" s="210"/>
      <c r="BS189" s="209"/>
      <c r="BT189" s="210"/>
      <c r="BV189" s="209"/>
      <c r="BW189" s="210"/>
      <c r="BY189" s="209"/>
      <c r="BZ189" s="210"/>
      <c r="CB189" s="209"/>
      <c r="CC189" s="210"/>
      <c r="CE189" s="209"/>
      <c r="CF189" s="210"/>
      <c r="CH189" s="209"/>
      <c r="CI189" s="210"/>
      <c r="CK189" s="209"/>
      <c r="CL189" s="210"/>
      <c r="CN189" s="209"/>
      <c r="CO189" s="210"/>
    </row>
    <row r="190" spans="1:93" ht="24.95" customHeight="1">
      <c r="A190" s="654" t="str">
        <f ca="1">IFERROR(IF(INDIRECT($A$14&amp;ROW())&lt;&gt;"",COUNTIF(Summary!$B$30:$B$1054,INDIRECT($A$14&amp;ROW())),""),"")</f>
        <v/>
      </c>
      <c r="B190" s="209"/>
      <c r="C190" s="210"/>
      <c r="E190" s="209"/>
      <c r="F190" s="210"/>
      <c r="H190" s="209"/>
      <c r="I190" s="210"/>
      <c r="K190" s="209"/>
      <c r="L190" s="210"/>
      <c r="N190" s="209"/>
      <c r="O190" s="210"/>
      <c r="Q190" s="209"/>
      <c r="R190" s="210"/>
      <c r="T190" s="209"/>
      <c r="U190" s="210"/>
      <c r="W190" s="209"/>
      <c r="X190" s="210"/>
      <c r="Z190" s="209"/>
      <c r="AA190" s="210"/>
      <c r="AC190" s="209"/>
      <c r="AD190" s="210"/>
      <c r="AF190" s="209"/>
      <c r="AG190" s="210"/>
      <c r="AI190" s="209"/>
      <c r="AJ190" s="210"/>
      <c r="AL190" s="209"/>
      <c r="AM190" s="210"/>
      <c r="AO190" s="209"/>
      <c r="AP190" s="210"/>
      <c r="AR190" s="209"/>
      <c r="AS190" s="210"/>
      <c r="AU190" s="209"/>
      <c r="AV190" s="210"/>
      <c r="AX190" s="209"/>
      <c r="AY190" s="671"/>
      <c r="BA190" s="209"/>
      <c r="BB190" s="210"/>
      <c r="BD190" s="209"/>
      <c r="BE190" s="210"/>
      <c r="BG190" s="209"/>
      <c r="BH190" s="210"/>
      <c r="BJ190" s="209"/>
      <c r="BK190" s="210"/>
      <c r="BM190" s="209"/>
      <c r="BN190" s="210"/>
      <c r="BP190" s="209"/>
      <c r="BQ190" s="210"/>
      <c r="BS190" s="209"/>
      <c r="BT190" s="210"/>
      <c r="BV190" s="209"/>
      <c r="BW190" s="210"/>
      <c r="BY190" s="209"/>
      <c r="BZ190" s="210"/>
      <c r="CB190" s="209"/>
      <c r="CC190" s="210"/>
      <c r="CE190" s="209"/>
      <c r="CF190" s="210"/>
      <c r="CH190" s="209"/>
      <c r="CI190" s="210"/>
      <c r="CK190" s="209"/>
      <c r="CL190" s="210"/>
      <c r="CN190" s="209"/>
      <c r="CO190" s="210"/>
    </row>
    <row r="191" spans="1:93" ht="24.95" customHeight="1">
      <c r="A191" s="654" t="str">
        <f ca="1">IFERROR(IF(INDIRECT($A$14&amp;ROW())&lt;&gt;"",COUNTIF(Summary!$B$30:$B$1054,INDIRECT($A$14&amp;ROW())),""),"")</f>
        <v/>
      </c>
      <c r="B191" s="209"/>
      <c r="C191" s="210"/>
      <c r="E191" s="209"/>
      <c r="F191" s="210"/>
      <c r="H191" s="209"/>
      <c r="I191" s="210"/>
      <c r="K191" s="209"/>
      <c r="L191" s="210"/>
      <c r="N191" s="209"/>
      <c r="O191" s="210"/>
      <c r="Q191" s="209"/>
      <c r="R191" s="210"/>
      <c r="T191" s="209"/>
      <c r="U191" s="210"/>
      <c r="W191" s="209"/>
      <c r="X191" s="210"/>
      <c r="Z191" s="209"/>
      <c r="AA191" s="210"/>
      <c r="AC191" s="209"/>
      <c r="AD191" s="210"/>
      <c r="AF191" s="209"/>
      <c r="AG191" s="210"/>
      <c r="AI191" s="209"/>
      <c r="AJ191" s="210"/>
      <c r="AL191" s="209"/>
      <c r="AM191" s="210"/>
      <c r="AO191" s="209"/>
      <c r="AP191" s="210"/>
      <c r="AR191" s="209"/>
      <c r="AS191" s="210"/>
      <c r="AU191" s="209"/>
      <c r="AV191" s="210"/>
      <c r="AX191" s="209"/>
      <c r="AY191" s="671"/>
      <c r="BA191" s="209"/>
      <c r="BB191" s="210"/>
      <c r="BD191" s="209"/>
      <c r="BE191" s="210"/>
      <c r="BG191" s="209"/>
      <c r="BH191" s="210"/>
      <c r="BJ191" s="209"/>
      <c r="BK191" s="210"/>
      <c r="BM191" s="209"/>
      <c r="BN191" s="210"/>
      <c r="BP191" s="209"/>
      <c r="BQ191" s="210"/>
      <c r="BS191" s="209"/>
      <c r="BT191" s="210"/>
      <c r="BV191" s="209"/>
      <c r="BW191" s="210"/>
      <c r="BY191" s="209"/>
      <c r="BZ191" s="210"/>
      <c r="CB191" s="209"/>
      <c r="CC191" s="210"/>
      <c r="CE191" s="209"/>
      <c r="CF191" s="210"/>
      <c r="CH191" s="209"/>
      <c r="CI191" s="210"/>
      <c r="CK191" s="209"/>
      <c r="CL191" s="210"/>
      <c r="CN191" s="209"/>
      <c r="CO191" s="210"/>
    </row>
    <row r="192" spans="1:93" ht="24.95" customHeight="1">
      <c r="A192" s="654" t="str">
        <f ca="1">IFERROR(IF(INDIRECT($A$14&amp;ROW())&lt;&gt;"",COUNTIF(Summary!$B$30:$B$1054,INDIRECT($A$14&amp;ROW())),""),"")</f>
        <v/>
      </c>
      <c r="B192" s="209"/>
      <c r="C192" s="210"/>
      <c r="E192" s="209"/>
      <c r="F192" s="210"/>
      <c r="H192" s="209"/>
      <c r="I192" s="210"/>
      <c r="K192" s="209"/>
      <c r="L192" s="210"/>
      <c r="N192" s="209"/>
      <c r="O192" s="210"/>
      <c r="Q192" s="209"/>
      <c r="R192" s="210"/>
      <c r="T192" s="209"/>
      <c r="U192" s="210"/>
      <c r="W192" s="209"/>
      <c r="X192" s="210"/>
      <c r="Z192" s="209"/>
      <c r="AA192" s="210"/>
      <c r="AC192" s="209"/>
      <c r="AD192" s="210"/>
      <c r="AF192" s="209"/>
      <c r="AG192" s="210"/>
      <c r="AI192" s="209"/>
      <c r="AJ192" s="210"/>
      <c r="AL192" s="209"/>
      <c r="AM192" s="210"/>
      <c r="AO192" s="209"/>
      <c r="AP192" s="210"/>
      <c r="AR192" s="209"/>
      <c r="AS192" s="210"/>
      <c r="AU192" s="209"/>
      <c r="AV192" s="210"/>
      <c r="AX192" s="209"/>
      <c r="AY192" s="671"/>
      <c r="BA192" s="209"/>
      <c r="BB192" s="210"/>
      <c r="BD192" s="209"/>
      <c r="BE192" s="210"/>
      <c r="BG192" s="209"/>
      <c r="BH192" s="210"/>
      <c r="BJ192" s="209"/>
      <c r="BK192" s="210"/>
      <c r="BM192" s="209"/>
      <c r="BN192" s="210"/>
      <c r="BP192" s="209"/>
      <c r="BQ192" s="210"/>
      <c r="BS192" s="209"/>
      <c r="BT192" s="210"/>
      <c r="BV192" s="209"/>
      <c r="BW192" s="210"/>
      <c r="BY192" s="209"/>
      <c r="BZ192" s="210"/>
      <c r="CB192" s="209"/>
      <c r="CC192" s="210"/>
      <c r="CE192" s="209"/>
      <c r="CF192" s="210"/>
      <c r="CH192" s="209"/>
      <c r="CI192" s="210"/>
      <c r="CK192" s="209"/>
      <c r="CL192" s="210"/>
      <c r="CN192" s="209"/>
      <c r="CO192" s="210"/>
    </row>
    <row r="193" spans="1:93" ht="24.95" customHeight="1">
      <c r="A193" s="654" t="str">
        <f ca="1">IFERROR(IF(INDIRECT($A$14&amp;ROW())&lt;&gt;"",COUNTIF(Summary!$B$30:$B$1054,INDIRECT($A$14&amp;ROW())),""),"")</f>
        <v/>
      </c>
      <c r="B193" s="209"/>
      <c r="C193" s="210"/>
      <c r="E193" s="209"/>
      <c r="F193" s="210"/>
      <c r="H193" s="209"/>
      <c r="I193" s="210"/>
      <c r="K193" s="209"/>
      <c r="L193" s="210"/>
      <c r="N193" s="209"/>
      <c r="O193" s="210"/>
      <c r="Q193" s="209"/>
      <c r="R193" s="210"/>
      <c r="T193" s="209"/>
      <c r="U193" s="210"/>
      <c r="W193" s="209"/>
      <c r="X193" s="210"/>
      <c r="Z193" s="209"/>
      <c r="AA193" s="210"/>
      <c r="AC193" s="209"/>
      <c r="AD193" s="210"/>
      <c r="AF193" s="209"/>
      <c r="AG193" s="210"/>
      <c r="AI193" s="209"/>
      <c r="AJ193" s="210"/>
      <c r="AL193" s="209"/>
      <c r="AM193" s="210"/>
      <c r="AO193" s="209"/>
      <c r="AP193" s="210"/>
      <c r="AR193" s="209"/>
      <c r="AS193" s="210"/>
      <c r="AU193" s="209"/>
      <c r="AV193" s="210"/>
      <c r="AX193" s="209"/>
      <c r="AY193" s="671"/>
      <c r="BA193" s="209"/>
      <c r="BB193" s="210"/>
      <c r="BD193" s="209"/>
      <c r="BE193" s="210"/>
      <c r="BG193" s="209"/>
      <c r="BH193" s="210"/>
      <c r="BJ193" s="209"/>
      <c r="BK193" s="210"/>
      <c r="BM193" s="209"/>
      <c r="BN193" s="210"/>
      <c r="BP193" s="209"/>
      <c r="BQ193" s="210"/>
      <c r="BS193" s="209"/>
      <c r="BT193" s="210"/>
      <c r="BV193" s="209"/>
      <c r="BW193" s="210"/>
      <c r="BY193" s="209"/>
      <c r="BZ193" s="210"/>
      <c r="CB193" s="209"/>
      <c r="CC193" s="210"/>
      <c r="CE193" s="209"/>
      <c r="CF193" s="210"/>
      <c r="CH193" s="209"/>
      <c r="CI193" s="210"/>
      <c r="CK193" s="209"/>
      <c r="CL193" s="210"/>
      <c r="CN193" s="209"/>
      <c r="CO193" s="210"/>
    </row>
    <row r="194" spans="1:93" ht="24.95" customHeight="1">
      <c r="A194" s="654" t="str">
        <f ca="1">IFERROR(IF(INDIRECT($A$14&amp;ROW())&lt;&gt;"",COUNTIF(Summary!$B$30:$B$1054,INDIRECT($A$14&amp;ROW())),""),"")</f>
        <v/>
      </c>
      <c r="B194" s="209"/>
      <c r="C194" s="210"/>
      <c r="E194" s="209"/>
      <c r="F194" s="210"/>
      <c r="H194" s="209"/>
      <c r="I194" s="210"/>
      <c r="K194" s="209"/>
      <c r="L194" s="210"/>
      <c r="N194" s="209"/>
      <c r="O194" s="210"/>
      <c r="Q194" s="209"/>
      <c r="R194" s="210"/>
      <c r="T194" s="209"/>
      <c r="U194" s="210"/>
      <c r="W194" s="209"/>
      <c r="X194" s="210"/>
      <c r="Z194" s="209"/>
      <c r="AA194" s="210"/>
      <c r="AC194" s="209"/>
      <c r="AD194" s="210"/>
      <c r="AF194" s="209"/>
      <c r="AG194" s="210"/>
      <c r="AI194" s="209"/>
      <c r="AJ194" s="210"/>
      <c r="AL194" s="209"/>
      <c r="AM194" s="210"/>
      <c r="AO194" s="209"/>
      <c r="AP194" s="210"/>
      <c r="AR194" s="209"/>
      <c r="AS194" s="210"/>
      <c r="AU194" s="209"/>
      <c r="AV194" s="210"/>
      <c r="AX194" s="209"/>
      <c r="AY194" s="671"/>
      <c r="BA194" s="209"/>
      <c r="BB194" s="210"/>
      <c r="BD194" s="209"/>
      <c r="BE194" s="210"/>
      <c r="BG194" s="209"/>
      <c r="BH194" s="210"/>
      <c r="BJ194" s="209"/>
      <c r="BK194" s="210"/>
      <c r="BM194" s="209"/>
      <c r="BN194" s="210"/>
      <c r="BP194" s="209"/>
      <c r="BQ194" s="210"/>
      <c r="BS194" s="209"/>
      <c r="BT194" s="210"/>
      <c r="BV194" s="209"/>
      <c r="BW194" s="210"/>
      <c r="BY194" s="209"/>
      <c r="BZ194" s="210"/>
      <c r="CB194" s="209"/>
      <c r="CC194" s="210"/>
      <c r="CE194" s="209"/>
      <c r="CF194" s="210"/>
      <c r="CH194" s="209"/>
      <c r="CI194" s="210"/>
      <c r="CK194" s="209"/>
      <c r="CL194" s="210"/>
      <c r="CN194" s="209"/>
      <c r="CO194" s="210"/>
    </row>
    <row r="195" spans="1:93" ht="24.95" customHeight="1">
      <c r="A195" s="654" t="str">
        <f ca="1">IFERROR(IF(INDIRECT($A$14&amp;ROW())&lt;&gt;"",COUNTIF(Summary!$B$30:$B$1054,INDIRECT($A$14&amp;ROW())),""),"")</f>
        <v/>
      </c>
      <c r="B195" s="209"/>
      <c r="C195" s="210"/>
      <c r="E195" s="209"/>
      <c r="F195" s="210"/>
      <c r="H195" s="209"/>
      <c r="I195" s="210"/>
      <c r="K195" s="209"/>
      <c r="L195" s="210"/>
      <c r="N195" s="209"/>
      <c r="O195" s="210"/>
      <c r="Q195" s="209"/>
      <c r="R195" s="210"/>
      <c r="T195" s="209"/>
      <c r="U195" s="210"/>
      <c r="W195" s="209"/>
      <c r="X195" s="210"/>
      <c r="Z195" s="209"/>
      <c r="AA195" s="210"/>
      <c r="AC195" s="209"/>
      <c r="AD195" s="210"/>
      <c r="AF195" s="209"/>
      <c r="AG195" s="210"/>
      <c r="AI195" s="209"/>
      <c r="AJ195" s="210"/>
      <c r="AL195" s="209"/>
      <c r="AM195" s="210"/>
      <c r="AO195" s="209"/>
      <c r="AP195" s="210"/>
      <c r="AR195" s="209"/>
      <c r="AS195" s="210"/>
      <c r="AU195" s="209"/>
      <c r="AV195" s="210"/>
      <c r="AX195" s="209"/>
      <c r="AY195" s="671"/>
      <c r="BA195" s="209"/>
      <c r="BB195" s="210"/>
      <c r="BD195" s="209"/>
      <c r="BE195" s="210"/>
      <c r="BG195" s="209"/>
      <c r="BH195" s="210"/>
      <c r="BJ195" s="209"/>
      <c r="BK195" s="210"/>
      <c r="BM195" s="209"/>
      <c r="BN195" s="210"/>
      <c r="BP195" s="209"/>
      <c r="BQ195" s="210"/>
      <c r="BS195" s="209"/>
      <c r="BT195" s="210"/>
      <c r="BV195" s="209"/>
      <c r="BW195" s="210"/>
      <c r="BY195" s="209"/>
      <c r="BZ195" s="210"/>
      <c r="CB195" s="209"/>
      <c r="CC195" s="210"/>
      <c r="CE195" s="209"/>
      <c r="CF195" s="210"/>
      <c r="CH195" s="209"/>
      <c r="CI195" s="210"/>
      <c r="CK195" s="209"/>
      <c r="CL195" s="210"/>
      <c r="CN195" s="209"/>
      <c r="CO195" s="210"/>
    </row>
    <row r="196" spans="1:93" ht="24.95" customHeight="1">
      <c r="A196" s="654" t="str">
        <f ca="1">IFERROR(IF(INDIRECT($A$14&amp;ROW())&lt;&gt;"",COUNTIF(Summary!$B$30:$B$1054,INDIRECT($A$14&amp;ROW())),""),"")</f>
        <v/>
      </c>
      <c r="B196" s="209"/>
      <c r="C196" s="210"/>
      <c r="E196" s="209"/>
      <c r="F196" s="210"/>
      <c r="H196" s="209"/>
      <c r="I196" s="210"/>
      <c r="K196" s="209"/>
      <c r="L196" s="210"/>
      <c r="N196" s="209"/>
      <c r="O196" s="210"/>
      <c r="Q196" s="209"/>
      <c r="R196" s="210"/>
      <c r="T196" s="209"/>
      <c r="U196" s="210"/>
      <c r="W196" s="209"/>
      <c r="X196" s="210"/>
      <c r="Z196" s="209"/>
      <c r="AA196" s="210"/>
      <c r="AC196" s="209"/>
      <c r="AD196" s="210"/>
      <c r="AF196" s="209"/>
      <c r="AG196" s="210"/>
      <c r="AI196" s="209"/>
      <c r="AJ196" s="210"/>
      <c r="AL196" s="209"/>
      <c r="AM196" s="210"/>
      <c r="AO196" s="209"/>
      <c r="AP196" s="210"/>
      <c r="AR196" s="209"/>
      <c r="AS196" s="210"/>
      <c r="AU196" s="209"/>
      <c r="AV196" s="210"/>
      <c r="AX196" s="209"/>
      <c r="AY196" s="671"/>
      <c r="BA196" s="209"/>
      <c r="BB196" s="210"/>
      <c r="BD196" s="209"/>
      <c r="BE196" s="210"/>
      <c r="BG196" s="209"/>
      <c r="BH196" s="210"/>
      <c r="BJ196" s="209"/>
      <c r="BK196" s="210"/>
      <c r="BM196" s="209"/>
      <c r="BN196" s="210"/>
      <c r="BP196" s="209"/>
      <c r="BQ196" s="210"/>
      <c r="BS196" s="209"/>
      <c r="BT196" s="210"/>
      <c r="BV196" s="209"/>
      <c r="BW196" s="210"/>
      <c r="BY196" s="209"/>
      <c r="BZ196" s="210"/>
      <c r="CB196" s="209"/>
      <c r="CC196" s="210"/>
      <c r="CE196" s="209"/>
      <c r="CF196" s="210"/>
      <c r="CH196" s="209"/>
      <c r="CI196" s="210"/>
      <c r="CK196" s="209"/>
      <c r="CL196" s="210"/>
      <c r="CN196" s="209"/>
      <c r="CO196" s="210"/>
    </row>
    <row r="197" spans="1:93" ht="24.95" customHeight="1">
      <c r="A197" s="654" t="str">
        <f ca="1">IFERROR(IF(INDIRECT($A$14&amp;ROW())&lt;&gt;"",COUNTIF(Summary!$B$30:$B$1054,INDIRECT($A$14&amp;ROW())),""),"")</f>
        <v/>
      </c>
      <c r="B197" s="209"/>
      <c r="C197" s="210"/>
      <c r="E197" s="209"/>
      <c r="F197" s="210"/>
      <c r="H197" s="209"/>
      <c r="I197" s="210"/>
      <c r="K197" s="209"/>
      <c r="L197" s="210"/>
      <c r="N197" s="209"/>
      <c r="O197" s="210"/>
      <c r="Q197" s="209"/>
      <c r="R197" s="210"/>
      <c r="T197" s="209"/>
      <c r="U197" s="210"/>
      <c r="W197" s="209"/>
      <c r="X197" s="210"/>
      <c r="Z197" s="209"/>
      <c r="AA197" s="210"/>
      <c r="AC197" s="209"/>
      <c r="AD197" s="210"/>
      <c r="AF197" s="209"/>
      <c r="AG197" s="210"/>
      <c r="AI197" s="209"/>
      <c r="AJ197" s="210"/>
      <c r="AL197" s="209"/>
      <c r="AM197" s="210"/>
      <c r="AO197" s="209"/>
      <c r="AP197" s="210"/>
      <c r="AR197" s="209"/>
      <c r="AS197" s="210"/>
      <c r="AU197" s="209"/>
      <c r="AV197" s="210"/>
      <c r="AX197" s="209"/>
      <c r="AY197" s="671"/>
      <c r="BA197" s="209"/>
      <c r="BB197" s="210"/>
      <c r="BD197" s="209"/>
      <c r="BE197" s="210"/>
      <c r="BG197" s="209"/>
      <c r="BH197" s="210"/>
      <c r="BJ197" s="209"/>
      <c r="BK197" s="210"/>
      <c r="BM197" s="209"/>
      <c r="BN197" s="210"/>
      <c r="BP197" s="209"/>
      <c r="BQ197" s="210"/>
      <c r="BS197" s="209"/>
      <c r="BT197" s="210"/>
      <c r="BV197" s="209"/>
      <c r="BW197" s="210"/>
      <c r="BY197" s="209"/>
      <c r="BZ197" s="210"/>
      <c r="CB197" s="209"/>
      <c r="CC197" s="210"/>
      <c r="CE197" s="209"/>
      <c r="CF197" s="210"/>
      <c r="CH197" s="209"/>
      <c r="CI197" s="210"/>
      <c r="CK197" s="209"/>
      <c r="CL197" s="210"/>
      <c r="CN197" s="209"/>
      <c r="CO197" s="210"/>
    </row>
    <row r="198" spans="1:93" ht="24.95" customHeight="1">
      <c r="A198" s="654" t="str">
        <f ca="1">IFERROR(IF(INDIRECT($A$14&amp;ROW())&lt;&gt;"",COUNTIF(Summary!$B$30:$B$1054,INDIRECT($A$14&amp;ROW())),""),"")</f>
        <v/>
      </c>
      <c r="B198" s="209"/>
      <c r="C198" s="210"/>
      <c r="E198" s="209"/>
      <c r="F198" s="210"/>
      <c r="H198" s="209"/>
      <c r="I198" s="210"/>
      <c r="K198" s="209"/>
      <c r="L198" s="210"/>
      <c r="N198" s="209"/>
      <c r="O198" s="210"/>
      <c r="Q198" s="209"/>
      <c r="R198" s="210"/>
      <c r="T198" s="209"/>
      <c r="U198" s="210"/>
      <c r="W198" s="209"/>
      <c r="X198" s="210"/>
      <c r="Z198" s="209"/>
      <c r="AA198" s="210"/>
      <c r="AC198" s="209"/>
      <c r="AD198" s="210"/>
      <c r="AF198" s="209"/>
      <c r="AG198" s="210"/>
      <c r="AI198" s="209"/>
      <c r="AJ198" s="210"/>
      <c r="AL198" s="209"/>
      <c r="AM198" s="210"/>
      <c r="AO198" s="209"/>
      <c r="AP198" s="210"/>
      <c r="AR198" s="209"/>
      <c r="AS198" s="210"/>
      <c r="AU198" s="209"/>
      <c r="AV198" s="210"/>
      <c r="AX198" s="209"/>
      <c r="AY198" s="671"/>
      <c r="BA198" s="209"/>
      <c r="BB198" s="210"/>
      <c r="BD198" s="209"/>
      <c r="BE198" s="210"/>
      <c r="BG198" s="209"/>
      <c r="BH198" s="210"/>
      <c r="BJ198" s="209"/>
      <c r="BK198" s="210"/>
      <c r="BM198" s="209"/>
      <c r="BN198" s="210"/>
      <c r="BP198" s="209"/>
      <c r="BQ198" s="210"/>
      <c r="BS198" s="209"/>
      <c r="BT198" s="210"/>
      <c r="BV198" s="209"/>
      <c r="BW198" s="210"/>
      <c r="BY198" s="209"/>
      <c r="BZ198" s="210"/>
      <c r="CB198" s="209"/>
      <c r="CC198" s="210"/>
      <c r="CE198" s="209"/>
      <c r="CF198" s="210"/>
      <c r="CH198" s="209"/>
      <c r="CI198" s="210"/>
      <c r="CK198" s="209"/>
      <c r="CL198" s="210"/>
      <c r="CN198" s="209"/>
      <c r="CO198" s="210"/>
    </row>
    <row r="199" spans="1:93" ht="24.95" customHeight="1">
      <c r="A199" s="654" t="str">
        <f ca="1">IFERROR(IF(INDIRECT($A$14&amp;ROW())&lt;&gt;"",COUNTIF(Summary!$B$30:$B$1054,INDIRECT($A$14&amp;ROW())),""),"")</f>
        <v/>
      </c>
      <c r="B199" s="209"/>
      <c r="C199" s="210"/>
      <c r="E199" s="209"/>
      <c r="F199" s="210"/>
      <c r="H199" s="209"/>
      <c r="I199" s="210"/>
      <c r="K199" s="209"/>
      <c r="L199" s="210"/>
      <c r="N199" s="209"/>
      <c r="O199" s="210"/>
      <c r="Q199" s="209"/>
      <c r="R199" s="210"/>
      <c r="T199" s="209"/>
      <c r="U199" s="210"/>
      <c r="W199" s="209"/>
      <c r="X199" s="210"/>
      <c r="Z199" s="209"/>
      <c r="AA199" s="210"/>
      <c r="AC199" s="209"/>
      <c r="AD199" s="210"/>
      <c r="AF199" s="209"/>
      <c r="AG199" s="210"/>
      <c r="AI199" s="209"/>
      <c r="AJ199" s="210"/>
      <c r="AL199" s="209"/>
      <c r="AM199" s="210"/>
      <c r="AO199" s="209"/>
      <c r="AP199" s="210"/>
      <c r="AR199" s="209"/>
      <c r="AS199" s="210"/>
      <c r="AU199" s="209"/>
      <c r="AV199" s="210"/>
      <c r="AX199" s="209"/>
      <c r="AY199" s="671"/>
      <c r="BA199" s="209"/>
      <c r="BB199" s="210"/>
      <c r="BD199" s="209"/>
      <c r="BE199" s="210"/>
      <c r="BG199" s="209"/>
      <c r="BH199" s="210"/>
      <c r="BJ199" s="209"/>
      <c r="BK199" s="210"/>
      <c r="BM199" s="209"/>
      <c r="BN199" s="210"/>
      <c r="BP199" s="209"/>
      <c r="BQ199" s="210"/>
      <c r="BS199" s="209"/>
      <c r="BT199" s="210"/>
      <c r="BV199" s="209"/>
      <c r="BW199" s="210"/>
      <c r="BY199" s="209"/>
      <c r="BZ199" s="210"/>
      <c r="CB199" s="209"/>
      <c r="CC199" s="210"/>
      <c r="CE199" s="209"/>
      <c r="CF199" s="210"/>
      <c r="CH199" s="209"/>
      <c r="CI199" s="210"/>
      <c r="CK199" s="209"/>
      <c r="CL199" s="210"/>
      <c r="CN199" s="209"/>
      <c r="CO199" s="210"/>
    </row>
    <row r="200" spans="1:93" ht="24.95" customHeight="1">
      <c r="A200" s="654" t="str">
        <f ca="1">IFERROR(IF(INDIRECT($A$14&amp;ROW())&lt;&gt;"",COUNTIF(Summary!$B$30:$B$1054,INDIRECT($A$14&amp;ROW())),""),"")</f>
        <v/>
      </c>
      <c r="B200" s="209"/>
      <c r="C200" s="210"/>
      <c r="E200" s="209"/>
      <c r="F200" s="210"/>
      <c r="H200" s="209"/>
      <c r="I200" s="210"/>
      <c r="K200" s="209"/>
      <c r="L200" s="210"/>
      <c r="N200" s="209"/>
      <c r="O200" s="210"/>
      <c r="Q200" s="209"/>
      <c r="R200" s="210"/>
      <c r="T200" s="209"/>
      <c r="U200" s="210"/>
      <c r="W200" s="209"/>
      <c r="X200" s="210"/>
      <c r="Z200" s="209"/>
      <c r="AA200" s="210"/>
      <c r="AC200" s="209"/>
      <c r="AD200" s="210"/>
      <c r="AF200" s="209"/>
      <c r="AG200" s="210"/>
      <c r="AI200" s="209"/>
      <c r="AJ200" s="210"/>
      <c r="AL200" s="209"/>
      <c r="AM200" s="210"/>
      <c r="AO200" s="209"/>
      <c r="AP200" s="210"/>
      <c r="AR200" s="209"/>
      <c r="AS200" s="210"/>
      <c r="AU200" s="209"/>
      <c r="AV200" s="210"/>
      <c r="AX200" s="209"/>
      <c r="AY200" s="671"/>
      <c r="BA200" s="209"/>
      <c r="BB200" s="210"/>
      <c r="BD200" s="209"/>
      <c r="BE200" s="210"/>
      <c r="BG200" s="209"/>
      <c r="BH200" s="210"/>
      <c r="BJ200" s="209"/>
      <c r="BK200" s="210"/>
      <c r="BM200" s="209"/>
      <c r="BN200" s="210"/>
      <c r="BP200" s="209"/>
      <c r="BQ200" s="210"/>
      <c r="BS200" s="209"/>
      <c r="BT200" s="210"/>
      <c r="BV200" s="209"/>
      <c r="BW200" s="210"/>
      <c r="BY200" s="209"/>
      <c r="BZ200" s="210"/>
      <c r="CB200" s="209"/>
      <c r="CC200" s="210"/>
      <c r="CE200" s="209"/>
      <c r="CF200" s="210"/>
      <c r="CH200" s="209"/>
      <c r="CI200" s="210"/>
      <c r="CK200" s="209"/>
      <c r="CL200" s="210"/>
      <c r="CN200" s="209"/>
      <c r="CO200" s="210"/>
    </row>
    <row r="201" spans="1:93" ht="24.95" customHeight="1">
      <c r="A201" s="654" t="str">
        <f ca="1">IFERROR(IF(INDIRECT($A$14&amp;ROW())&lt;&gt;"",COUNTIF(Summary!$B$30:$B$1054,INDIRECT($A$14&amp;ROW())),""),"")</f>
        <v/>
      </c>
      <c r="B201" s="209"/>
      <c r="C201" s="210"/>
      <c r="E201" s="209"/>
      <c r="F201" s="210"/>
      <c r="H201" s="209"/>
      <c r="I201" s="210"/>
      <c r="K201" s="209"/>
      <c r="L201" s="210"/>
      <c r="N201" s="209"/>
      <c r="O201" s="210"/>
      <c r="Q201" s="209"/>
      <c r="R201" s="210"/>
      <c r="T201" s="209"/>
      <c r="U201" s="210"/>
      <c r="W201" s="209"/>
      <c r="X201" s="210"/>
      <c r="Z201" s="209"/>
      <c r="AA201" s="210"/>
      <c r="AC201" s="209"/>
      <c r="AD201" s="210"/>
      <c r="AF201" s="209"/>
      <c r="AG201" s="210"/>
      <c r="AI201" s="209"/>
      <c r="AJ201" s="210"/>
      <c r="AL201" s="209"/>
      <c r="AM201" s="210"/>
      <c r="AO201" s="209"/>
      <c r="AP201" s="210"/>
      <c r="AR201" s="209"/>
      <c r="AS201" s="210"/>
      <c r="AU201" s="209"/>
      <c r="AV201" s="210"/>
      <c r="AX201" s="209"/>
      <c r="AY201" s="671"/>
      <c r="BA201" s="209"/>
      <c r="BB201" s="210"/>
      <c r="BD201" s="209"/>
      <c r="BE201" s="210"/>
      <c r="BG201" s="209"/>
      <c r="BH201" s="210"/>
      <c r="BJ201" s="209"/>
      <c r="BK201" s="210"/>
      <c r="BM201" s="209"/>
      <c r="BN201" s="210"/>
      <c r="BP201" s="209"/>
      <c r="BQ201" s="210"/>
      <c r="BS201" s="209"/>
      <c r="BT201" s="210"/>
      <c r="BV201" s="209"/>
      <c r="BW201" s="210"/>
      <c r="BY201" s="209"/>
      <c r="BZ201" s="210"/>
      <c r="CB201" s="209"/>
      <c r="CC201" s="210"/>
      <c r="CE201" s="209"/>
      <c r="CF201" s="210"/>
      <c r="CH201" s="209"/>
      <c r="CI201" s="210"/>
      <c r="CK201" s="209"/>
      <c r="CL201" s="210"/>
      <c r="CN201" s="209"/>
      <c r="CO201" s="210"/>
    </row>
    <row r="202" spans="1:93" ht="24.95" customHeight="1">
      <c r="A202" s="654" t="str">
        <f ca="1">IFERROR(IF(INDIRECT($A$14&amp;ROW())&lt;&gt;"",COUNTIF(Summary!$B$30:$B$1054,INDIRECT($A$14&amp;ROW())),""),"")</f>
        <v/>
      </c>
      <c r="B202" s="209"/>
      <c r="C202" s="210"/>
      <c r="E202" s="209"/>
      <c r="F202" s="210"/>
      <c r="H202" s="209"/>
      <c r="I202" s="210"/>
      <c r="K202" s="209"/>
      <c r="L202" s="210"/>
      <c r="N202" s="209"/>
      <c r="O202" s="210"/>
      <c r="Q202" s="209"/>
      <c r="R202" s="210"/>
      <c r="T202" s="209"/>
      <c r="U202" s="210"/>
      <c r="W202" s="209"/>
      <c r="X202" s="210"/>
      <c r="Z202" s="209"/>
      <c r="AA202" s="210"/>
      <c r="AC202" s="209"/>
      <c r="AD202" s="210"/>
      <c r="AF202" s="209"/>
      <c r="AG202" s="210"/>
      <c r="AI202" s="209"/>
      <c r="AJ202" s="210"/>
      <c r="AL202" s="209"/>
      <c r="AM202" s="210"/>
      <c r="AO202" s="209"/>
      <c r="AP202" s="210"/>
      <c r="AR202" s="209"/>
      <c r="AS202" s="210"/>
      <c r="AU202" s="209"/>
      <c r="AV202" s="210"/>
      <c r="AX202" s="209"/>
      <c r="AY202" s="671"/>
      <c r="BA202" s="209"/>
      <c r="BB202" s="210"/>
      <c r="BD202" s="209"/>
      <c r="BE202" s="210"/>
      <c r="BG202" s="209"/>
      <c r="BH202" s="210"/>
      <c r="BJ202" s="209"/>
      <c r="BK202" s="210"/>
      <c r="BM202" s="209"/>
      <c r="BN202" s="210"/>
      <c r="BP202" s="209"/>
      <c r="BQ202" s="210"/>
      <c r="BS202" s="209"/>
      <c r="BT202" s="210"/>
      <c r="BV202" s="209"/>
      <c r="BW202" s="210"/>
      <c r="BY202" s="209"/>
      <c r="BZ202" s="210"/>
      <c r="CB202" s="209"/>
      <c r="CC202" s="210"/>
      <c r="CE202" s="209"/>
      <c r="CF202" s="210"/>
      <c r="CH202" s="209"/>
      <c r="CI202" s="210"/>
      <c r="CK202" s="209"/>
      <c r="CL202" s="210"/>
      <c r="CN202" s="209"/>
      <c r="CO202" s="210"/>
    </row>
    <row r="203" spans="1:93" ht="24.95" customHeight="1">
      <c r="A203" s="654" t="str">
        <f ca="1">IFERROR(IF(INDIRECT($A$14&amp;ROW())&lt;&gt;"",COUNTIF(Summary!$B$30:$B$1054,INDIRECT($A$14&amp;ROW())),""),"")</f>
        <v/>
      </c>
      <c r="B203" s="209"/>
      <c r="C203" s="210"/>
      <c r="E203" s="209"/>
      <c r="F203" s="210"/>
      <c r="H203" s="209"/>
      <c r="I203" s="210"/>
      <c r="K203" s="209"/>
      <c r="L203" s="210"/>
      <c r="N203" s="209"/>
      <c r="O203" s="210"/>
      <c r="Q203" s="209"/>
      <c r="R203" s="210"/>
      <c r="T203" s="209"/>
      <c r="U203" s="210"/>
      <c r="W203" s="209"/>
      <c r="X203" s="210"/>
      <c r="Z203" s="209"/>
      <c r="AA203" s="210"/>
      <c r="AC203" s="209"/>
      <c r="AD203" s="210"/>
      <c r="AF203" s="209"/>
      <c r="AG203" s="210"/>
      <c r="AI203" s="209"/>
      <c r="AJ203" s="210"/>
      <c r="AL203" s="209"/>
      <c r="AM203" s="210"/>
      <c r="AO203" s="209"/>
      <c r="AP203" s="210"/>
      <c r="AR203" s="209"/>
      <c r="AS203" s="210"/>
      <c r="AU203" s="209"/>
      <c r="AV203" s="210"/>
      <c r="AX203" s="209"/>
      <c r="AY203" s="671"/>
      <c r="BA203" s="209"/>
      <c r="BB203" s="210"/>
      <c r="BD203" s="209"/>
      <c r="BE203" s="210"/>
      <c r="BG203" s="209"/>
      <c r="BH203" s="210"/>
      <c r="BJ203" s="209"/>
      <c r="BK203" s="210"/>
      <c r="BM203" s="209"/>
      <c r="BN203" s="210"/>
      <c r="BP203" s="209"/>
      <c r="BQ203" s="210"/>
      <c r="BS203" s="209"/>
      <c r="BT203" s="210"/>
      <c r="BV203" s="209"/>
      <c r="BW203" s="210"/>
      <c r="BY203" s="209"/>
      <c r="BZ203" s="210"/>
      <c r="CB203" s="209"/>
      <c r="CC203" s="210"/>
      <c r="CE203" s="209"/>
      <c r="CF203" s="210"/>
      <c r="CH203" s="209"/>
      <c r="CI203" s="210"/>
      <c r="CK203" s="209"/>
      <c r="CL203" s="210"/>
      <c r="CN203" s="209"/>
      <c r="CO203" s="210"/>
    </row>
    <row r="204" spans="1:93" ht="24.95" customHeight="1">
      <c r="A204" s="654" t="str">
        <f ca="1">IFERROR(IF(INDIRECT($A$14&amp;ROW())&lt;&gt;"",COUNTIF(Summary!$B$30:$B$1054,INDIRECT($A$14&amp;ROW())),""),"")</f>
        <v/>
      </c>
      <c r="B204" s="209"/>
      <c r="C204" s="210"/>
      <c r="E204" s="209"/>
      <c r="F204" s="210"/>
      <c r="H204" s="209"/>
      <c r="I204" s="210"/>
      <c r="K204" s="209"/>
      <c r="L204" s="210"/>
      <c r="N204" s="209"/>
      <c r="O204" s="210"/>
      <c r="Q204" s="209"/>
      <c r="R204" s="210"/>
      <c r="T204" s="209"/>
      <c r="U204" s="210"/>
      <c r="W204" s="209"/>
      <c r="X204" s="210"/>
      <c r="Z204" s="209"/>
      <c r="AA204" s="210"/>
      <c r="AC204" s="209"/>
      <c r="AD204" s="210"/>
      <c r="AF204" s="209"/>
      <c r="AG204" s="210"/>
      <c r="AI204" s="209"/>
      <c r="AJ204" s="210"/>
      <c r="AL204" s="209"/>
      <c r="AM204" s="210"/>
      <c r="AO204" s="209"/>
      <c r="AP204" s="210"/>
      <c r="AR204" s="209"/>
      <c r="AS204" s="210"/>
      <c r="AU204" s="209"/>
      <c r="AV204" s="210"/>
      <c r="AX204" s="209"/>
      <c r="AY204" s="671"/>
      <c r="BA204" s="209"/>
      <c r="BB204" s="210"/>
      <c r="BD204" s="209"/>
      <c r="BE204" s="210"/>
      <c r="BG204" s="209"/>
      <c r="BH204" s="210"/>
      <c r="BJ204" s="209"/>
      <c r="BK204" s="210"/>
      <c r="BM204" s="209"/>
      <c r="BN204" s="210"/>
      <c r="BP204" s="209"/>
      <c r="BQ204" s="210"/>
      <c r="BS204" s="209"/>
      <c r="BT204" s="210"/>
      <c r="BV204" s="209"/>
      <c r="BW204" s="210"/>
      <c r="BY204" s="209"/>
      <c r="BZ204" s="210"/>
      <c r="CB204" s="209"/>
      <c r="CC204" s="210"/>
      <c r="CE204" s="209"/>
      <c r="CF204" s="210"/>
      <c r="CH204" s="209"/>
      <c r="CI204" s="210"/>
      <c r="CK204" s="209"/>
      <c r="CL204" s="210"/>
      <c r="CN204" s="209"/>
      <c r="CO204" s="210"/>
    </row>
    <row r="205" spans="1:93" ht="24.95" customHeight="1">
      <c r="A205" s="654" t="str">
        <f ca="1">IFERROR(IF(INDIRECT($A$14&amp;ROW())&lt;&gt;"",COUNTIF(Summary!$B$30:$B$1054,INDIRECT($A$14&amp;ROW())),""),"")</f>
        <v/>
      </c>
      <c r="B205" s="209"/>
      <c r="C205" s="210"/>
      <c r="E205" s="209"/>
      <c r="F205" s="210"/>
      <c r="H205" s="209"/>
      <c r="I205" s="210"/>
      <c r="K205" s="209"/>
      <c r="L205" s="210"/>
      <c r="N205" s="209"/>
      <c r="O205" s="210"/>
      <c r="Q205" s="209"/>
      <c r="R205" s="210"/>
      <c r="T205" s="209"/>
      <c r="U205" s="210"/>
      <c r="W205" s="209"/>
      <c r="X205" s="210"/>
      <c r="Z205" s="209"/>
      <c r="AA205" s="210"/>
      <c r="AC205" s="209"/>
      <c r="AD205" s="210"/>
      <c r="AF205" s="209"/>
      <c r="AG205" s="210"/>
      <c r="AI205" s="209"/>
      <c r="AJ205" s="210"/>
      <c r="AL205" s="209"/>
      <c r="AM205" s="210"/>
      <c r="AO205" s="209"/>
      <c r="AP205" s="210"/>
      <c r="AR205" s="209"/>
      <c r="AS205" s="210"/>
      <c r="AU205" s="209"/>
      <c r="AV205" s="210"/>
      <c r="AX205" s="209"/>
      <c r="AY205" s="671"/>
      <c r="BA205" s="209"/>
      <c r="BB205" s="210"/>
      <c r="BD205" s="209"/>
      <c r="BE205" s="210"/>
      <c r="BG205" s="209"/>
      <c r="BH205" s="210"/>
      <c r="BJ205" s="209"/>
      <c r="BK205" s="210"/>
      <c r="BM205" s="209"/>
      <c r="BN205" s="210"/>
      <c r="BP205" s="209"/>
      <c r="BQ205" s="210"/>
      <c r="BS205" s="209"/>
      <c r="BT205" s="210"/>
      <c r="BV205" s="209"/>
      <c r="BW205" s="210"/>
      <c r="BY205" s="209"/>
      <c r="BZ205" s="210"/>
      <c r="CB205" s="209"/>
      <c r="CC205" s="210"/>
      <c r="CE205" s="209"/>
      <c r="CF205" s="210"/>
      <c r="CH205" s="209"/>
      <c r="CI205" s="210"/>
      <c r="CK205" s="209"/>
      <c r="CL205" s="210"/>
      <c r="CN205" s="209"/>
      <c r="CO205" s="210"/>
    </row>
    <row r="206" spans="1:93" ht="24.95" customHeight="1">
      <c r="A206" s="654" t="str">
        <f ca="1">IFERROR(IF(INDIRECT($A$14&amp;ROW())&lt;&gt;"",COUNTIF(Summary!$B$30:$B$1054,INDIRECT($A$14&amp;ROW())),""),"")</f>
        <v/>
      </c>
      <c r="B206" s="209"/>
      <c r="C206" s="210"/>
      <c r="E206" s="209"/>
      <c r="F206" s="210"/>
      <c r="H206" s="209"/>
      <c r="I206" s="210"/>
      <c r="K206" s="209"/>
      <c r="L206" s="210"/>
      <c r="N206" s="209"/>
      <c r="O206" s="210"/>
      <c r="Q206" s="209"/>
      <c r="R206" s="210"/>
      <c r="T206" s="209"/>
      <c r="U206" s="210"/>
      <c r="W206" s="209"/>
      <c r="X206" s="210"/>
      <c r="Z206" s="209"/>
      <c r="AA206" s="210"/>
      <c r="AC206" s="209"/>
      <c r="AD206" s="210"/>
      <c r="AF206" s="209"/>
      <c r="AG206" s="210"/>
      <c r="AI206" s="209"/>
      <c r="AJ206" s="210"/>
      <c r="AL206" s="209"/>
      <c r="AM206" s="210"/>
      <c r="AO206" s="209"/>
      <c r="AP206" s="210"/>
      <c r="AR206" s="209"/>
      <c r="AS206" s="210"/>
      <c r="AU206" s="209"/>
      <c r="AV206" s="210"/>
      <c r="AX206" s="209"/>
      <c r="AY206" s="671"/>
      <c r="BA206" s="209"/>
      <c r="BB206" s="210"/>
      <c r="BD206" s="209"/>
      <c r="BE206" s="210"/>
      <c r="BG206" s="209"/>
      <c r="BH206" s="210"/>
      <c r="BJ206" s="209"/>
      <c r="BK206" s="210"/>
      <c r="BM206" s="209"/>
      <c r="BN206" s="210"/>
      <c r="BP206" s="209"/>
      <c r="BQ206" s="210"/>
      <c r="BS206" s="209"/>
      <c r="BT206" s="210"/>
      <c r="BV206" s="209"/>
      <c r="BW206" s="210"/>
      <c r="BY206" s="209"/>
      <c r="BZ206" s="210"/>
      <c r="CB206" s="209"/>
      <c r="CC206" s="210"/>
      <c r="CE206" s="209"/>
      <c r="CF206" s="210"/>
      <c r="CH206" s="209"/>
      <c r="CI206" s="210"/>
      <c r="CK206" s="209"/>
      <c r="CL206" s="210"/>
      <c r="CN206" s="209"/>
      <c r="CO206" s="210"/>
    </row>
    <row r="207" spans="1:93" ht="24.95" customHeight="1">
      <c r="A207" s="654" t="str">
        <f ca="1">IFERROR(IF(INDIRECT($A$14&amp;ROW())&lt;&gt;"",COUNTIF(Summary!$B$30:$B$1054,INDIRECT($A$14&amp;ROW())),""),"")</f>
        <v/>
      </c>
      <c r="B207" s="209"/>
      <c r="C207" s="210"/>
      <c r="E207" s="209"/>
      <c r="F207" s="210"/>
      <c r="H207" s="209"/>
      <c r="I207" s="210"/>
      <c r="K207" s="209"/>
      <c r="L207" s="210"/>
      <c r="N207" s="209"/>
      <c r="O207" s="210"/>
      <c r="Q207" s="209"/>
      <c r="R207" s="210"/>
      <c r="T207" s="209"/>
      <c r="U207" s="210"/>
      <c r="W207" s="209"/>
      <c r="X207" s="210"/>
      <c r="Z207" s="209"/>
      <c r="AA207" s="210"/>
      <c r="AC207" s="209"/>
      <c r="AD207" s="210"/>
      <c r="AF207" s="209"/>
      <c r="AG207" s="210"/>
      <c r="AI207" s="209"/>
      <c r="AJ207" s="210"/>
      <c r="AL207" s="209"/>
      <c r="AM207" s="210"/>
      <c r="AO207" s="209"/>
      <c r="AP207" s="210"/>
      <c r="AR207" s="209"/>
      <c r="AS207" s="210"/>
      <c r="AU207" s="209"/>
      <c r="AV207" s="210"/>
      <c r="AX207" s="209"/>
      <c r="AY207" s="671"/>
      <c r="BA207" s="209"/>
      <c r="BB207" s="210"/>
      <c r="BD207" s="209"/>
      <c r="BE207" s="210"/>
      <c r="BG207" s="209"/>
      <c r="BH207" s="210"/>
      <c r="BJ207" s="209"/>
      <c r="BK207" s="210"/>
      <c r="BM207" s="209"/>
      <c r="BN207" s="210"/>
      <c r="BP207" s="209"/>
      <c r="BQ207" s="210"/>
      <c r="BS207" s="209"/>
      <c r="BT207" s="210"/>
      <c r="BV207" s="209"/>
      <c r="BW207" s="210"/>
      <c r="BY207" s="209"/>
      <c r="BZ207" s="210"/>
      <c r="CB207" s="209"/>
      <c r="CC207" s="210"/>
      <c r="CE207" s="209"/>
      <c r="CF207" s="210"/>
      <c r="CH207" s="209"/>
      <c r="CI207" s="210"/>
      <c r="CK207" s="209"/>
      <c r="CL207" s="210"/>
      <c r="CN207" s="209"/>
      <c r="CO207" s="210"/>
    </row>
    <row r="208" spans="1:93" ht="24.95" customHeight="1">
      <c r="A208" s="654" t="str">
        <f ca="1">IFERROR(IF(INDIRECT($A$14&amp;ROW())&lt;&gt;"",COUNTIF(Summary!$B$30:$B$1054,INDIRECT($A$14&amp;ROW())),""),"")</f>
        <v/>
      </c>
      <c r="B208" s="209"/>
      <c r="C208" s="210"/>
      <c r="E208" s="209"/>
      <c r="F208" s="210"/>
      <c r="H208" s="209"/>
      <c r="I208" s="210"/>
      <c r="K208" s="209"/>
      <c r="L208" s="210"/>
      <c r="N208" s="209"/>
      <c r="O208" s="210"/>
      <c r="Q208" s="209"/>
      <c r="R208" s="210"/>
      <c r="T208" s="209"/>
      <c r="U208" s="210"/>
      <c r="W208" s="209"/>
      <c r="X208" s="210"/>
      <c r="Z208" s="209"/>
      <c r="AA208" s="210"/>
      <c r="AC208" s="209"/>
      <c r="AD208" s="210"/>
      <c r="AF208" s="209"/>
      <c r="AG208" s="210"/>
      <c r="AI208" s="209"/>
      <c r="AJ208" s="210"/>
      <c r="AL208" s="209"/>
      <c r="AM208" s="210"/>
      <c r="AO208" s="209"/>
      <c r="AP208" s="210"/>
      <c r="AR208" s="209"/>
      <c r="AS208" s="210"/>
      <c r="AU208" s="209"/>
      <c r="AV208" s="210"/>
      <c r="AX208" s="209"/>
      <c r="AY208" s="671"/>
      <c r="BA208" s="209"/>
      <c r="BB208" s="210"/>
      <c r="BD208" s="209"/>
      <c r="BE208" s="210"/>
      <c r="BG208" s="209"/>
      <c r="BH208" s="210"/>
      <c r="BJ208" s="209"/>
      <c r="BK208" s="210"/>
      <c r="BM208" s="209"/>
      <c r="BN208" s="210"/>
      <c r="BP208" s="209"/>
      <c r="BQ208" s="210"/>
      <c r="BS208" s="209"/>
      <c r="BT208" s="210"/>
      <c r="BV208" s="209"/>
      <c r="BW208" s="210"/>
      <c r="BY208" s="209"/>
      <c r="BZ208" s="210"/>
      <c r="CB208" s="209"/>
      <c r="CC208" s="210"/>
      <c r="CE208" s="209"/>
      <c r="CF208" s="210"/>
      <c r="CH208" s="209"/>
      <c r="CI208" s="210"/>
      <c r="CK208" s="209"/>
      <c r="CL208" s="210"/>
      <c r="CN208" s="209"/>
      <c r="CO208" s="210"/>
    </row>
    <row r="209" spans="1:93" ht="24.95" customHeight="1">
      <c r="A209" s="654" t="str">
        <f ca="1">IFERROR(IF(INDIRECT($A$14&amp;ROW())&lt;&gt;"",COUNTIF(Summary!$B$30:$B$1054,INDIRECT($A$14&amp;ROW())),""),"")</f>
        <v/>
      </c>
      <c r="B209" s="209"/>
      <c r="C209" s="210"/>
      <c r="E209" s="209"/>
      <c r="F209" s="210"/>
      <c r="H209" s="209"/>
      <c r="I209" s="210"/>
      <c r="K209" s="209"/>
      <c r="L209" s="210"/>
      <c r="N209" s="209"/>
      <c r="O209" s="210"/>
      <c r="Q209" s="209"/>
      <c r="R209" s="210"/>
      <c r="T209" s="209"/>
      <c r="U209" s="210"/>
      <c r="W209" s="209"/>
      <c r="X209" s="210"/>
      <c r="Z209" s="209"/>
      <c r="AA209" s="210"/>
      <c r="AC209" s="209"/>
      <c r="AD209" s="210"/>
      <c r="AF209" s="209"/>
      <c r="AG209" s="210"/>
      <c r="AI209" s="209"/>
      <c r="AJ209" s="210"/>
      <c r="AL209" s="209"/>
      <c r="AM209" s="210"/>
      <c r="AO209" s="209"/>
      <c r="AP209" s="210"/>
      <c r="AR209" s="209"/>
      <c r="AS209" s="210"/>
      <c r="AU209" s="209"/>
      <c r="AV209" s="210"/>
      <c r="AX209" s="209"/>
      <c r="AY209" s="671"/>
      <c r="BA209" s="209"/>
      <c r="BB209" s="210"/>
      <c r="BD209" s="209"/>
      <c r="BE209" s="210"/>
      <c r="BG209" s="209"/>
      <c r="BH209" s="210"/>
      <c r="BJ209" s="209"/>
      <c r="BK209" s="210"/>
      <c r="BM209" s="209"/>
      <c r="BN209" s="210"/>
      <c r="BP209" s="209"/>
      <c r="BQ209" s="210"/>
      <c r="BS209" s="209"/>
      <c r="BT209" s="210"/>
      <c r="BV209" s="209"/>
      <c r="BW209" s="210"/>
      <c r="BY209" s="209"/>
      <c r="BZ209" s="210"/>
      <c r="CB209" s="209"/>
      <c r="CC209" s="210"/>
      <c r="CE209" s="209"/>
      <c r="CF209" s="210"/>
      <c r="CH209" s="209"/>
      <c r="CI209" s="210"/>
      <c r="CK209" s="209"/>
      <c r="CL209" s="210"/>
      <c r="CN209" s="209"/>
      <c r="CO209" s="210"/>
    </row>
    <row r="210" spans="1:93" ht="24.95" customHeight="1">
      <c r="A210" s="654" t="str">
        <f ca="1">IFERROR(IF(INDIRECT($A$14&amp;ROW())&lt;&gt;"",COUNTIF(Summary!$B$30:$B$1054,INDIRECT($A$14&amp;ROW())),""),"")</f>
        <v/>
      </c>
      <c r="B210" s="209"/>
      <c r="C210" s="210"/>
      <c r="E210" s="209"/>
      <c r="F210" s="210"/>
      <c r="H210" s="209"/>
      <c r="I210" s="210"/>
      <c r="K210" s="209"/>
      <c r="L210" s="210"/>
      <c r="N210" s="209"/>
      <c r="O210" s="210"/>
      <c r="Q210" s="209"/>
      <c r="R210" s="210"/>
      <c r="T210" s="209"/>
      <c r="U210" s="210"/>
      <c r="W210" s="209"/>
      <c r="X210" s="210"/>
      <c r="Z210" s="209"/>
      <c r="AA210" s="210"/>
      <c r="AC210" s="209"/>
      <c r="AD210" s="210"/>
      <c r="AF210" s="209"/>
      <c r="AG210" s="210"/>
      <c r="AI210" s="209"/>
      <c r="AJ210" s="210"/>
      <c r="AL210" s="209"/>
      <c r="AM210" s="210"/>
      <c r="AO210" s="209"/>
      <c r="AP210" s="210"/>
      <c r="AR210" s="209"/>
      <c r="AS210" s="210"/>
      <c r="AU210" s="209"/>
      <c r="AV210" s="210"/>
      <c r="AX210" s="209"/>
      <c r="AY210" s="671"/>
      <c r="BA210" s="209"/>
      <c r="BB210" s="210"/>
      <c r="BD210" s="209"/>
      <c r="BE210" s="210"/>
      <c r="BG210" s="209"/>
      <c r="BH210" s="210"/>
      <c r="BJ210" s="209"/>
      <c r="BK210" s="210"/>
      <c r="BM210" s="209"/>
      <c r="BN210" s="210"/>
      <c r="BP210" s="209"/>
      <c r="BQ210" s="210"/>
      <c r="BS210" s="209"/>
      <c r="BT210" s="210"/>
      <c r="BV210" s="209"/>
      <c r="BW210" s="210"/>
      <c r="BY210" s="209"/>
      <c r="BZ210" s="210"/>
      <c r="CB210" s="209"/>
      <c r="CC210" s="210"/>
      <c r="CE210" s="209"/>
      <c r="CF210" s="210"/>
      <c r="CH210" s="209"/>
      <c r="CI210" s="210"/>
      <c r="CK210" s="209"/>
      <c r="CL210" s="210"/>
      <c r="CN210" s="209"/>
      <c r="CO210" s="210"/>
    </row>
    <row r="211" spans="1:93" ht="24.95" customHeight="1">
      <c r="A211" s="654" t="str">
        <f ca="1">IFERROR(IF(INDIRECT($A$14&amp;ROW())&lt;&gt;"",COUNTIF(Summary!$B$30:$B$1054,INDIRECT($A$14&amp;ROW())),""),"")</f>
        <v/>
      </c>
      <c r="B211" s="209"/>
      <c r="C211" s="210"/>
      <c r="E211" s="209"/>
      <c r="F211" s="210"/>
      <c r="H211" s="209"/>
      <c r="I211" s="210"/>
      <c r="K211" s="209"/>
      <c r="L211" s="210"/>
      <c r="N211" s="209"/>
      <c r="O211" s="210"/>
      <c r="Q211" s="209"/>
      <c r="R211" s="210"/>
      <c r="T211" s="209"/>
      <c r="U211" s="210"/>
      <c r="W211" s="209"/>
      <c r="X211" s="210"/>
      <c r="Z211" s="209"/>
      <c r="AA211" s="210"/>
      <c r="AC211" s="209"/>
      <c r="AD211" s="210"/>
      <c r="AF211" s="209"/>
      <c r="AG211" s="210"/>
      <c r="AI211" s="209"/>
      <c r="AJ211" s="210"/>
      <c r="AL211" s="209"/>
      <c r="AM211" s="210"/>
      <c r="AO211" s="209"/>
      <c r="AP211" s="210"/>
      <c r="AR211" s="209"/>
      <c r="AS211" s="210"/>
      <c r="AU211" s="209"/>
      <c r="AV211" s="210"/>
      <c r="AX211" s="209"/>
      <c r="AY211" s="671"/>
      <c r="BA211" s="209"/>
      <c r="BB211" s="210"/>
      <c r="BD211" s="209"/>
      <c r="BE211" s="210"/>
      <c r="BG211" s="209"/>
      <c r="BH211" s="210"/>
      <c r="BJ211" s="209"/>
      <c r="BK211" s="210"/>
      <c r="BM211" s="209"/>
      <c r="BN211" s="210"/>
      <c r="BP211" s="209"/>
      <c r="BQ211" s="210"/>
      <c r="BS211" s="209"/>
      <c r="BT211" s="210"/>
      <c r="BV211" s="209"/>
      <c r="BW211" s="210"/>
      <c r="BY211" s="209"/>
      <c r="BZ211" s="210"/>
      <c r="CB211" s="209"/>
      <c r="CC211" s="210"/>
      <c r="CE211" s="209"/>
      <c r="CF211" s="210"/>
      <c r="CH211" s="209"/>
      <c r="CI211" s="210"/>
      <c r="CK211" s="209"/>
      <c r="CL211" s="210"/>
      <c r="CN211" s="209"/>
      <c r="CO211" s="210"/>
    </row>
    <row r="212" spans="1:93" ht="24.95" customHeight="1">
      <c r="A212" s="654" t="str">
        <f ca="1">IFERROR(IF(INDIRECT($A$14&amp;ROW())&lt;&gt;"",COUNTIF(Summary!$B$30:$B$1054,INDIRECT($A$14&amp;ROW())),""),"")</f>
        <v/>
      </c>
      <c r="B212" s="209"/>
      <c r="C212" s="210"/>
      <c r="E212" s="209"/>
      <c r="F212" s="210"/>
      <c r="H212" s="209"/>
      <c r="I212" s="210"/>
      <c r="K212" s="209"/>
      <c r="L212" s="210"/>
      <c r="N212" s="209"/>
      <c r="O212" s="210"/>
      <c r="Q212" s="209"/>
      <c r="R212" s="210"/>
      <c r="T212" s="209"/>
      <c r="U212" s="210"/>
      <c r="W212" s="209"/>
      <c r="X212" s="210"/>
      <c r="Z212" s="209"/>
      <c r="AA212" s="210"/>
      <c r="AC212" s="209"/>
      <c r="AD212" s="210"/>
      <c r="AF212" s="209"/>
      <c r="AG212" s="210"/>
      <c r="AI212" s="209"/>
      <c r="AJ212" s="210"/>
      <c r="AL212" s="209"/>
      <c r="AM212" s="210"/>
      <c r="AO212" s="209"/>
      <c r="AP212" s="210"/>
      <c r="AR212" s="209"/>
      <c r="AS212" s="210"/>
      <c r="AU212" s="209"/>
      <c r="AV212" s="210"/>
      <c r="AX212" s="209"/>
      <c r="AY212" s="671"/>
      <c r="BA212" s="209"/>
      <c r="BB212" s="210"/>
      <c r="BD212" s="209"/>
      <c r="BE212" s="210"/>
      <c r="BG212" s="209"/>
      <c r="BH212" s="210"/>
      <c r="BJ212" s="209"/>
      <c r="BK212" s="210"/>
      <c r="BM212" s="209"/>
      <c r="BN212" s="210"/>
      <c r="BP212" s="209"/>
      <c r="BQ212" s="210"/>
      <c r="BS212" s="209"/>
      <c r="BT212" s="210"/>
      <c r="BV212" s="209"/>
      <c r="BW212" s="210"/>
      <c r="BY212" s="209"/>
      <c r="BZ212" s="210"/>
      <c r="CB212" s="209"/>
      <c r="CC212" s="210"/>
      <c r="CE212" s="209"/>
      <c r="CF212" s="210"/>
      <c r="CH212" s="209"/>
      <c r="CI212" s="210"/>
      <c r="CK212" s="209"/>
      <c r="CL212" s="210"/>
      <c r="CN212" s="209"/>
      <c r="CO212" s="210"/>
    </row>
    <row r="213" spans="1:93" ht="24.95" customHeight="1">
      <c r="A213" s="654" t="str">
        <f ca="1">IFERROR(IF(INDIRECT($A$14&amp;ROW())&lt;&gt;"",COUNTIF(Summary!$B$30:$B$1054,INDIRECT($A$14&amp;ROW())),""),"")</f>
        <v/>
      </c>
      <c r="B213" s="209"/>
      <c r="C213" s="210"/>
      <c r="E213" s="209"/>
      <c r="F213" s="210"/>
      <c r="H213" s="209"/>
      <c r="I213" s="210"/>
      <c r="K213" s="209"/>
      <c r="L213" s="210"/>
      <c r="N213" s="209"/>
      <c r="O213" s="210"/>
      <c r="Q213" s="209"/>
      <c r="R213" s="210"/>
      <c r="T213" s="209"/>
      <c r="U213" s="210"/>
      <c r="W213" s="209"/>
      <c r="X213" s="210"/>
      <c r="Z213" s="209"/>
      <c r="AA213" s="210"/>
      <c r="AC213" s="209"/>
      <c r="AD213" s="210"/>
      <c r="AF213" s="209"/>
      <c r="AG213" s="210"/>
      <c r="AI213" s="209"/>
      <c r="AJ213" s="210"/>
      <c r="AL213" s="209"/>
      <c r="AM213" s="210"/>
      <c r="AO213" s="209"/>
      <c r="AP213" s="210"/>
      <c r="AR213" s="209"/>
      <c r="AS213" s="210"/>
      <c r="AU213" s="209"/>
      <c r="AV213" s="210"/>
      <c r="AX213" s="209"/>
      <c r="AY213" s="671"/>
      <c r="BA213" s="209"/>
      <c r="BB213" s="210"/>
      <c r="BD213" s="209"/>
      <c r="BE213" s="210"/>
      <c r="BG213" s="209"/>
      <c r="BH213" s="210"/>
      <c r="BJ213" s="209"/>
      <c r="BK213" s="210"/>
      <c r="BM213" s="209"/>
      <c r="BN213" s="210"/>
      <c r="BP213" s="209"/>
      <c r="BQ213" s="210"/>
      <c r="BS213" s="209"/>
      <c r="BT213" s="210"/>
      <c r="BV213" s="209"/>
      <c r="BW213" s="210"/>
      <c r="BY213" s="209"/>
      <c r="BZ213" s="210"/>
      <c r="CB213" s="209"/>
      <c r="CC213" s="210"/>
      <c r="CE213" s="209"/>
      <c r="CF213" s="210"/>
      <c r="CH213" s="209"/>
      <c r="CI213" s="210"/>
      <c r="CK213" s="209"/>
      <c r="CL213" s="210"/>
      <c r="CN213" s="209"/>
      <c r="CO213" s="210"/>
    </row>
    <row r="214" spans="1:93" ht="24.95" customHeight="1">
      <c r="A214" s="654" t="str">
        <f ca="1">IFERROR(IF(INDIRECT($A$14&amp;ROW())&lt;&gt;"",COUNTIF(Summary!$B$30:$B$1054,INDIRECT($A$14&amp;ROW())),""),"")</f>
        <v/>
      </c>
      <c r="B214" s="209"/>
      <c r="C214" s="210"/>
      <c r="E214" s="209"/>
      <c r="F214" s="210"/>
      <c r="H214" s="209"/>
      <c r="I214" s="210"/>
      <c r="K214" s="209"/>
      <c r="L214" s="210"/>
      <c r="N214" s="209"/>
      <c r="O214" s="210"/>
      <c r="Q214" s="209"/>
      <c r="R214" s="210"/>
      <c r="T214" s="209"/>
      <c r="U214" s="210"/>
      <c r="W214" s="209"/>
      <c r="X214" s="210"/>
      <c r="Z214" s="209"/>
      <c r="AA214" s="210"/>
      <c r="AC214" s="209"/>
      <c r="AD214" s="210"/>
      <c r="AF214" s="209"/>
      <c r="AG214" s="210"/>
      <c r="AI214" s="209"/>
      <c r="AJ214" s="210"/>
      <c r="AL214" s="209"/>
      <c r="AM214" s="210"/>
      <c r="AO214" s="209"/>
      <c r="AP214" s="210"/>
      <c r="AR214" s="209"/>
      <c r="AS214" s="210"/>
      <c r="AU214" s="209"/>
      <c r="AV214" s="210"/>
      <c r="AX214" s="209"/>
      <c r="AY214" s="671"/>
      <c r="BA214" s="209"/>
      <c r="BB214" s="210"/>
      <c r="BD214" s="209"/>
      <c r="BE214" s="210"/>
      <c r="BG214" s="209"/>
      <c r="BH214" s="210"/>
      <c r="BJ214" s="209"/>
      <c r="BK214" s="210"/>
      <c r="BM214" s="209"/>
      <c r="BN214" s="210"/>
      <c r="BP214" s="209"/>
      <c r="BQ214" s="210"/>
      <c r="BS214" s="209"/>
      <c r="BT214" s="210"/>
      <c r="BV214" s="209"/>
      <c r="BW214" s="210"/>
      <c r="BY214" s="209"/>
      <c r="BZ214" s="210"/>
      <c r="CB214" s="209"/>
      <c r="CC214" s="210"/>
      <c r="CE214" s="209"/>
      <c r="CF214" s="210"/>
      <c r="CH214" s="209"/>
      <c r="CI214" s="210"/>
      <c r="CK214" s="209"/>
      <c r="CL214" s="210"/>
      <c r="CN214" s="209"/>
      <c r="CO214" s="210"/>
    </row>
    <row r="215" spans="1:93" ht="24.95" customHeight="1">
      <c r="A215" s="654" t="str">
        <f ca="1">IFERROR(IF(INDIRECT($A$14&amp;ROW())&lt;&gt;"",COUNTIF(Summary!$B$30:$B$1054,INDIRECT($A$14&amp;ROW())),""),"")</f>
        <v/>
      </c>
      <c r="B215" s="209"/>
      <c r="C215" s="210"/>
      <c r="E215" s="209"/>
      <c r="F215" s="210"/>
      <c r="H215" s="209"/>
      <c r="I215" s="210"/>
      <c r="K215" s="209"/>
      <c r="L215" s="210"/>
      <c r="N215" s="209"/>
      <c r="O215" s="210"/>
      <c r="Q215" s="209"/>
      <c r="R215" s="210"/>
      <c r="T215" s="209"/>
      <c r="U215" s="210"/>
      <c r="W215" s="209"/>
      <c r="X215" s="210"/>
      <c r="Z215" s="209"/>
      <c r="AA215" s="210"/>
      <c r="AC215" s="209"/>
      <c r="AD215" s="210"/>
      <c r="AF215" s="209"/>
      <c r="AG215" s="210"/>
      <c r="AI215" s="209"/>
      <c r="AJ215" s="210"/>
      <c r="AL215" s="209"/>
      <c r="AM215" s="210"/>
      <c r="AO215" s="209"/>
      <c r="AP215" s="210"/>
      <c r="AR215" s="209"/>
      <c r="AS215" s="210"/>
      <c r="AU215" s="209"/>
      <c r="AV215" s="210"/>
      <c r="AX215" s="209"/>
      <c r="AY215" s="671"/>
      <c r="BA215" s="209"/>
      <c r="BB215" s="210"/>
      <c r="BD215" s="209"/>
      <c r="BE215" s="210"/>
      <c r="BG215" s="209"/>
      <c r="BH215" s="210"/>
      <c r="BJ215" s="209"/>
      <c r="BK215" s="210"/>
      <c r="BM215" s="209"/>
      <c r="BN215" s="210"/>
      <c r="BP215" s="209"/>
      <c r="BQ215" s="210"/>
      <c r="BS215" s="209"/>
      <c r="BT215" s="210"/>
      <c r="BV215" s="209"/>
      <c r="BW215" s="210"/>
      <c r="BY215" s="209"/>
      <c r="BZ215" s="210"/>
      <c r="CB215" s="209"/>
      <c r="CC215" s="210"/>
      <c r="CE215" s="209"/>
      <c r="CF215" s="210"/>
      <c r="CH215" s="209"/>
      <c r="CI215" s="210"/>
      <c r="CK215" s="209"/>
      <c r="CL215" s="210"/>
      <c r="CN215" s="209"/>
      <c r="CO215" s="210"/>
    </row>
    <row r="216" spans="1:93" ht="24.95" customHeight="1">
      <c r="A216" s="654" t="str">
        <f ca="1">IFERROR(IF(INDIRECT($A$14&amp;ROW())&lt;&gt;"",COUNTIF(Summary!$B$30:$B$1054,INDIRECT($A$14&amp;ROW())),""),"")</f>
        <v/>
      </c>
      <c r="B216" s="209"/>
      <c r="C216" s="210"/>
      <c r="E216" s="209"/>
      <c r="F216" s="210"/>
      <c r="H216" s="209"/>
      <c r="I216" s="210"/>
      <c r="K216" s="209"/>
      <c r="L216" s="210"/>
      <c r="N216" s="209"/>
      <c r="O216" s="210"/>
      <c r="Q216" s="209"/>
      <c r="R216" s="210"/>
      <c r="T216" s="209"/>
      <c r="U216" s="210"/>
      <c r="W216" s="209"/>
      <c r="X216" s="210"/>
      <c r="Z216" s="209"/>
      <c r="AA216" s="210"/>
      <c r="AC216" s="209"/>
      <c r="AD216" s="210"/>
      <c r="AF216" s="209"/>
      <c r="AG216" s="210"/>
      <c r="AI216" s="209"/>
      <c r="AJ216" s="210"/>
      <c r="AL216" s="209"/>
      <c r="AM216" s="210"/>
      <c r="AO216" s="209"/>
      <c r="AP216" s="210"/>
      <c r="AR216" s="209"/>
      <c r="AS216" s="210"/>
      <c r="AU216" s="209"/>
      <c r="AV216" s="210"/>
      <c r="AX216" s="209"/>
      <c r="AY216" s="671"/>
      <c r="BA216" s="209"/>
      <c r="BB216" s="210"/>
      <c r="BD216" s="209"/>
      <c r="BE216" s="210"/>
      <c r="BG216" s="209"/>
      <c r="BH216" s="210"/>
      <c r="BJ216" s="209"/>
      <c r="BK216" s="210"/>
      <c r="BM216" s="209"/>
      <c r="BN216" s="210"/>
      <c r="BP216" s="209"/>
      <c r="BQ216" s="210"/>
      <c r="BS216" s="209"/>
      <c r="BT216" s="210"/>
      <c r="BV216" s="209"/>
      <c r="BW216" s="210"/>
      <c r="BY216" s="209"/>
      <c r="BZ216" s="210"/>
      <c r="CB216" s="209"/>
      <c r="CC216" s="210"/>
      <c r="CE216" s="209"/>
      <c r="CF216" s="210"/>
      <c r="CH216" s="209"/>
      <c r="CI216" s="210"/>
      <c r="CK216" s="209"/>
      <c r="CL216" s="210"/>
      <c r="CN216" s="209"/>
      <c r="CO216" s="210"/>
    </row>
    <row r="217" spans="1:93" ht="24.95" customHeight="1">
      <c r="A217" s="654" t="str">
        <f ca="1">IFERROR(IF(INDIRECT($A$14&amp;ROW())&lt;&gt;"",COUNTIF(Summary!$B$30:$B$1054,INDIRECT($A$14&amp;ROW())),""),"")</f>
        <v/>
      </c>
      <c r="B217" s="209"/>
      <c r="C217" s="210"/>
      <c r="E217" s="209"/>
      <c r="F217" s="210"/>
      <c r="H217" s="209"/>
      <c r="I217" s="210"/>
      <c r="K217" s="209"/>
      <c r="L217" s="210"/>
      <c r="N217" s="209"/>
      <c r="O217" s="210"/>
      <c r="Q217" s="209"/>
      <c r="R217" s="210"/>
      <c r="T217" s="209"/>
      <c r="U217" s="210"/>
      <c r="W217" s="209"/>
      <c r="X217" s="210"/>
      <c r="Z217" s="209"/>
      <c r="AA217" s="210"/>
      <c r="AC217" s="209"/>
      <c r="AD217" s="210"/>
      <c r="AF217" s="209"/>
      <c r="AG217" s="210"/>
      <c r="AI217" s="209"/>
      <c r="AJ217" s="210"/>
      <c r="AL217" s="209"/>
      <c r="AM217" s="210"/>
      <c r="AO217" s="209"/>
      <c r="AP217" s="210"/>
      <c r="AR217" s="209"/>
      <c r="AS217" s="210"/>
      <c r="AU217" s="209"/>
      <c r="AV217" s="210"/>
      <c r="AX217" s="209"/>
      <c r="AY217" s="671"/>
      <c r="BA217" s="209"/>
      <c r="BB217" s="210"/>
      <c r="BD217" s="209"/>
      <c r="BE217" s="210"/>
      <c r="BG217" s="209"/>
      <c r="BH217" s="210"/>
      <c r="BJ217" s="209"/>
      <c r="BK217" s="210"/>
      <c r="BM217" s="209"/>
      <c r="BN217" s="210"/>
      <c r="BP217" s="209"/>
      <c r="BQ217" s="210"/>
      <c r="BS217" s="209"/>
      <c r="BT217" s="210"/>
      <c r="BV217" s="209"/>
      <c r="BW217" s="210"/>
      <c r="BY217" s="209"/>
      <c r="BZ217" s="210"/>
      <c r="CB217" s="209"/>
      <c r="CC217" s="210"/>
      <c r="CE217" s="209"/>
      <c r="CF217" s="210"/>
      <c r="CH217" s="209"/>
      <c r="CI217" s="210"/>
      <c r="CK217" s="209"/>
      <c r="CL217" s="210"/>
      <c r="CN217" s="209"/>
      <c r="CO217" s="210"/>
    </row>
    <row r="218" spans="1:93" ht="24.95" customHeight="1">
      <c r="A218" s="654" t="str">
        <f ca="1">IFERROR(IF(INDIRECT($A$14&amp;ROW())&lt;&gt;"",COUNTIF(Summary!$B$30:$B$1054,INDIRECT($A$14&amp;ROW())),""),"")</f>
        <v/>
      </c>
      <c r="B218" s="209"/>
      <c r="C218" s="210"/>
      <c r="E218" s="209"/>
      <c r="F218" s="210"/>
      <c r="H218" s="209"/>
      <c r="I218" s="210"/>
      <c r="K218" s="209"/>
      <c r="L218" s="210"/>
      <c r="N218" s="209"/>
      <c r="O218" s="210"/>
      <c r="Q218" s="209"/>
      <c r="R218" s="210"/>
      <c r="T218" s="209"/>
      <c r="U218" s="210"/>
      <c r="W218" s="209"/>
      <c r="X218" s="210"/>
      <c r="Z218" s="209"/>
      <c r="AA218" s="210"/>
      <c r="AC218" s="209"/>
      <c r="AD218" s="210"/>
      <c r="AF218" s="209"/>
      <c r="AG218" s="210"/>
      <c r="AI218" s="209"/>
      <c r="AJ218" s="210"/>
      <c r="AL218" s="209"/>
      <c r="AM218" s="210"/>
      <c r="AO218" s="209"/>
      <c r="AP218" s="210"/>
      <c r="AR218" s="209"/>
      <c r="AS218" s="210"/>
      <c r="AU218" s="209"/>
      <c r="AV218" s="210"/>
      <c r="AX218" s="209"/>
      <c r="AY218" s="671"/>
      <c r="BA218" s="209"/>
      <c r="BB218" s="210"/>
      <c r="BD218" s="209"/>
      <c r="BE218" s="210"/>
      <c r="BG218" s="209"/>
      <c r="BH218" s="210"/>
      <c r="BJ218" s="209"/>
      <c r="BK218" s="210"/>
      <c r="BM218" s="209"/>
      <c r="BN218" s="210"/>
      <c r="BP218" s="209"/>
      <c r="BQ218" s="210"/>
      <c r="BS218" s="209"/>
      <c r="BT218" s="210"/>
      <c r="BV218" s="209"/>
      <c r="BW218" s="210"/>
      <c r="BY218" s="209"/>
      <c r="BZ218" s="210"/>
      <c r="CB218" s="209"/>
      <c r="CC218" s="210"/>
      <c r="CE218" s="209"/>
      <c r="CF218" s="210"/>
      <c r="CH218" s="209"/>
      <c r="CI218" s="210"/>
      <c r="CK218" s="209"/>
      <c r="CL218" s="210"/>
      <c r="CN218" s="209"/>
      <c r="CO218" s="210"/>
    </row>
    <row r="219" spans="1:93" ht="24.95" customHeight="1">
      <c r="A219" s="654" t="str">
        <f ca="1">IFERROR(IF(INDIRECT($A$14&amp;ROW())&lt;&gt;"",COUNTIF(Summary!$B$30:$B$1054,INDIRECT($A$14&amp;ROW())),""),"")</f>
        <v/>
      </c>
      <c r="B219" s="209"/>
      <c r="C219" s="210"/>
      <c r="E219" s="209"/>
      <c r="F219" s="210"/>
      <c r="H219" s="209"/>
      <c r="I219" s="210"/>
      <c r="K219" s="209"/>
      <c r="L219" s="210"/>
      <c r="N219" s="209"/>
      <c r="O219" s="210"/>
      <c r="Q219" s="209"/>
      <c r="R219" s="210"/>
      <c r="T219" s="209"/>
      <c r="U219" s="210"/>
      <c r="W219" s="209"/>
      <c r="X219" s="210"/>
      <c r="Z219" s="209"/>
      <c r="AA219" s="210"/>
      <c r="AC219" s="209"/>
      <c r="AD219" s="210"/>
      <c r="AF219" s="209"/>
      <c r="AG219" s="210"/>
      <c r="AI219" s="209"/>
      <c r="AJ219" s="210"/>
      <c r="AL219" s="209"/>
      <c r="AM219" s="210"/>
      <c r="AO219" s="209"/>
      <c r="AP219" s="210"/>
      <c r="AR219" s="209"/>
      <c r="AS219" s="210"/>
      <c r="AU219" s="209"/>
      <c r="AV219" s="210"/>
      <c r="AX219" s="209"/>
      <c r="AY219" s="671"/>
      <c r="BA219" s="209"/>
      <c r="BB219" s="210"/>
      <c r="BD219" s="209"/>
      <c r="BE219" s="210"/>
      <c r="BG219" s="209"/>
      <c r="BH219" s="210"/>
      <c r="BJ219" s="209"/>
      <c r="BK219" s="210"/>
      <c r="BM219" s="209"/>
      <c r="BN219" s="210"/>
      <c r="BP219" s="209"/>
      <c r="BQ219" s="210"/>
      <c r="BS219" s="209"/>
      <c r="BT219" s="210"/>
      <c r="BV219" s="209"/>
      <c r="BW219" s="210"/>
      <c r="BY219" s="209"/>
      <c r="BZ219" s="210"/>
      <c r="CB219" s="209"/>
      <c r="CC219" s="210"/>
      <c r="CE219" s="209"/>
      <c r="CF219" s="210"/>
      <c r="CH219" s="209"/>
      <c r="CI219" s="210"/>
      <c r="CK219" s="209"/>
      <c r="CL219" s="210"/>
      <c r="CN219" s="209"/>
      <c r="CO219" s="210"/>
    </row>
    <row r="220" spans="1:93" ht="24.95" customHeight="1">
      <c r="A220" s="654" t="str">
        <f ca="1">IFERROR(IF(INDIRECT($A$14&amp;ROW())&lt;&gt;"",COUNTIF(Summary!$B$30:$B$1054,INDIRECT($A$14&amp;ROW())),""),"")</f>
        <v/>
      </c>
      <c r="B220" s="209"/>
      <c r="C220" s="210"/>
      <c r="E220" s="209"/>
      <c r="F220" s="210"/>
      <c r="H220" s="209"/>
      <c r="I220" s="210"/>
      <c r="K220" s="209"/>
      <c r="L220" s="210"/>
      <c r="N220" s="209"/>
      <c r="O220" s="210"/>
      <c r="Q220" s="209"/>
      <c r="R220" s="210"/>
      <c r="T220" s="209"/>
      <c r="U220" s="210"/>
      <c r="W220" s="209"/>
      <c r="X220" s="210"/>
      <c r="Z220" s="209"/>
      <c r="AA220" s="210"/>
      <c r="AC220" s="209"/>
      <c r="AD220" s="210"/>
      <c r="AF220" s="209"/>
      <c r="AG220" s="210"/>
      <c r="AI220" s="209"/>
      <c r="AJ220" s="210"/>
      <c r="AL220" s="209"/>
      <c r="AM220" s="210"/>
      <c r="AO220" s="209"/>
      <c r="AP220" s="210"/>
      <c r="AR220" s="209"/>
      <c r="AS220" s="210"/>
      <c r="AU220" s="209"/>
      <c r="AV220" s="210"/>
      <c r="AX220" s="209"/>
      <c r="AY220" s="671"/>
      <c r="BA220" s="209"/>
      <c r="BB220" s="210"/>
      <c r="BD220" s="209"/>
      <c r="BE220" s="210"/>
      <c r="BG220" s="209"/>
      <c r="BH220" s="210"/>
      <c r="BJ220" s="209"/>
      <c r="BK220" s="210"/>
      <c r="BM220" s="209"/>
      <c r="BN220" s="210"/>
      <c r="BP220" s="209"/>
      <c r="BQ220" s="210"/>
      <c r="BS220" s="209"/>
      <c r="BT220" s="210"/>
      <c r="BV220" s="209"/>
      <c r="BW220" s="210"/>
      <c r="BY220" s="209"/>
      <c r="BZ220" s="210"/>
      <c r="CB220" s="209"/>
      <c r="CC220" s="210"/>
      <c r="CE220" s="209"/>
      <c r="CF220" s="210"/>
      <c r="CH220" s="209"/>
      <c r="CI220" s="210"/>
      <c r="CK220" s="209"/>
      <c r="CL220" s="210"/>
      <c r="CN220" s="209"/>
      <c r="CO220" s="210"/>
    </row>
    <row r="221" spans="1:93" ht="24.95" customHeight="1">
      <c r="A221" s="654" t="str">
        <f ca="1">IFERROR(IF(INDIRECT($A$14&amp;ROW())&lt;&gt;"",COUNTIF(Summary!$B$30:$B$1054,INDIRECT($A$14&amp;ROW())),""),"")</f>
        <v/>
      </c>
      <c r="B221" s="209"/>
      <c r="C221" s="210"/>
      <c r="E221" s="209"/>
      <c r="F221" s="210"/>
      <c r="H221" s="209"/>
      <c r="I221" s="210"/>
      <c r="K221" s="209"/>
      <c r="L221" s="210"/>
      <c r="N221" s="209"/>
      <c r="O221" s="210"/>
      <c r="Q221" s="209"/>
      <c r="R221" s="210"/>
      <c r="T221" s="209"/>
      <c r="U221" s="210"/>
      <c r="W221" s="209"/>
      <c r="X221" s="210"/>
      <c r="Z221" s="209"/>
      <c r="AA221" s="210"/>
      <c r="AC221" s="209"/>
      <c r="AD221" s="210"/>
      <c r="AF221" s="209"/>
      <c r="AG221" s="210"/>
      <c r="AI221" s="209"/>
      <c r="AJ221" s="210"/>
      <c r="AL221" s="209"/>
      <c r="AM221" s="210"/>
      <c r="AO221" s="209"/>
      <c r="AP221" s="210"/>
      <c r="AR221" s="209"/>
      <c r="AS221" s="210"/>
      <c r="AU221" s="209"/>
      <c r="AV221" s="210"/>
      <c r="AX221" s="209"/>
      <c r="AY221" s="671"/>
      <c r="BA221" s="209"/>
      <c r="BB221" s="210"/>
      <c r="BD221" s="209"/>
      <c r="BE221" s="210"/>
      <c r="BG221" s="209"/>
      <c r="BH221" s="210"/>
      <c r="BJ221" s="209"/>
      <c r="BK221" s="210"/>
      <c r="BM221" s="209"/>
      <c r="BN221" s="210"/>
      <c r="BP221" s="209"/>
      <c r="BQ221" s="210"/>
      <c r="BS221" s="209"/>
      <c r="BT221" s="210"/>
      <c r="BV221" s="209"/>
      <c r="BW221" s="210"/>
      <c r="BY221" s="209"/>
      <c r="BZ221" s="210"/>
      <c r="CB221" s="209"/>
      <c r="CC221" s="210"/>
      <c r="CE221" s="209"/>
      <c r="CF221" s="210"/>
      <c r="CH221" s="209"/>
      <c r="CI221" s="210"/>
      <c r="CK221" s="209"/>
      <c r="CL221" s="210"/>
      <c r="CN221" s="209"/>
      <c r="CO221" s="210"/>
    </row>
    <row r="222" spans="1:93" ht="24.95" customHeight="1">
      <c r="A222" s="654" t="str">
        <f ca="1">IFERROR(IF(INDIRECT($A$14&amp;ROW())&lt;&gt;"",COUNTIF(Summary!$B$30:$B$1054,INDIRECT($A$14&amp;ROW())),""),"")</f>
        <v/>
      </c>
      <c r="B222" s="209"/>
      <c r="C222" s="210"/>
      <c r="E222" s="209"/>
      <c r="F222" s="210"/>
      <c r="H222" s="209"/>
      <c r="I222" s="210"/>
      <c r="K222" s="209"/>
      <c r="L222" s="210"/>
      <c r="N222" s="209"/>
      <c r="O222" s="210"/>
      <c r="Q222" s="209"/>
      <c r="R222" s="210"/>
      <c r="T222" s="209"/>
      <c r="U222" s="210"/>
      <c r="W222" s="209"/>
      <c r="X222" s="210"/>
      <c r="Z222" s="209"/>
      <c r="AA222" s="210"/>
      <c r="AC222" s="209"/>
      <c r="AD222" s="210"/>
      <c r="AF222" s="209"/>
      <c r="AG222" s="210"/>
      <c r="AI222" s="209"/>
      <c r="AJ222" s="210"/>
      <c r="AL222" s="209"/>
      <c r="AM222" s="210"/>
      <c r="AO222" s="209"/>
      <c r="AP222" s="210"/>
      <c r="AR222" s="209"/>
      <c r="AS222" s="210"/>
      <c r="AU222" s="209"/>
      <c r="AV222" s="210"/>
      <c r="AX222" s="209"/>
      <c r="AY222" s="671"/>
      <c r="BA222" s="209"/>
      <c r="BB222" s="210"/>
      <c r="BD222" s="209"/>
      <c r="BE222" s="210"/>
      <c r="BG222" s="209"/>
      <c r="BH222" s="210"/>
      <c r="BJ222" s="209"/>
      <c r="BK222" s="210"/>
      <c r="BM222" s="209"/>
      <c r="BN222" s="210"/>
      <c r="BP222" s="209"/>
      <c r="BQ222" s="210"/>
      <c r="BS222" s="209"/>
      <c r="BT222" s="210"/>
      <c r="BV222" s="209"/>
      <c r="BW222" s="210"/>
      <c r="BY222" s="209"/>
      <c r="BZ222" s="210"/>
      <c r="CB222" s="209"/>
      <c r="CC222" s="210"/>
      <c r="CE222" s="209"/>
      <c r="CF222" s="210"/>
      <c r="CH222" s="209"/>
      <c r="CI222" s="210"/>
      <c r="CK222" s="209"/>
      <c r="CL222" s="210"/>
      <c r="CN222" s="209"/>
      <c r="CO222" s="210"/>
    </row>
    <row r="223" spans="1:93" ht="24.95" customHeight="1">
      <c r="A223" s="654" t="str">
        <f ca="1">IFERROR(IF(INDIRECT($A$14&amp;ROW())&lt;&gt;"",COUNTIF(Summary!$B$30:$B$1054,INDIRECT($A$14&amp;ROW())),""),"")</f>
        <v/>
      </c>
      <c r="B223" s="209"/>
      <c r="C223" s="210"/>
      <c r="E223" s="209"/>
      <c r="F223" s="210"/>
      <c r="H223" s="209"/>
      <c r="I223" s="210"/>
      <c r="K223" s="209"/>
      <c r="L223" s="210"/>
      <c r="N223" s="209"/>
      <c r="O223" s="210"/>
      <c r="Q223" s="209"/>
      <c r="R223" s="210"/>
      <c r="T223" s="209"/>
      <c r="U223" s="210"/>
      <c r="W223" s="209"/>
      <c r="X223" s="210"/>
      <c r="Z223" s="209"/>
      <c r="AA223" s="210"/>
      <c r="AC223" s="209"/>
      <c r="AD223" s="210"/>
      <c r="AF223" s="209"/>
      <c r="AG223" s="210"/>
      <c r="AI223" s="209"/>
      <c r="AJ223" s="210"/>
      <c r="AL223" s="209"/>
      <c r="AM223" s="210"/>
      <c r="AO223" s="209"/>
      <c r="AP223" s="210"/>
      <c r="AR223" s="209"/>
      <c r="AS223" s="210"/>
      <c r="AU223" s="209"/>
      <c r="AV223" s="210"/>
      <c r="AX223" s="209"/>
      <c r="AY223" s="671"/>
      <c r="BA223" s="209"/>
      <c r="BB223" s="210"/>
      <c r="BD223" s="209"/>
      <c r="BE223" s="210"/>
      <c r="BG223" s="209"/>
      <c r="BH223" s="210"/>
      <c r="BJ223" s="209"/>
      <c r="BK223" s="210"/>
      <c r="BM223" s="209"/>
      <c r="BN223" s="210"/>
      <c r="BP223" s="209"/>
      <c r="BQ223" s="210"/>
      <c r="BS223" s="209"/>
      <c r="BT223" s="210"/>
      <c r="BV223" s="209"/>
      <c r="BW223" s="210"/>
      <c r="BY223" s="209"/>
      <c r="BZ223" s="210"/>
      <c r="CB223" s="209"/>
      <c r="CC223" s="210"/>
      <c r="CE223" s="209"/>
      <c r="CF223" s="210"/>
      <c r="CH223" s="209"/>
      <c r="CI223" s="210"/>
      <c r="CK223" s="209"/>
      <c r="CL223" s="210"/>
      <c r="CN223" s="209"/>
      <c r="CO223" s="210"/>
    </row>
    <row r="224" spans="1:93" ht="24.95" customHeight="1">
      <c r="A224" s="654" t="str">
        <f ca="1">IFERROR(IF(INDIRECT($A$14&amp;ROW())&lt;&gt;"",COUNTIF(Summary!$B$30:$B$1054,INDIRECT($A$14&amp;ROW())),""),"")</f>
        <v/>
      </c>
      <c r="B224" s="209"/>
      <c r="C224" s="210"/>
      <c r="E224" s="209"/>
      <c r="F224" s="210"/>
      <c r="H224" s="209"/>
      <c r="I224" s="210"/>
      <c r="K224" s="209"/>
      <c r="L224" s="210"/>
      <c r="N224" s="209"/>
      <c r="O224" s="210"/>
      <c r="Q224" s="209"/>
      <c r="R224" s="210"/>
      <c r="T224" s="209"/>
      <c r="U224" s="210"/>
      <c r="W224" s="209"/>
      <c r="X224" s="210"/>
      <c r="Z224" s="209"/>
      <c r="AA224" s="210"/>
      <c r="AC224" s="209"/>
      <c r="AD224" s="210"/>
      <c r="AF224" s="209"/>
      <c r="AG224" s="210"/>
      <c r="AI224" s="209"/>
      <c r="AJ224" s="210"/>
      <c r="AL224" s="209"/>
      <c r="AM224" s="210"/>
      <c r="AO224" s="209"/>
      <c r="AP224" s="210"/>
      <c r="AR224" s="209"/>
      <c r="AS224" s="210"/>
      <c r="AU224" s="209"/>
      <c r="AV224" s="210"/>
      <c r="AX224" s="209"/>
      <c r="AY224" s="671"/>
      <c r="BA224" s="209"/>
      <c r="BB224" s="210"/>
      <c r="BD224" s="209"/>
      <c r="BE224" s="210"/>
      <c r="BG224" s="209"/>
      <c r="BH224" s="210"/>
      <c r="BJ224" s="209"/>
      <c r="BK224" s="210"/>
      <c r="BM224" s="209"/>
      <c r="BN224" s="210"/>
      <c r="BP224" s="209"/>
      <c r="BQ224" s="210"/>
      <c r="BS224" s="209"/>
      <c r="BT224" s="210"/>
      <c r="BV224" s="209"/>
      <c r="BW224" s="210"/>
      <c r="BY224" s="209"/>
      <c r="BZ224" s="210"/>
      <c r="CB224" s="209"/>
      <c r="CC224" s="210"/>
      <c r="CE224" s="209"/>
      <c r="CF224" s="210"/>
      <c r="CH224" s="209"/>
      <c r="CI224" s="210"/>
      <c r="CK224" s="209"/>
      <c r="CL224" s="210"/>
      <c r="CN224" s="209"/>
      <c r="CO224" s="210"/>
    </row>
    <row r="225" spans="1:93" ht="24.95" customHeight="1">
      <c r="A225" s="654" t="str">
        <f ca="1">IFERROR(IF(INDIRECT($A$14&amp;ROW())&lt;&gt;"",COUNTIF(Summary!$B$30:$B$1054,INDIRECT($A$14&amp;ROW())),""),"")</f>
        <v/>
      </c>
      <c r="B225" s="209"/>
      <c r="C225" s="210"/>
      <c r="E225" s="209"/>
      <c r="F225" s="210"/>
      <c r="H225" s="209"/>
      <c r="I225" s="210"/>
      <c r="K225" s="209"/>
      <c r="L225" s="210"/>
      <c r="N225" s="209"/>
      <c r="O225" s="210"/>
      <c r="Q225" s="209"/>
      <c r="R225" s="210"/>
      <c r="T225" s="209"/>
      <c r="U225" s="210"/>
      <c r="W225" s="209"/>
      <c r="X225" s="210"/>
      <c r="Z225" s="209"/>
      <c r="AA225" s="210"/>
      <c r="AC225" s="209"/>
      <c r="AD225" s="210"/>
      <c r="AF225" s="209"/>
      <c r="AG225" s="210"/>
      <c r="AI225" s="209"/>
      <c r="AJ225" s="210"/>
      <c r="AL225" s="209"/>
      <c r="AM225" s="210"/>
      <c r="AO225" s="209"/>
      <c r="AP225" s="210"/>
      <c r="AR225" s="209"/>
      <c r="AS225" s="210"/>
      <c r="AU225" s="209"/>
      <c r="AV225" s="210"/>
      <c r="AX225" s="209"/>
      <c r="AY225" s="671"/>
      <c r="BA225" s="209"/>
      <c r="BB225" s="210"/>
      <c r="BD225" s="209"/>
      <c r="BE225" s="210"/>
      <c r="BG225" s="209"/>
      <c r="BH225" s="210"/>
      <c r="BJ225" s="209"/>
      <c r="BK225" s="210"/>
      <c r="BM225" s="209"/>
      <c r="BN225" s="210"/>
      <c r="BP225" s="209"/>
      <c r="BQ225" s="210"/>
      <c r="BS225" s="209"/>
      <c r="BT225" s="210"/>
      <c r="BV225" s="209"/>
      <c r="BW225" s="210"/>
      <c r="BY225" s="209"/>
      <c r="BZ225" s="210"/>
      <c r="CB225" s="209"/>
      <c r="CC225" s="210"/>
      <c r="CE225" s="209"/>
      <c r="CF225" s="210"/>
      <c r="CH225" s="209"/>
      <c r="CI225" s="210"/>
      <c r="CK225" s="209"/>
      <c r="CL225" s="210"/>
      <c r="CN225" s="209"/>
      <c r="CO225" s="210"/>
    </row>
    <row r="226" spans="1:93" ht="24.95" customHeight="1">
      <c r="A226" s="654" t="str">
        <f ca="1">IFERROR(IF(INDIRECT($A$14&amp;ROW())&lt;&gt;"",COUNTIF(Summary!$B$30:$B$1054,INDIRECT($A$14&amp;ROW())),""),"")</f>
        <v/>
      </c>
      <c r="B226" s="209"/>
      <c r="C226" s="210"/>
      <c r="E226" s="209"/>
      <c r="F226" s="210"/>
      <c r="H226" s="209"/>
      <c r="I226" s="210"/>
      <c r="K226" s="209"/>
      <c r="L226" s="210"/>
      <c r="N226" s="209"/>
      <c r="O226" s="210"/>
      <c r="Q226" s="209"/>
      <c r="R226" s="210"/>
      <c r="T226" s="209"/>
      <c r="U226" s="210"/>
      <c r="W226" s="209"/>
      <c r="X226" s="210"/>
      <c r="Z226" s="209"/>
      <c r="AA226" s="210"/>
      <c r="AC226" s="209"/>
      <c r="AD226" s="210"/>
      <c r="AF226" s="209"/>
      <c r="AG226" s="210"/>
      <c r="AI226" s="209"/>
      <c r="AJ226" s="210"/>
      <c r="AL226" s="209"/>
      <c r="AM226" s="210"/>
      <c r="AO226" s="209"/>
      <c r="AP226" s="210"/>
      <c r="AR226" s="209"/>
      <c r="AS226" s="210"/>
      <c r="AU226" s="209"/>
      <c r="AV226" s="210"/>
      <c r="AX226" s="209"/>
      <c r="AY226" s="671"/>
      <c r="BA226" s="209"/>
      <c r="BB226" s="210"/>
      <c r="BD226" s="209"/>
      <c r="BE226" s="210"/>
      <c r="BG226" s="209"/>
      <c r="BH226" s="210"/>
      <c r="BJ226" s="209"/>
      <c r="BK226" s="210"/>
      <c r="BM226" s="209"/>
      <c r="BN226" s="210"/>
      <c r="BP226" s="209"/>
      <c r="BQ226" s="210"/>
      <c r="BS226" s="209"/>
      <c r="BT226" s="210"/>
      <c r="BV226" s="209"/>
      <c r="BW226" s="210"/>
      <c r="BY226" s="209"/>
      <c r="BZ226" s="210"/>
      <c r="CB226" s="209"/>
      <c r="CC226" s="210"/>
      <c r="CE226" s="209"/>
      <c r="CF226" s="210"/>
      <c r="CH226" s="209"/>
      <c r="CI226" s="210"/>
      <c r="CK226" s="209"/>
      <c r="CL226" s="210"/>
      <c r="CN226" s="209"/>
      <c r="CO226" s="210"/>
    </row>
    <row r="227" spans="1:93" ht="24.95" customHeight="1">
      <c r="A227" s="654" t="str">
        <f ca="1">IFERROR(IF(INDIRECT($A$14&amp;ROW())&lt;&gt;"",COUNTIF(Summary!$B$30:$B$1054,INDIRECT($A$14&amp;ROW())),""),"")</f>
        <v/>
      </c>
      <c r="B227" s="209"/>
      <c r="C227" s="210"/>
      <c r="E227" s="209"/>
      <c r="F227" s="210"/>
      <c r="H227" s="209"/>
      <c r="I227" s="210"/>
      <c r="K227" s="209"/>
      <c r="L227" s="210"/>
      <c r="N227" s="209"/>
      <c r="O227" s="210"/>
      <c r="Q227" s="209"/>
      <c r="R227" s="210"/>
      <c r="T227" s="209"/>
      <c r="U227" s="210"/>
      <c r="W227" s="209"/>
      <c r="X227" s="210"/>
      <c r="Z227" s="209"/>
      <c r="AA227" s="210"/>
      <c r="AC227" s="209"/>
      <c r="AD227" s="210"/>
      <c r="AF227" s="209"/>
      <c r="AG227" s="210"/>
      <c r="AI227" s="209"/>
      <c r="AJ227" s="210"/>
      <c r="AL227" s="209"/>
      <c r="AM227" s="210"/>
      <c r="AO227" s="209"/>
      <c r="AP227" s="210"/>
      <c r="AR227" s="209"/>
      <c r="AS227" s="210"/>
      <c r="AU227" s="209"/>
      <c r="AV227" s="210"/>
      <c r="AX227" s="209"/>
      <c r="AY227" s="671"/>
      <c r="BA227" s="209"/>
      <c r="BB227" s="210"/>
      <c r="BD227" s="209"/>
      <c r="BE227" s="210"/>
      <c r="BG227" s="209"/>
      <c r="BH227" s="210"/>
      <c r="BJ227" s="209"/>
      <c r="BK227" s="210"/>
      <c r="BM227" s="209"/>
      <c r="BN227" s="210"/>
      <c r="BP227" s="209"/>
      <c r="BQ227" s="210"/>
      <c r="BS227" s="209"/>
      <c r="BT227" s="210"/>
      <c r="BV227" s="209"/>
      <c r="BW227" s="210"/>
      <c r="BY227" s="209"/>
      <c r="BZ227" s="210"/>
      <c r="CB227" s="209"/>
      <c r="CC227" s="210"/>
      <c r="CE227" s="209"/>
      <c r="CF227" s="210"/>
      <c r="CH227" s="209"/>
      <c r="CI227" s="210"/>
      <c r="CK227" s="209"/>
      <c r="CL227" s="210"/>
      <c r="CN227" s="209"/>
      <c r="CO227" s="210"/>
    </row>
    <row r="228" spans="1:93" ht="24.95" customHeight="1">
      <c r="A228" s="654" t="str">
        <f ca="1">IFERROR(IF(INDIRECT($A$14&amp;ROW())&lt;&gt;"",COUNTIF(Summary!$B$30:$B$1054,INDIRECT($A$14&amp;ROW())),""),"")</f>
        <v/>
      </c>
      <c r="B228" s="209"/>
      <c r="C228" s="210"/>
      <c r="E228" s="209"/>
      <c r="F228" s="210"/>
      <c r="H228" s="209"/>
      <c r="I228" s="210"/>
      <c r="K228" s="209"/>
      <c r="L228" s="210"/>
      <c r="N228" s="209"/>
      <c r="O228" s="210"/>
      <c r="Q228" s="209"/>
      <c r="R228" s="210"/>
      <c r="T228" s="209"/>
      <c r="U228" s="210"/>
      <c r="W228" s="209"/>
      <c r="X228" s="210"/>
      <c r="Z228" s="209"/>
      <c r="AA228" s="210"/>
      <c r="AC228" s="209"/>
      <c r="AD228" s="210"/>
      <c r="AF228" s="209"/>
      <c r="AG228" s="210"/>
      <c r="AI228" s="209"/>
      <c r="AJ228" s="210"/>
      <c r="AL228" s="209"/>
      <c r="AM228" s="210"/>
      <c r="AO228" s="209"/>
      <c r="AP228" s="210"/>
      <c r="AR228" s="209"/>
      <c r="AS228" s="210"/>
      <c r="AU228" s="209"/>
      <c r="AV228" s="210"/>
      <c r="AX228" s="209"/>
      <c r="AY228" s="671"/>
      <c r="BA228" s="209"/>
      <c r="BB228" s="210"/>
      <c r="BD228" s="209"/>
      <c r="BE228" s="210"/>
      <c r="BG228" s="209"/>
      <c r="BH228" s="210"/>
      <c r="BJ228" s="209"/>
      <c r="BK228" s="210"/>
      <c r="BM228" s="209"/>
      <c r="BN228" s="210"/>
      <c r="BP228" s="209"/>
      <c r="BQ228" s="210"/>
      <c r="BS228" s="209"/>
      <c r="BT228" s="210"/>
      <c r="BV228" s="209"/>
      <c r="BW228" s="210"/>
      <c r="BY228" s="209"/>
      <c r="BZ228" s="210"/>
      <c r="CB228" s="209"/>
      <c r="CC228" s="210"/>
      <c r="CE228" s="209"/>
      <c r="CF228" s="210"/>
      <c r="CH228" s="209"/>
      <c r="CI228" s="210"/>
      <c r="CK228" s="209"/>
      <c r="CL228" s="210"/>
      <c r="CN228" s="209"/>
      <c r="CO228" s="210"/>
    </row>
    <row r="229" spans="1:93" ht="24.95" customHeight="1">
      <c r="A229" s="654" t="str">
        <f ca="1">IFERROR(IF(INDIRECT($A$14&amp;ROW())&lt;&gt;"",COUNTIF(Summary!$B$30:$B$1054,INDIRECT($A$14&amp;ROW())),""),"")</f>
        <v/>
      </c>
      <c r="B229" s="209"/>
      <c r="C229" s="210"/>
      <c r="E229" s="209"/>
      <c r="F229" s="210"/>
      <c r="H229" s="209"/>
      <c r="I229" s="210"/>
      <c r="K229" s="209"/>
      <c r="L229" s="210"/>
      <c r="N229" s="209"/>
      <c r="O229" s="210"/>
      <c r="Q229" s="209"/>
      <c r="R229" s="210"/>
      <c r="T229" s="209"/>
      <c r="U229" s="210"/>
      <c r="W229" s="209"/>
      <c r="X229" s="210"/>
      <c r="Z229" s="209"/>
      <c r="AA229" s="210"/>
      <c r="AC229" s="209"/>
      <c r="AD229" s="210"/>
      <c r="AF229" s="209"/>
      <c r="AG229" s="210"/>
      <c r="AI229" s="209"/>
      <c r="AJ229" s="210"/>
      <c r="AL229" s="209"/>
      <c r="AM229" s="210"/>
      <c r="AO229" s="209"/>
      <c r="AP229" s="210"/>
      <c r="AR229" s="209"/>
      <c r="AS229" s="210"/>
      <c r="AU229" s="209"/>
      <c r="AV229" s="210"/>
      <c r="AX229" s="209"/>
      <c r="AY229" s="671"/>
      <c r="BA229" s="209"/>
      <c r="BB229" s="210"/>
      <c r="BD229" s="209"/>
      <c r="BE229" s="210"/>
      <c r="BG229" s="209"/>
      <c r="BH229" s="210"/>
      <c r="BJ229" s="209"/>
      <c r="BK229" s="210"/>
      <c r="BM229" s="209"/>
      <c r="BN229" s="210"/>
      <c r="BP229" s="209"/>
      <c r="BQ229" s="210"/>
      <c r="BS229" s="209"/>
      <c r="BT229" s="210"/>
      <c r="BV229" s="209"/>
      <c r="BW229" s="210"/>
      <c r="BY229" s="209"/>
      <c r="BZ229" s="210"/>
      <c r="CB229" s="209"/>
      <c r="CC229" s="210"/>
      <c r="CE229" s="209"/>
      <c r="CF229" s="210"/>
      <c r="CH229" s="209"/>
      <c r="CI229" s="210"/>
      <c r="CK229" s="209"/>
      <c r="CL229" s="210"/>
      <c r="CN229" s="209"/>
      <c r="CO229" s="210"/>
    </row>
    <row r="230" spans="1:93" ht="24.95" customHeight="1">
      <c r="A230" s="654" t="str">
        <f ca="1">IFERROR(IF(INDIRECT($A$14&amp;ROW())&lt;&gt;"",COUNTIF(Summary!$B$30:$B$1054,INDIRECT($A$14&amp;ROW())),""),"")</f>
        <v/>
      </c>
      <c r="B230" s="209"/>
      <c r="C230" s="210"/>
      <c r="E230" s="209"/>
      <c r="F230" s="210"/>
      <c r="H230" s="209"/>
      <c r="I230" s="210"/>
      <c r="K230" s="209"/>
      <c r="L230" s="210"/>
      <c r="N230" s="209"/>
      <c r="O230" s="210"/>
      <c r="Q230" s="209"/>
      <c r="R230" s="210"/>
      <c r="T230" s="209"/>
      <c r="U230" s="210"/>
      <c r="W230" s="209"/>
      <c r="X230" s="210"/>
      <c r="Z230" s="209"/>
      <c r="AA230" s="210"/>
      <c r="AC230" s="209"/>
      <c r="AD230" s="210"/>
      <c r="AF230" s="209"/>
      <c r="AG230" s="210"/>
      <c r="AI230" s="209"/>
      <c r="AJ230" s="210"/>
      <c r="AL230" s="209"/>
      <c r="AM230" s="210"/>
      <c r="AO230" s="209"/>
      <c r="AP230" s="210"/>
      <c r="AR230" s="209"/>
      <c r="AS230" s="210"/>
      <c r="AU230" s="209"/>
      <c r="AV230" s="210"/>
      <c r="AX230" s="209"/>
      <c r="AY230" s="671"/>
      <c r="BA230" s="209"/>
      <c r="BB230" s="210"/>
      <c r="BD230" s="209"/>
      <c r="BE230" s="210"/>
      <c r="BG230" s="209"/>
      <c r="BH230" s="210"/>
      <c r="BJ230" s="209"/>
      <c r="BK230" s="210"/>
      <c r="BM230" s="209"/>
      <c r="BN230" s="210"/>
      <c r="BP230" s="209"/>
      <c r="BQ230" s="210"/>
      <c r="BS230" s="209"/>
      <c r="BT230" s="210"/>
      <c r="BV230" s="209"/>
      <c r="BW230" s="210"/>
      <c r="BY230" s="209"/>
      <c r="BZ230" s="210"/>
      <c r="CB230" s="209"/>
      <c r="CC230" s="210"/>
      <c r="CE230" s="209"/>
      <c r="CF230" s="210"/>
      <c r="CH230" s="209"/>
      <c r="CI230" s="210"/>
      <c r="CK230" s="209"/>
      <c r="CL230" s="210"/>
      <c r="CN230" s="209"/>
      <c r="CO230" s="210"/>
    </row>
    <row r="231" spans="1:93" ht="24.95" customHeight="1">
      <c r="A231" s="654" t="str">
        <f ca="1">IFERROR(IF(INDIRECT($A$14&amp;ROW())&lt;&gt;"",COUNTIF(Summary!$B$30:$B$1054,INDIRECT($A$14&amp;ROW())),""),"")</f>
        <v/>
      </c>
      <c r="B231" s="209"/>
      <c r="C231" s="210"/>
      <c r="E231" s="209"/>
      <c r="F231" s="210"/>
      <c r="H231" s="209"/>
      <c r="I231" s="210"/>
      <c r="K231" s="209"/>
      <c r="L231" s="210"/>
      <c r="N231" s="209"/>
      <c r="O231" s="210"/>
      <c r="Q231" s="209"/>
      <c r="R231" s="210"/>
      <c r="T231" s="209"/>
      <c r="U231" s="210"/>
      <c r="W231" s="209"/>
      <c r="X231" s="210"/>
      <c r="Z231" s="209"/>
      <c r="AA231" s="210"/>
      <c r="AC231" s="209"/>
      <c r="AD231" s="210"/>
      <c r="AF231" s="209"/>
      <c r="AG231" s="210"/>
      <c r="AI231" s="209"/>
      <c r="AJ231" s="210"/>
      <c r="AL231" s="209"/>
      <c r="AM231" s="210"/>
      <c r="AO231" s="209"/>
      <c r="AP231" s="210"/>
      <c r="AR231" s="209"/>
      <c r="AS231" s="210"/>
      <c r="AU231" s="209"/>
      <c r="AV231" s="210"/>
      <c r="AX231" s="209"/>
      <c r="AY231" s="671"/>
      <c r="BA231" s="209"/>
      <c r="BB231" s="210"/>
      <c r="BD231" s="209"/>
      <c r="BE231" s="210"/>
      <c r="BG231" s="209"/>
      <c r="BH231" s="210"/>
      <c r="BJ231" s="209"/>
      <c r="BK231" s="210"/>
      <c r="BM231" s="209"/>
      <c r="BN231" s="210"/>
      <c r="BP231" s="209"/>
      <c r="BQ231" s="210"/>
      <c r="BS231" s="209"/>
      <c r="BT231" s="210"/>
      <c r="BV231" s="209"/>
      <c r="BW231" s="210"/>
      <c r="BY231" s="209"/>
      <c r="BZ231" s="210"/>
      <c r="CB231" s="209"/>
      <c r="CC231" s="210"/>
      <c r="CE231" s="209"/>
      <c r="CF231" s="210"/>
      <c r="CH231" s="209"/>
      <c r="CI231" s="210"/>
      <c r="CK231" s="209"/>
      <c r="CL231" s="210"/>
      <c r="CN231" s="209"/>
      <c r="CO231" s="210"/>
    </row>
    <row r="232" spans="1:93" ht="24.95" customHeight="1">
      <c r="A232" s="654" t="str">
        <f ca="1">IFERROR(IF(INDIRECT($A$14&amp;ROW())&lt;&gt;"",COUNTIF(Summary!$B$30:$B$1054,INDIRECT($A$14&amp;ROW())),""),"")</f>
        <v/>
      </c>
      <c r="B232" s="209"/>
      <c r="C232" s="210"/>
      <c r="E232" s="209"/>
      <c r="F232" s="210"/>
      <c r="H232" s="209"/>
      <c r="I232" s="210"/>
      <c r="K232" s="209"/>
      <c r="L232" s="210"/>
      <c r="N232" s="209"/>
      <c r="O232" s="210"/>
      <c r="Q232" s="209"/>
      <c r="R232" s="210"/>
      <c r="T232" s="209"/>
      <c r="U232" s="210"/>
      <c r="W232" s="209"/>
      <c r="X232" s="210"/>
      <c r="Z232" s="209"/>
      <c r="AA232" s="210"/>
      <c r="AC232" s="209"/>
      <c r="AD232" s="210"/>
      <c r="AF232" s="209"/>
      <c r="AG232" s="210"/>
      <c r="AI232" s="209"/>
      <c r="AJ232" s="210"/>
      <c r="AL232" s="209"/>
      <c r="AM232" s="210"/>
      <c r="AO232" s="209"/>
      <c r="AP232" s="210"/>
      <c r="AR232" s="209"/>
      <c r="AS232" s="210"/>
      <c r="AU232" s="209"/>
      <c r="AV232" s="210"/>
      <c r="AX232" s="209"/>
      <c r="AY232" s="671"/>
      <c r="BA232" s="209"/>
      <c r="BB232" s="210"/>
      <c r="BD232" s="209"/>
      <c r="BE232" s="210"/>
      <c r="BG232" s="209"/>
      <c r="BH232" s="210"/>
      <c r="BJ232" s="209"/>
      <c r="BK232" s="210"/>
      <c r="BM232" s="209"/>
      <c r="BN232" s="210"/>
      <c r="BP232" s="209"/>
      <c r="BQ232" s="210"/>
      <c r="BS232" s="209"/>
      <c r="BT232" s="210"/>
      <c r="BV232" s="209"/>
      <c r="BW232" s="210"/>
      <c r="BY232" s="209"/>
      <c r="BZ232" s="210"/>
      <c r="CB232" s="209"/>
      <c r="CC232" s="210"/>
      <c r="CE232" s="209"/>
      <c r="CF232" s="210"/>
      <c r="CH232" s="209"/>
      <c r="CI232" s="210"/>
      <c r="CK232" s="209"/>
      <c r="CL232" s="210"/>
      <c r="CN232" s="209"/>
      <c r="CO232" s="210"/>
    </row>
    <row r="233" spans="1:93" ht="24.95" customHeight="1">
      <c r="A233" s="654" t="str">
        <f ca="1">IFERROR(IF(INDIRECT($A$14&amp;ROW())&lt;&gt;"",COUNTIF(Summary!$B$30:$B$1054,INDIRECT($A$14&amp;ROW())),""),"")</f>
        <v/>
      </c>
      <c r="B233" s="209"/>
      <c r="C233" s="210"/>
      <c r="E233" s="209"/>
      <c r="F233" s="210"/>
      <c r="H233" s="209"/>
      <c r="I233" s="210"/>
      <c r="K233" s="209"/>
      <c r="L233" s="210"/>
      <c r="N233" s="209"/>
      <c r="O233" s="210"/>
      <c r="Q233" s="209"/>
      <c r="R233" s="210"/>
      <c r="T233" s="209"/>
      <c r="U233" s="210"/>
      <c r="W233" s="209"/>
      <c r="X233" s="210"/>
      <c r="Z233" s="209"/>
      <c r="AA233" s="210"/>
      <c r="AC233" s="209"/>
      <c r="AD233" s="210"/>
      <c r="AF233" s="209"/>
      <c r="AG233" s="210"/>
      <c r="AI233" s="209"/>
      <c r="AJ233" s="210"/>
      <c r="AL233" s="209"/>
      <c r="AM233" s="210"/>
      <c r="AO233" s="209"/>
      <c r="AP233" s="210"/>
      <c r="AR233" s="209"/>
      <c r="AS233" s="210"/>
      <c r="AU233" s="209"/>
      <c r="AV233" s="210"/>
      <c r="AX233" s="209"/>
      <c r="AY233" s="671"/>
      <c r="BA233" s="209"/>
      <c r="BB233" s="210"/>
      <c r="BD233" s="209"/>
      <c r="BE233" s="210"/>
      <c r="BG233" s="209"/>
      <c r="BH233" s="210"/>
      <c r="BJ233" s="209"/>
      <c r="BK233" s="210"/>
      <c r="BM233" s="209"/>
      <c r="BN233" s="210"/>
      <c r="BP233" s="209"/>
      <c r="BQ233" s="210"/>
      <c r="BS233" s="209"/>
      <c r="BT233" s="210"/>
      <c r="BV233" s="209"/>
      <c r="BW233" s="210"/>
      <c r="BY233" s="209"/>
      <c r="BZ233" s="210"/>
      <c r="CB233" s="209"/>
      <c r="CC233" s="210"/>
      <c r="CE233" s="209"/>
      <c r="CF233" s="210"/>
      <c r="CH233" s="209"/>
      <c r="CI233" s="210"/>
      <c r="CK233" s="209"/>
      <c r="CL233" s="210"/>
      <c r="CN233" s="209"/>
      <c r="CO233" s="210"/>
    </row>
    <row r="234" spans="1:93" ht="24.95" customHeight="1">
      <c r="A234" s="654" t="str">
        <f ca="1">IFERROR(IF(INDIRECT($A$14&amp;ROW())&lt;&gt;"",COUNTIF(Summary!$B$30:$B$1054,INDIRECT($A$14&amp;ROW())),""),"")</f>
        <v/>
      </c>
      <c r="B234" s="209"/>
      <c r="C234" s="210"/>
      <c r="E234" s="209"/>
      <c r="F234" s="210"/>
      <c r="H234" s="209"/>
      <c r="I234" s="210"/>
      <c r="K234" s="209"/>
      <c r="L234" s="210"/>
      <c r="N234" s="209"/>
      <c r="O234" s="210"/>
      <c r="Q234" s="209"/>
      <c r="R234" s="210"/>
      <c r="T234" s="209"/>
      <c r="U234" s="210"/>
      <c r="W234" s="209"/>
      <c r="X234" s="210"/>
      <c r="Z234" s="209"/>
      <c r="AA234" s="210"/>
      <c r="AC234" s="209"/>
      <c r="AD234" s="210"/>
      <c r="AF234" s="209"/>
      <c r="AG234" s="210"/>
      <c r="AI234" s="209"/>
      <c r="AJ234" s="210"/>
      <c r="AL234" s="209"/>
      <c r="AM234" s="210"/>
      <c r="AO234" s="209"/>
      <c r="AP234" s="210"/>
      <c r="AR234" s="209"/>
      <c r="AS234" s="210"/>
      <c r="AU234" s="209"/>
      <c r="AV234" s="210"/>
      <c r="AX234" s="209"/>
      <c r="AY234" s="671"/>
      <c r="BA234" s="209"/>
      <c r="BB234" s="210"/>
      <c r="BD234" s="209"/>
      <c r="BE234" s="210"/>
      <c r="BG234" s="209"/>
      <c r="BH234" s="210"/>
      <c r="BJ234" s="209"/>
      <c r="BK234" s="210"/>
      <c r="BM234" s="209"/>
      <c r="BN234" s="210"/>
      <c r="BP234" s="209"/>
      <c r="BQ234" s="210"/>
      <c r="BS234" s="209"/>
      <c r="BT234" s="210"/>
      <c r="BV234" s="209"/>
      <c r="BW234" s="210"/>
      <c r="BY234" s="209"/>
      <c r="BZ234" s="210"/>
      <c r="CB234" s="209"/>
      <c r="CC234" s="210"/>
      <c r="CE234" s="209"/>
      <c r="CF234" s="210"/>
      <c r="CH234" s="209"/>
      <c r="CI234" s="210"/>
      <c r="CK234" s="209"/>
      <c r="CL234" s="210"/>
      <c r="CN234" s="209"/>
      <c r="CO234" s="210"/>
    </row>
    <row r="235" spans="1:93" ht="24.95" customHeight="1">
      <c r="A235" s="654" t="str">
        <f ca="1">IFERROR(IF(INDIRECT($A$14&amp;ROW())&lt;&gt;"",COUNTIF(Summary!$B$30:$B$1054,INDIRECT($A$14&amp;ROW())),""),"")</f>
        <v/>
      </c>
      <c r="B235" s="209"/>
      <c r="C235" s="210"/>
      <c r="E235" s="209"/>
      <c r="F235" s="210"/>
      <c r="H235" s="209"/>
      <c r="I235" s="210"/>
      <c r="K235" s="209"/>
      <c r="L235" s="210"/>
      <c r="N235" s="209"/>
      <c r="O235" s="210"/>
      <c r="Q235" s="209"/>
      <c r="R235" s="210"/>
      <c r="T235" s="209"/>
      <c r="U235" s="210"/>
      <c r="W235" s="209"/>
      <c r="X235" s="210"/>
      <c r="Z235" s="209"/>
      <c r="AA235" s="210"/>
      <c r="AC235" s="209"/>
      <c r="AD235" s="210"/>
      <c r="AF235" s="209"/>
      <c r="AG235" s="210"/>
      <c r="AI235" s="209"/>
      <c r="AJ235" s="210"/>
      <c r="AL235" s="209"/>
      <c r="AM235" s="210"/>
      <c r="AO235" s="209"/>
      <c r="AP235" s="210"/>
      <c r="AR235" s="209"/>
      <c r="AS235" s="210"/>
      <c r="AU235" s="209"/>
      <c r="AV235" s="210"/>
      <c r="AX235" s="209"/>
      <c r="AY235" s="671"/>
      <c r="BA235" s="209"/>
      <c r="BB235" s="210"/>
      <c r="BD235" s="209"/>
      <c r="BE235" s="210"/>
      <c r="BG235" s="209"/>
      <c r="BH235" s="210"/>
      <c r="BJ235" s="209"/>
      <c r="BK235" s="210"/>
      <c r="BM235" s="209"/>
      <c r="BN235" s="210"/>
      <c r="BP235" s="209"/>
      <c r="BQ235" s="210"/>
      <c r="BS235" s="209"/>
      <c r="BT235" s="210"/>
      <c r="BV235" s="209"/>
      <c r="BW235" s="210"/>
      <c r="BY235" s="209"/>
      <c r="BZ235" s="210"/>
      <c r="CB235" s="209"/>
      <c r="CC235" s="210"/>
      <c r="CE235" s="209"/>
      <c r="CF235" s="210"/>
      <c r="CH235" s="209"/>
      <c r="CI235" s="210"/>
      <c r="CK235" s="209"/>
      <c r="CL235" s="210"/>
      <c r="CN235" s="209"/>
      <c r="CO235" s="210"/>
    </row>
    <row r="236" spans="1:93" ht="24.95" customHeight="1">
      <c r="A236" s="654" t="str">
        <f ca="1">IFERROR(IF(INDIRECT($A$14&amp;ROW())&lt;&gt;"",COUNTIF(Summary!$B$30:$B$1054,INDIRECT($A$14&amp;ROW())),""),"")</f>
        <v/>
      </c>
      <c r="B236" s="209"/>
      <c r="C236" s="210"/>
      <c r="E236" s="209"/>
      <c r="F236" s="210"/>
      <c r="H236" s="209"/>
      <c r="I236" s="210"/>
      <c r="K236" s="209"/>
      <c r="L236" s="210"/>
      <c r="N236" s="209"/>
      <c r="O236" s="210"/>
      <c r="Q236" s="209"/>
      <c r="R236" s="210"/>
      <c r="T236" s="209"/>
      <c r="U236" s="210"/>
      <c r="W236" s="209"/>
      <c r="X236" s="210"/>
      <c r="Z236" s="209"/>
      <c r="AA236" s="210"/>
      <c r="AC236" s="209"/>
      <c r="AD236" s="210"/>
      <c r="AF236" s="209"/>
      <c r="AG236" s="210"/>
      <c r="AI236" s="209"/>
      <c r="AJ236" s="210"/>
      <c r="AL236" s="209"/>
      <c r="AM236" s="210"/>
      <c r="AO236" s="209"/>
      <c r="AP236" s="210"/>
      <c r="AR236" s="209"/>
      <c r="AS236" s="210"/>
      <c r="AU236" s="209"/>
      <c r="AV236" s="210"/>
      <c r="AX236" s="209"/>
      <c r="AY236" s="671"/>
      <c r="BA236" s="209"/>
      <c r="BB236" s="210"/>
      <c r="BD236" s="209"/>
      <c r="BE236" s="210"/>
      <c r="BG236" s="209"/>
      <c r="BH236" s="210"/>
      <c r="BJ236" s="209"/>
      <c r="BK236" s="210"/>
      <c r="BM236" s="209"/>
      <c r="BN236" s="210"/>
      <c r="BP236" s="209"/>
      <c r="BQ236" s="210"/>
      <c r="BS236" s="209"/>
      <c r="BT236" s="210"/>
      <c r="BV236" s="209"/>
      <c r="BW236" s="210"/>
      <c r="BY236" s="209"/>
      <c r="BZ236" s="210"/>
      <c r="CB236" s="209"/>
      <c r="CC236" s="210"/>
      <c r="CE236" s="209"/>
      <c r="CF236" s="210"/>
      <c r="CH236" s="209"/>
      <c r="CI236" s="210"/>
      <c r="CK236" s="209"/>
      <c r="CL236" s="210"/>
      <c r="CN236" s="209"/>
      <c r="CO236" s="210"/>
    </row>
    <row r="237" spans="1:93" ht="24.95" customHeight="1">
      <c r="A237" s="654" t="str">
        <f ca="1">IFERROR(IF(INDIRECT($A$14&amp;ROW())&lt;&gt;"",COUNTIF(Summary!$B$30:$B$1054,INDIRECT($A$14&amp;ROW())),""),"")</f>
        <v/>
      </c>
      <c r="B237" s="209"/>
      <c r="C237" s="210"/>
      <c r="E237" s="209"/>
      <c r="F237" s="210"/>
      <c r="H237" s="209"/>
      <c r="I237" s="210"/>
      <c r="K237" s="209"/>
      <c r="L237" s="210"/>
      <c r="N237" s="209"/>
      <c r="O237" s="210"/>
      <c r="Q237" s="209"/>
      <c r="R237" s="210"/>
      <c r="T237" s="209"/>
      <c r="U237" s="210"/>
      <c r="W237" s="209"/>
      <c r="X237" s="210"/>
      <c r="Z237" s="209"/>
      <c r="AA237" s="210"/>
      <c r="AC237" s="209"/>
      <c r="AD237" s="210"/>
      <c r="AF237" s="209"/>
      <c r="AG237" s="210"/>
      <c r="AI237" s="209"/>
      <c r="AJ237" s="210"/>
      <c r="AL237" s="209"/>
      <c r="AM237" s="210"/>
      <c r="AO237" s="209"/>
      <c r="AP237" s="210"/>
      <c r="AR237" s="209"/>
      <c r="AS237" s="210"/>
      <c r="AU237" s="209"/>
      <c r="AV237" s="210"/>
      <c r="AX237" s="209"/>
      <c r="AY237" s="671"/>
      <c r="BA237" s="209"/>
      <c r="BB237" s="210"/>
      <c r="BD237" s="209"/>
      <c r="BE237" s="210"/>
      <c r="BG237" s="209"/>
      <c r="BH237" s="210"/>
      <c r="BJ237" s="209"/>
      <c r="BK237" s="210"/>
      <c r="BM237" s="209"/>
      <c r="BN237" s="210"/>
      <c r="BP237" s="209"/>
      <c r="BQ237" s="210"/>
      <c r="BS237" s="209"/>
      <c r="BT237" s="210"/>
      <c r="BV237" s="209"/>
      <c r="BW237" s="210"/>
      <c r="BY237" s="209"/>
      <c r="BZ237" s="210"/>
      <c r="CB237" s="209"/>
      <c r="CC237" s="210"/>
      <c r="CE237" s="209"/>
      <c r="CF237" s="210"/>
      <c r="CH237" s="209"/>
      <c r="CI237" s="210"/>
      <c r="CK237" s="209"/>
      <c r="CL237" s="210"/>
      <c r="CN237" s="209"/>
      <c r="CO237" s="210"/>
    </row>
    <row r="238" spans="1:93" ht="24.95" customHeight="1">
      <c r="A238" s="654" t="str">
        <f ca="1">IFERROR(IF(INDIRECT($A$14&amp;ROW())&lt;&gt;"",COUNTIF(Summary!$B$30:$B$1054,INDIRECT($A$14&amp;ROW())),""),"")</f>
        <v/>
      </c>
      <c r="B238" s="209"/>
      <c r="C238" s="210"/>
      <c r="E238" s="209"/>
      <c r="F238" s="210"/>
      <c r="H238" s="209"/>
      <c r="I238" s="210"/>
      <c r="K238" s="209"/>
      <c r="L238" s="210"/>
      <c r="N238" s="209"/>
      <c r="O238" s="210"/>
      <c r="Q238" s="209"/>
      <c r="R238" s="210"/>
      <c r="T238" s="209"/>
      <c r="U238" s="210"/>
      <c r="W238" s="209"/>
      <c r="X238" s="210"/>
      <c r="Z238" s="209"/>
      <c r="AA238" s="210"/>
      <c r="AC238" s="209"/>
      <c r="AD238" s="210"/>
      <c r="AF238" s="209"/>
      <c r="AG238" s="210"/>
      <c r="AI238" s="209"/>
      <c r="AJ238" s="210"/>
      <c r="AL238" s="209"/>
      <c r="AM238" s="210"/>
      <c r="AO238" s="209"/>
      <c r="AP238" s="210"/>
      <c r="AR238" s="209"/>
      <c r="AS238" s="210"/>
      <c r="AU238" s="209"/>
      <c r="AV238" s="210"/>
      <c r="AX238" s="209"/>
      <c r="AY238" s="671"/>
      <c r="BA238" s="209"/>
      <c r="BB238" s="210"/>
      <c r="BD238" s="209"/>
      <c r="BE238" s="210"/>
      <c r="BG238" s="209"/>
      <c r="BH238" s="210"/>
      <c r="BJ238" s="209"/>
      <c r="BK238" s="210"/>
      <c r="BM238" s="209"/>
      <c r="BN238" s="210"/>
      <c r="BP238" s="209"/>
      <c r="BQ238" s="210"/>
      <c r="BS238" s="209"/>
      <c r="BT238" s="210"/>
      <c r="BV238" s="209"/>
      <c r="BW238" s="210"/>
      <c r="BY238" s="209"/>
      <c r="BZ238" s="210"/>
      <c r="CB238" s="209"/>
      <c r="CC238" s="210"/>
      <c r="CE238" s="209"/>
      <c r="CF238" s="210"/>
      <c r="CH238" s="209"/>
      <c r="CI238" s="210"/>
      <c r="CK238" s="209"/>
      <c r="CL238" s="210"/>
      <c r="CN238" s="209"/>
      <c r="CO238" s="210"/>
    </row>
    <row r="239" spans="1:93" ht="24.95" customHeight="1">
      <c r="A239" s="654" t="str">
        <f ca="1">IFERROR(IF(INDIRECT($A$14&amp;ROW())&lt;&gt;"",COUNTIF(Summary!$B$30:$B$1054,INDIRECT($A$14&amp;ROW())),""),"")</f>
        <v/>
      </c>
      <c r="B239" s="209"/>
      <c r="C239" s="210"/>
      <c r="E239" s="209"/>
      <c r="F239" s="210"/>
      <c r="H239" s="209"/>
      <c r="I239" s="210"/>
      <c r="K239" s="209"/>
      <c r="L239" s="210"/>
      <c r="N239" s="209"/>
      <c r="O239" s="210"/>
      <c r="Q239" s="209"/>
      <c r="R239" s="210"/>
      <c r="T239" s="209"/>
      <c r="U239" s="210"/>
      <c r="W239" s="209"/>
      <c r="X239" s="210"/>
      <c r="Z239" s="209"/>
      <c r="AA239" s="210"/>
      <c r="AC239" s="209"/>
      <c r="AD239" s="210"/>
      <c r="AF239" s="209"/>
      <c r="AG239" s="210"/>
      <c r="AI239" s="209"/>
      <c r="AJ239" s="210"/>
      <c r="AL239" s="209"/>
      <c r="AM239" s="210"/>
      <c r="AO239" s="209"/>
      <c r="AP239" s="210"/>
      <c r="AR239" s="209"/>
      <c r="AS239" s="210"/>
      <c r="AU239" s="209"/>
      <c r="AV239" s="210"/>
      <c r="AX239" s="209"/>
      <c r="AY239" s="671"/>
      <c r="BA239" s="209"/>
      <c r="BB239" s="210"/>
      <c r="BD239" s="209"/>
      <c r="BE239" s="210"/>
      <c r="BG239" s="209"/>
      <c r="BH239" s="210"/>
      <c r="BJ239" s="209"/>
      <c r="BK239" s="210"/>
      <c r="BM239" s="209"/>
      <c r="BN239" s="210"/>
      <c r="BP239" s="209"/>
      <c r="BQ239" s="210"/>
      <c r="BS239" s="209"/>
      <c r="BT239" s="210"/>
      <c r="BV239" s="209"/>
      <c r="BW239" s="210"/>
      <c r="BY239" s="209"/>
      <c r="BZ239" s="210"/>
      <c r="CB239" s="209"/>
      <c r="CC239" s="210"/>
      <c r="CE239" s="209"/>
      <c r="CF239" s="210"/>
      <c r="CH239" s="209"/>
      <c r="CI239" s="210"/>
      <c r="CK239" s="209"/>
      <c r="CL239" s="210"/>
      <c r="CN239" s="209"/>
      <c r="CO239" s="210"/>
    </row>
    <row r="240" spans="1:93" ht="24.95" customHeight="1">
      <c r="A240" s="654" t="str">
        <f ca="1">IFERROR(IF(INDIRECT($A$14&amp;ROW())&lt;&gt;"",COUNTIF(Summary!$B$30:$B$1054,INDIRECT($A$14&amp;ROW())),""),"")</f>
        <v/>
      </c>
      <c r="B240" s="209"/>
      <c r="C240" s="210"/>
      <c r="E240" s="209"/>
      <c r="F240" s="210"/>
      <c r="H240" s="209"/>
      <c r="I240" s="210"/>
      <c r="K240" s="209"/>
      <c r="L240" s="210"/>
      <c r="N240" s="209"/>
      <c r="O240" s="210"/>
      <c r="Q240" s="209"/>
      <c r="R240" s="210"/>
      <c r="T240" s="209"/>
      <c r="U240" s="210"/>
      <c r="W240" s="209"/>
      <c r="X240" s="210"/>
      <c r="Z240" s="209"/>
      <c r="AA240" s="210"/>
      <c r="AC240" s="209"/>
      <c r="AD240" s="210"/>
      <c r="AF240" s="209"/>
      <c r="AG240" s="210"/>
      <c r="AI240" s="209"/>
      <c r="AJ240" s="210"/>
      <c r="AL240" s="209"/>
      <c r="AM240" s="210"/>
      <c r="AO240" s="209"/>
      <c r="AP240" s="210"/>
      <c r="AR240" s="209"/>
      <c r="AS240" s="210"/>
      <c r="AU240" s="209"/>
      <c r="AV240" s="210"/>
      <c r="AX240" s="209"/>
      <c r="AY240" s="671"/>
      <c r="BA240" s="209"/>
      <c r="BB240" s="210"/>
      <c r="BD240" s="209"/>
      <c r="BE240" s="210"/>
      <c r="BG240" s="209"/>
      <c r="BH240" s="210"/>
      <c r="BJ240" s="209"/>
      <c r="BK240" s="210"/>
      <c r="BM240" s="209"/>
      <c r="BN240" s="210"/>
      <c r="BP240" s="209"/>
      <c r="BQ240" s="210"/>
      <c r="BS240" s="209"/>
      <c r="BT240" s="210"/>
      <c r="BV240" s="209"/>
      <c r="BW240" s="210"/>
      <c r="BY240" s="209"/>
      <c r="BZ240" s="210"/>
      <c r="CB240" s="209"/>
      <c r="CC240" s="210"/>
      <c r="CE240" s="209"/>
      <c r="CF240" s="210"/>
      <c r="CH240" s="209"/>
      <c r="CI240" s="210"/>
      <c r="CK240" s="209"/>
      <c r="CL240" s="210"/>
      <c r="CN240" s="209"/>
      <c r="CO240" s="210"/>
    </row>
    <row r="241" spans="1:93" ht="24.95" customHeight="1">
      <c r="A241" s="654" t="str">
        <f ca="1">IFERROR(IF(INDIRECT($A$14&amp;ROW())&lt;&gt;"",COUNTIF(Summary!$B$30:$B$1054,INDIRECT($A$14&amp;ROW())),""),"")</f>
        <v/>
      </c>
      <c r="B241" s="209"/>
      <c r="C241" s="210"/>
      <c r="E241" s="209"/>
      <c r="F241" s="210"/>
      <c r="H241" s="209"/>
      <c r="I241" s="210"/>
      <c r="K241" s="209"/>
      <c r="L241" s="210"/>
      <c r="N241" s="209"/>
      <c r="O241" s="210"/>
      <c r="Q241" s="209"/>
      <c r="R241" s="210"/>
      <c r="T241" s="209"/>
      <c r="U241" s="210"/>
      <c r="W241" s="209"/>
      <c r="X241" s="210"/>
      <c r="Z241" s="209"/>
      <c r="AA241" s="210"/>
      <c r="AC241" s="209"/>
      <c r="AD241" s="210"/>
      <c r="AF241" s="209"/>
      <c r="AG241" s="210"/>
      <c r="AI241" s="209"/>
      <c r="AJ241" s="210"/>
      <c r="AL241" s="209"/>
      <c r="AM241" s="210"/>
      <c r="AO241" s="209"/>
      <c r="AP241" s="210"/>
      <c r="AR241" s="209"/>
      <c r="AS241" s="210"/>
      <c r="AU241" s="209"/>
      <c r="AV241" s="210"/>
      <c r="AX241" s="209"/>
      <c r="AY241" s="671"/>
      <c r="BA241" s="209"/>
      <c r="BB241" s="210"/>
      <c r="BD241" s="209"/>
      <c r="BE241" s="210"/>
      <c r="BG241" s="209"/>
      <c r="BH241" s="210"/>
      <c r="BJ241" s="209"/>
      <c r="BK241" s="210"/>
      <c r="BM241" s="209"/>
      <c r="BN241" s="210"/>
      <c r="BP241" s="209"/>
      <c r="BQ241" s="210"/>
      <c r="BS241" s="209"/>
      <c r="BT241" s="210"/>
      <c r="BV241" s="209"/>
      <c r="BW241" s="210"/>
      <c r="BY241" s="209"/>
      <c r="BZ241" s="210"/>
      <c r="CB241" s="209"/>
      <c r="CC241" s="210"/>
      <c r="CE241" s="209"/>
      <c r="CF241" s="210"/>
      <c r="CH241" s="209"/>
      <c r="CI241" s="210"/>
      <c r="CK241" s="209"/>
      <c r="CL241" s="210"/>
      <c r="CN241" s="209"/>
      <c r="CO241" s="210"/>
    </row>
    <row r="242" spans="1:93" ht="24.95" customHeight="1">
      <c r="A242" s="654" t="str">
        <f ca="1">IFERROR(IF(INDIRECT($A$14&amp;ROW())&lt;&gt;"",COUNTIF(Summary!$B$30:$B$1054,INDIRECT($A$14&amp;ROW())),""),"")</f>
        <v/>
      </c>
      <c r="B242" s="209"/>
      <c r="C242" s="210"/>
      <c r="E242" s="209"/>
      <c r="F242" s="210"/>
      <c r="H242" s="209"/>
      <c r="I242" s="210"/>
      <c r="K242" s="209"/>
      <c r="L242" s="210"/>
      <c r="N242" s="209"/>
      <c r="O242" s="210"/>
      <c r="Q242" s="209"/>
      <c r="R242" s="210"/>
      <c r="T242" s="209"/>
      <c r="U242" s="210"/>
      <c r="W242" s="209"/>
      <c r="X242" s="210"/>
      <c r="Z242" s="209"/>
      <c r="AA242" s="210"/>
      <c r="AC242" s="209"/>
      <c r="AD242" s="210"/>
      <c r="AF242" s="209"/>
      <c r="AG242" s="210"/>
      <c r="AI242" s="209"/>
      <c r="AJ242" s="210"/>
      <c r="AL242" s="209"/>
      <c r="AM242" s="210"/>
      <c r="AO242" s="209"/>
      <c r="AP242" s="210"/>
      <c r="AR242" s="209"/>
      <c r="AS242" s="210"/>
      <c r="AU242" s="209"/>
      <c r="AV242" s="210"/>
      <c r="AX242" s="209"/>
      <c r="AY242" s="671"/>
      <c r="BA242" s="209"/>
      <c r="BB242" s="210"/>
      <c r="BD242" s="209"/>
      <c r="BE242" s="210"/>
      <c r="BG242" s="209"/>
      <c r="BH242" s="210"/>
      <c r="BJ242" s="209"/>
      <c r="BK242" s="210"/>
      <c r="BM242" s="209"/>
      <c r="BN242" s="210"/>
      <c r="BP242" s="209"/>
      <c r="BQ242" s="210"/>
      <c r="BS242" s="209"/>
      <c r="BT242" s="210"/>
      <c r="BV242" s="209"/>
      <c r="BW242" s="210"/>
      <c r="BY242" s="209"/>
      <c r="BZ242" s="210"/>
      <c r="CB242" s="209"/>
      <c r="CC242" s="210"/>
      <c r="CE242" s="209"/>
      <c r="CF242" s="210"/>
      <c r="CH242" s="209"/>
      <c r="CI242" s="210"/>
      <c r="CK242" s="209"/>
      <c r="CL242" s="210"/>
      <c r="CN242" s="209"/>
      <c r="CO242" s="210"/>
    </row>
    <row r="243" spans="1:93" ht="24.95" customHeight="1">
      <c r="A243" s="654" t="str">
        <f ca="1">IFERROR(IF(INDIRECT($A$14&amp;ROW())&lt;&gt;"",COUNTIF(Summary!$B$30:$B$1054,INDIRECT($A$14&amp;ROW())),""),"")</f>
        <v/>
      </c>
      <c r="B243" s="209"/>
      <c r="C243" s="210"/>
      <c r="E243" s="209"/>
      <c r="F243" s="210"/>
      <c r="H243" s="209"/>
      <c r="I243" s="210"/>
      <c r="K243" s="209"/>
      <c r="L243" s="210"/>
      <c r="N243" s="209"/>
      <c r="O243" s="210"/>
      <c r="Q243" s="209"/>
      <c r="R243" s="210"/>
      <c r="T243" s="209"/>
      <c r="U243" s="210"/>
      <c r="W243" s="209"/>
      <c r="X243" s="210"/>
      <c r="Z243" s="209"/>
      <c r="AA243" s="210"/>
      <c r="AC243" s="209"/>
      <c r="AD243" s="210"/>
      <c r="AF243" s="209"/>
      <c r="AG243" s="210"/>
      <c r="AI243" s="209"/>
      <c r="AJ243" s="210"/>
      <c r="AL243" s="209"/>
      <c r="AM243" s="210"/>
      <c r="AO243" s="209"/>
      <c r="AP243" s="210"/>
      <c r="AR243" s="209"/>
      <c r="AS243" s="210"/>
      <c r="AU243" s="209"/>
      <c r="AV243" s="210"/>
      <c r="AX243" s="209"/>
      <c r="AY243" s="671"/>
      <c r="BA243" s="209"/>
      <c r="BB243" s="210"/>
      <c r="BD243" s="209"/>
      <c r="BE243" s="210"/>
      <c r="BG243" s="209"/>
      <c r="BH243" s="210"/>
      <c r="BJ243" s="209"/>
      <c r="BK243" s="210"/>
      <c r="BM243" s="209"/>
      <c r="BN243" s="210"/>
      <c r="BP243" s="209"/>
      <c r="BQ243" s="210"/>
      <c r="BS243" s="209"/>
      <c r="BT243" s="210"/>
      <c r="BV243" s="209"/>
      <c r="BW243" s="210"/>
      <c r="BY243" s="209"/>
      <c r="BZ243" s="210"/>
      <c r="CB243" s="209"/>
      <c r="CC243" s="210"/>
      <c r="CE243" s="209"/>
      <c r="CF243" s="210"/>
      <c r="CH243" s="209"/>
      <c r="CI243" s="210"/>
      <c r="CK243" s="209"/>
      <c r="CL243" s="210"/>
      <c r="CN243" s="209"/>
      <c r="CO243" s="210"/>
    </row>
    <row r="244" spans="1:93" ht="24.95" customHeight="1">
      <c r="A244" s="654" t="str">
        <f ca="1">IFERROR(IF(INDIRECT($A$14&amp;ROW())&lt;&gt;"",COUNTIF(Summary!$B$30:$B$1054,INDIRECT($A$14&amp;ROW())),""),"")</f>
        <v/>
      </c>
      <c r="B244" s="209"/>
      <c r="C244" s="210"/>
      <c r="E244" s="209"/>
      <c r="F244" s="210"/>
      <c r="H244" s="209"/>
      <c r="I244" s="210"/>
      <c r="K244" s="209"/>
      <c r="L244" s="210"/>
      <c r="N244" s="209"/>
      <c r="O244" s="210"/>
      <c r="Q244" s="209"/>
      <c r="R244" s="210"/>
      <c r="T244" s="209"/>
      <c r="U244" s="210"/>
      <c r="W244" s="209"/>
      <c r="X244" s="210"/>
      <c r="Z244" s="209"/>
      <c r="AA244" s="210"/>
      <c r="AC244" s="209"/>
      <c r="AD244" s="210"/>
      <c r="AF244" s="209"/>
      <c r="AG244" s="210"/>
      <c r="AI244" s="209"/>
      <c r="AJ244" s="210"/>
      <c r="AL244" s="209"/>
      <c r="AM244" s="210"/>
      <c r="AO244" s="209"/>
      <c r="AP244" s="210"/>
      <c r="AR244" s="209"/>
      <c r="AS244" s="210"/>
      <c r="AU244" s="209"/>
      <c r="AV244" s="210"/>
      <c r="AX244" s="209"/>
      <c r="AY244" s="671"/>
      <c r="BA244" s="209"/>
      <c r="BB244" s="210"/>
      <c r="BD244" s="209"/>
      <c r="BE244" s="210"/>
      <c r="BG244" s="209"/>
      <c r="BH244" s="210"/>
      <c r="BJ244" s="209"/>
      <c r="BK244" s="210"/>
      <c r="BM244" s="209"/>
      <c r="BN244" s="210"/>
      <c r="BP244" s="209"/>
      <c r="BQ244" s="210"/>
      <c r="BS244" s="209"/>
      <c r="BT244" s="210"/>
      <c r="BV244" s="209"/>
      <c r="BW244" s="210"/>
      <c r="BY244" s="209"/>
      <c r="BZ244" s="210"/>
      <c r="CB244" s="209"/>
      <c r="CC244" s="210"/>
      <c r="CE244" s="209"/>
      <c r="CF244" s="210"/>
      <c r="CH244" s="209"/>
      <c r="CI244" s="210"/>
      <c r="CK244" s="209"/>
      <c r="CL244" s="210"/>
      <c r="CN244" s="209"/>
      <c r="CO244" s="210"/>
    </row>
    <row r="245" spans="1:93" ht="24.95" customHeight="1">
      <c r="A245" s="654" t="str">
        <f ca="1">IFERROR(IF(INDIRECT($A$14&amp;ROW())&lt;&gt;"",COUNTIF(Summary!$B$30:$B$1054,INDIRECT($A$14&amp;ROW())),""),"")</f>
        <v/>
      </c>
      <c r="B245" s="209"/>
      <c r="C245" s="210"/>
      <c r="E245" s="209"/>
      <c r="F245" s="210"/>
      <c r="H245" s="209"/>
      <c r="I245" s="210"/>
      <c r="K245" s="209"/>
      <c r="L245" s="210"/>
      <c r="N245" s="209"/>
      <c r="O245" s="210"/>
      <c r="Q245" s="209"/>
      <c r="R245" s="210"/>
      <c r="T245" s="209"/>
      <c r="U245" s="210"/>
      <c r="W245" s="209"/>
      <c r="X245" s="210"/>
      <c r="Z245" s="209"/>
      <c r="AA245" s="210"/>
      <c r="AC245" s="209"/>
      <c r="AD245" s="210"/>
      <c r="AF245" s="209"/>
      <c r="AG245" s="210"/>
      <c r="AI245" s="209"/>
      <c r="AJ245" s="210"/>
      <c r="AL245" s="209"/>
      <c r="AM245" s="210"/>
      <c r="AO245" s="209"/>
      <c r="AP245" s="210"/>
      <c r="AR245" s="209"/>
      <c r="AS245" s="210"/>
      <c r="AU245" s="209"/>
      <c r="AV245" s="210"/>
      <c r="AX245" s="209"/>
      <c r="AY245" s="671"/>
      <c r="BA245" s="209"/>
      <c r="BB245" s="210"/>
      <c r="BD245" s="209"/>
      <c r="BE245" s="210"/>
      <c r="BG245" s="209"/>
      <c r="BH245" s="210"/>
      <c r="BJ245" s="209"/>
      <c r="BK245" s="210"/>
      <c r="BM245" s="209"/>
      <c r="BN245" s="210"/>
      <c r="BP245" s="209"/>
      <c r="BQ245" s="210"/>
      <c r="BS245" s="209"/>
      <c r="BT245" s="210"/>
      <c r="BV245" s="209"/>
      <c r="BW245" s="210"/>
      <c r="BY245" s="209"/>
      <c r="BZ245" s="210"/>
      <c r="CB245" s="209"/>
      <c r="CC245" s="210"/>
      <c r="CE245" s="209"/>
      <c r="CF245" s="210"/>
      <c r="CH245" s="209"/>
      <c r="CI245" s="210"/>
      <c r="CK245" s="209"/>
      <c r="CL245" s="210"/>
      <c r="CN245" s="209"/>
      <c r="CO245" s="210"/>
    </row>
    <row r="246" spans="1:93" ht="24.95" customHeight="1">
      <c r="A246" s="654" t="str">
        <f ca="1">IFERROR(IF(INDIRECT($A$14&amp;ROW())&lt;&gt;"",COUNTIF(Summary!$B$30:$B$1054,INDIRECT($A$14&amp;ROW())),""),"")</f>
        <v/>
      </c>
      <c r="B246" s="209"/>
      <c r="C246" s="210"/>
      <c r="E246" s="209"/>
      <c r="F246" s="210"/>
      <c r="H246" s="209"/>
      <c r="I246" s="210"/>
      <c r="K246" s="209"/>
      <c r="L246" s="210"/>
      <c r="N246" s="209"/>
      <c r="O246" s="210"/>
      <c r="Q246" s="209"/>
      <c r="R246" s="210"/>
      <c r="T246" s="209"/>
      <c r="U246" s="210"/>
      <c r="W246" s="209"/>
      <c r="X246" s="210"/>
      <c r="Z246" s="209"/>
      <c r="AA246" s="210"/>
      <c r="AC246" s="209"/>
      <c r="AD246" s="210"/>
      <c r="AF246" s="209"/>
      <c r="AG246" s="210"/>
      <c r="AI246" s="209"/>
      <c r="AJ246" s="210"/>
      <c r="AL246" s="209"/>
      <c r="AM246" s="210"/>
      <c r="AO246" s="209"/>
      <c r="AP246" s="210"/>
      <c r="AR246" s="209"/>
      <c r="AS246" s="210"/>
      <c r="AU246" s="209"/>
      <c r="AV246" s="210"/>
      <c r="AX246" s="209"/>
      <c r="AY246" s="671"/>
      <c r="BA246" s="209"/>
      <c r="BB246" s="210"/>
      <c r="BD246" s="209"/>
      <c r="BE246" s="210"/>
      <c r="BG246" s="209"/>
      <c r="BH246" s="210"/>
      <c r="BJ246" s="209"/>
      <c r="BK246" s="210"/>
      <c r="BM246" s="209"/>
      <c r="BN246" s="210"/>
      <c r="BP246" s="209"/>
      <c r="BQ246" s="210"/>
      <c r="BS246" s="209"/>
      <c r="BT246" s="210"/>
      <c r="BV246" s="209"/>
      <c r="BW246" s="210"/>
      <c r="BY246" s="209"/>
      <c r="BZ246" s="210"/>
      <c r="CB246" s="209"/>
      <c r="CC246" s="210"/>
      <c r="CE246" s="209"/>
      <c r="CF246" s="210"/>
      <c r="CH246" s="209"/>
      <c r="CI246" s="210"/>
      <c r="CK246" s="209"/>
      <c r="CL246" s="210"/>
      <c r="CN246" s="209"/>
      <c r="CO246" s="210"/>
    </row>
    <row r="247" spans="1:93" ht="24.95" customHeight="1">
      <c r="A247" s="654" t="str">
        <f ca="1">IFERROR(IF(INDIRECT($A$14&amp;ROW())&lt;&gt;"",COUNTIF(Summary!$B$30:$B$1054,INDIRECT($A$14&amp;ROW())),""),"")</f>
        <v/>
      </c>
      <c r="B247" s="209"/>
      <c r="C247" s="210"/>
      <c r="E247" s="209"/>
      <c r="F247" s="210"/>
      <c r="H247" s="209"/>
      <c r="I247" s="210"/>
      <c r="K247" s="209"/>
      <c r="L247" s="210"/>
      <c r="N247" s="209"/>
      <c r="O247" s="210"/>
      <c r="Q247" s="209"/>
      <c r="R247" s="210"/>
      <c r="T247" s="209"/>
      <c r="U247" s="210"/>
      <c r="W247" s="209"/>
      <c r="X247" s="210"/>
      <c r="Z247" s="209"/>
      <c r="AA247" s="210"/>
      <c r="AC247" s="209"/>
      <c r="AD247" s="210"/>
      <c r="AF247" s="209"/>
      <c r="AG247" s="210"/>
      <c r="AI247" s="209"/>
      <c r="AJ247" s="210"/>
      <c r="AL247" s="209"/>
      <c r="AM247" s="210"/>
      <c r="AO247" s="209"/>
      <c r="AP247" s="210"/>
      <c r="AR247" s="209"/>
      <c r="AS247" s="210"/>
      <c r="AU247" s="209"/>
      <c r="AV247" s="210"/>
      <c r="AX247" s="209"/>
      <c r="AY247" s="671"/>
      <c r="BA247" s="209"/>
      <c r="BB247" s="210"/>
      <c r="BD247" s="209"/>
      <c r="BE247" s="210"/>
      <c r="BG247" s="209"/>
      <c r="BH247" s="210"/>
      <c r="BJ247" s="209"/>
      <c r="BK247" s="210"/>
      <c r="BM247" s="209"/>
      <c r="BN247" s="210"/>
      <c r="BP247" s="209"/>
      <c r="BQ247" s="210"/>
      <c r="BS247" s="209"/>
      <c r="BT247" s="210"/>
      <c r="BV247" s="209"/>
      <c r="BW247" s="210"/>
      <c r="BY247" s="209"/>
      <c r="BZ247" s="210"/>
      <c r="CB247" s="209"/>
      <c r="CC247" s="210"/>
      <c r="CE247" s="209"/>
      <c r="CF247" s="210"/>
      <c r="CH247" s="209"/>
      <c r="CI247" s="210"/>
      <c r="CK247" s="209"/>
      <c r="CL247" s="210"/>
      <c r="CN247" s="209"/>
      <c r="CO247" s="210"/>
    </row>
    <row r="248" spans="1:93" ht="24.95" customHeight="1">
      <c r="A248" s="654" t="str">
        <f ca="1">IFERROR(IF(INDIRECT($A$14&amp;ROW())&lt;&gt;"",COUNTIF(Summary!$B$30:$B$1054,INDIRECT($A$14&amp;ROW())),""),"")</f>
        <v/>
      </c>
      <c r="B248" s="209"/>
      <c r="C248" s="210"/>
      <c r="E248" s="209"/>
      <c r="F248" s="210"/>
      <c r="H248" s="209"/>
      <c r="I248" s="210"/>
      <c r="K248" s="209"/>
      <c r="L248" s="210"/>
      <c r="N248" s="209"/>
      <c r="O248" s="210"/>
      <c r="Q248" s="209"/>
      <c r="R248" s="210"/>
      <c r="T248" s="209"/>
      <c r="U248" s="210"/>
      <c r="W248" s="209"/>
      <c r="X248" s="210"/>
      <c r="Z248" s="209"/>
      <c r="AA248" s="210"/>
      <c r="AC248" s="209"/>
      <c r="AD248" s="210"/>
      <c r="AF248" s="209"/>
      <c r="AG248" s="210"/>
      <c r="AI248" s="209"/>
      <c r="AJ248" s="210"/>
      <c r="AL248" s="209"/>
      <c r="AM248" s="210"/>
      <c r="AO248" s="209"/>
      <c r="AP248" s="210"/>
      <c r="AR248" s="209"/>
      <c r="AS248" s="210"/>
      <c r="AU248" s="209"/>
      <c r="AV248" s="210"/>
      <c r="AX248" s="209"/>
      <c r="AY248" s="671"/>
      <c r="BA248" s="209"/>
      <c r="BB248" s="210"/>
      <c r="BD248" s="209"/>
      <c r="BE248" s="210"/>
      <c r="BG248" s="209"/>
      <c r="BH248" s="210"/>
      <c r="BJ248" s="209"/>
      <c r="BK248" s="210"/>
      <c r="BM248" s="209"/>
      <c r="BN248" s="210"/>
      <c r="BP248" s="209"/>
      <c r="BQ248" s="210"/>
      <c r="BS248" s="209"/>
      <c r="BT248" s="210"/>
      <c r="BV248" s="209"/>
      <c r="BW248" s="210"/>
      <c r="BY248" s="209"/>
      <c r="BZ248" s="210"/>
      <c r="CB248" s="209"/>
      <c r="CC248" s="210"/>
      <c r="CE248" s="209"/>
      <c r="CF248" s="210"/>
      <c r="CH248" s="209"/>
      <c r="CI248" s="210"/>
      <c r="CK248" s="209"/>
      <c r="CL248" s="210"/>
      <c r="CN248" s="209"/>
      <c r="CO248" s="210"/>
    </row>
    <row r="249" spans="1:93" ht="24.95" customHeight="1">
      <c r="A249" s="654" t="str">
        <f ca="1">IFERROR(IF(INDIRECT($A$14&amp;ROW())&lt;&gt;"",COUNTIF(Summary!$B$30:$B$1054,INDIRECT($A$14&amp;ROW())),""),"")</f>
        <v/>
      </c>
      <c r="B249" s="209"/>
      <c r="C249" s="210"/>
      <c r="E249" s="209"/>
      <c r="F249" s="210"/>
      <c r="H249" s="209"/>
      <c r="I249" s="210"/>
      <c r="K249" s="209"/>
      <c r="L249" s="210"/>
      <c r="N249" s="209"/>
      <c r="O249" s="210"/>
      <c r="Q249" s="209"/>
      <c r="R249" s="210"/>
      <c r="T249" s="209"/>
      <c r="U249" s="210"/>
      <c r="W249" s="209"/>
      <c r="X249" s="210"/>
      <c r="Z249" s="209"/>
      <c r="AA249" s="210"/>
      <c r="AC249" s="209"/>
      <c r="AD249" s="210"/>
      <c r="AF249" s="209"/>
      <c r="AG249" s="210"/>
      <c r="AI249" s="209"/>
      <c r="AJ249" s="210"/>
      <c r="AL249" s="209"/>
      <c r="AM249" s="210"/>
      <c r="AO249" s="209"/>
      <c r="AP249" s="210"/>
      <c r="AR249" s="209"/>
      <c r="AS249" s="210"/>
      <c r="AU249" s="209"/>
      <c r="AV249" s="210"/>
      <c r="AX249" s="209"/>
      <c r="AY249" s="671"/>
      <c r="BA249" s="209"/>
      <c r="BB249" s="210"/>
      <c r="BD249" s="209"/>
      <c r="BE249" s="210"/>
      <c r="BG249" s="209"/>
      <c r="BH249" s="210"/>
      <c r="BJ249" s="209"/>
      <c r="BK249" s="210"/>
      <c r="BM249" s="209"/>
      <c r="BN249" s="210"/>
      <c r="BP249" s="209"/>
      <c r="BQ249" s="210"/>
      <c r="BS249" s="209"/>
      <c r="BT249" s="210"/>
      <c r="BV249" s="209"/>
      <c r="BW249" s="210"/>
      <c r="BY249" s="209"/>
      <c r="BZ249" s="210"/>
      <c r="CB249" s="209"/>
      <c r="CC249" s="210"/>
      <c r="CE249" s="209"/>
      <c r="CF249" s="210"/>
      <c r="CH249" s="209"/>
      <c r="CI249" s="210"/>
      <c r="CK249" s="209"/>
      <c r="CL249" s="210"/>
      <c r="CN249" s="209"/>
      <c r="CO249" s="210"/>
    </row>
    <row r="250" spans="1:93" ht="24.95" customHeight="1">
      <c r="A250" s="654" t="str">
        <f ca="1">IFERROR(IF(INDIRECT($A$14&amp;ROW())&lt;&gt;"",COUNTIF(Summary!$B$30:$B$1054,INDIRECT($A$14&amp;ROW())),""),"")</f>
        <v/>
      </c>
      <c r="B250" s="209"/>
      <c r="C250" s="210"/>
      <c r="E250" s="209"/>
      <c r="F250" s="210"/>
      <c r="H250" s="209"/>
      <c r="I250" s="210"/>
      <c r="K250" s="209"/>
      <c r="L250" s="210"/>
      <c r="N250" s="209"/>
      <c r="O250" s="210"/>
      <c r="Q250" s="209"/>
      <c r="R250" s="210"/>
      <c r="T250" s="209"/>
      <c r="U250" s="210"/>
      <c r="W250" s="209"/>
      <c r="X250" s="210"/>
      <c r="Z250" s="209"/>
      <c r="AA250" s="210"/>
      <c r="AC250" s="209"/>
      <c r="AD250" s="210"/>
      <c r="AF250" s="209"/>
      <c r="AG250" s="210"/>
      <c r="AI250" s="209"/>
      <c r="AJ250" s="210"/>
      <c r="AL250" s="209"/>
      <c r="AM250" s="210"/>
      <c r="AO250" s="209"/>
      <c r="AP250" s="210"/>
      <c r="AR250" s="209"/>
      <c r="AS250" s="210"/>
      <c r="AU250" s="209"/>
      <c r="AV250" s="210"/>
      <c r="AX250" s="209"/>
      <c r="AY250" s="671"/>
      <c r="BA250" s="209"/>
      <c r="BB250" s="210"/>
      <c r="BD250" s="209"/>
      <c r="BE250" s="210"/>
      <c r="BG250" s="209"/>
      <c r="BH250" s="210"/>
      <c r="BJ250" s="209"/>
      <c r="BK250" s="210"/>
      <c r="BM250" s="209"/>
      <c r="BN250" s="210"/>
      <c r="BP250" s="209"/>
      <c r="BQ250" s="210"/>
      <c r="BS250" s="209"/>
      <c r="BT250" s="210"/>
      <c r="BV250" s="209"/>
      <c r="BW250" s="210"/>
      <c r="BY250" s="209"/>
      <c r="BZ250" s="210"/>
      <c r="CB250" s="209"/>
      <c r="CC250" s="210"/>
      <c r="CE250" s="209"/>
      <c r="CF250" s="210"/>
      <c r="CH250" s="209"/>
      <c r="CI250" s="210"/>
      <c r="CK250" s="209"/>
      <c r="CL250" s="210"/>
      <c r="CN250" s="209"/>
      <c r="CO250" s="210"/>
    </row>
    <row r="251" spans="1:93" ht="24.95" customHeight="1">
      <c r="A251" s="654" t="str">
        <f ca="1">IFERROR(IF(INDIRECT($A$14&amp;ROW())&lt;&gt;"",COUNTIF(Summary!$B$30:$B$1054,INDIRECT($A$14&amp;ROW())),""),"")</f>
        <v/>
      </c>
      <c r="B251" s="209"/>
      <c r="C251" s="210"/>
      <c r="E251" s="209"/>
      <c r="F251" s="210"/>
      <c r="H251" s="209"/>
      <c r="I251" s="210"/>
      <c r="K251" s="209"/>
      <c r="L251" s="210"/>
      <c r="N251" s="209"/>
      <c r="O251" s="210"/>
      <c r="Q251" s="209"/>
      <c r="R251" s="210"/>
      <c r="T251" s="209"/>
      <c r="U251" s="210"/>
      <c r="W251" s="209"/>
      <c r="X251" s="210"/>
      <c r="Z251" s="209"/>
      <c r="AA251" s="210"/>
      <c r="AC251" s="209"/>
      <c r="AD251" s="210"/>
      <c r="AF251" s="209"/>
      <c r="AG251" s="210"/>
      <c r="AI251" s="209"/>
      <c r="AJ251" s="210"/>
      <c r="AL251" s="209"/>
      <c r="AM251" s="210"/>
      <c r="AO251" s="209"/>
      <c r="AP251" s="210"/>
      <c r="AR251" s="209"/>
      <c r="AS251" s="210"/>
      <c r="AU251" s="209"/>
      <c r="AV251" s="210"/>
      <c r="AX251" s="209"/>
      <c r="AY251" s="671"/>
      <c r="BA251" s="209"/>
      <c r="BB251" s="210"/>
      <c r="BD251" s="209"/>
      <c r="BE251" s="210"/>
      <c r="BG251" s="209"/>
      <c r="BH251" s="210"/>
      <c r="BJ251" s="209"/>
      <c r="BK251" s="210"/>
      <c r="BM251" s="209"/>
      <c r="BN251" s="210"/>
      <c r="BP251" s="209"/>
      <c r="BQ251" s="210"/>
      <c r="BS251" s="209"/>
      <c r="BT251" s="210"/>
      <c r="BV251" s="209"/>
      <c r="BW251" s="210"/>
      <c r="BY251" s="209"/>
      <c r="BZ251" s="210"/>
      <c r="CB251" s="209"/>
      <c r="CC251" s="210"/>
      <c r="CE251" s="209"/>
      <c r="CF251" s="210"/>
      <c r="CH251" s="209"/>
      <c r="CI251" s="210"/>
      <c r="CK251" s="209"/>
      <c r="CL251" s="210"/>
      <c r="CN251" s="209"/>
      <c r="CO251" s="210"/>
    </row>
    <row r="252" spans="1:93" ht="24.95" customHeight="1">
      <c r="A252" s="654" t="str">
        <f ca="1">IFERROR(IF(INDIRECT($A$14&amp;ROW())&lt;&gt;"",COUNTIF(Summary!$B$30:$B$1054,INDIRECT($A$14&amp;ROW())),""),"")</f>
        <v/>
      </c>
      <c r="B252" s="209"/>
      <c r="C252" s="210"/>
      <c r="E252" s="209"/>
      <c r="F252" s="210"/>
      <c r="H252" s="209"/>
      <c r="I252" s="210"/>
      <c r="K252" s="209"/>
      <c r="L252" s="210"/>
      <c r="N252" s="209"/>
      <c r="O252" s="210"/>
      <c r="Q252" s="209"/>
      <c r="R252" s="210"/>
      <c r="T252" s="209"/>
      <c r="U252" s="210"/>
      <c r="W252" s="209"/>
      <c r="X252" s="210"/>
      <c r="Z252" s="209"/>
      <c r="AA252" s="210"/>
      <c r="AC252" s="209"/>
      <c r="AD252" s="210"/>
      <c r="AF252" s="209"/>
      <c r="AG252" s="210"/>
      <c r="AI252" s="209"/>
      <c r="AJ252" s="210"/>
      <c r="AL252" s="209"/>
      <c r="AM252" s="210"/>
      <c r="AO252" s="209"/>
      <c r="AP252" s="210"/>
      <c r="AR252" s="209"/>
      <c r="AS252" s="210"/>
      <c r="AU252" s="209"/>
      <c r="AV252" s="210"/>
      <c r="AX252" s="209"/>
      <c r="AY252" s="671"/>
      <c r="BA252" s="209"/>
      <c r="BB252" s="210"/>
      <c r="BD252" s="209"/>
      <c r="BE252" s="210"/>
      <c r="BG252" s="209"/>
      <c r="BH252" s="210"/>
      <c r="BJ252" s="209"/>
      <c r="BK252" s="210"/>
      <c r="BM252" s="209"/>
      <c r="BN252" s="210"/>
      <c r="BP252" s="209"/>
      <c r="BQ252" s="210"/>
      <c r="BS252" s="209"/>
      <c r="BT252" s="210"/>
      <c r="BV252" s="209"/>
      <c r="BW252" s="210"/>
      <c r="BY252" s="209"/>
      <c r="BZ252" s="210"/>
      <c r="CB252" s="209"/>
      <c r="CC252" s="210"/>
      <c r="CE252" s="209"/>
      <c r="CF252" s="210"/>
      <c r="CH252" s="209"/>
      <c r="CI252" s="210"/>
      <c r="CK252" s="209"/>
      <c r="CL252" s="210"/>
      <c r="CN252" s="209"/>
      <c r="CO252" s="210"/>
    </row>
    <row r="253" spans="1:93" ht="24.95" customHeight="1">
      <c r="A253" s="654" t="str">
        <f ca="1">IFERROR(IF(INDIRECT($A$14&amp;ROW())&lt;&gt;"",COUNTIF(Summary!$B$30:$B$1054,INDIRECT($A$14&amp;ROW())),""),"")</f>
        <v/>
      </c>
      <c r="B253" s="209"/>
      <c r="C253" s="210"/>
      <c r="E253" s="209"/>
      <c r="F253" s="210"/>
      <c r="H253" s="209"/>
      <c r="I253" s="210"/>
      <c r="K253" s="209"/>
      <c r="L253" s="210"/>
      <c r="N253" s="209"/>
      <c r="O253" s="210"/>
      <c r="Q253" s="209"/>
      <c r="R253" s="210"/>
      <c r="T253" s="209"/>
      <c r="U253" s="210"/>
      <c r="W253" s="209"/>
      <c r="X253" s="210"/>
      <c r="Z253" s="209"/>
      <c r="AA253" s="210"/>
      <c r="AC253" s="209"/>
      <c r="AD253" s="210"/>
      <c r="AF253" s="209"/>
      <c r="AG253" s="210"/>
      <c r="AI253" s="209"/>
      <c r="AJ253" s="210"/>
      <c r="AL253" s="209"/>
      <c r="AM253" s="210"/>
      <c r="AO253" s="209"/>
      <c r="AP253" s="210"/>
      <c r="AR253" s="209"/>
      <c r="AS253" s="210"/>
      <c r="AU253" s="209"/>
      <c r="AV253" s="210"/>
      <c r="AX253" s="209"/>
      <c r="AY253" s="671"/>
      <c r="BA253" s="209"/>
      <c r="BB253" s="210"/>
      <c r="BD253" s="209"/>
      <c r="BE253" s="210"/>
      <c r="BG253" s="209"/>
      <c r="BH253" s="210"/>
      <c r="BJ253" s="209"/>
      <c r="BK253" s="210"/>
      <c r="BM253" s="209"/>
      <c r="BN253" s="210"/>
      <c r="BP253" s="209"/>
      <c r="BQ253" s="210"/>
      <c r="BS253" s="209"/>
      <c r="BT253" s="210"/>
      <c r="BV253" s="209"/>
      <c r="BW253" s="210"/>
      <c r="BY253" s="209"/>
      <c r="BZ253" s="210"/>
      <c r="CB253" s="209"/>
      <c r="CC253" s="210"/>
      <c r="CE253" s="209"/>
      <c r="CF253" s="210"/>
      <c r="CH253" s="209"/>
      <c r="CI253" s="210"/>
      <c r="CK253" s="209"/>
      <c r="CL253" s="210"/>
      <c r="CN253" s="209"/>
      <c r="CO253" s="210"/>
    </row>
    <row r="254" spans="1:93" ht="24.95" customHeight="1">
      <c r="A254" s="654" t="str">
        <f ca="1">IFERROR(IF(INDIRECT($A$14&amp;ROW())&lt;&gt;"",COUNTIF(Summary!$B$30:$B$1054,INDIRECT($A$14&amp;ROW())),""),"")</f>
        <v/>
      </c>
      <c r="B254" s="209"/>
      <c r="C254" s="210"/>
      <c r="E254" s="209"/>
      <c r="F254" s="210"/>
      <c r="H254" s="209"/>
      <c r="I254" s="210"/>
      <c r="K254" s="209"/>
      <c r="L254" s="210"/>
      <c r="N254" s="209"/>
      <c r="O254" s="210"/>
      <c r="Q254" s="209"/>
      <c r="R254" s="210"/>
      <c r="T254" s="209"/>
      <c r="U254" s="210"/>
      <c r="W254" s="209"/>
      <c r="X254" s="210"/>
      <c r="Z254" s="209"/>
      <c r="AA254" s="210"/>
      <c r="AC254" s="209"/>
      <c r="AD254" s="210"/>
      <c r="AF254" s="209"/>
      <c r="AG254" s="210"/>
      <c r="AI254" s="209"/>
      <c r="AJ254" s="210"/>
      <c r="AL254" s="209"/>
      <c r="AM254" s="210"/>
      <c r="AO254" s="209"/>
      <c r="AP254" s="210"/>
      <c r="AR254" s="209"/>
      <c r="AS254" s="210"/>
      <c r="AU254" s="209"/>
      <c r="AV254" s="210"/>
      <c r="AX254" s="209"/>
      <c r="AY254" s="671"/>
      <c r="BA254" s="209"/>
      <c r="BB254" s="210"/>
      <c r="BD254" s="209"/>
      <c r="BE254" s="210"/>
      <c r="BG254" s="209"/>
      <c r="BH254" s="210"/>
      <c r="BJ254" s="209"/>
      <c r="BK254" s="210"/>
      <c r="BM254" s="209"/>
      <c r="BN254" s="210"/>
      <c r="BP254" s="209"/>
      <c r="BQ254" s="210"/>
      <c r="BS254" s="209"/>
      <c r="BT254" s="210"/>
      <c r="BV254" s="209"/>
      <c r="BW254" s="210"/>
      <c r="BY254" s="209"/>
      <c r="BZ254" s="210"/>
      <c r="CB254" s="209"/>
      <c r="CC254" s="210"/>
      <c r="CE254" s="209"/>
      <c r="CF254" s="210"/>
      <c r="CH254" s="209"/>
      <c r="CI254" s="210"/>
      <c r="CK254" s="209"/>
      <c r="CL254" s="210"/>
      <c r="CN254" s="209"/>
      <c r="CO254" s="210"/>
    </row>
    <row r="255" spans="1:93" ht="24.95" customHeight="1">
      <c r="A255" s="654" t="str">
        <f ca="1">IFERROR(IF(INDIRECT($A$14&amp;ROW())&lt;&gt;"",COUNTIF(Summary!$B$30:$B$1054,INDIRECT($A$14&amp;ROW())),""),"")</f>
        <v/>
      </c>
      <c r="B255" s="209"/>
      <c r="C255" s="210"/>
      <c r="E255" s="209"/>
      <c r="F255" s="210"/>
      <c r="H255" s="209"/>
      <c r="I255" s="210"/>
      <c r="K255" s="209"/>
      <c r="L255" s="210"/>
      <c r="N255" s="209"/>
      <c r="O255" s="210"/>
      <c r="Q255" s="209"/>
      <c r="R255" s="210"/>
      <c r="T255" s="209"/>
      <c r="U255" s="210"/>
      <c r="W255" s="209"/>
      <c r="X255" s="210"/>
      <c r="Z255" s="209"/>
      <c r="AA255" s="210"/>
      <c r="AC255" s="209"/>
      <c r="AD255" s="210"/>
      <c r="AF255" s="209"/>
      <c r="AG255" s="210"/>
      <c r="AI255" s="209"/>
      <c r="AJ255" s="210"/>
      <c r="AL255" s="209"/>
      <c r="AM255" s="210"/>
      <c r="AO255" s="209"/>
      <c r="AP255" s="210"/>
      <c r="AR255" s="209"/>
      <c r="AS255" s="210"/>
      <c r="AU255" s="209"/>
      <c r="AV255" s="210"/>
      <c r="AX255" s="209"/>
      <c r="AY255" s="671"/>
      <c r="BA255" s="209"/>
      <c r="BB255" s="210"/>
      <c r="BD255" s="209"/>
      <c r="BE255" s="210"/>
      <c r="BG255" s="209"/>
      <c r="BH255" s="210"/>
      <c r="BJ255" s="209"/>
      <c r="BK255" s="210"/>
      <c r="BM255" s="209"/>
      <c r="BN255" s="210"/>
      <c r="BP255" s="209"/>
      <c r="BQ255" s="210"/>
      <c r="BS255" s="209"/>
      <c r="BT255" s="210"/>
      <c r="BV255" s="209"/>
      <c r="BW255" s="210"/>
      <c r="BY255" s="209"/>
      <c r="BZ255" s="210"/>
      <c r="CB255" s="209"/>
      <c r="CC255" s="210"/>
      <c r="CE255" s="209"/>
      <c r="CF255" s="210"/>
      <c r="CH255" s="209"/>
      <c r="CI255" s="210"/>
      <c r="CK255" s="209"/>
      <c r="CL255" s="210"/>
      <c r="CN255" s="209"/>
      <c r="CO255" s="210"/>
    </row>
    <row r="256" spans="1:93" ht="24.95" customHeight="1">
      <c r="A256" s="654" t="str">
        <f ca="1">IFERROR(IF(INDIRECT($A$14&amp;ROW())&lt;&gt;"",COUNTIF(Summary!$B$30:$B$1054,INDIRECT($A$14&amp;ROW())),""),"")</f>
        <v/>
      </c>
      <c r="B256" s="209"/>
      <c r="C256" s="210"/>
      <c r="E256" s="209"/>
      <c r="F256" s="210"/>
      <c r="H256" s="209"/>
      <c r="I256" s="210"/>
      <c r="K256" s="209"/>
      <c r="L256" s="210"/>
      <c r="N256" s="209"/>
      <c r="O256" s="210"/>
      <c r="Q256" s="209"/>
      <c r="R256" s="210"/>
      <c r="T256" s="209"/>
      <c r="U256" s="210"/>
      <c r="W256" s="209"/>
      <c r="X256" s="210"/>
      <c r="Z256" s="209"/>
      <c r="AA256" s="210"/>
      <c r="AC256" s="209"/>
      <c r="AD256" s="210"/>
      <c r="AF256" s="209"/>
      <c r="AG256" s="210"/>
      <c r="AI256" s="209"/>
      <c r="AJ256" s="210"/>
      <c r="AL256" s="209"/>
      <c r="AM256" s="210"/>
      <c r="AO256" s="209"/>
      <c r="AP256" s="210"/>
      <c r="AR256" s="209"/>
      <c r="AS256" s="210"/>
      <c r="AU256" s="209"/>
      <c r="AV256" s="210"/>
      <c r="AX256" s="209"/>
      <c r="AY256" s="671"/>
      <c r="BA256" s="209"/>
      <c r="BB256" s="210"/>
      <c r="BD256" s="209"/>
      <c r="BE256" s="210"/>
      <c r="BG256" s="209"/>
      <c r="BH256" s="210"/>
      <c r="BJ256" s="209"/>
      <c r="BK256" s="210"/>
      <c r="BM256" s="209"/>
      <c r="BN256" s="210"/>
      <c r="BP256" s="209"/>
      <c r="BQ256" s="210"/>
      <c r="BS256" s="209"/>
      <c r="BT256" s="210"/>
      <c r="BV256" s="209"/>
      <c r="BW256" s="210"/>
      <c r="BY256" s="209"/>
      <c r="BZ256" s="210"/>
      <c r="CB256" s="209"/>
      <c r="CC256" s="210"/>
      <c r="CE256" s="209"/>
      <c r="CF256" s="210"/>
      <c r="CH256" s="209"/>
      <c r="CI256" s="210"/>
      <c r="CK256" s="209"/>
      <c r="CL256" s="210"/>
      <c r="CN256" s="209"/>
      <c r="CO256" s="210"/>
    </row>
    <row r="257" spans="1:93" ht="24.95" customHeight="1">
      <c r="A257" s="654" t="str">
        <f ca="1">IFERROR(IF(INDIRECT($A$14&amp;ROW())&lt;&gt;"",COUNTIF(Summary!$B$30:$B$1054,INDIRECT($A$14&amp;ROW())),""),"")</f>
        <v/>
      </c>
      <c r="B257" s="209"/>
      <c r="C257" s="210"/>
      <c r="E257" s="209"/>
      <c r="F257" s="210"/>
      <c r="H257" s="209"/>
      <c r="I257" s="210"/>
      <c r="K257" s="209"/>
      <c r="L257" s="210"/>
      <c r="N257" s="209"/>
      <c r="O257" s="210"/>
      <c r="Q257" s="209"/>
      <c r="R257" s="210"/>
      <c r="T257" s="209"/>
      <c r="U257" s="210"/>
      <c r="W257" s="209"/>
      <c r="X257" s="210"/>
      <c r="Z257" s="209"/>
      <c r="AA257" s="210"/>
      <c r="AC257" s="209"/>
      <c r="AD257" s="210"/>
      <c r="AF257" s="209"/>
      <c r="AG257" s="210"/>
      <c r="AI257" s="209"/>
      <c r="AJ257" s="210"/>
      <c r="AL257" s="209"/>
      <c r="AM257" s="210"/>
      <c r="AO257" s="209"/>
      <c r="AP257" s="210"/>
      <c r="AR257" s="209"/>
      <c r="AS257" s="210"/>
      <c r="AU257" s="209"/>
      <c r="AV257" s="210"/>
      <c r="AX257" s="209"/>
      <c r="AY257" s="671"/>
      <c r="BA257" s="209"/>
      <c r="BB257" s="210"/>
      <c r="BD257" s="209"/>
      <c r="BE257" s="210"/>
      <c r="BG257" s="209"/>
      <c r="BH257" s="210"/>
      <c r="BJ257" s="209"/>
      <c r="BK257" s="210"/>
      <c r="BM257" s="209"/>
      <c r="BN257" s="210"/>
      <c r="BP257" s="209"/>
      <c r="BQ257" s="210"/>
      <c r="BS257" s="209"/>
      <c r="BT257" s="210"/>
      <c r="BV257" s="209"/>
      <c r="BW257" s="210"/>
      <c r="BY257" s="209"/>
      <c r="BZ257" s="210"/>
      <c r="CB257" s="209"/>
      <c r="CC257" s="210"/>
      <c r="CE257" s="209"/>
      <c r="CF257" s="210"/>
      <c r="CH257" s="209"/>
      <c r="CI257" s="210"/>
      <c r="CK257" s="209"/>
      <c r="CL257" s="210"/>
      <c r="CN257" s="209"/>
      <c r="CO257" s="210"/>
    </row>
    <row r="258" spans="1:93" ht="24.95" customHeight="1">
      <c r="A258" s="654" t="str">
        <f ca="1">IFERROR(IF(INDIRECT($A$14&amp;ROW())&lt;&gt;"",COUNTIF(Summary!$B$30:$B$1054,INDIRECT($A$14&amp;ROW())),""),"")</f>
        <v/>
      </c>
      <c r="B258" s="209"/>
      <c r="C258" s="210"/>
      <c r="E258" s="209"/>
      <c r="F258" s="210"/>
      <c r="H258" s="209"/>
      <c r="I258" s="210"/>
      <c r="K258" s="209"/>
      <c r="L258" s="210"/>
      <c r="N258" s="209"/>
      <c r="O258" s="210"/>
      <c r="Q258" s="209"/>
      <c r="R258" s="210"/>
      <c r="T258" s="209"/>
      <c r="U258" s="210"/>
      <c r="W258" s="209"/>
      <c r="X258" s="210"/>
      <c r="Z258" s="209"/>
      <c r="AA258" s="210"/>
      <c r="AC258" s="209"/>
      <c r="AD258" s="210"/>
      <c r="AF258" s="209"/>
      <c r="AG258" s="210"/>
      <c r="AI258" s="209"/>
      <c r="AJ258" s="210"/>
      <c r="AL258" s="209"/>
      <c r="AM258" s="210"/>
      <c r="AO258" s="209"/>
      <c r="AP258" s="210"/>
      <c r="AR258" s="209"/>
      <c r="AS258" s="210"/>
      <c r="AU258" s="209"/>
      <c r="AV258" s="210"/>
      <c r="AX258" s="209"/>
      <c r="AY258" s="671"/>
      <c r="BA258" s="209"/>
      <c r="BB258" s="210"/>
      <c r="BD258" s="209"/>
      <c r="BE258" s="210"/>
      <c r="BG258" s="209"/>
      <c r="BH258" s="210"/>
      <c r="BJ258" s="209"/>
      <c r="BK258" s="210"/>
      <c r="BM258" s="209"/>
      <c r="BN258" s="210"/>
      <c r="BP258" s="209"/>
      <c r="BQ258" s="210"/>
      <c r="BS258" s="209"/>
      <c r="BT258" s="210"/>
      <c r="BV258" s="209"/>
      <c r="BW258" s="210"/>
      <c r="BY258" s="209"/>
      <c r="BZ258" s="210"/>
      <c r="CB258" s="209"/>
      <c r="CC258" s="210"/>
      <c r="CE258" s="209"/>
      <c r="CF258" s="210"/>
      <c r="CH258" s="209"/>
      <c r="CI258" s="210"/>
      <c r="CK258" s="209"/>
      <c r="CL258" s="210"/>
      <c r="CN258" s="209"/>
      <c r="CO258" s="210"/>
    </row>
    <row r="259" spans="1:93" ht="24.95" customHeight="1">
      <c r="A259" s="654" t="str">
        <f ca="1">IFERROR(IF(INDIRECT($A$14&amp;ROW())&lt;&gt;"",COUNTIF(Summary!$B$30:$B$1054,INDIRECT($A$14&amp;ROW())),""),"")</f>
        <v/>
      </c>
      <c r="B259" s="209"/>
      <c r="C259" s="210"/>
      <c r="E259" s="209"/>
      <c r="F259" s="210"/>
      <c r="H259" s="209"/>
      <c r="I259" s="210"/>
      <c r="K259" s="209"/>
      <c r="L259" s="210"/>
      <c r="N259" s="209"/>
      <c r="O259" s="210"/>
      <c r="Q259" s="209"/>
      <c r="R259" s="210"/>
      <c r="T259" s="209"/>
      <c r="U259" s="210"/>
      <c r="W259" s="209"/>
      <c r="X259" s="210"/>
      <c r="Z259" s="209"/>
      <c r="AA259" s="210"/>
      <c r="AC259" s="209"/>
      <c r="AD259" s="210"/>
      <c r="AF259" s="209"/>
      <c r="AG259" s="210"/>
      <c r="AI259" s="209"/>
      <c r="AJ259" s="210"/>
      <c r="AL259" s="209"/>
      <c r="AM259" s="210"/>
      <c r="AO259" s="209"/>
      <c r="AP259" s="210"/>
      <c r="AR259" s="209"/>
      <c r="AS259" s="210"/>
      <c r="AU259" s="209"/>
      <c r="AV259" s="210"/>
      <c r="AX259" s="209"/>
      <c r="AY259" s="671"/>
      <c r="BA259" s="209"/>
      <c r="BB259" s="210"/>
      <c r="BD259" s="209"/>
      <c r="BE259" s="210"/>
      <c r="BG259" s="209"/>
      <c r="BH259" s="210"/>
      <c r="BJ259" s="209"/>
      <c r="BK259" s="210"/>
      <c r="BM259" s="209"/>
      <c r="BN259" s="210"/>
      <c r="BP259" s="209"/>
      <c r="BQ259" s="210"/>
      <c r="BS259" s="209"/>
      <c r="BT259" s="210"/>
      <c r="BV259" s="209"/>
      <c r="BW259" s="210"/>
      <c r="BY259" s="209"/>
      <c r="BZ259" s="210"/>
      <c r="CB259" s="209"/>
      <c r="CC259" s="210"/>
      <c r="CE259" s="209"/>
      <c r="CF259" s="210"/>
      <c r="CH259" s="209"/>
      <c r="CI259" s="210"/>
      <c r="CK259" s="209"/>
      <c r="CL259" s="210"/>
      <c r="CN259" s="209"/>
      <c r="CO259" s="210"/>
    </row>
    <row r="260" spans="1:93" ht="24.95" customHeight="1">
      <c r="A260" s="654" t="str">
        <f ca="1">IFERROR(IF(INDIRECT($A$14&amp;ROW())&lt;&gt;"",COUNTIF(Summary!$B$30:$B$1054,INDIRECT($A$14&amp;ROW())),""),"")</f>
        <v/>
      </c>
      <c r="B260" s="209"/>
      <c r="C260" s="210"/>
      <c r="E260" s="209"/>
      <c r="F260" s="210"/>
      <c r="H260" s="209"/>
      <c r="I260" s="210"/>
      <c r="K260" s="209"/>
      <c r="L260" s="210"/>
      <c r="N260" s="209"/>
      <c r="O260" s="210"/>
      <c r="Q260" s="209"/>
      <c r="R260" s="210"/>
      <c r="T260" s="209"/>
      <c r="U260" s="210"/>
      <c r="W260" s="209"/>
      <c r="X260" s="210"/>
      <c r="Z260" s="209"/>
      <c r="AA260" s="210"/>
      <c r="AC260" s="209"/>
      <c r="AD260" s="210"/>
      <c r="AF260" s="209"/>
      <c r="AG260" s="210"/>
      <c r="AI260" s="209"/>
      <c r="AJ260" s="210"/>
      <c r="AL260" s="209"/>
      <c r="AM260" s="210"/>
      <c r="AO260" s="209"/>
      <c r="AP260" s="210"/>
      <c r="AR260" s="209"/>
      <c r="AS260" s="210"/>
      <c r="AU260" s="209"/>
      <c r="AV260" s="210"/>
      <c r="AX260" s="209"/>
      <c r="AY260" s="671"/>
      <c r="BA260" s="209"/>
      <c r="BB260" s="210"/>
      <c r="BD260" s="209"/>
      <c r="BE260" s="210"/>
      <c r="BG260" s="209"/>
      <c r="BH260" s="210"/>
      <c r="BJ260" s="209"/>
      <c r="BK260" s="210"/>
      <c r="BM260" s="209"/>
      <c r="BN260" s="210"/>
      <c r="BP260" s="209"/>
      <c r="BQ260" s="210"/>
      <c r="BS260" s="209"/>
      <c r="BT260" s="210"/>
      <c r="BV260" s="209"/>
      <c r="BW260" s="210"/>
      <c r="BY260" s="209"/>
      <c r="BZ260" s="210"/>
      <c r="CB260" s="209"/>
      <c r="CC260" s="210"/>
      <c r="CE260" s="209"/>
      <c r="CF260" s="210"/>
      <c r="CH260" s="209"/>
      <c r="CI260" s="210"/>
      <c r="CK260" s="209"/>
      <c r="CL260" s="210"/>
      <c r="CN260" s="209"/>
      <c r="CO260" s="210"/>
    </row>
    <row r="261" spans="1:93" ht="24.95" customHeight="1">
      <c r="A261" s="654" t="str">
        <f ca="1">IFERROR(IF(INDIRECT($A$14&amp;ROW())&lt;&gt;"",COUNTIF(Summary!$B$30:$B$1054,INDIRECT($A$14&amp;ROW())),""),"")</f>
        <v/>
      </c>
      <c r="B261" s="209"/>
      <c r="C261" s="210"/>
      <c r="E261" s="209"/>
      <c r="F261" s="210"/>
      <c r="H261" s="209"/>
      <c r="I261" s="210"/>
      <c r="K261" s="209"/>
      <c r="L261" s="210"/>
      <c r="N261" s="209"/>
      <c r="O261" s="210"/>
      <c r="Q261" s="209"/>
      <c r="R261" s="210"/>
      <c r="T261" s="209"/>
      <c r="U261" s="210"/>
      <c r="W261" s="209"/>
      <c r="X261" s="210"/>
      <c r="Z261" s="209"/>
      <c r="AA261" s="210"/>
      <c r="AC261" s="209"/>
      <c r="AD261" s="210"/>
      <c r="AF261" s="209"/>
      <c r="AG261" s="210"/>
      <c r="AI261" s="209"/>
      <c r="AJ261" s="210"/>
      <c r="AL261" s="209"/>
      <c r="AM261" s="210"/>
      <c r="AO261" s="209"/>
      <c r="AP261" s="210"/>
      <c r="AR261" s="209"/>
      <c r="AS261" s="210"/>
      <c r="AU261" s="209"/>
      <c r="AV261" s="210"/>
      <c r="AX261" s="209"/>
      <c r="AY261" s="671"/>
      <c r="BA261" s="209"/>
      <c r="BB261" s="210"/>
      <c r="BD261" s="209"/>
      <c r="BE261" s="210"/>
      <c r="BG261" s="209"/>
      <c r="BH261" s="210"/>
      <c r="BJ261" s="209"/>
      <c r="BK261" s="210"/>
      <c r="BM261" s="209"/>
      <c r="BN261" s="210"/>
      <c r="BP261" s="209"/>
      <c r="BQ261" s="210"/>
      <c r="BS261" s="209"/>
      <c r="BT261" s="210"/>
      <c r="BV261" s="209"/>
      <c r="BW261" s="210"/>
      <c r="BY261" s="209"/>
      <c r="BZ261" s="210"/>
      <c r="CB261" s="209"/>
      <c r="CC261" s="210"/>
      <c r="CE261" s="209"/>
      <c r="CF261" s="210"/>
      <c r="CH261" s="209"/>
      <c r="CI261" s="210"/>
      <c r="CK261" s="209"/>
      <c r="CL261" s="210"/>
      <c r="CN261" s="209"/>
      <c r="CO261" s="210"/>
    </row>
    <row r="262" spans="1:93" ht="24.95" customHeight="1">
      <c r="A262" s="654" t="str">
        <f ca="1">IFERROR(IF(INDIRECT($A$14&amp;ROW())&lt;&gt;"",COUNTIF(Summary!$B$30:$B$1054,INDIRECT($A$14&amp;ROW())),""),"")</f>
        <v/>
      </c>
      <c r="B262" s="209"/>
      <c r="C262" s="210"/>
      <c r="E262" s="209"/>
      <c r="F262" s="210"/>
      <c r="H262" s="209"/>
      <c r="I262" s="210"/>
      <c r="K262" s="209"/>
      <c r="L262" s="210"/>
      <c r="N262" s="209"/>
      <c r="O262" s="210"/>
      <c r="Q262" s="209"/>
      <c r="R262" s="210"/>
      <c r="T262" s="209"/>
      <c r="U262" s="210"/>
      <c r="W262" s="209"/>
      <c r="X262" s="210"/>
      <c r="Z262" s="209"/>
      <c r="AA262" s="210"/>
      <c r="AC262" s="209"/>
      <c r="AD262" s="210"/>
      <c r="AF262" s="209"/>
      <c r="AG262" s="210"/>
      <c r="AI262" s="209"/>
      <c r="AJ262" s="210"/>
      <c r="AL262" s="209"/>
      <c r="AM262" s="210"/>
      <c r="AO262" s="209"/>
      <c r="AP262" s="210"/>
      <c r="AR262" s="209"/>
      <c r="AS262" s="210"/>
      <c r="AU262" s="209"/>
      <c r="AV262" s="210"/>
      <c r="AX262" s="209"/>
      <c r="AY262" s="671"/>
      <c r="BA262" s="209"/>
      <c r="BB262" s="210"/>
      <c r="BD262" s="209"/>
      <c r="BE262" s="210"/>
      <c r="BG262" s="209"/>
      <c r="BH262" s="210"/>
      <c r="BJ262" s="209"/>
      <c r="BK262" s="210"/>
      <c r="BM262" s="209"/>
      <c r="BN262" s="210"/>
      <c r="BP262" s="209"/>
      <c r="BQ262" s="210"/>
      <c r="BS262" s="209"/>
      <c r="BT262" s="210"/>
      <c r="BV262" s="209"/>
      <c r="BW262" s="210"/>
      <c r="BY262" s="209"/>
      <c r="BZ262" s="210"/>
      <c r="CB262" s="209"/>
      <c r="CC262" s="210"/>
      <c r="CE262" s="209"/>
      <c r="CF262" s="210"/>
      <c r="CH262" s="209"/>
      <c r="CI262" s="210"/>
      <c r="CK262" s="209"/>
      <c r="CL262" s="210"/>
      <c r="CN262" s="209"/>
      <c r="CO262" s="210"/>
    </row>
    <row r="263" spans="1:93" ht="24.95" customHeight="1">
      <c r="A263" s="654" t="str">
        <f ca="1">IFERROR(IF(INDIRECT($A$14&amp;ROW())&lt;&gt;"",COUNTIF(Summary!$B$30:$B$1054,INDIRECT($A$14&amp;ROW())),""),"")</f>
        <v/>
      </c>
      <c r="B263" s="209"/>
      <c r="C263" s="210"/>
      <c r="E263" s="209"/>
      <c r="F263" s="210"/>
      <c r="H263" s="209"/>
      <c r="I263" s="210"/>
      <c r="K263" s="209"/>
      <c r="L263" s="210"/>
      <c r="N263" s="209"/>
      <c r="O263" s="210"/>
      <c r="Q263" s="209"/>
      <c r="R263" s="210"/>
      <c r="T263" s="209"/>
      <c r="U263" s="210"/>
      <c r="W263" s="209"/>
      <c r="X263" s="210"/>
      <c r="Z263" s="209"/>
      <c r="AA263" s="210"/>
      <c r="AC263" s="209"/>
      <c r="AD263" s="210"/>
      <c r="AF263" s="209"/>
      <c r="AG263" s="210"/>
      <c r="AI263" s="209"/>
      <c r="AJ263" s="210"/>
      <c r="AL263" s="209"/>
      <c r="AM263" s="210"/>
      <c r="AO263" s="209"/>
      <c r="AP263" s="210"/>
      <c r="AR263" s="209"/>
      <c r="AS263" s="210"/>
      <c r="AU263" s="209"/>
      <c r="AV263" s="210"/>
      <c r="AX263" s="209"/>
      <c r="AY263" s="671"/>
      <c r="BA263" s="209"/>
      <c r="BB263" s="210"/>
      <c r="BD263" s="209"/>
      <c r="BE263" s="210"/>
      <c r="BG263" s="209"/>
      <c r="BH263" s="210"/>
      <c r="BJ263" s="209"/>
      <c r="BK263" s="210"/>
      <c r="BM263" s="209"/>
      <c r="BN263" s="210"/>
      <c r="BP263" s="209"/>
      <c r="BQ263" s="210"/>
      <c r="BS263" s="209"/>
      <c r="BT263" s="210"/>
      <c r="BV263" s="209"/>
      <c r="BW263" s="210"/>
      <c r="BY263" s="209"/>
      <c r="BZ263" s="210"/>
      <c r="CB263" s="209"/>
      <c r="CC263" s="210"/>
      <c r="CE263" s="209"/>
      <c r="CF263" s="210"/>
      <c r="CH263" s="209"/>
      <c r="CI263" s="210"/>
      <c r="CK263" s="209"/>
      <c r="CL263" s="210"/>
      <c r="CN263" s="209"/>
      <c r="CO263" s="210"/>
    </row>
    <row r="264" spans="1:93" ht="24.95" customHeight="1">
      <c r="A264" s="654" t="str">
        <f ca="1">IFERROR(IF(INDIRECT($A$14&amp;ROW())&lt;&gt;"",COUNTIF(Summary!$B$30:$B$1054,INDIRECT($A$14&amp;ROW())),""),"")</f>
        <v/>
      </c>
      <c r="B264" s="209"/>
      <c r="C264" s="210"/>
      <c r="E264" s="209"/>
      <c r="F264" s="210"/>
      <c r="H264" s="209"/>
      <c r="I264" s="210"/>
      <c r="K264" s="209"/>
      <c r="L264" s="210"/>
      <c r="N264" s="209"/>
      <c r="O264" s="210"/>
      <c r="Q264" s="209"/>
      <c r="R264" s="210"/>
      <c r="T264" s="209"/>
      <c r="U264" s="210"/>
      <c r="W264" s="209"/>
      <c r="X264" s="210"/>
      <c r="Z264" s="209"/>
      <c r="AA264" s="210"/>
      <c r="AC264" s="209"/>
      <c r="AD264" s="210"/>
      <c r="AF264" s="209"/>
      <c r="AG264" s="210"/>
      <c r="AI264" s="209"/>
      <c r="AJ264" s="210"/>
      <c r="AL264" s="209"/>
      <c r="AM264" s="210"/>
      <c r="AO264" s="209"/>
      <c r="AP264" s="210"/>
      <c r="AR264" s="209"/>
      <c r="AS264" s="210"/>
      <c r="AU264" s="209"/>
      <c r="AV264" s="210"/>
      <c r="AX264" s="209"/>
      <c r="AY264" s="671"/>
      <c r="BA264" s="209"/>
      <c r="BB264" s="210"/>
      <c r="BD264" s="209"/>
      <c r="BE264" s="210"/>
      <c r="BG264" s="209"/>
      <c r="BH264" s="210"/>
      <c r="BJ264" s="209"/>
      <c r="BK264" s="210"/>
      <c r="BM264" s="209"/>
      <c r="BN264" s="210"/>
      <c r="BP264" s="209"/>
      <c r="BQ264" s="210"/>
      <c r="BS264" s="209"/>
      <c r="BT264" s="210"/>
      <c r="BV264" s="209"/>
      <c r="BW264" s="210"/>
      <c r="BY264" s="209"/>
      <c r="BZ264" s="210"/>
      <c r="CB264" s="209"/>
      <c r="CC264" s="210"/>
      <c r="CE264" s="209"/>
      <c r="CF264" s="210"/>
      <c r="CH264" s="209"/>
      <c r="CI264" s="210"/>
      <c r="CK264" s="209"/>
      <c r="CL264" s="210"/>
      <c r="CN264" s="209"/>
      <c r="CO264" s="210"/>
    </row>
    <row r="265" spans="1:93" ht="24.95" customHeight="1">
      <c r="A265" s="654" t="str">
        <f ca="1">IFERROR(IF(INDIRECT($A$14&amp;ROW())&lt;&gt;"",COUNTIF(Summary!$B$30:$B$1054,INDIRECT($A$14&amp;ROW())),""),"")</f>
        <v/>
      </c>
      <c r="B265" s="209"/>
      <c r="C265" s="210"/>
      <c r="E265" s="209"/>
      <c r="F265" s="210"/>
      <c r="H265" s="209"/>
      <c r="I265" s="210"/>
      <c r="K265" s="209"/>
      <c r="L265" s="210"/>
      <c r="N265" s="209"/>
      <c r="O265" s="210"/>
      <c r="Q265" s="209"/>
      <c r="R265" s="210"/>
      <c r="T265" s="209"/>
      <c r="U265" s="210"/>
      <c r="W265" s="209"/>
      <c r="X265" s="210"/>
      <c r="Z265" s="209"/>
      <c r="AA265" s="210"/>
      <c r="AC265" s="209"/>
      <c r="AD265" s="210"/>
      <c r="AF265" s="209"/>
      <c r="AG265" s="210"/>
      <c r="AI265" s="209"/>
      <c r="AJ265" s="210"/>
      <c r="AL265" s="209"/>
      <c r="AM265" s="210"/>
      <c r="AO265" s="209"/>
      <c r="AP265" s="210"/>
      <c r="AR265" s="209"/>
      <c r="AS265" s="210"/>
      <c r="AU265" s="209"/>
      <c r="AV265" s="210"/>
      <c r="AX265" s="209"/>
      <c r="AY265" s="671"/>
      <c r="BA265" s="209"/>
      <c r="BB265" s="210"/>
      <c r="BD265" s="209"/>
      <c r="BE265" s="210"/>
      <c r="BG265" s="209"/>
      <c r="BH265" s="210"/>
      <c r="BJ265" s="209"/>
      <c r="BK265" s="210"/>
      <c r="BM265" s="209"/>
      <c r="BN265" s="210"/>
      <c r="BP265" s="209"/>
      <c r="BQ265" s="210"/>
      <c r="BS265" s="209"/>
      <c r="BT265" s="210"/>
      <c r="BV265" s="209"/>
      <c r="BW265" s="210"/>
      <c r="BY265" s="209"/>
      <c r="BZ265" s="210"/>
      <c r="CB265" s="209"/>
      <c r="CC265" s="210"/>
      <c r="CE265" s="209"/>
      <c r="CF265" s="210"/>
      <c r="CH265" s="209"/>
      <c r="CI265" s="210"/>
      <c r="CK265" s="209"/>
      <c r="CL265" s="210"/>
      <c r="CN265" s="209"/>
      <c r="CO265" s="210"/>
    </row>
    <row r="266" spans="1:93" ht="24.95" customHeight="1">
      <c r="A266" s="654" t="str">
        <f ca="1">IFERROR(IF(INDIRECT($A$14&amp;ROW())&lt;&gt;"",COUNTIF(Summary!$B$30:$B$1054,INDIRECT($A$14&amp;ROW())),""),"")</f>
        <v/>
      </c>
      <c r="B266" s="209"/>
      <c r="C266" s="210"/>
      <c r="E266" s="209"/>
      <c r="F266" s="210"/>
      <c r="H266" s="209"/>
      <c r="I266" s="210"/>
      <c r="K266" s="209"/>
      <c r="L266" s="210"/>
      <c r="N266" s="209"/>
      <c r="O266" s="210"/>
      <c r="Q266" s="209"/>
      <c r="R266" s="210"/>
      <c r="T266" s="209"/>
      <c r="U266" s="210"/>
      <c r="W266" s="209"/>
      <c r="X266" s="210"/>
      <c r="Z266" s="209"/>
      <c r="AA266" s="210"/>
      <c r="AC266" s="209"/>
      <c r="AD266" s="210"/>
      <c r="AF266" s="209"/>
      <c r="AG266" s="210"/>
      <c r="AI266" s="209"/>
      <c r="AJ266" s="210"/>
      <c r="AL266" s="209"/>
      <c r="AM266" s="210"/>
      <c r="AO266" s="209"/>
      <c r="AP266" s="210"/>
      <c r="AR266" s="209"/>
      <c r="AS266" s="210"/>
      <c r="AU266" s="209"/>
      <c r="AV266" s="210"/>
      <c r="AX266" s="209"/>
      <c r="AY266" s="671"/>
      <c r="BA266" s="209"/>
      <c r="BB266" s="210"/>
      <c r="BD266" s="209"/>
      <c r="BE266" s="210"/>
      <c r="BG266" s="209"/>
      <c r="BH266" s="210"/>
      <c r="BJ266" s="209"/>
      <c r="BK266" s="210"/>
      <c r="BM266" s="209"/>
      <c r="BN266" s="210"/>
      <c r="BP266" s="209"/>
      <c r="BQ266" s="210"/>
      <c r="BS266" s="209"/>
      <c r="BT266" s="210"/>
      <c r="BV266" s="209"/>
      <c r="BW266" s="210"/>
      <c r="BY266" s="209"/>
      <c r="BZ266" s="210"/>
      <c r="CB266" s="209"/>
      <c r="CC266" s="210"/>
      <c r="CE266" s="209"/>
      <c r="CF266" s="210"/>
      <c r="CH266" s="209"/>
      <c r="CI266" s="210"/>
      <c r="CK266" s="209"/>
      <c r="CL266" s="210"/>
      <c r="CN266" s="209"/>
      <c r="CO266" s="210"/>
    </row>
    <row r="267" spans="1:93" ht="24.95" customHeight="1">
      <c r="A267" s="654" t="str">
        <f ca="1">IFERROR(IF(INDIRECT($A$14&amp;ROW())&lt;&gt;"",COUNTIF(Summary!$B$30:$B$1054,INDIRECT($A$14&amp;ROW())),""),"")</f>
        <v/>
      </c>
      <c r="B267" s="209"/>
      <c r="C267" s="210"/>
      <c r="E267" s="209"/>
      <c r="F267" s="210"/>
      <c r="H267" s="209"/>
      <c r="I267" s="210"/>
      <c r="K267" s="209"/>
      <c r="L267" s="210"/>
      <c r="N267" s="209"/>
      <c r="O267" s="210"/>
      <c r="Q267" s="209"/>
      <c r="R267" s="210"/>
      <c r="T267" s="209"/>
      <c r="U267" s="210"/>
      <c r="W267" s="209"/>
      <c r="X267" s="210"/>
      <c r="Z267" s="209"/>
      <c r="AA267" s="210"/>
      <c r="AC267" s="209"/>
      <c r="AD267" s="210"/>
      <c r="AF267" s="209"/>
      <c r="AG267" s="210"/>
      <c r="AI267" s="209"/>
      <c r="AJ267" s="210"/>
      <c r="AL267" s="209"/>
      <c r="AM267" s="210"/>
      <c r="AO267" s="209"/>
      <c r="AP267" s="210"/>
      <c r="AR267" s="209"/>
      <c r="AS267" s="210"/>
      <c r="AU267" s="209"/>
      <c r="AV267" s="210"/>
      <c r="AX267" s="209"/>
      <c r="AY267" s="671"/>
      <c r="BA267" s="209"/>
      <c r="BB267" s="210"/>
      <c r="BD267" s="209"/>
      <c r="BE267" s="210"/>
      <c r="BG267" s="209"/>
      <c r="BH267" s="210"/>
      <c r="BJ267" s="209"/>
      <c r="BK267" s="210"/>
      <c r="BM267" s="209"/>
      <c r="BN267" s="210"/>
      <c r="BP267" s="209"/>
      <c r="BQ267" s="210"/>
      <c r="BS267" s="209"/>
      <c r="BT267" s="210"/>
      <c r="BV267" s="209"/>
      <c r="BW267" s="210"/>
      <c r="BY267" s="209"/>
      <c r="BZ267" s="210"/>
      <c r="CB267" s="209"/>
      <c r="CC267" s="210"/>
      <c r="CE267" s="209"/>
      <c r="CF267" s="210"/>
      <c r="CH267" s="209"/>
      <c r="CI267" s="210"/>
      <c r="CK267" s="209"/>
      <c r="CL267" s="210"/>
      <c r="CN267" s="209"/>
      <c r="CO267" s="210"/>
    </row>
    <row r="268" spans="1:93" ht="24.95" customHeight="1">
      <c r="A268" s="654" t="str">
        <f ca="1">IFERROR(IF(INDIRECT($A$14&amp;ROW())&lt;&gt;"",COUNTIF(Summary!$B$30:$B$1054,INDIRECT($A$14&amp;ROW())),""),"")</f>
        <v/>
      </c>
      <c r="B268" s="209"/>
      <c r="C268" s="210"/>
      <c r="E268" s="209"/>
      <c r="F268" s="210"/>
      <c r="H268" s="209"/>
      <c r="I268" s="210"/>
      <c r="K268" s="209"/>
      <c r="L268" s="210"/>
      <c r="N268" s="209"/>
      <c r="O268" s="210"/>
      <c r="Q268" s="209"/>
      <c r="R268" s="210"/>
      <c r="T268" s="209"/>
      <c r="U268" s="210"/>
      <c r="W268" s="209"/>
      <c r="X268" s="210"/>
      <c r="Z268" s="209"/>
      <c r="AA268" s="210"/>
      <c r="AC268" s="209"/>
      <c r="AD268" s="210"/>
      <c r="AF268" s="209"/>
      <c r="AG268" s="210"/>
      <c r="AI268" s="209"/>
      <c r="AJ268" s="210"/>
      <c r="AL268" s="209"/>
      <c r="AM268" s="210"/>
      <c r="AO268" s="209"/>
      <c r="AP268" s="210"/>
      <c r="AR268" s="209"/>
      <c r="AS268" s="210"/>
      <c r="AU268" s="209"/>
      <c r="AV268" s="210"/>
      <c r="AX268" s="209"/>
      <c r="AY268" s="671"/>
      <c r="BA268" s="209"/>
      <c r="BB268" s="210"/>
      <c r="BD268" s="209"/>
      <c r="BE268" s="210"/>
      <c r="BG268" s="209"/>
      <c r="BH268" s="210"/>
      <c r="BJ268" s="209"/>
      <c r="BK268" s="210"/>
      <c r="BM268" s="209"/>
      <c r="BN268" s="210"/>
      <c r="BP268" s="209"/>
      <c r="BQ268" s="210"/>
      <c r="BS268" s="209"/>
      <c r="BT268" s="210"/>
      <c r="BV268" s="209"/>
      <c r="BW268" s="210"/>
      <c r="BY268" s="209"/>
      <c r="BZ268" s="210"/>
      <c r="CB268" s="209"/>
      <c r="CC268" s="210"/>
      <c r="CE268" s="209"/>
      <c r="CF268" s="210"/>
      <c r="CH268" s="209"/>
      <c r="CI268" s="210"/>
      <c r="CK268" s="209"/>
      <c r="CL268" s="210"/>
      <c r="CN268" s="209"/>
      <c r="CO268" s="210"/>
    </row>
    <row r="269" spans="1:93" ht="24.95" customHeight="1">
      <c r="A269" s="654" t="str">
        <f ca="1">IFERROR(IF(INDIRECT($A$14&amp;ROW())&lt;&gt;"",COUNTIF(Summary!$B$30:$B$1054,INDIRECT($A$14&amp;ROW())),""),"")</f>
        <v/>
      </c>
      <c r="B269" s="209"/>
      <c r="C269" s="210"/>
      <c r="E269" s="209"/>
      <c r="F269" s="210"/>
      <c r="H269" s="209"/>
      <c r="I269" s="210"/>
      <c r="K269" s="209"/>
      <c r="L269" s="210"/>
      <c r="N269" s="209"/>
      <c r="O269" s="210"/>
      <c r="Q269" s="209"/>
      <c r="R269" s="210"/>
      <c r="T269" s="209"/>
      <c r="U269" s="210"/>
      <c r="W269" s="209"/>
      <c r="X269" s="210"/>
      <c r="Z269" s="209"/>
      <c r="AA269" s="210"/>
      <c r="AC269" s="209"/>
      <c r="AD269" s="210"/>
      <c r="AF269" s="209"/>
      <c r="AG269" s="210"/>
      <c r="AI269" s="209"/>
      <c r="AJ269" s="210"/>
      <c r="AL269" s="209"/>
      <c r="AM269" s="210"/>
      <c r="AO269" s="209"/>
      <c r="AP269" s="210"/>
      <c r="AR269" s="209"/>
      <c r="AS269" s="210"/>
      <c r="AU269" s="209"/>
      <c r="AV269" s="210"/>
      <c r="AX269" s="209"/>
      <c r="AY269" s="671"/>
      <c r="BA269" s="209"/>
      <c r="BB269" s="210"/>
      <c r="BD269" s="209"/>
      <c r="BE269" s="210"/>
      <c r="BG269" s="209"/>
      <c r="BH269" s="210"/>
      <c r="BJ269" s="209"/>
      <c r="BK269" s="210"/>
      <c r="BM269" s="209"/>
      <c r="BN269" s="210"/>
      <c r="BP269" s="209"/>
      <c r="BQ269" s="210"/>
      <c r="BS269" s="209"/>
      <c r="BT269" s="210"/>
      <c r="BV269" s="209"/>
      <c r="BW269" s="210"/>
      <c r="BY269" s="209"/>
      <c r="BZ269" s="210"/>
      <c r="CB269" s="209"/>
      <c r="CC269" s="210"/>
      <c r="CE269" s="209"/>
      <c r="CF269" s="210"/>
      <c r="CH269" s="209"/>
      <c r="CI269" s="210"/>
      <c r="CK269" s="209"/>
      <c r="CL269" s="210"/>
      <c r="CN269" s="209"/>
      <c r="CO269" s="210"/>
    </row>
    <row r="270" spans="1:93" ht="24.95" customHeight="1">
      <c r="A270" s="654" t="str">
        <f ca="1">IFERROR(IF(INDIRECT($A$14&amp;ROW())&lt;&gt;"",COUNTIF(Summary!$B$30:$B$1054,INDIRECT($A$14&amp;ROW())),""),"")</f>
        <v/>
      </c>
      <c r="B270" s="209"/>
      <c r="C270" s="210"/>
      <c r="E270" s="209"/>
      <c r="F270" s="210"/>
      <c r="H270" s="209"/>
      <c r="I270" s="210"/>
      <c r="K270" s="209"/>
      <c r="L270" s="210"/>
      <c r="N270" s="209"/>
      <c r="O270" s="210"/>
      <c r="Q270" s="209"/>
      <c r="R270" s="210"/>
      <c r="T270" s="209"/>
      <c r="U270" s="210"/>
      <c r="W270" s="209"/>
      <c r="X270" s="210"/>
      <c r="Z270" s="209"/>
      <c r="AA270" s="210"/>
      <c r="AC270" s="209"/>
      <c r="AD270" s="210"/>
      <c r="AF270" s="209"/>
      <c r="AG270" s="210"/>
      <c r="AI270" s="209"/>
      <c r="AJ270" s="210"/>
      <c r="AL270" s="209"/>
      <c r="AM270" s="210"/>
      <c r="AO270" s="209"/>
      <c r="AP270" s="210"/>
      <c r="AR270" s="209"/>
      <c r="AS270" s="210"/>
      <c r="AU270" s="209"/>
      <c r="AV270" s="210"/>
      <c r="AX270" s="209"/>
      <c r="AY270" s="671"/>
      <c r="BA270" s="209"/>
      <c r="BB270" s="210"/>
      <c r="BD270" s="209"/>
      <c r="BE270" s="210"/>
      <c r="BG270" s="209"/>
      <c r="BH270" s="210"/>
      <c r="BJ270" s="209"/>
      <c r="BK270" s="210"/>
      <c r="BM270" s="209"/>
      <c r="BN270" s="210"/>
      <c r="BP270" s="209"/>
      <c r="BQ270" s="210"/>
      <c r="BS270" s="209"/>
      <c r="BT270" s="210"/>
      <c r="BV270" s="209"/>
      <c r="BW270" s="210"/>
      <c r="BY270" s="209"/>
      <c r="BZ270" s="210"/>
      <c r="CB270" s="209"/>
      <c r="CC270" s="210"/>
      <c r="CE270" s="209"/>
      <c r="CF270" s="210"/>
      <c r="CH270" s="209"/>
      <c r="CI270" s="210"/>
      <c r="CK270" s="209"/>
      <c r="CL270" s="210"/>
      <c r="CN270" s="209"/>
      <c r="CO270" s="210"/>
    </row>
    <row r="271" spans="1:93" ht="24.95" customHeight="1">
      <c r="A271" s="654" t="str">
        <f ca="1">IFERROR(IF(INDIRECT($A$14&amp;ROW())&lt;&gt;"",COUNTIF(Summary!$B$30:$B$1054,INDIRECT($A$14&amp;ROW())),""),"")</f>
        <v/>
      </c>
      <c r="B271" s="209"/>
      <c r="C271" s="210"/>
      <c r="E271" s="209"/>
      <c r="F271" s="210"/>
      <c r="H271" s="209"/>
      <c r="I271" s="210"/>
      <c r="K271" s="209"/>
      <c r="L271" s="210"/>
      <c r="N271" s="209"/>
      <c r="O271" s="210"/>
      <c r="Q271" s="209"/>
      <c r="R271" s="210"/>
      <c r="T271" s="209"/>
      <c r="U271" s="210"/>
      <c r="W271" s="209"/>
      <c r="X271" s="210"/>
      <c r="Z271" s="209"/>
      <c r="AA271" s="210"/>
      <c r="AC271" s="209"/>
      <c r="AD271" s="210"/>
      <c r="AF271" s="209"/>
      <c r="AG271" s="210"/>
      <c r="AI271" s="209"/>
      <c r="AJ271" s="210"/>
      <c r="AL271" s="209"/>
      <c r="AM271" s="210"/>
      <c r="AO271" s="209"/>
      <c r="AP271" s="210"/>
      <c r="AR271" s="209"/>
      <c r="AS271" s="210"/>
      <c r="AU271" s="209"/>
      <c r="AV271" s="210"/>
      <c r="AX271" s="209"/>
      <c r="AY271" s="671"/>
      <c r="BA271" s="209"/>
      <c r="BB271" s="210"/>
      <c r="BD271" s="209"/>
      <c r="BE271" s="210"/>
      <c r="BG271" s="209"/>
      <c r="BH271" s="210"/>
      <c r="BJ271" s="209"/>
      <c r="BK271" s="210"/>
      <c r="BM271" s="209"/>
      <c r="BN271" s="210"/>
      <c r="BP271" s="209"/>
      <c r="BQ271" s="210"/>
      <c r="BS271" s="209"/>
      <c r="BT271" s="210"/>
      <c r="BV271" s="209"/>
      <c r="BW271" s="210"/>
      <c r="BY271" s="209"/>
      <c r="BZ271" s="210"/>
      <c r="CB271" s="209"/>
      <c r="CC271" s="210"/>
      <c r="CE271" s="209"/>
      <c r="CF271" s="210"/>
      <c r="CH271" s="209"/>
      <c r="CI271" s="210"/>
      <c r="CK271" s="209"/>
      <c r="CL271" s="210"/>
      <c r="CN271" s="209"/>
      <c r="CO271" s="210"/>
    </row>
    <row r="272" spans="1:93" ht="24.95" customHeight="1">
      <c r="A272" s="654" t="str">
        <f ca="1">IFERROR(IF(INDIRECT($A$14&amp;ROW())&lt;&gt;"",COUNTIF(Summary!$B$30:$B$1054,INDIRECT($A$14&amp;ROW())),""),"")</f>
        <v/>
      </c>
      <c r="B272" s="209"/>
      <c r="C272" s="210"/>
      <c r="E272" s="209"/>
      <c r="F272" s="210"/>
      <c r="H272" s="209"/>
      <c r="I272" s="210"/>
      <c r="K272" s="209"/>
      <c r="L272" s="210"/>
      <c r="N272" s="209"/>
      <c r="O272" s="210"/>
      <c r="Q272" s="209"/>
      <c r="R272" s="210"/>
      <c r="T272" s="209"/>
      <c r="U272" s="210"/>
      <c r="W272" s="209"/>
      <c r="X272" s="210"/>
      <c r="Z272" s="209"/>
      <c r="AA272" s="210"/>
      <c r="AC272" s="209"/>
      <c r="AD272" s="210"/>
      <c r="AF272" s="209"/>
      <c r="AG272" s="210"/>
      <c r="AI272" s="209"/>
      <c r="AJ272" s="210"/>
      <c r="AL272" s="209"/>
      <c r="AM272" s="210"/>
      <c r="AO272" s="209"/>
      <c r="AP272" s="210"/>
      <c r="AR272" s="209"/>
      <c r="AS272" s="210"/>
      <c r="AU272" s="209"/>
      <c r="AV272" s="210"/>
      <c r="AX272" s="209"/>
      <c r="AY272" s="671"/>
      <c r="BA272" s="209"/>
      <c r="BB272" s="210"/>
      <c r="BD272" s="209"/>
      <c r="BE272" s="210"/>
      <c r="BG272" s="209"/>
      <c r="BH272" s="210"/>
      <c r="BJ272" s="209"/>
      <c r="BK272" s="210"/>
      <c r="BM272" s="209"/>
      <c r="BN272" s="210"/>
      <c r="BP272" s="209"/>
      <c r="BQ272" s="210"/>
      <c r="BS272" s="209"/>
      <c r="BT272" s="210"/>
      <c r="BV272" s="209"/>
      <c r="BW272" s="210"/>
      <c r="BY272" s="209"/>
      <c r="BZ272" s="210"/>
      <c r="CB272" s="209"/>
      <c r="CC272" s="210"/>
      <c r="CE272" s="209"/>
      <c r="CF272" s="210"/>
      <c r="CH272" s="209"/>
      <c r="CI272" s="210"/>
      <c r="CK272" s="209"/>
      <c r="CL272" s="210"/>
      <c r="CN272" s="209"/>
      <c r="CO272" s="210"/>
    </row>
    <row r="273" spans="1:93" ht="24.95" customHeight="1">
      <c r="A273" s="654" t="str">
        <f ca="1">IFERROR(IF(INDIRECT($A$14&amp;ROW())&lt;&gt;"",COUNTIF(Summary!$B$30:$B$1054,INDIRECT($A$14&amp;ROW())),""),"")</f>
        <v/>
      </c>
      <c r="B273" s="209"/>
      <c r="C273" s="210"/>
      <c r="E273" s="209"/>
      <c r="F273" s="210"/>
      <c r="H273" s="209"/>
      <c r="I273" s="210"/>
      <c r="K273" s="209"/>
      <c r="L273" s="210"/>
      <c r="N273" s="209"/>
      <c r="O273" s="210"/>
      <c r="Q273" s="209"/>
      <c r="R273" s="210"/>
      <c r="T273" s="209"/>
      <c r="U273" s="210"/>
      <c r="W273" s="209"/>
      <c r="X273" s="210"/>
      <c r="Z273" s="209"/>
      <c r="AA273" s="210"/>
      <c r="AC273" s="209"/>
      <c r="AD273" s="210"/>
      <c r="AF273" s="209"/>
      <c r="AG273" s="210"/>
      <c r="AI273" s="209"/>
      <c r="AJ273" s="210"/>
      <c r="AL273" s="209"/>
      <c r="AM273" s="210"/>
      <c r="AO273" s="209"/>
      <c r="AP273" s="210"/>
      <c r="AR273" s="209"/>
      <c r="AS273" s="210"/>
      <c r="AU273" s="209"/>
      <c r="AV273" s="210"/>
      <c r="AX273" s="209"/>
      <c r="AY273" s="671"/>
      <c r="BA273" s="209"/>
      <c r="BB273" s="210"/>
      <c r="BD273" s="209"/>
      <c r="BE273" s="210"/>
      <c r="BG273" s="209"/>
      <c r="BH273" s="210"/>
      <c r="BJ273" s="209"/>
      <c r="BK273" s="210"/>
      <c r="BM273" s="209"/>
      <c r="BN273" s="210"/>
      <c r="BP273" s="209"/>
      <c r="BQ273" s="210"/>
      <c r="BS273" s="209"/>
      <c r="BT273" s="210"/>
      <c r="BV273" s="209"/>
      <c r="BW273" s="210"/>
      <c r="BY273" s="209"/>
      <c r="BZ273" s="210"/>
      <c r="CB273" s="209"/>
      <c r="CC273" s="210"/>
      <c r="CE273" s="209"/>
      <c r="CF273" s="210"/>
      <c r="CH273" s="209"/>
      <c r="CI273" s="210"/>
      <c r="CK273" s="209"/>
      <c r="CL273" s="210"/>
      <c r="CN273" s="209"/>
      <c r="CO273" s="210"/>
    </row>
    <row r="274" spans="1:93" ht="24.95" customHeight="1">
      <c r="A274" s="654" t="str">
        <f ca="1">IFERROR(IF(INDIRECT($A$14&amp;ROW())&lt;&gt;"",COUNTIF(Summary!$B$30:$B$1054,INDIRECT($A$14&amp;ROW())),""),"")</f>
        <v/>
      </c>
      <c r="B274" s="209"/>
      <c r="C274" s="210"/>
      <c r="E274" s="209"/>
      <c r="F274" s="210"/>
      <c r="H274" s="209"/>
      <c r="I274" s="210"/>
      <c r="K274" s="209"/>
      <c r="L274" s="210"/>
      <c r="N274" s="209"/>
      <c r="O274" s="210"/>
      <c r="Q274" s="209"/>
      <c r="R274" s="210"/>
      <c r="T274" s="209"/>
      <c r="U274" s="210"/>
      <c r="W274" s="209"/>
      <c r="X274" s="210"/>
      <c r="Z274" s="209"/>
      <c r="AA274" s="210"/>
      <c r="AC274" s="209"/>
      <c r="AD274" s="210"/>
      <c r="AF274" s="209"/>
      <c r="AG274" s="210"/>
      <c r="AI274" s="209"/>
      <c r="AJ274" s="210"/>
      <c r="AL274" s="209"/>
      <c r="AM274" s="210"/>
      <c r="AO274" s="209"/>
      <c r="AP274" s="210"/>
      <c r="AR274" s="209"/>
      <c r="AS274" s="210"/>
      <c r="AU274" s="209"/>
      <c r="AV274" s="210"/>
      <c r="AX274" s="209"/>
      <c r="AY274" s="671"/>
      <c r="BA274" s="209"/>
      <c r="BB274" s="210"/>
      <c r="BD274" s="209"/>
      <c r="BE274" s="210"/>
      <c r="BG274" s="209"/>
      <c r="BH274" s="210"/>
      <c r="BJ274" s="209"/>
      <c r="BK274" s="210"/>
      <c r="BM274" s="209"/>
      <c r="BN274" s="210"/>
      <c r="BP274" s="209"/>
      <c r="BQ274" s="210"/>
      <c r="BS274" s="209"/>
      <c r="BT274" s="210"/>
      <c r="BV274" s="209"/>
      <c r="BW274" s="210"/>
      <c r="BY274" s="209"/>
      <c r="BZ274" s="210"/>
      <c r="CB274" s="209"/>
      <c r="CC274" s="210"/>
      <c r="CE274" s="209"/>
      <c r="CF274" s="210"/>
      <c r="CH274" s="209"/>
      <c r="CI274" s="210"/>
      <c r="CK274" s="209"/>
      <c r="CL274" s="210"/>
      <c r="CN274" s="209"/>
      <c r="CO274" s="210"/>
    </row>
    <row r="275" spans="1:93" ht="24.95" customHeight="1">
      <c r="A275" s="654" t="str">
        <f ca="1">IFERROR(IF(INDIRECT($A$14&amp;ROW())&lt;&gt;"",COUNTIF(Summary!$B$30:$B$1054,INDIRECT($A$14&amp;ROW())),""),"")</f>
        <v/>
      </c>
      <c r="B275" s="209"/>
      <c r="C275" s="210"/>
      <c r="E275" s="209"/>
      <c r="F275" s="210"/>
      <c r="H275" s="209"/>
      <c r="I275" s="210"/>
      <c r="K275" s="209"/>
      <c r="L275" s="210"/>
      <c r="N275" s="209"/>
      <c r="O275" s="210"/>
      <c r="Q275" s="209"/>
      <c r="R275" s="210"/>
      <c r="T275" s="209"/>
      <c r="U275" s="210"/>
      <c r="W275" s="209"/>
      <c r="X275" s="210"/>
      <c r="Z275" s="209"/>
      <c r="AA275" s="210"/>
      <c r="AC275" s="209"/>
      <c r="AD275" s="210"/>
      <c r="AF275" s="209"/>
      <c r="AG275" s="210"/>
      <c r="AI275" s="209"/>
      <c r="AJ275" s="210"/>
      <c r="AL275" s="209"/>
      <c r="AM275" s="210"/>
      <c r="AO275" s="209"/>
      <c r="AP275" s="210"/>
      <c r="AR275" s="209"/>
      <c r="AS275" s="210"/>
      <c r="AU275" s="209"/>
      <c r="AV275" s="210"/>
      <c r="AX275" s="209"/>
      <c r="AY275" s="671"/>
      <c r="BA275" s="209"/>
      <c r="BB275" s="210"/>
      <c r="BD275" s="209"/>
      <c r="BE275" s="210"/>
      <c r="BG275" s="209"/>
      <c r="BH275" s="210"/>
      <c r="BJ275" s="209"/>
      <c r="BK275" s="210"/>
      <c r="BM275" s="209"/>
      <c r="BN275" s="210"/>
      <c r="BP275" s="209"/>
      <c r="BQ275" s="210"/>
      <c r="BS275" s="209"/>
      <c r="BT275" s="210"/>
      <c r="BV275" s="209"/>
      <c r="BW275" s="210"/>
      <c r="BY275" s="209"/>
      <c r="BZ275" s="210"/>
      <c r="CB275" s="209"/>
      <c r="CC275" s="210"/>
      <c r="CE275" s="209"/>
      <c r="CF275" s="210"/>
      <c r="CH275" s="209"/>
      <c r="CI275" s="210"/>
      <c r="CK275" s="209"/>
      <c r="CL275" s="210"/>
      <c r="CN275" s="209"/>
      <c r="CO275" s="210"/>
    </row>
    <row r="276" spans="1:93" ht="24.95" customHeight="1">
      <c r="A276" s="654" t="str">
        <f ca="1">IFERROR(IF(INDIRECT($A$14&amp;ROW())&lt;&gt;"",COUNTIF(Summary!$B$30:$B$1054,INDIRECT($A$14&amp;ROW())),""),"")</f>
        <v/>
      </c>
      <c r="B276" s="209"/>
      <c r="C276" s="210"/>
      <c r="E276" s="209"/>
      <c r="F276" s="210"/>
      <c r="H276" s="209"/>
      <c r="I276" s="210"/>
      <c r="K276" s="209"/>
      <c r="L276" s="210"/>
      <c r="N276" s="209"/>
      <c r="O276" s="210"/>
      <c r="Q276" s="209"/>
      <c r="R276" s="210"/>
      <c r="T276" s="209"/>
      <c r="U276" s="210"/>
      <c r="W276" s="209"/>
      <c r="X276" s="210"/>
      <c r="Z276" s="209"/>
      <c r="AA276" s="210"/>
      <c r="AC276" s="209"/>
      <c r="AD276" s="210"/>
      <c r="AF276" s="209"/>
      <c r="AG276" s="210"/>
      <c r="AI276" s="209"/>
      <c r="AJ276" s="210"/>
      <c r="AL276" s="209"/>
      <c r="AM276" s="210"/>
      <c r="AO276" s="209"/>
      <c r="AP276" s="210"/>
      <c r="AR276" s="209"/>
      <c r="AS276" s="210"/>
      <c r="AU276" s="209"/>
      <c r="AV276" s="210"/>
      <c r="AX276" s="209"/>
      <c r="AY276" s="671"/>
      <c r="BA276" s="209"/>
      <c r="BB276" s="210"/>
      <c r="BD276" s="209"/>
      <c r="BE276" s="210"/>
      <c r="BG276" s="209"/>
      <c r="BH276" s="210"/>
      <c r="BJ276" s="209"/>
      <c r="BK276" s="210"/>
      <c r="BM276" s="209"/>
      <c r="BN276" s="210"/>
      <c r="BP276" s="209"/>
      <c r="BQ276" s="210"/>
      <c r="BS276" s="209"/>
      <c r="BT276" s="210"/>
      <c r="BV276" s="209"/>
      <c r="BW276" s="210"/>
      <c r="BY276" s="209"/>
      <c r="BZ276" s="210"/>
      <c r="CB276" s="209"/>
      <c r="CC276" s="210"/>
      <c r="CE276" s="209"/>
      <c r="CF276" s="210"/>
      <c r="CH276" s="209"/>
      <c r="CI276" s="210"/>
      <c r="CK276" s="209"/>
      <c r="CL276" s="210"/>
      <c r="CN276" s="209"/>
      <c r="CO276" s="210"/>
    </row>
    <row r="277" spans="1:93" ht="24.95" customHeight="1">
      <c r="A277" s="654" t="str">
        <f ca="1">IFERROR(IF(INDIRECT($A$14&amp;ROW())&lt;&gt;"",COUNTIF(Summary!$B$30:$B$1054,INDIRECT($A$14&amp;ROW())),""),"")</f>
        <v/>
      </c>
      <c r="B277" s="209"/>
      <c r="C277" s="210"/>
      <c r="E277" s="209"/>
      <c r="F277" s="210"/>
      <c r="H277" s="209"/>
      <c r="I277" s="210"/>
      <c r="K277" s="209"/>
      <c r="L277" s="210"/>
      <c r="N277" s="209"/>
      <c r="O277" s="210"/>
      <c r="Q277" s="209"/>
      <c r="R277" s="210"/>
      <c r="T277" s="209"/>
      <c r="U277" s="210"/>
      <c r="W277" s="209"/>
      <c r="X277" s="210"/>
      <c r="Z277" s="209"/>
      <c r="AA277" s="210"/>
      <c r="AC277" s="209"/>
      <c r="AD277" s="210"/>
      <c r="AF277" s="209"/>
      <c r="AG277" s="210"/>
      <c r="AI277" s="209"/>
      <c r="AJ277" s="210"/>
      <c r="AL277" s="209"/>
      <c r="AM277" s="210"/>
      <c r="AO277" s="209"/>
      <c r="AP277" s="210"/>
      <c r="AR277" s="209"/>
      <c r="AS277" s="210"/>
      <c r="AU277" s="209"/>
      <c r="AV277" s="210"/>
      <c r="AX277" s="209"/>
      <c r="AY277" s="671"/>
      <c r="BA277" s="209"/>
      <c r="BB277" s="210"/>
      <c r="BD277" s="209"/>
      <c r="BE277" s="210"/>
      <c r="BG277" s="209"/>
      <c r="BH277" s="210"/>
      <c r="BJ277" s="209"/>
      <c r="BK277" s="210"/>
      <c r="BM277" s="209"/>
      <c r="BN277" s="210"/>
      <c r="BP277" s="209"/>
      <c r="BQ277" s="210"/>
      <c r="BS277" s="209"/>
      <c r="BT277" s="210"/>
      <c r="BV277" s="209"/>
      <c r="BW277" s="210"/>
      <c r="BY277" s="209"/>
      <c r="BZ277" s="210"/>
      <c r="CB277" s="209"/>
      <c r="CC277" s="210"/>
      <c r="CE277" s="209"/>
      <c r="CF277" s="210"/>
      <c r="CH277" s="209"/>
      <c r="CI277" s="210"/>
      <c r="CK277" s="209"/>
      <c r="CL277" s="210"/>
      <c r="CN277" s="209"/>
      <c r="CO277" s="210"/>
    </row>
    <row r="278" spans="1:93" ht="24.95" customHeight="1">
      <c r="A278" s="654" t="str">
        <f ca="1">IFERROR(IF(INDIRECT($A$14&amp;ROW())&lt;&gt;"",COUNTIF(Summary!$B$30:$B$1054,INDIRECT($A$14&amp;ROW())),""),"")</f>
        <v/>
      </c>
      <c r="B278" s="209"/>
      <c r="C278" s="210"/>
      <c r="E278" s="209"/>
      <c r="F278" s="210"/>
      <c r="H278" s="209"/>
      <c r="I278" s="210"/>
      <c r="K278" s="209"/>
      <c r="L278" s="210"/>
      <c r="N278" s="209"/>
      <c r="O278" s="210"/>
      <c r="Q278" s="209"/>
      <c r="R278" s="210"/>
      <c r="T278" s="209"/>
      <c r="U278" s="210"/>
      <c r="W278" s="209"/>
      <c r="X278" s="210"/>
      <c r="Z278" s="209"/>
      <c r="AA278" s="210"/>
      <c r="AC278" s="209"/>
      <c r="AD278" s="210"/>
      <c r="AF278" s="209"/>
      <c r="AG278" s="210"/>
      <c r="AI278" s="209"/>
      <c r="AJ278" s="210"/>
      <c r="AL278" s="209"/>
      <c r="AM278" s="210"/>
      <c r="AO278" s="209"/>
      <c r="AP278" s="210"/>
      <c r="AR278" s="209"/>
      <c r="AS278" s="210"/>
      <c r="AU278" s="209"/>
      <c r="AV278" s="210"/>
      <c r="AX278" s="209"/>
      <c r="AY278" s="671"/>
      <c r="BA278" s="209"/>
      <c r="BB278" s="210"/>
      <c r="BD278" s="209"/>
      <c r="BE278" s="210"/>
      <c r="BG278" s="209"/>
      <c r="BH278" s="210"/>
      <c r="BJ278" s="209"/>
      <c r="BK278" s="210"/>
      <c r="BM278" s="209"/>
      <c r="BN278" s="210"/>
      <c r="BP278" s="209"/>
      <c r="BQ278" s="210"/>
      <c r="BS278" s="209"/>
      <c r="BT278" s="210"/>
      <c r="BV278" s="209"/>
      <c r="BW278" s="210"/>
      <c r="BY278" s="209"/>
      <c r="BZ278" s="210"/>
      <c r="CB278" s="209"/>
      <c r="CC278" s="210"/>
      <c r="CE278" s="209"/>
      <c r="CF278" s="210"/>
      <c r="CH278" s="209"/>
      <c r="CI278" s="210"/>
      <c r="CK278" s="209"/>
      <c r="CL278" s="210"/>
      <c r="CN278" s="209"/>
      <c r="CO278" s="210"/>
    </row>
    <row r="279" spans="1:93" ht="24.95" customHeight="1">
      <c r="A279" s="654" t="str">
        <f ca="1">IFERROR(IF(INDIRECT($A$14&amp;ROW())&lt;&gt;"",COUNTIF(Summary!$B$30:$B$1054,INDIRECT($A$14&amp;ROW())),""),"")</f>
        <v/>
      </c>
      <c r="B279" s="672"/>
      <c r="C279" s="210"/>
      <c r="E279" s="209"/>
      <c r="F279" s="210"/>
      <c r="H279" s="209"/>
      <c r="I279" s="210"/>
      <c r="K279" s="209"/>
      <c r="L279" s="210"/>
      <c r="N279" s="209"/>
      <c r="O279" s="210"/>
      <c r="Q279" s="209"/>
      <c r="R279" s="210"/>
      <c r="T279" s="209"/>
      <c r="U279" s="210"/>
      <c r="W279" s="209"/>
      <c r="X279" s="210"/>
      <c r="Z279" s="209"/>
      <c r="AA279" s="210"/>
      <c r="AC279" s="209"/>
      <c r="AD279" s="210"/>
      <c r="AF279" s="209"/>
      <c r="AG279" s="210"/>
      <c r="AI279" s="209"/>
      <c r="AJ279" s="210"/>
      <c r="AL279" s="209"/>
      <c r="AM279" s="210"/>
      <c r="AO279" s="209"/>
      <c r="AP279" s="210"/>
      <c r="AR279" s="209"/>
      <c r="AS279" s="210"/>
      <c r="AU279" s="209"/>
      <c r="AV279" s="210"/>
      <c r="AX279" s="209"/>
      <c r="AY279" s="671"/>
      <c r="BA279" s="209"/>
      <c r="BB279" s="210"/>
      <c r="BD279" s="209"/>
      <c r="BE279" s="210"/>
      <c r="BG279" s="209"/>
      <c r="BH279" s="210"/>
      <c r="BJ279" s="209"/>
      <c r="BK279" s="210"/>
      <c r="BM279" s="209"/>
      <c r="BN279" s="210"/>
      <c r="BP279" s="209"/>
      <c r="BQ279" s="210"/>
      <c r="BS279" s="209"/>
      <c r="BT279" s="210"/>
      <c r="BV279" s="209"/>
      <c r="BW279" s="210"/>
      <c r="BY279" s="209"/>
      <c r="BZ279" s="210"/>
      <c r="CB279" s="209"/>
      <c r="CC279" s="210"/>
      <c r="CE279" s="209"/>
      <c r="CF279" s="210"/>
      <c r="CH279" s="209"/>
      <c r="CI279" s="210"/>
      <c r="CK279" s="209"/>
      <c r="CL279" s="210"/>
      <c r="CN279" s="209"/>
      <c r="CO279" s="210"/>
    </row>
    <row r="280" spans="1:93" ht="24.95" customHeight="1">
      <c r="A280" s="654" t="str">
        <f ca="1">IFERROR(IF(INDIRECT($A$14&amp;ROW())&lt;&gt;"",COUNTIF(Summary!$B$30:$B$1054,INDIRECT($A$14&amp;ROW())),""),"")</f>
        <v/>
      </c>
      <c r="B280" s="672"/>
      <c r="C280" s="210"/>
      <c r="E280" s="209"/>
      <c r="F280" s="210"/>
      <c r="H280" s="209"/>
      <c r="I280" s="210"/>
      <c r="K280" s="209"/>
      <c r="L280" s="210"/>
      <c r="N280" s="209"/>
      <c r="O280" s="210"/>
      <c r="Q280" s="209"/>
      <c r="R280" s="210"/>
      <c r="T280" s="209"/>
      <c r="U280" s="210"/>
      <c r="W280" s="209"/>
      <c r="X280" s="210"/>
      <c r="Z280" s="209"/>
      <c r="AA280" s="210"/>
      <c r="AC280" s="209"/>
      <c r="AD280" s="210"/>
      <c r="AF280" s="209"/>
      <c r="AG280" s="210"/>
      <c r="AI280" s="209"/>
      <c r="AJ280" s="210"/>
      <c r="AL280" s="209"/>
      <c r="AM280" s="210"/>
      <c r="AO280" s="209"/>
      <c r="AP280" s="210"/>
      <c r="AR280" s="209"/>
      <c r="AS280" s="210"/>
      <c r="AU280" s="209"/>
      <c r="AV280" s="210"/>
      <c r="AX280" s="209"/>
      <c r="AY280" s="671"/>
      <c r="BA280" s="209"/>
      <c r="BB280" s="210"/>
      <c r="BD280" s="209"/>
      <c r="BE280" s="210"/>
      <c r="BG280" s="209"/>
      <c r="BH280" s="210"/>
      <c r="BJ280" s="209"/>
      <c r="BK280" s="210"/>
      <c r="BM280" s="209"/>
      <c r="BN280" s="210"/>
      <c r="BP280" s="209"/>
      <c r="BQ280" s="210"/>
      <c r="BS280" s="209"/>
      <c r="BT280" s="210"/>
      <c r="BV280" s="209"/>
      <c r="BW280" s="210"/>
      <c r="BY280" s="209"/>
      <c r="BZ280" s="210"/>
      <c r="CB280" s="209"/>
      <c r="CC280" s="210"/>
      <c r="CE280" s="209"/>
      <c r="CF280" s="210"/>
      <c r="CH280" s="209"/>
      <c r="CI280" s="210"/>
      <c r="CK280" s="209"/>
      <c r="CL280" s="210"/>
      <c r="CN280" s="209"/>
      <c r="CO280" s="210"/>
    </row>
    <row r="281" spans="1:93" ht="24.95" customHeight="1">
      <c r="A281" s="654" t="str">
        <f ca="1">IFERROR(IF(INDIRECT($A$14&amp;ROW())&lt;&gt;"",COUNTIF(Summary!$B$30:$B$1054,INDIRECT($A$14&amp;ROW())),""),"")</f>
        <v/>
      </c>
      <c r="B281" s="672"/>
      <c r="C281" s="210"/>
      <c r="E281" s="209"/>
      <c r="F281" s="210"/>
      <c r="H281" s="209"/>
      <c r="I281" s="210"/>
      <c r="K281" s="209"/>
      <c r="L281" s="210"/>
      <c r="N281" s="209"/>
      <c r="O281" s="210"/>
      <c r="Q281" s="209"/>
      <c r="R281" s="210"/>
      <c r="T281" s="209"/>
      <c r="U281" s="210"/>
      <c r="W281" s="209"/>
      <c r="X281" s="210"/>
      <c r="Z281" s="209"/>
      <c r="AA281" s="210"/>
      <c r="AC281" s="209"/>
      <c r="AD281" s="210"/>
      <c r="AF281" s="209"/>
      <c r="AG281" s="210"/>
      <c r="AI281" s="209"/>
      <c r="AJ281" s="210"/>
      <c r="AL281" s="209"/>
      <c r="AM281" s="210"/>
      <c r="AO281" s="209"/>
      <c r="AP281" s="210"/>
      <c r="AR281" s="209"/>
      <c r="AS281" s="210"/>
      <c r="AU281" s="209"/>
      <c r="AV281" s="210"/>
      <c r="AX281" s="209"/>
      <c r="AY281" s="671"/>
      <c r="BA281" s="209"/>
      <c r="BB281" s="210"/>
      <c r="BD281" s="209"/>
      <c r="BE281" s="210"/>
      <c r="BG281" s="209"/>
      <c r="BH281" s="210"/>
      <c r="BJ281" s="209"/>
      <c r="BK281" s="210"/>
      <c r="BM281" s="209"/>
      <c r="BN281" s="210"/>
      <c r="BP281" s="209"/>
      <c r="BQ281" s="210"/>
      <c r="BS281" s="209"/>
      <c r="BT281" s="210"/>
      <c r="BV281" s="209"/>
      <c r="BW281" s="210"/>
      <c r="BY281" s="209"/>
      <c r="BZ281" s="210"/>
      <c r="CB281" s="209"/>
      <c r="CC281" s="210"/>
      <c r="CE281" s="209"/>
      <c r="CF281" s="210"/>
      <c r="CH281" s="209"/>
      <c r="CI281" s="210"/>
      <c r="CK281" s="209"/>
      <c r="CL281" s="210"/>
      <c r="CN281" s="209"/>
      <c r="CO281" s="210"/>
    </row>
    <row r="282" spans="1:93" ht="24.95" customHeight="1">
      <c r="A282" s="654" t="str">
        <f ca="1">IFERROR(IF(INDIRECT($A$14&amp;ROW())&lt;&gt;"",COUNTIF(Summary!$B$30:$B$1054,INDIRECT($A$14&amp;ROW())),""),"")</f>
        <v/>
      </c>
      <c r="B282" s="672"/>
      <c r="C282" s="210"/>
      <c r="E282" s="209"/>
      <c r="F282" s="210"/>
      <c r="H282" s="209"/>
      <c r="I282" s="210"/>
      <c r="K282" s="209"/>
      <c r="L282" s="210"/>
      <c r="N282" s="209"/>
      <c r="O282" s="210"/>
      <c r="Q282" s="209"/>
      <c r="R282" s="210"/>
      <c r="T282" s="209"/>
      <c r="U282" s="210"/>
      <c r="W282" s="209"/>
      <c r="X282" s="210"/>
      <c r="Z282" s="209"/>
      <c r="AA282" s="210"/>
      <c r="AC282" s="209"/>
      <c r="AD282" s="210"/>
      <c r="AF282" s="209"/>
      <c r="AG282" s="210"/>
      <c r="AI282" s="209"/>
      <c r="AJ282" s="210"/>
      <c r="AL282" s="209"/>
      <c r="AM282" s="210"/>
      <c r="AO282" s="209"/>
      <c r="AP282" s="210"/>
      <c r="AR282" s="209"/>
      <c r="AS282" s="210"/>
      <c r="AU282" s="209"/>
      <c r="AV282" s="210"/>
      <c r="AX282" s="209"/>
      <c r="AY282" s="671"/>
      <c r="BA282" s="209"/>
      <c r="BB282" s="210"/>
      <c r="BD282" s="209"/>
      <c r="BE282" s="210"/>
      <c r="BG282" s="209"/>
      <c r="BH282" s="210"/>
      <c r="BJ282" s="209"/>
      <c r="BK282" s="210"/>
      <c r="BM282" s="209"/>
      <c r="BN282" s="210"/>
      <c r="BP282" s="209"/>
      <c r="BQ282" s="210"/>
      <c r="BS282" s="209"/>
      <c r="BT282" s="210"/>
      <c r="BV282" s="209"/>
      <c r="BW282" s="210"/>
      <c r="BY282" s="209"/>
      <c r="BZ282" s="210"/>
      <c r="CB282" s="209"/>
      <c r="CC282" s="210"/>
      <c r="CE282" s="209"/>
      <c r="CF282" s="210"/>
      <c r="CH282" s="209"/>
      <c r="CI282" s="210"/>
      <c r="CK282" s="209"/>
      <c r="CL282" s="210"/>
      <c r="CN282" s="209"/>
      <c r="CO282" s="210"/>
    </row>
    <row r="283" spans="1:93" ht="24.95" customHeight="1">
      <c r="A283" s="654" t="str">
        <f ca="1">IFERROR(IF(INDIRECT($A$14&amp;ROW())&lt;&gt;"",COUNTIF(Summary!$B$30:$B$1054,INDIRECT($A$14&amp;ROW())),""),"")</f>
        <v/>
      </c>
      <c r="B283" s="672"/>
      <c r="C283" s="210"/>
      <c r="E283" s="209"/>
      <c r="F283" s="210"/>
      <c r="H283" s="209"/>
      <c r="I283" s="210"/>
      <c r="K283" s="209"/>
      <c r="L283" s="210"/>
      <c r="N283" s="209"/>
      <c r="O283" s="210"/>
      <c r="Q283" s="209"/>
      <c r="R283" s="210"/>
      <c r="T283" s="209"/>
      <c r="U283" s="210"/>
      <c r="W283" s="209"/>
      <c r="X283" s="210"/>
      <c r="Z283" s="209"/>
      <c r="AA283" s="210"/>
      <c r="AC283" s="209"/>
      <c r="AD283" s="210"/>
      <c r="AF283" s="209"/>
      <c r="AG283" s="210"/>
      <c r="AI283" s="209"/>
      <c r="AJ283" s="210"/>
      <c r="AL283" s="209"/>
      <c r="AM283" s="210"/>
      <c r="AO283" s="209"/>
      <c r="AP283" s="210"/>
      <c r="AR283" s="209"/>
      <c r="AS283" s="210"/>
      <c r="AU283" s="209"/>
      <c r="AV283" s="210"/>
      <c r="AX283" s="209"/>
      <c r="AY283" s="671"/>
      <c r="BA283" s="209"/>
      <c r="BB283" s="210"/>
      <c r="BD283" s="209"/>
      <c r="BE283" s="210"/>
      <c r="BG283" s="209"/>
      <c r="BH283" s="210"/>
      <c r="BJ283" s="209"/>
      <c r="BK283" s="210"/>
      <c r="BM283" s="209"/>
      <c r="BN283" s="210"/>
      <c r="BP283" s="209"/>
      <c r="BQ283" s="210"/>
      <c r="BS283" s="209"/>
      <c r="BT283" s="210"/>
      <c r="BV283" s="209"/>
      <c r="BW283" s="210"/>
      <c r="BY283" s="209"/>
      <c r="BZ283" s="210"/>
      <c r="CB283" s="209"/>
      <c r="CC283" s="210"/>
      <c r="CE283" s="209"/>
      <c r="CF283" s="210"/>
      <c r="CH283" s="209"/>
      <c r="CI283" s="210"/>
      <c r="CK283" s="209"/>
      <c r="CL283" s="210"/>
      <c r="CN283" s="209"/>
      <c r="CO283" s="210"/>
    </row>
    <row r="284" spans="1:93" ht="24.95" customHeight="1">
      <c r="A284" s="654" t="str">
        <f ca="1">IFERROR(IF(INDIRECT($A$14&amp;ROW())&lt;&gt;"",COUNTIF(Summary!$B$30:$B$1054,INDIRECT($A$14&amp;ROW())),""),"")</f>
        <v/>
      </c>
      <c r="B284" s="672"/>
      <c r="C284" s="210"/>
      <c r="E284" s="209"/>
      <c r="F284" s="210"/>
      <c r="H284" s="209"/>
      <c r="I284" s="210"/>
      <c r="K284" s="209"/>
      <c r="L284" s="210"/>
      <c r="N284" s="209"/>
      <c r="O284" s="210"/>
      <c r="Q284" s="209"/>
      <c r="R284" s="210"/>
      <c r="T284" s="209"/>
      <c r="U284" s="210"/>
      <c r="W284" s="209"/>
      <c r="X284" s="210"/>
      <c r="Z284" s="209"/>
      <c r="AA284" s="210"/>
      <c r="AC284" s="209"/>
      <c r="AD284" s="210"/>
      <c r="AF284" s="209"/>
      <c r="AG284" s="210"/>
      <c r="AI284" s="209"/>
      <c r="AJ284" s="210"/>
      <c r="AL284" s="209"/>
      <c r="AM284" s="210"/>
      <c r="AO284" s="209"/>
      <c r="AP284" s="210"/>
      <c r="AR284" s="209"/>
      <c r="AS284" s="210"/>
      <c r="AU284" s="209"/>
      <c r="AV284" s="210"/>
      <c r="AX284" s="209"/>
      <c r="AY284" s="671"/>
      <c r="BA284" s="209"/>
      <c r="BB284" s="210"/>
      <c r="BD284" s="209"/>
      <c r="BE284" s="210"/>
      <c r="BG284" s="209"/>
      <c r="BH284" s="210"/>
      <c r="BJ284" s="209"/>
      <c r="BK284" s="210"/>
      <c r="BM284" s="209"/>
      <c r="BN284" s="210"/>
      <c r="BP284" s="209"/>
      <c r="BQ284" s="210"/>
      <c r="BS284" s="209"/>
      <c r="BT284" s="210"/>
      <c r="BV284" s="209"/>
      <c r="BW284" s="210"/>
      <c r="BY284" s="209"/>
      <c r="BZ284" s="210"/>
      <c r="CB284" s="209"/>
      <c r="CC284" s="210"/>
      <c r="CE284" s="209"/>
      <c r="CF284" s="210"/>
      <c r="CH284" s="209"/>
      <c r="CI284" s="210"/>
      <c r="CK284" s="209"/>
      <c r="CL284" s="210"/>
      <c r="CN284" s="209"/>
      <c r="CO284" s="210"/>
    </row>
    <row r="285" spans="1:93" ht="24.95" customHeight="1">
      <c r="A285" s="654" t="str">
        <f ca="1">IFERROR(IF(INDIRECT($A$14&amp;ROW())&lt;&gt;"",COUNTIF(Summary!$B$30:$B$1054,INDIRECT($A$14&amp;ROW())),""),"")</f>
        <v/>
      </c>
      <c r="B285" s="672"/>
      <c r="C285" s="210"/>
      <c r="E285" s="209"/>
      <c r="F285" s="210"/>
      <c r="H285" s="209"/>
      <c r="I285" s="210"/>
      <c r="K285" s="209"/>
      <c r="L285" s="210"/>
      <c r="N285" s="209"/>
      <c r="O285" s="210"/>
      <c r="Q285" s="209"/>
      <c r="R285" s="210"/>
      <c r="T285" s="209"/>
      <c r="U285" s="210"/>
      <c r="W285" s="209"/>
      <c r="X285" s="210"/>
      <c r="Z285" s="209"/>
      <c r="AA285" s="210"/>
      <c r="AC285" s="209"/>
      <c r="AD285" s="210"/>
      <c r="AF285" s="209"/>
      <c r="AG285" s="210"/>
      <c r="AI285" s="209"/>
      <c r="AJ285" s="210"/>
      <c r="AL285" s="209"/>
      <c r="AM285" s="210"/>
      <c r="AO285" s="209"/>
      <c r="AP285" s="210"/>
      <c r="AR285" s="209"/>
      <c r="AS285" s="210"/>
      <c r="AU285" s="209"/>
      <c r="AV285" s="210"/>
      <c r="AX285" s="209"/>
      <c r="AY285" s="671"/>
      <c r="BA285" s="209"/>
      <c r="BB285" s="210"/>
      <c r="BD285" s="209"/>
      <c r="BE285" s="210"/>
      <c r="BG285" s="209"/>
      <c r="BH285" s="210"/>
      <c r="BJ285" s="209"/>
      <c r="BK285" s="210"/>
      <c r="BM285" s="209"/>
      <c r="BN285" s="210"/>
      <c r="BP285" s="209"/>
      <c r="BQ285" s="210"/>
      <c r="BS285" s="209"/>
      <c r="BT285" s="210"/>
      <c r="BV285" s="209"/>
      <c r="BW285" s="210"/>
      <c r="BY285" s="209"/>
      <c r="BZ285" s="210"/>
      <c r="CB285" s="209"/>
      <c r="CC285" s="210"/>
      <c r="CE285" s="209"/>
      <c r="CF285" s="210"/>
      <c r="CH285" s="209"/>
      <c r="CI285" s="210"/>
      <c r="CK285" s="209"/>
      <c r="CL285" s="210"/>
      <c r="CN285" s="209"/>
      <c r="CO285" s="210"/>
    </row>
    <row r="286" spans="1:93" ht="24.95" customHeight="1">
      <c r="A286" s="654" t="str">
        <f ca="1">IFERROR(IF(INDIRECT($A$14&amp;ROW())&lt;&gt;"",COUNTIF(Summary!$B$30:$B$1054,INDIRECT($A$14&amp;ROW())),""),"")</f>
        <v/>
      </c>
      <c r="B286" s="672"/>
      <c r="C286" s="210"/>
      <c r="E286" s="209"/>
      <c r="F286" s="210"/>
      <c r="H286" s="209"/>
      <c r="I286" s="210"/>
      <c r="K286" s="209"/>
      <c r="L286" s="210"/>
      <c r="N286" s="209"/>
      <c r="O286" s="210"/>
      <c r="Q286" s="209"/>
      <c r="R286" s="210"/>
      <c r="T286" s="209"/>
      <c r="U286" s="210"/>
      <c r="W286" s="209"/>
      <c r="X286" s="210"/>
      <c r="Z286" s="209"/>
      <c r="AA286" s="210"/>
      <c r="AC286" s="209"/>
      <c r="AD286" s="210"/>
      <c r="AF286" s="209"/>
      <c r="AG286" s="210"/>
      <c r="AI286" s="209"/>
      <c r="AJ286" s="210"/>
      <c r="AL286" s="209"/>
      <c r="AM286" s="210"/>
      <c r="AO286" s="209"/>
      <c r="AP286" s="210"/>
      <c r="AR286" s="209"/>
      <c r="AS286" s="210"/>
      <c r="AU286" s="209"/>
      <c r="AV286" s="210"/>
      <c r="AX286" s="209"/>
      <c r="AY286" s="671"/>
      <c r="BA286" s="209"/>
      <c r="BB286" s="210"/>
      <c r="BD286" s="209"/>
      <c r="BE286" s="210"/>
      <c r="BG286" s="209"/>
      <c r="BH286" s="210"/>
      <c r="BJ286" s="209"/>
      <c r="BK286" s="210"/>
      <c r="BM286" s="209"/>
      <c r="BN286" s="210"/>
      <c r="BP286" s="209"/>
      <c r="BQ286" s="210"/>
      <c r="BS286" s="209"/>
      <c r="BT286" s="210"/>
      <c r="BV286" s="209"/>
      <c r="BW286" s="210"/>
      <c r="BY286" s="209"/>
      <c r="BZ286" s="210"/>
      <c r="CB286" s="209"/>
      <c r="CC286" s="210"/>
      <c r="CE286" s="209"/>
      <c r="CF286" s="210"/>
      <c r="CH286" s="209"/>
      <c r="CI286" s="210"/>
      <c r="CK286" s="209"/>
      <c r="CL286" s="210"/>
      <c r="CN286" s="209"/>
      <c r="CO286" s="210"/>
    </row>
    <row r="287" spans="1:93" ht="24.95" customHeight="1">
      <c r="A287" s="654" t="str">
        <f ca="1">IFERROR(IF(INDIRECT($A$14&amp;ROW())&lt;&gt;"",COUNTIF(Summary!$B$30:$B$1054,INDIRECT($A$14&amp;ROW())),""),"")</f>
        <v/>
      </c>
      <c r="B287" s="672"/>
      <c r="C287" s="210"/>
      <c r="E287" s="209"/>
      <c r="F287" s="210"/>
      <c r="H287" s="209"/>
      <c r="I287" s="210"/>
      <c r="K287" s="209"/>
      <c r="L287" s="210"/>
      <c r="N287" s="209"/>
      <c r="O287" s="210"/>
      <c r="Q287" s="209"/>
      <c r="R287" s="210"/>
      <c r="T287" s="209"/>
      <c r="U287" s="210"/>
      <c r="W287" s="209"/>
      <c r="X287" s="210"/>
      <c r="Z287" s="209"/>
      <c r="AA287" s="210"/>
      <c r="AC287" s="209"/>
      <c r="AD287" s="210"/>
      <c r="AF287" s="209"/>
      <c r="AG287" s="210"/>
      <c r="AI287" s="209"/>
      <c r="AJ287" s="210"/>
      <c r="AL287" s="209"/>
      <c r="AM287" s="210"/>
      <c r="AO287" s="209"/>
      <c r="AP287" s="210"/>
      <c r="AR287" s="209"/>
      <c r="AS287" s="210"/>
      <c r="AU287" s="209"/>
      <c r="AV287" s="210"/>
      <c r="AX287" s="209"/>
      <c r="AY287" s="671"/>
      <c r="BA287" s="209"/>
      <c r="BB287" s="210"/>
      <c r="BD287" s="209"/>
      <c r="BE287" s="210"/>
      <c r="BG287" s="209"/>
      <c r="BH287" s="210"/>
      <c r="BJ287" s="209"/>
      <c r="BK287" s="210"/>
      <c r="BM287" s="209"/>
      <c r="BN287" s="210"/>
      <c r="BP287" s="209"/>
      <c r="BQ287" s="210"/>
      <c r="BS287" s="209"/>
      <c r="BT287" s="210"/>
      <c r="BV287" s="209"/>
      <c r="BW287" s="210"/>
      <c r="BY287" s="209"/>
      <c r="BZ287" s="210"/>
      <c r="CB287" s="209"/>
      <c r="CC287" s="210"/>
      <c r="CE287" s="209"/>
      <c r="CF287" s="210"/>
      <c r="CH287" s="209"/>
      <c r="CI287" s="210"/>
      <c r="CK287" s="209"/>
      <c r="CL287" s="210"/>
      <c r="CN287" s="209"/>
      <c r="CO287" s="210"/>
    </row>
    <row r="288" spans="1:93" ht="24.95" customHeight="1">
      <c r="A288" s="654" t="str">
        <f ca="1">IFERROR(IF(INDIRECT($A$14&amp;ROW())&lt;&gt;"",COUNTIF(Summary!$B$30:$B$1054,INDIRECT($A$14&amp;ROW())),""),"")</f>
        <v/>
      </c>
      <c r="B288" s="672"/>
      <c r="C288" s="210"/>
      <c r="E288" s="209"/>
      <c r="F288" s="210"/>
      <c r="H288" s="209"/>
      <c r="I288" s="210"/>
      <c r="K288" s="209"/>
      <c r="L288" s="210"/>
      <c r="N288" s="209"/>
      <c r="O288" s="210"/>
      <c r="Q288" s="209"/>
      <c r="R288" s="210"/>
      <c r="T288" s="209"/>
      <c r="U288" s="210"/>
      <c r="W288" s="209"/>
      <c r="X288" s="210"/>
      <c r="Z288" s="209"/>
      <c r="AA288" s="210"/>
      <c r="AC288" s="209"/>
      <c r="AD288" s="210"/>
      <c r="AF288" s="209"/>
      <c r="AG288" s="210"/>
      <c r="AI288" s="209"/>
      <c r="AJ288" s="210"/>
      <c r="AL288" s="209"/>
      <c r="AM288" s="210"/>
      <c r="AO288" s="209"/>
      <c r="AP288" s="210"/>
      <c r="AR288" s="209"/>
      <c r="AS288" s="210"/>
      <c r="AU288" s="209"/>
      <c r="AV288" s="210"/>
      <c r="AX288" s="209"/>
      <c r="AY288" s="671"/>
      <c r="BA288" s="209"/>
      <c r="BB288" s="210"/>
      <c r="BD288" s="209"/>
      <c r="BE288" s="210"/>
      <c r="BG288" s="209"/>
      <c r="BH288" s="210"/>
      <c r="BJ288" s="209"/>
      <c r="BK288" s="210"/>
      <c r="BM288" s="209"/>
      <c r="BN288" s="210"/>
      <c r="BP288" s="209"/>
      <c r="BQ288" s="210"/>
      <c r="BS288" s="209"/>
      <c r="BT288" s="210"/>
      <c r="BV288" s="209"/>
      <c r="BW288" s="210"/>
      <c r="BY288" s="209"/>
      <c r="BZ288" s="210"/>
      <c r="CB288" s="209"/>
      <c r="CC288" s="210"/>
      <c r="CE288" s="209"/>
      <c r="CF288" s="210"/>
      <c r="CH288" s="209"/>
      <c r="CI288" s="210"/>
      <c r="CK288" s="209"/>
      <c r="CL288" s="210"/>
      <c r="CN288" s="209"/>
      <c r="CO288" s="210"/>
    </row>
    <row r="289" spans="1:93" ht="24.95" customHeight="1">
      <c r="A289" s="654" t="str">
        <f ca="1">IFERROR(IF(INDIRECT($A$14&amp;ROW())&lt;&gt;"",COUNTIF(Summary!$B$30:$B$1054,INDIRECT($A$14&amp;ROW())),""),"")</f>
        <v/>
      </c>
      <c r="B289" s="672"/>
      <c r="C289" s="210"/>
      <c r="E289" s="209"/>
      <c r="F289" s="210"/>
      <c r="H289" s="209"/>
      <c r="I289" s="210"/>
      <c r="K289" s="209"/>
      <c r="L289" s="210"/>
      <c r="N289" s="209"/>
      <c r="O289" s="210"/>
      <c r="Q289" s="209"/>
      <c r="R289" s="210"/>
      <c r="T289" s="209"/>
      <c r="U289" s="210"/>
      <c r="W289" s="209"/>
      <c r="X289" s="210"/>
      <c r="Z289" s="209"/>
      <c r="AA289" s="210"/>
      <c r="AC289" s="209"/>
      <c r="AD289" s="210"/>
      <c r="AF289" s="209"/>
      <c r="AG289" s="210"/>
      <c r="AI289" s="209"/>
      <c r="AJ289" s="210"/>
      <c r="AL289" s="209"/>
      <c r="AM289" s="210"/>
      <c r="AO289" s="209"/>
      <c r="AP289" s="210"/>
      <c r="AR289" s="209"/>
      <c r="AS289" s="210"/>
      <c r="AU289" s="209"/>
      <c r="AV289" s="210"/>
      <c r="AX289" s="209"/>
      <c r="AY289" s="671"/>
      <c r="BA289" s="209"/>
      <c r="BB289" s="210"/>
      <c r="BD289" s="209"/>
      <c r="BE289" s="210"/>
      <c r="BG289" s="209"/>
      <c r="BH289" s="210"/>
      <c r="BJ289" s="209"/>
      <c r="BK289" s="210"/>
      <c r="BM289" s="209"/>
      <c r="BN289" s="210"/>
      <c r="BP289" s="209"/>
      <c r="BQ289" s="210"/>
      <c r="BS289" s="209"/>
      <c r="BT289" s="210"/>
      <c r="BV289" s="209"/>
      <c r="BW289" s="210"/>
      <c r="BY289" s="209"/>
      <c r="BZ289" s="210"/>
      <c r="CB289" s="209"/>
      <c r="CC289" s="210"/>
      <c r="CE289" s="209"/>
      <c r="CF289" s="210"/>
      <c r="CH289" s="209"/>
      <c r="CI289" s="210"/>
      <c r="CK289" s="209"/>
      <c r="CL289" s="210"/>
      <c r="CN289" s="209"/>
      <c r="CO289" s="210"/>
    </row>
    <row r="290" spans="1:93" ht="24.95" customHeight="1">
      <c r="A290" s="654" t="str">
        <f ca="1">IFERROR(IF(INDIRECT($A$14&amp;ROW())&lt;&gt;"",COUNTIF(Summary!$B$30:$B$1054,INDIRECT($A$14&amp;ROW())),""),"")</f>
        <v/>
      </c>
      <c r="B290" s="672"/>
      <c r="C290" s="210"/>
      <c r="E290" s="209"/>
      <c r="F290" s="210"/>
      <c r="H290" s="209"/>
      <c r="I290" s="210"/>
      <c r="K290" s="209"/>
      <c r="L290" s="210"/>
      <c r="N290" s="209"/>
      <c r="O290" s="210"/>
      <c r="Q290" s="209"/>
      <c r="R290" s="210"/>
      <c r="T290" s="209"/>
      <c r="U290" s="210"/>
      <c r="W290" s="209"/>
      <c r="X290" s="210"/>
      <c r="Z290" s="209"/>
      <c r="AA290" s="210"/>
      <c r="AC290" s="209"/>
      <c r="AD290" s="210"/>
      <c r="AF290" s="209"/>
      <c r="AG290" s="210"/>
      <c r="AI290" s="209"/>
      <c r="AJ290" s="210"/>
      <c r="AL290" s="209"/>
      <c r="AM290" s="210"/>
      <c r="AO290" s="209"/>
      <c r="AP290" s="210"/>
      <c r="AR290" s="209"/>
      <c r="AS290" s="210"/>
      <c r="AU290" s="209"/>
      <c r="AV290" s="210"/>
      <c r="AX290" s="209"/>
      <c r="AY290" s="671"/>
      <c r="BA290" s="209"/>
      <c r="BB290" s="210"/>
      <c r="BD290" s="209"/>
      <c r="BE290" s="210"/>
      <c r="BG290" s="209"/>
      <c r="BH290" s="210"/>
      <c r="BJ290" s="209"/>
      <c r="BK290" s="210"/>
      <c r="BM290" s="209"/>
      <c r="BN290" s="210"/>
      <c r="BP290" s="209"/>
      <c r="BQ290" s="210"/>
      <c r="BS290" s="209"/>
      <c r="BT290" s="210"/>
      <c r="BV290" s="209"/>
      <c r="BW290" s="210"/>
      <c r="BY290" s="209"/>
      <c r="BZ290" s="210"/>
      <c r="CB290" s="209"/>
      <c r="CC290" s="210"/>
      <c r="CE290" s="209"/>
      <c r="CF290" s="210"/>
      <c r="CH290" s="209"/>
      <c r="CI290" s="210"/>
      <c r="CK290" s="209"/>
      <c r="CL290" s="210"/>
      <c r="CN290" s="209"/>
      <c r="CO290" s="210"/>
    </row>
    <row r="291" spans="1:93" ht="24.95" customHeight="1">
      <c r="A291" s="654" t="str">
        <f ca="1">IFERROR(IF(INDIRECT($A$14&amp;ROW())&lt;&gt;"",COUNTIF(Summary!$B$30:$B$1054,INDIRECT($A$14&amp;ROW())),""),"")</f>
        <v/>
      </c>
      <c r="B291" s="672"/>
      <c r="C291" s="210"/>
      <c r="E291" s="209"/>
      <c r="F291" s="210"/>
      <c r="H291" s="209"/>
      <c r="I291" s="210"/>
      <c r="K291" s="209"/>
      <c r="L291" s="210"/>
      <c r="N291" s="209"/>
      <c r="O291" s="210"/>
      <c r="Q291" s="209"/>
      <c r="R291" s="210"/>
      <c r="T291" s="209"/>
      <c r="U291" s="210"/>
      <c r="W291" s="209"/>
      <c r="X291" s="210"/>
      <c r="Z291" s="209"/>
      <c r="AA291" s="210"/>
      <c r="AC291" s="209"/>
      <c r="AD291" s="210"/>
      <c r="AF291" s="209"/>
      <c r="AG291" s="210"/>
      <c r="AI291" s="209"/>
      <c r="AJ291" s="210"/>
      <c r="AL291" s="209"/>
      <c r="AM291" s="210"/>
      <c r="AO291" s="209"/>
      <c r="AP291" s="210"/>
      <c r="AR291" s="209"/>
      <c r="AS291" s="210"/>
      <c r="AU291" s="209"/>
      <c r="AV291" s="210"/>
      <c r="AX291" s="209"/>
      <c r="AY291" s="671"/>
      <c r="BA291" s="209"/>
      <c r="BB291" s="210"/>
      <c r="BD291" s="209"/>
      <c r="BE291" s="210"/>
      <c r="BG291" s="209"/>
      <c r="BH291" s="210"/>
      <c r="BJ291" s="209"/>
      <c r="BK291" s="210"/>
      <c r="BM291" s="209"/>
      <c r="BN291" s="210"/>
      <c r="BP291" s="209"/>
      <c r="BQ291" s="210"/>
      <c r="BS291" s="209"/>
      <c r="BT291" s="210"/>
      <c r="BV291" s="209"/>
      <c r="BW291" s="210"/>
      <c r="BY291" s="209"/>
      <c r="BZ291" s="210"/>
      <c r="CB291" s="209"/>
      <c r="CC291" s="210"/>
      <c r="CE291" s="209"/>
      <c r="CF291" s="210"/>
      <c r="CH291" s="209"/>
      <c r="CI291" s="210"/>
      <c r="CK291" s="209"/>
      <c r="CL291" s="210"/>
      <c r="CN291" s="209"/>
      <c r="CO291" s="210"/>
    </row>
    <row r="292" spans="1:93" ht="24.95" customHeight="1">
      <c r="A292" s="654" t="str">
        <f ca="1">IFERROR(IF(INDIRECT($A$14&amp;ROW())&lt;&gt;"",COUNTIF(Summary!$B$30:$B$1054,INDIRECT($A$14&amp;ROW())),""),"")</f>
        <v/>
      </c>
      <c r="B292" s="672"/>
      <c r="C292" s="210"/>
      <c r="E292" s="209"/>
      <c r="F292" s="210"/>
      <c r="H292" s="209"/>
      <c r="I292" s="210"/>
      <c r="K292" s="209"/>
      <c r="L292" s="210"/>
      <c r="N292" s="209"/>
      <c r="O292" s="210"/>
      <c r="Q292" s="209"/>
      <c r="R292" s="210"/>
      <c r="T292" s="209"/>
      <c r="U292" s="210"/>
      <c r="W292" s="209"/>
      <c r="X292" s="210"/>
      <c r="Z292" s="209"/>
      <c r="AA292" s="210"/>
      <c r="AC292" s="209"/>
      <c r="AD292" s="210"/>
      <c r="AF292" s="209"/>
      <c r="AG292" s="210"/>
      <c r="AI292" s="209"/>
      <c r="AJ292" s="210"/>
      <c r="AL292" s="209"/>
      <c r="AM292" s="210"/>
      <c r="AO292" s="209"/>
      <c r="AP292" s="210"/>
      <c r="AR292" s="209"/>
      <c r="AS292" s="210"/>
      <c r="AU292" s="209"/>
      <c r="AV292" s="210"/>
      <c r="AX292" s="209"/>
      <c r="AY292" s="671"/>
      <c r="BA292" s="209"/>
      <c r="BB292" s="210"/>
      <c r="BD292" s="209"/>
      <c r="BE292" s="210"/>
      <c r="BG292" s="209"/>
      <c r="BH292" s="210"/>
      <c r="BJ292" s="209"/>
      <c r="BK292" s="210"/>
      <c r="BM292" s="209"/>
      <c r="BN292" s="210"/>
      <c r="BP292" s="209"/>
      <c r="BQ292" s="210"/>
      <c r="BS292" s="209"/>
      <c r="BT292" s="210"/>
      <c r="BV292" s="209"/>
      <c r="BW292" s="210"/>
      <c r="BY292" s="209"/>
      <c r="BZ292" s="210"/>
      <c r="CB292" s="209"/>
      <c r="CC292" s="210"/>
      <c r="CE292" s="209"/>
      <c r="CF292" s="210"/>
      <c r="CH292" s="209"/>
      <c r="CI292" s="210"/>
      <c r="CK292" s="209"/>
      <c r="CL292" s="210"/>
      <c r="CN292" s="209"/>
      <c r="CO292" s="210"/>
    </row>
    <row r="293" spans="1:93" ht="24.95" customHeight="1">
      <c r="A293" s="654" t="str">
        <f ca="1">IFERROR(IF(INDIRECT($A$14&amp;ROW())&lt;&gt;"",COUNTIF(Summary!$B$30:$B$1054,INDIRECT($A$14&amp;ROW())),""),"")</f>
        <v/>
      </c>
      <c r="B293" s="672"/>
      <c r="C293" s="210"/>
      <c r="E293" s="209"/>
      <c r="F293" s="210"/>
      <c r="H293" s="209"/>
      <c r="I293" s="210"/>
      <c r="K293" s="209"/>
      <c r="L293" s="210"/>
      <c r="N293" s="209"/>
      <c r="O293" s="210"/>
      <c r="Q293" s="209"/>
      <c r="R293" s="210"/>
      <c r="T293" s="209"/>
      <c r="U293" s="210"/>
      <c r="W293" s="209"/>
      <c r="X293" s="210"/>
      <c r="Z293" s="209"/>
      <c r="AA293" s="210"/>
      <c r="AC293" s="209"/>
      <c r="AD293" s="210"/>
      <c r="AF293" s="209"/>
      <c r="AG293" s="210"/>
      <c r="AI293" s="209"/>
      <c r="AJ293" s="210"/>
      <c r="AL293" s="209"/>
      <c r="AM293" s="210"/>
      <c r="AO293" s="209"/>
      <c r="AP293" s="210"/>
      <c r="AR293" s="209"/>
      <c r="AS293" s="210"/>
      <c r="AU293" s="209"/>
      <c r="AV293" s="210"/>
      <c r="AX293" s="209"/>
      <c r="AY293" s="671"/>
      <c r="BA293" s="209"/>
      <c r="BB293" s="210"/>
      <c r="BD293" s="209"/>
      <c r="BE293" s="210"/>
      <c r="BG293" s="209"/>
      <c r="BH293" s="210"/>
      <c r="BJ293" s="209"/>
      <c r="BK293" s="210"/>
      <c r="BM293" s="209"/>
      <c r="BN293" s="210"/>
      <c r="BP293" s="209"/>
      <c r="BQ293" s="210"/>
      <c r="BS293" s="209"/>
      <c r="BT293" s="210"/>
      <c r="BV293" s="209"/>
      <c r="BW293" s="210"/>
      <c r="BY293" s="209"/>
      <c r="BZ293" s="210"/>
      <c r="CB293" s="209"/>
      <c r="CC293" s="210"/>
      <c r="CE293" s="209"/>
      <c r="CF293" s="210"/>
      <c r="CH293" s="209"/>
      <c r="CI293" s="210"/>
      <c r="CK293" s="209"/>
      <c r="CL293" s="210"/>
      <c r="CN293" s="209"/>
      <c r="CO293" s="210"/>
    </row>
    <row r="294" spans="1:93" ht="24.95" customHeight="1">
      <c r="A294" s="654" t="str">
        <f ca="1">IFERROR(IF(INDIRECT($A$14&amp;ROW())&lt;&gt;"",COUNTIF(Summary!$B$30:$B$1054,INDIRECT($A$14&amp;ROW())),""),"")</f>
        <v/>
      </c>
      <c r="B294" s="672"/>
      <c r="C294" s="210"/>
      <c r="E294" s="209"/>
      <c r="F294" s="210"/>
      <c r="H294" s="209"/>
      <c r="I294" s="210"/>
      <c r="K294" s="209"/>
      <c r="L294" s="210"/>
      <c r="N294" s="209"/>
      <c r="O294" s="210"/>
      <c r="Q294" s="209"/>
      <c r="R294" s="210"/>
      <c r="T294" s="209"/>
      <c r="U294" s="210"/>
      <c r="W294" s="209"/>
      <c r="X294" s="210"/>
      <c r="Z294" s="209"/>
      <c r="AA294" s="210"/>
      <c r="AC294" s="209"/>
      <c r="AD294" s="210"/>
      <c r="AF294" s="209"/>
      <c r="AG294" s="210"/>
      <c r="AI294" s="209"/>
      <c r="AJ294" s="210"/>
      <c r="AL294" s="209"/>
      <c r="AM294" s="210"/>
      <c r="AO294" s="209"/>
      <c r="AP294" s="210"/>
      <c r="AR294" s="209"/>
      <c r="AS294" s="210"/>
      <c r="AU294" s="209"/>
      <c r="AV294" s="210"/>
      <c r="AX294" s="209"/>
      <c r="AY294" s="671"/>
      <c r="BA294" s="209"/>
      <c r="BB294" s="210"/>
      <c r="BD294" s="209"/>
      <c r="BE294" s="210"/>
      <c r="BG294" s="209"/>
      <c r="BH294" s="210"/>
      <c r="BJ294" s="209"/>
      <c r="BK294" s="210"/>
      <c r="BM294" s="209"/>
      <c r="BN294" s="210"/>
      <c r="BP294" s="209"/>
      <c r="BQ294" s="210"/>
      <c r="BS294" s="209"/>
      <c r="BT294" s="210"/>
      <c r="BV294" s="209"/>
      <c r="BW294" s="210"/>
      <c r="BY294" s="209"/>
      <c r="BZ294" s="210"/>
      <c r="CB294" s="209"/>
      <c r="CC294" s="210"/>
      <c r="CE294" s="209"/>
      <c r="CF294" s="210"/>
      <c r="CH294" s="209"/>
      <c r="CI294" s="210"/>
      <c r="CK294" s="209"/>
      <c r="CL294" s="210"/>
      <c r="CN294" s="209"/>
      <c r="CO294" s="210"/>
    </row>
    <row r="295" spans="1:93" ht="24.95" customHeight="1">
      <c r="A295" s="654" t="str">
        <f ca="1">IFERROR(IF(INDIRECT($A$14&amp;ROW())&lt;&gt;"",COUNTIF(Summary!$B$30:$B$1054,INDIRECT($A$14&amp;ROW())),""),"")</f>
        <v/>
      </c>
      <c r="B295" s="672"/>
      <c r="C295" s="210"/>
      <c r="E295" s="209"/>
      <c r="F295" s="210"/>
      <c r="H295" s="209"/>
      <c r="I295" s="210"/>
      <c r="K295" s="209"/>
      <c r="L295" s="210"/>
      <c r="N295" s="209"/>
      <c r="O295" s="210"/>
      <c r="Q295" s="209"/>
      <c r="R295" s="210"/>
      <c r="T295" s="209"/>
      <c r="U295" s="210"/>
      <c r="W295" s="209"/>
      <c r="X295" s="210"/>
      <c r="Z295" s="209"/>
      <c r="AA295" s="210"/>
      <c r="AC295" s="209"/>
      <c r="AD295" s="210"/>
      <c r="AF295" s="209"/>
      <c r="AG295" s="210"/>
      <c r="AI295" s="209"/>
      <c r="AJ295" s="210"/>
      <c r="AL295" s="209"/>
      <c r="AM295" s="210"/>
      <c r="AO295" s="209"/>
      <c r="AP295" s="210"/>
      <c r="AR295" s="209"/>
      <c r="AS295" s="210"/>
      <c r="AU295" s="209"/>
      <c r="AV295" s="210"/>
      <c r="AX295" s="209"/>
      <c r="AY295" s="671"/>
      <c r="BA295" s="209"/>
      <c r="BB295" s="210"/>
      <c r="BD295" s="209"/>
      <c r="BE295" s="210"/>
      <c r="BG295" s="209"/>
      <c r="BH295" s="210"/>
      <c r="BJ295" s="209"/>
      <c r="BK295" s="210"/>
      <c r="BM295" s="209"/>
      <c r="BN295" s="210"/>
      <c r="BP295" s="209"/>
      <c r="BQ295" s="210"/>
      <c r="BS295" s="209"/>
      <c r="BT295" s="210"/>
      <c r="BV295" s="209"/>
      <c r="BW295" s="210"/>
      <c r="BY295" s="209"/>
      <c r="BZ295" s="210"/>
      <c r="CB295" s="209"/>
      <c r="CC295" s="210"/>
      <c r="CE295" s="209"/>
      <c r="CF295" s="210"/>
      <c r="CH295" s="209"/>
      <c r="CI295" s="210"/>
      <c r="CK295" s="209"/>
      <c r="CL295" s="210"/>
      <c r="CN295" s="209"/>
      <c r="CO295" s="210"/>
    </row>
    <row r="296" spans="1:93" ht="24.95" customHeight="1">
      <c r="A296" s="654" t="str">
        <f ca="1">IFERROR(IF(INDIRECT($A$14&amp;ROW())&lt;&gt;"",COUNTIF(Summary!$B$30:$B$1054,INDIRECT($A$14&amp;ROW())),""),"")</f>
        <v/>
      </c>
      <c r="B296" s="672"/>
      <c r="C296" s="210"/>
      <c r="E296" s="209"/>
      <c r="F296" s="210"/>
      <c r="H296" s="209"/>
      <c r="I296" s="210"/>
      <c r="K296" s="209"/>
      <c r="L296" s="210"/>
      <c r="N296" s="209"/>
      <c r="O296" s="210"/>
      <c r="Q296" s="209"/>
      <c r="R296" s="210"/>
      <c r="T296" s="209"/>
      <c r="U296" s="210"/>
      <c r="W296" s="209"/>
      <c r="X296" s="210"/>
      <c r="Z296" s="209"/>
      <c r="AA296" s="210"/>
      <c r="AC296" s="209"/>
      <c r="AD296" s="210"/>
      <c r="AF296" s="209"/>
      <c r="AG296" s="210"/>
      <c r="AI296" s="209"/>
      <c r="AJ296" s="210"/>
      <c r="AL296" s="209"/>
      <c r="AM296" s="210"/>
      <c r="AO296" s="209"/>
      <c r="AP296" s="210"/>
      <c r="AR296" s="209"/>
      <c r="AS296" s="210"/>
      <c r="AU296" s="209"/>
      <c r="AV296" s="210"/>
      <c r="AX296" s="209"/>
      <c r="AY296" s="671"/>
      <c r="BA296" s="209"/>
      <c r="BB296" s="210"/>
      <c r="BD296" s="209"/>
      <c r="BE296" s="210"/>
      <c r="BG296" s="209"/>
      <c r="BH296" s="210"/>
      <c r="BJ296" s="209"/>
      <c r="BK296" s="210"/>
      <c r="BM296" s="209"/>
      <c r="BN296" s="210"/>
      <c r="BP296" s="209"/>
      <c r="BQ296" s="210"/>
      <c r="BS296" s="209"/>
      <c r="BT296" s="210"/>
      <c r="BV296" s="209"/>
      <c r="BW296" s="210"/>
      <c r="BY296" s="209"/>
      <c r="BZ296" s="210"/>
      <c r="CB296" s="209"/>
      <c r="CC296" s="210"/>
      <c r="CE296" s="209"/>
      <c r="CF296" s="210"/>
      <c r="CH296" s="209"/>
      <c r="CI296" s="210"/>
      <c r="CK296" s="209"/>
      <c r="CL296" s="210"/>
      <c r="CN296" s="209"/>
      <c r="CO296" s="210"/>
    </row>
    <row r="297" spans="1:93" ht="24.95" customHeight="1">
      <c r="A297" s="654" t="str">
        <f ca="1">IFERROR(IF(INDIRECT($A$14&amp;ROW())&lt;&gt;"",COUNTIF(Summary!$B$30:$B$1054,INDIRECT($A$14&amp;ROW())),""),"")</f>
        <v/>
      </c>
      <c r="B297" s="672"/>
      <c r="C297" s="210"/>
      <c r="E297" s="209"/>
      <c r="F297" s="210"/>
      <c r="H297" s="209"/>
      <c r="I297" s="210"/>
      <c r="K297" s="209"/>
      <c r="L297" s="210"/>
      <c r="N297" s="209"/>
      <c r="O297" s="210"/>
      <c r="Q297" s="209"/>
      <c r="R297" s="210"/>
      <c r="T297" s="209"/>
      <c r="U297" s="210"/>
      <c r="W297" s="209"/>
      <c r="X297" s="210"/>
      <c r="Z297" s="209"/>
      <c r="AA297" s="210"/>
      <c r="AC297" s="209"/>
      <c r="AD297" s="210"/>
      <c r="AF297" s="209"/>
      <c r="AG297" s="210"/>
      <c r="AI297" s="209"/>
      <c r="AJ297" s="210"/>
      <c r="AL297" s="209"/>
      <c r="AM297" s="210"/>
      <c r="AO297" s="209"/>
      <c r="AP297" s="210"/>
      <c r="AR297" s="209"/>
      <c r="AS297" s="210"/>
      <c r="AU297" s="209"/>
      <c r="AV297" s="210"/>
      <c r="AX297" s="209"/>
      <c r="AY297" s="671"/>
      <c r="BA297" s="209"/>
      <c r="BB297" s="210"/>
      <c r="BD297" s="209"/>
      <c r="BE297" s="210"/>
      <c r="BG297" s="209"/>
      <c r="BH297" s="210"/>
      <c r="BJ297" s="209"/>
      <c r="BK297" s="210"/>
      <c r="BM297" s="209"/>
      <c r="BN297" s="210"/>
      <c r="BP297" s="209"/>
      <c r="BQ297" s="210"/>
      <c r="BS297" s="209"/>
      <c r="BT297" s="210"/>
      <c r="BV297" s="209"/>
      <c r="BW297" s="210"/>
      <c r="BY297" s="209"/>
      <c r="BZ297" s="210"/>
      <c r="CB297" s="209"/>
      <c r="CC297" s="210"/>
      <c r="CE297" s="209"/>
      <c r="CF297" s="210"/>
      <c r="CH297" s="209"/>
      <c r="CI297" s="210"/>
      <c r="CK297" s="209"/>
      <c r="CL297" s="210"/>
      <c r="CN297" s="209"/>
      <c r="CO297" s="210"/>
    </row>
    <row r="298" spans="1:93" ht="24.95" customHeight="1">
      <c r="A298" s="654" t="str">
        <f ca="1">IFERROR(IF(INDIRECT($A$14&amp;ROW())&lt;&gt;"",COUNTIF(Summary!$B$30:$B$1054,INDIRECT($A$14&amp;ROW())),""),"")</f>
        <v/>
      </c>
      <c r="B298" s="672"/>
      <c r="C298" s="210"/>
      <c r="E298" s="209"/>
      <c r="F298" s="210"/>
      <c r="H298" s="209"/>
      <c r="I298" s="210"/>
      <c r="K298" s="209"/>
      <c r="L298" s="210"/>
      <c r="N298" s="209"/>
      <c r="O298" s="210"/>
      <c r="Q298" s="209"/>
      <c r="R298" s="210"/>
      <c r="T298" s="209"/>
      <c r="U298" s="210"/>
      <c r="W298" s="209"/>
      <c r="X298" s="210"/>
      <c r="Z298" s="209"/>
      <c r="AA298" s="210"/>
      <c r="AC298" s="209"/>
      <c r="AD298" s="210"/>
      <c r="AF298" s="209"/>
      <c r="AG298" s="210"/>
      <c r="AI298" s="209"/>
      <c r="AJ298" s="210"/>
      <c r="AL298" s="209"/>
      <c r="AM298" s="210"/>
      <c r="AO298" s="209"/>
      <c r="AP298" s="210"/>
      <c r="AR298" s="209"/>
      <c r="AS298" s="210"/>
      <c r="AU298" s="209"/>
      <c r="AV298" s="210"/>
      <c r="AX298" s="209"/>
      <c r="AY298" s="671"/>
      <c r="BA298" s="209"/>
      <c r="BB298" s="210"/>
      <c r="BD298" s="209"/>
      <c r="BE298" s="210"/>
      <c r="BG298" s="209"/>
      <c r="BH298" s="210"/>
      <c r="BJ298" s="209"/>
      <c r="BK298" s="210"/>
      <c r="BM298" s="209"/>
      <c r="BN298" s="210"/>
      <c r="BP298" s="209"/>
      <c r="BQ298" s="210"/>
      <c r="BS298" s="209"/>
      <c r="BT298" s="210"/>
      <c r="BV298" s="209"/>
      <c r="BW298" s="210"/>
      <c r="BY298" s="209"/>
      <c r="BZ298" s="210"/>
      <c r="CB298" s="209"/>
      <c r="CC298" s="210"/>
      <c r="CE298" s="209"/>
      <c r="CF298" s="210"/>
      <c r="CH298" s="209"/>
      <c r="CI298" s="210"/>
      <c r="CK298" s="209"/>
      <c r="CL298" s="210"/>
      <c r="CN298" s="209"/>
      <c r="CO298" s="210"/>
    </row>
    <row r="299" spans="1:93" ht="24.95" customHeight="1">
      <c r="A299" s="654" t="str">
        <f ca="1">IFERROR(IF(INDIRECT($A$14&amp;ROW())&lt;&gt;"",COUNTIF(Summary!$B$30:$B$1054,INDIRECT($A$14&amp;ROW())),""),"")</f>
        <v/>
      </c>
      <c r="B299" s="672"/>
      <c r="C299" s="210"/>
      <c r="E299" s="209"/>
      <c r="F299" s="210"/>
      <c r="H299" s="209"/>
      <c r="I299" s="210"/>
      <c r="K299" s="209"/>
      <c r="L299" s="210"/>
      <c r="N299" s="209"/>
      <c r="O299" s="210"/>
      <c r="Q299" s="209"/>
      <c r="R299" s="210"/>
      <c r="T299" s="209"/>
      <c r="U299" s="210"/>
      <c r="W299" s="209"/>
      <c r="X299" s="210"/>
      <c r="Z299" s="209"/>
      <c r="AA299" s="210"/>
      <c r="AC299" s="209"/>
      <c r="AD299" s="210"/>
      <c r="AF299" s="209"/>
      <c r="AG299" s="210"/>
      <c r="AI299" s="209"/>
      <c r="AJ299" s="210"/>
      <c r="AL299" s="209"/>
      <c r="AM299" s="210"/>
      <c r="AO299" s="209"/>
      <c r="AP299" s="210"/>
      <c r="AR299" s="209"/>
      <c r="AS299" s="210"/>
      <c r="AU299" s="209"/>
      <c r="AV299" s="210"/>
      <c r="AX299" s="209"/>
      <c r="AY299" s="671"/>
      <c r="BA299" s="209"/>
      <c r="BB299" s="210"/>
      <c r="BD299" s="209"/>
      <c r="BE299" s="210"/>
      <c r="BG299" s="209"/>
      <c r="BH299" s="210"/>
      <c r="BJ299" s="209"/>
      <c r="BK299" s="210"/>
      <c r="BM299" s="209"/>
      <c r="BN299" s="210"/>
      <c r="BP299" s="209"/>
      <c r="BQ299" s="210"/>
      <c r="BS299" s="209"/>
      <c r="BT299" s="210"/>
      <c r="BV299" s="209"/>
      <c r="BW299" s="210"/>
      <c r="BY299" s="209"/>
      <c r="BZ299" s="210"/>
      <c r="CB299" s="209"/>
      <c r="CC299" s="210"/>
      <c r="CE299" s="209"/>
      <c r="CF299" s="210"/>
      <c r="CH299" s="209"/>
      <c r="CI299" s="210"/>
      <c r="CK299" s="209"/>
      <c r="CL299" s="210"/>
      <c r="CN299" s="209"/>
      <c r="CO299" s="210"/>
    </row>
    <row r="300" spans="1:93" ht="24.95" customHeight="1">
      <c r="A300" s="654" t="str">
        <f ca="1">IFERROR(IF(INDIRECT($A$14&amp;ROW())&lt;&gt;"",COUNTIF(Summary!$B$30:$B$1054,INDIRECT($A$14&amp;ROW())),""),"")</f>
        <v/>
      </c>
      <c r="B300" s="672"/>
      <c r="C300" s="210"/>
      <c r="E300" s="209"/>
      <c r="F300" s="210"/>
      <c r="H300" s="209"/>
      <c r="I300" s="210"/>
      <c r="K300" s="209"/>
      <c r="L300" s="210"/>
      <c r="N300" s="209"/>
      <c r="O300" s="210"/>
      <c r="Q300" s="209"/>
      <c r="R300" s="210"/>
      <c r="T300" s="209"/>
      <c r="U300" s="210"/>
      <c r="W300" s="209"/>
      <c r="X300" s="210"/>
      <c r="Z300" s="209"/>
      <c r="AA300" s="210"/>
      <c r="AC300" s="209"/>
      <c r="AD300" s="210"/>
      <c r="AF300" s="209"/>
      <c r="AG300" s="210"/>
      <c r="AI300" s="209"/>
      <c r="AJ300" s="210"/>
      <c r="AL300" s="209"/>
      <c r="AM300" s="210"/>
      <c r="AO300" s="209"/>
      <c r="AP300" s="210"/>
      <c r="AR300" s="209"/>
      <c r="AS300" s="210"/>
      <c r="AU300" s="209"/>
      <c r="AV300" s="210"/>
      <c r="AX300" s="209"/>
      <c r="AY300" s="671"/>
      <c r="BA300" s="209"/>
      <c r="BB300" s="210"/>
      <c r="BD300" s="209"/>
      <c r="BE300" s="210"/>
      <c r="BG300" s="209"/>
      <c r="BH300" s="210"/>
      <c r="BJ300" s="209"/>
      <c r="BK300" s="210"/>
      <c r="BM300" s="209"/>
      <c r="BN300" s="210"/>
      <c r="BP300" s="209"/>
      <c r="BQ300" s="210"/>
      <c r="BS300" s="209"/>
      <c r="BT300" s="210"/>
      <c r="BV300" s="209"/>
      <c r="BW300" s="210"/>
      <c r="BY300" s="209"/>
      <c r="BZ300" s="210"/>
      <c r="CB300" s="209"/>
      <c r="CC300" s="210"/>
      <c r="CE300" s="209"/>
      <c r="CF300" s="210"/>
      <c r="CH300" s="209"/>
      <c r="CI300" s="210"/>
      <c r="CK300" s="209"/>
      <c r="CL300" s="210"/>
      <c r="CN300" s="209"/>
      <c r="CO300" s="210"/>
    </row>
    <row r="301" spans="1:93" ht="24.95" customHeight="1">
      <c r="A301" s="654" t="str">
        <f ca="1">IFERROR(IF(INDIRECT($A$14&amp;ROW())&lt;&gt;"",COUNTIF(Summary!$B$30:$B$1054,INDIRECT($A$14&amp;ROW())),""),"")</f>
        <v/>
      </c>
      <c r="B301" s="672"/>
      <c r="C301" s="210"/>
      <c r="E301" s="209"/>
      <c r="F301" s="210"/>
      <c r="H301" s="209"/>
      <c r="I301" s="210"/>
      <c r="K301" s="209"/>
      <c r="L301" s="210"/>
      <c r="N301" s="209"/>
      <c r="O301" s="210"/>
      <c r="Q301" s="209"/>
      <c r="R301" s="210"/>
      <c r="T301" s="209"/>
      <c r="U301" s="210"/>
      <c r="W301" s="209"/>
      <c r="X301" s="210"/>
      <c r="Z301" s="209"/>
      <c r="AA301" s="210"/>
      <c r="AC301" s="209"/>
      <c r="AD301" s="210"/>
      <c r="AF301" s="209"/>
      <c r="AG301" s="210"/>
      <c r="AI301" s="209"/>
      <c r="AJ301" s="210"/>
      <c r="AL301" s="209"/>
      <c r="AM301" s="210"/>
      <c r="AO301" s="209"/>
      <c r="AP301" s="210"/>
      <c r="AR301" s="209"/>
      <c r="AS301" s="210"/>
      <c r="AU301" s="209"/>
      <c r="AV301" s="210"/>
      <c r="AX301" s="209"/>
      <c r="AY301" s="671"/>
      <c r="BA301" s="209"/>
      <c r="BB301" s="210"/>
      <c r="BD301" s="209"/>
      <c r="BE301" s="210"/>
      <c r="BG301" s="209"/>
      <c r="BH301" s="210"/>
      <c r="BJ301" s="209"/>
      <c r="BK301" s="210"/>
      <c r="BM301" s="209"/>
      <c r="BN301" s="210"/>
      <c r="BP301" s="209"/>
      <c r="BQ301" s="210"/>
      <c r="BS301" s="209"/>
      <c r="BT301" s="210"/>
      <c r="BV301" s="209"/>
      <c r="BW301" s="210"/>
      <c r="BY301" s="209"/>
      <c r="BZ301" s="210"/>
      <c r="CB301" s="209"/>
      <c r="CC301" s="210"/>
      <c r="CE301" s="209"/>
      <c r="CF301" s="210"/>
      <c r="CH301" s="209"/>
      <c r="CI301" s="210"/>
      <c r="CK301" s="209"/>
      <c r="CL301" s="210"/>
      <c r="CN301" s="209"/>
      <c r="CO301" s="210"/>
    </row>
    <row r="302" spans="1:93" ht="24.95" customHeight="1">
      <c r="A302" s="654" t="str">
        <f ca="1">IFERROR(IF(INDIRECT($A$14&amp;ROW())&lt;&gt;"",COUNTIF(Summary!$B$30:$B$1054,INDIRECT($A$14&amp;ROW())),""),"")</f>
        <v/>
      </c>
      <c r="B302" s="672"/>
      <c r="C302" s="210"/>
      <c r="E302" s="209"/>
      <c r="F302" s="210"/>
      <c r="H302" s="209"/>
      <c r="I302" s="210"/>
      <c r="K302" s="209"/>
      <c r="L302" s="210"/>
      <c r="N302" s="209"/>
      <c r="O302" s="210"/>
      <c r="Q302" s="209"/>
      <c r="R302" s="210"/>
      <c r="T302" s="209"/>
      <c r="U302" s="210"/>
      <c r="W302" s="209"/>
      <c r="X302" s="210"/>
      <c r="Z302" s="209"/>
      <c r="AA302" s="210"/>
      <c r="AC302" s="209"/>
      <c r="AD302" s="210"/>
      <c r="AF302" s="209"/>
      <c r="AG302" s="210"/>
      <c r="AI302" s="209"/>
      <c r="AJ302" s="210"/>
      <c r="AL302" s="209"/>
      <c r="AM302" s="210"/>
      <c r="AO302" s="209"/>
      <c r="AP302" s="210"/>
      <c r="AR302" s="209"/>
      <c r="AS302" s="210"/>
      <c r="AU302" s="209"/>
      <c r="AV302" s="210"/>
      <c r="AX302" s="209"/>
      <c r="AY302" s="671"/>
      <c r="BA302" s="209"/>
      <c r="BB302" s="210"/>
      <c r="BD302" s="209"/>
      <c r="BE302" s="210"/>
      <c r="BG302" s="209"/>
      <c r="BH302" s="210"/>
      <c r="BJ302" s="209"/>
      <c r="BK302" s="210"/>
      <c r="BM302" s="209"/>
      <c r="BN302" s="210"/>
      <c r="BP302" s="209"/>
      <c r="BQ302" s="210"/>
      <c r="BS302" s="209"/>
      <c r="BT302" s="210"/>
      <c r="BV302" s="209"/>
      <c r="BW302" s="210"/>
      <c r="BY302" s="209"/>
      <c r="BZ302" s="210"/>
      <c r="CB302" s="209"/>
      <c r="CC302" s="210"/>
      <c r="CE302" s="209"/>
      <c r="CF302" s="210"/>
      <c r="CH302" s="209"/>
      <c r="CI302" s="210"/>
      <c r="CK302" s="209"/>
      <c r="CL302" s="210"/>
      <c r="CN302" s="209"/>
      <c r="CO302" s="210"/>
    </row>
    <row r="303" spans="1:93" ht="24.95" customHeight="1">
      <c r="A303" s="654" t="str">
        <f ca="1">IFERROR(IF(INDIRECT($A$14&amp;ROW())&lt;&gt;"",COUNTIF(Summary!$B$30:$B$1054,INDIRECT($A$14&amp;ROW())),""),"")</f>
        <v/>
      </c>
      <c r="B303" s="672"/>
      <c r="C303" s="210"/>
      <c r="E303" s="209"/>
      <c r="F303" s="210"/>
      <c r="H303" s="209"/>
      <c r="I303" s="210"/>
      <c r="K303" s="209"/>
      <c r="L303" s="210"/>
      <c r="N303" s="209"/>
      <c r="O303" s="210"/>
      <c r="Q303" s="209"/>
      <c r="R303" s="210"/>
      <c r="T303" s="209"/>
      <c r="U303" s="210"/>
      <c r="W303" s="209"/>
      <c r="X303" s="210"/>
      <c r="Z303" s="209"/>
      <c r="AA303" s="210"/>
      <c r="AC303" s="209"/>
      <c r="AD303" s="210"/>
      <c r="AF303" s="209"/>
      <c r="AG303" s="210"/>
      <c r="AI303" s="209"/>
      <c r="AJ303" s="210"/>
      <c r="AL303" s="209"/>
      <c r="AM303" s="210"/>
      <c r="AO303" s="209"/>
      <c r="AP303" s="210"/>
      <c r="AR303" s="209"/>
      <c r="AS303" s="210"/>
      <c r="AU303" s="209"/>
      <c r="AV303" s="210"/>
      <c r="AX303" s="209"/>
      <c r="AY303" s="671"/>
      <c r="BA303" s="209"/>
      <c r="BB303" s="210"/>
      <c r="BD303" s="209"/>
      <c r="BE303" s="210"/>
      <c r="BG303" s="209"/>
      <c r="BH303" s="210"/>
      <c r="BJ303" s="209"/>
      <c r="BK303" s="210"/>
      <c r="BM303" s="209"/>
      <c r="BN303" s="210"/>
      <c r="BP303" s="209"/>
      <c r="BQ303" s="210"/>
      <c r="BS303" s="209"/>
      <c r="BT303" s="210"/>
      <c r="BV303" s="209"/>
      <c r="BW303" s="210"/>
      <c r="BY303" s="209"/>
      <c r="BZ303" s="210"/>
      <c r="CB303" s="209"/>
      <c r="CC303" s="210"/>
      <c r="CE303" s="209"/>
      <c r="CF303" s="210"/>
      <c r="CH303" s="209"/>
      <c r="CI303" s="210"/>
      <c r="CK303" s="209"/>
      <c r="CL303" s="210"/>
      <c r="CN303" s="209"/>
      <c r="CO303" s="210"/>
    </row>
    <row r="304" spans="1:93" ht="24.95" customHeight="1">
      <c r="A304" s="654" t="str">
        <f ca="1">IFERROR(IF(INDIRECT($A$14&amp;ROW())&lt;&gt;"",COUNTIF(Summary!$B$30:$B$1054,INDIRECT($A$14&amp;ROW())),""),"")</f>
        <v/>
      </c>
      <c r="B304" s="672"/>
      <c r="C304" s="210"/>
      <c r="E304" s="209"/>
      <c r="F304" s="210"/>
      <c r="H304" s="209"/>
      <c r="I304" s="210"/>
      <c r="K304" s="209"/>
      <c r="L304" s="210"/>
      <c r="N304" s="209"/>
      <c r="O304" s="210"/>
      <c r="Q304" s="209"/>
      <c r="R304" s="210"/>
      <c r="T304" s="209"/>
      <c r="U304" s="210"/>
      <c r="W304" s="209"/>
      <c r="X304" s="210"/>
      <c r="Z304" s="209"/>
      <c r="AA304" s="210"/>
      <c r="AC304" s="209"/>
      <c r="AD304" s="210"/>
      <c r="AF304" s="209"/>
      <c r="AG304" s="210"/>
      <c r="AI304" s="209"/>
      <c r="AJ304" s="210"/>
      <c r="AL304" s="209"/>
      <c r="AM304" s="210"/>
      <c r="AO304" s="209"/>
      <c r="AP304" s="210"/>
      <c r="AR304" s="209"/>
      <c r="AS304" s="210"/>
      <c r="AU304" s="209"/>
      <c r="AV304" s="210"/>
      <c r="AX304" s="209"/>
      <c r="AY304" s="671"/>
      <c r="BA304" s="209"/>
      <c r="BB304" s="210"/>
      <c r="BD304" s="209"/>
      <c r="BE304" s="210"/>
      <c r="BG304" s="209"/>
      <c r="BH304" s="210"/>
      <c r="BJ304" s="209"/>
      <c r="BK304" s="210"/>
      <c r="BM304" s="209"/>
      <c r="BN304" s="210"/>
      <c r="BP304" s="209"/>
      <c r="BQ304" s="210"/>
      <c r="BS304" s="209"/>
      <c r="BT304" s="210"/>
      <c r="BV304" s="209"/>
      <c r="BW304" s="210"/>
      <c r="BY304" s="209"/>
      <c r="BZ304" s="210"/>
      <c r="CB304" s="209"/>
      <c r="CC304" s="210"/>
      <c r="CE304" s="209"/>
      <c r="CF304" s="210"/>
      <c r="CH304" s="209"/>
      <c r="CI304" s="210"/>
      <c r="CK304" s="209"/>
      <c r="CL304" s="210"/>
      <c r="CN304" s="209"/>
      <c r="CO304" s="210"/>
    </row>
    <row r="305" spans="1:93" ht="24.95" customHeight="1">
      <c r="A305" s="654" t="str">
        <f ca="1">IFERROR(IF(INDIRECT($A$14&amp;ROW())&lt;&gt;"",COUNTIF(Summary!$B$30:$B$1054,INDIRECT($A$14&amp;ROW())),""),"")</f>
        <v/>
      </c>
      <c r="B305" s="672"/>
      <c r="C305" s="210"/>
      <c r="E305" s="209"/>
      <c r="F305" s="210"/>
      <c r="H305" s="209"/>
      <c r="I305" s="210"/>
      <c r="K305" s="209"/>
      <c r="L305" s="210"/>
      <c r="N305" s="209"/>
      <c r="O305" s="210"/>
      <c r="Q305" s="209"/>
      <c r="R305" s="210"/>
      <c r="T305" s="209"/>
      <c r="U305" s="210"/>
      <c r="W305" s="209"/>
      <c r="X305" s="210"/>
      <c r="Z305" s="209"/>
      <c r="AA305" s="210"/>
      <c r="AC305" s="209"/>
      <c r="AD305" s="210"/>
      <c r="AF305" s="209"/>
      <c r="AG305" s="210"/>
      <c r="AI305" s="209"/>
      <c r="AJ305" s="210"/>
      <c r="AL305" s="209"/>
      <c r="AM305" s="210"/>
      <c r="AO305" s="209"/>
      <c r="AP305" s="210"/>
      <c r="AR305" s="209"/>
      <c r="AS305" s="210"/>
      <c r="AU305" s="209"/>
      <c r="AV305" s="210"/>
      <c r="AX305" s="209"/>
      <c r="AY305" s="671"/>
      <c r="BA305" s="209"/>
      <c r="BB305" s="210"/>
      <c r="BD305" s="209"/>
      <c r="BE305" s="210"/>
      <c r="BG305" s="209"/>
      <c r="BH305" s="210"/>
      <c r="BJ305" s="209"/>
      <c r="BK305" s="210"/>
      <c r="BM305" s="209"/>
      <c r="BN305" s="210"/>
      <c r="BP305" s="209"/>
      <c r="BQ305" s="210"/>
      <c r="BS305" s="209"/>
      <c r="BT305" s="210"/>
      <c r="BV305" s="209"/>
      <c r="BW305" s="210"/>
      <c r="BY305" s="209"/>
      <c r="BZ305" s="210"/>
      <c r="CB305" s="209"/>
      <c r="CC305" s="210"/>
      <c r="CE305" s="209"/>
      <c r="CF305" s="210"/>
      <c r="CH305" s="209"/>
      <c r="CI305" s="210"/>
      <c r="CK305" s="209"/>
      <c r="CL305" s="210"/>
      <c r="CN305" s="209"/>
      <c r="CO305" s="210"/>
    </row>
    <row r="306" spans="1:93" ht="24.95" customHeight="1">
      <c r="A306" s="654" t="str">
        <f ca="1">IFERROR(IF(INDIRECT($A$14&amp;ROW())&lt;&gt;"",COUNTIF(Summary!$B$30:$B$1054,INDIRECT($A$14&amp;ROW())),""),"")</f>
        <v/>
      </c>
      <c r="B306" s="672"/>
      <c r="C306" s="210"/>
      <c r="E306" s="209"/>
      <c r="F306" s="210"/>
      <c r="H306" s="209"/>
      <c r="I306" s="210"/>
      <c r="K306" s="209"/>
      <c r="L306" s="210"/>
      <c r="N306" s="209"/>
      <c r="O306" s="210"/>
      <c r="Q306" s="209"/>
      <c r="R306" s="210"/>
      <c r="T306" s="209"/>
      <c r="U306" s="210"/>
      <c r="W306" s="209"/>
      <c r="X306" s="210"/>
      <c r="Z306" s="209"/>
      <c r="AA306" s="210"/>
      <c r="AC306" s="209"/>
      <c r="AD306" s="210"/>
      <c r="AF306" s="209"/>
      <c r="AG306" s="210"/>
      <c r="AI306" s="209"/>
      <c r="AJ306" s="210"/>
      <c r="AL306" s="209"/>
      <c r="AM306" s="210"/>
      <c r="AO306" s="209"/>
      <c r="AP306" s="210"/>
      <c r="AR306" s="209"/>
      <c r="AS306" s="210"/>
      <c r="AU306" s="209"/>
      <c r="AV306" s="210"/>
      <c r="AX306" s="209"/>
      <c r="AY306" s="671"/>
      <c r="BA306" s="209"/>
      <c r="BB306" s="210"/>
      <c r="BD306" s="209"/>
      <c r="BE306" s="210"/>
      <c r="BG306" s="209"/>
      <c r="BH306" s="210"/>
      <c r="BJ306" s="209"/>
      <c r="BK306" s="210"/>
      <c r="BM306" s="209"/>
      <c r="BN306" s="210"/>
      <c r="BP306" s="209"/>
      <c r="BQ306" s="210"/>
      <c r="BS306" s="209"/>
      <c r="BT306" s="210"/>
      <c r="BV306" s="209"/>
      <c r="BW306" s="210"/>
      <c r="BY306" s="209"/>
      <c r="BZ306" s="210"/>
      <c r="CB306" s="209"/>
      <c r="CC306" s="210"/>
      <c r="CE306" s="209"/>
      <c r="CF306" s="210"/>
      <c r="CH306" s="209"/>
      <c r="CI306" s="210"/>
      <c r="CK306" s="209"/>
      <c r="CL306" s="210"/>
      <c r="CN306" s="209"/>
      <c r="CO306" s="210"/>
    </row>
    <row r="307" spans="1:93" ht="24.95" customHeight="1">
      <c r="A307" s="654" t="str">
        <f ca="1">IFERROR(IF(INDIRECT($A$14&amp;ROW())&lt;&gt;"",COUNTIF(Summary!$B$30:$B$1054,INDIRECT($A$14&amp;ROW())),""),"")</f>
        <v/>
      </c>
      <c r="B307" s="672"/>
      <c r="C307" s="210"/>
      <c r="E307" s="209"/>
      <c r="F307" s="210"/>
      <c r="H307" s="209"/>
      <c r="I307" s="210"/>
      <c r="K307" s="209"/>
      <c r="L307" s="210"/>
      <c r="N307" s="209"/>
      <c r="O307" s="210"/>
      <c r="Q307" s="209"/>
      <c r="R307" s="210"/>
      <c r="T307" s="209"/>
      <c r="U307" s="210"/>
      <c r="W307" s="209"/>
      <c r="X307" s="210"/>
      <c r="Z307" s="209"/>
      <c r="AA307" s="210"/>
      <c r="AC307" s="209"/>
      <c r="AD307" s="210"/>
      <c r="AF307" s="209"/>
      <c r="AG307" s="210"/>
      <c r="AI307" s="209"/>
      <c r="AJ307" s="210"/>
      <c r="AL307" s="209"/>
      <c r="AM307" s="210"/>
      <c r="AO307" s="209"/>
      <c r="AP307" s="210"/>
      <c r="AR307" s="209"/>
      <c r="AS307" s="210"/>
      <c r="AU307" s="209"/>
      <c r="AV307" s="210"/>
      <c r="AX307" s="209"/>
      <c r="AY307" s="671"/>
      <c r="BA307" s="209"/>
      <c r="BB307" s="210"/>
      <c r="BD307" s="209"/>
      <c r="BE307" s="210"/>
      <c r="BG307" s="209"/>
      <c r="BH307" s="210"/>
      <c r="BJ307" s="209"/>
      <c r="BK307" s="210"/>
      <c r="BM307" s="209"/>
      <c r="BN307" s="210"/>
      <c r="BP307" s="209"/>
      <c r="BQ307" s="210"/>
      <c r="BS307" s="209"/>
      <c r="BT307" s="210"/>
      <c r="BV307" s="209"/>
      <c r="BW307" s="210"/>
      <c r="BY307" s="209"/>
      <c r="BZ307" s="210"/>
      <c r="CB307" s="209"/>
      <c r="CC307" s="210"/>
      <c r="CE307" s="209"/>
      <c r="CF307" s="210"/>
      <c r="CH307" s="209"/>
      <c r="CI307" s="210"/>
      <c r="CK307" s="209"/>
      <c r="CL307" s="210"/>
      <c r="CN307" s="209"/>
      <c r="CO307" s="210"/>
    </row>
    <row r="308" spans="1:93" ht="24.95" customHeight="1">
      <c r="A308" s="654" t="str">
        <f ca="1">IFERROR(IF(INDIRECT($A$14&amp;ROW())&lt;&gt;"",COUNTIF(Summary!$B$30:$B$1054,INDIRECT($A$14&amp;ROW())),""),"")</f>
        <v/>
      </c>
      <c r="B308" s="672"/>
      <c r="C308" s="210"/>
      <c r="E308" s="209"/>
      <c r="F308" s="210"/>
      <c r="H308" s="209"/>
      <c r="I308" s="210"/>
      <c r="K308" s="209"/>
      <c r="L308" s="210"/>
      <c r="N308" s="209"/>
      <c r="O308" s="210"/>
      <c r="Q308" s="209"/>
      <c r="R308" s="210"/>
      <c r="T308" s="209"/>
      <c r="U308" s="210"/>
      <c r="W308" s="209"/>
      <c r="X308" s="210"/>
      <c r="Z308" s="209"/>
      <c r="AA308" s="210"/>
      <c r="AC308" s="209"/>
      <c r="AD308" s="210"/>
      <c r="AF308" s="209"/>
      <c r="AG308" s="210"/>
      <c r="AI308" s="209"/>
      <c r="AJ308" s="210"/>
      <c r="AL308" s="209"/>
      <c r="AM308" s="210"/>
      <c r="AO308" s="209"/>
      <c r="AP308" s="210"/>
      <c r="AR308" s="209"/>
      <c r="AS308" s="210"/>
      <c r="AU308" s="209"/>
      <c r="AV308" s="210"/>
      <c r="AX308" s="209"/>
      <c r="AY308" s="671"/>
      <c r="BA308" s="209"/>
      <c r="BB308" s="210"/>
      <c r="BD308" s="209"/>
      <c r="BE308" s="210"/>
      <c r="BG308" s="209"/>
      <c r="BH308" s="210"/>
      <c r="BJ308" s="209"/>
      <c r="BK308" s="210"/>
      <c r="BM308" s="209"/>
      <c r="BN308" s="210"/>
      <c r="BP308" s="209"/>
      <c r="BQ308" s="210"/>
      <c r="BS308" s="209"/>
      <c r="BT308" s="210"/>
      <c r="BV308" s="209"/>
      <c r="BW308" s="210"/>
      <c r="BY308" s="209"/>
      <c r="BZ308" s="210"/>
      <c r="CB308" s="209"/>
      <c r="CC308" s="210"/>
      <c r="CE308" s="209"/>
      <c r="CF308" s="210"/>
      <c r="CH308" s="209"/>
      <c r="CI308" s="210"/>
      <c r="CK308" s="209"/>
      <c r="CL308" s="210"/>
      <c r="CN308" s="209"/>
      <c r="CO308" s="210"/>
    </row>
    <row r="309" spans="1:93" ht="24.95" customHeight="1">
      <c r="A309" s="654" t="str">
        <f ca="1">IFERROR(IF(INDIRECT($A$14&amp;ROW())&lt;&gt;"",COUNTIF(Summary!$B$30:$B$1054,INDIRECT($A$14&amp;ROW())),""),"")</f>
        <v/>
      </c>
      <c r="B309" s="672"/>
      <c r="C309" s="210"/>
      <c r="E309" s="209"/>
      <c r="F309" s="210"/>
      <c r="H309" s="209"/>
      <c r="I309" s="210"/>
      <c r="K309" s="209"/>
      <c r="L309" s="210"/>
      <c r="N309" s="209"/>
      <c r="O309" s="210"/>
      <c r="Q309" s="209"/>
      <c r="R309" s="210"/>
      <c r="T309" s="209"/>
      <c r="U309" s="210"/>
      <c r="W309" s="209"/>
      <c r="X309" s="210"/>
      <c r="Z309" s="209"/>
      <c r="AA309" s="210"/>
      <c r="AC309" s="209"/>
      <c r="AD309" s="210"/>
      <c r="AF309" s="209"/>
      <c r="AG309" s="210"/>
      <c r="AI309" s="209"/>
      <c r="AJ309" s="210"/>
      <c r="AL309" s="209"/>
      <c r="AM309" s="210"/>
      <c r="AO309" s="209"/>
      <c r="AP309" s="210"/>
      <c r="AR309" s="209"/>
      <c r="AS309" s="210"/>
      <c r="AU309" s="209"/>
      <c r="AV309" s="210"/>
      <c r="AX309" s="209"/>
      <c r="AY309" s="671"/>
      <c r="BA309" s="209"/>
      <c r="BB309" s="210"/>
      <c r="BD309" s="209"/>
      <c r="BE309" s="210"/>
      <c r="BG309" s="209"/>
      <c r="BH309" s="210"/>
      <c r="BJ309" s="209"/>
      <c r="BK309" s="210"/>
      <c r="BM309" s="209"/>
      <c r="BN309" s="210"/>
      <c r="BP309" s="209"/>
      <c r="BQ309" s="210"/>
      <c r="BS309" s="209"/>
      <c r="BT309" s="210"/>
      <c r="BV309" s="209"/>
      <c r="BW309" s="210"/>
      <c r="BY309" s="209"/>
      <c r="BZ309" s="210"/>
      <c r="CB309" s="209"/>
      <c r="CC309" s="210"/>
      <c r="CE309" s="209"/>
      <c r="CF309" s="210"/>
      <c r="CH309" s="209"/>
      <c r="CI309" s="210"/>
      <c r="CK309" s="209"/>
      <c r="CL309" s="210"/>
      <c r="CN309" s="209"/>
      <c r="CO309" s="210"/>
    </row>
    <row r="310" spans="1:93" ht="24.95" customHeight="1">
      <c r="A310" s="654" t="str">
        <f ca="1">IFERROR(IF(INDIRECT($A$14&amp;ROW())&lt;&gt;"",COUNTIF(Summary!$B$30:$B$1054,INDIRECT($A$14&amp;ROW())),""),"")</f>
        <v/>
      </c>
      <c r="B310" s="672"/>
      <c r="C310" s="210"/>
      <c r="E310" s="209"/>
      <c r="F310" s="210"/>
      <c r="H310" s="209"/>
      <c r="I310" s="210"/>
      <c r="K310" s="209"/>
      <c r="L310" s="210"/>
      <c r="N310" s="209"/>
      <c r="O310" s="210"/>
      <c r="Q310" s="209"/>
      <c r="R310" s="210"/>
      <c r="T310" s="209"/>
      <c r="U310" s="210"/>
      <c r="W310" s="209"/>
      <c r="X310" s="210"/>
      <c r="Z310" s="209"/>
      <c r="AA310" s="210"/>
      <c r="AC310" s="209"/>
      <c r="AD310" s="210"/>
      <c r="AF310" s="209"/>
      <c r="AG310" s="210"/>
      <c r="AI310" s="209"/>
      <c r="AJ310" s="210"/>
      <c r="AL310" s="209"/>
      <c r="AM310" s="210"/>
      <c r="AO310" s="209"/>
      <c r="AP310" s="210"/>
      <c r="AR310" s="209"/>
      <c r="AS310" s="210"/>
      <c r="AU310" s="209"/>
      <c r="AV310" s="210"/>
      <c r="AX310" s="209"/>
      <c r="AY310" s="671"/>
      <c r="BA310" s="209"/>
      <c r="BB310" s="210"/>
      <c r="BD310" s="209"/>
      <c r="BE310" s="210"/>
      <c r="BG310" s="209"/>
      <c r="BH310" s="210"/>
      <c r="BJ310" s="209"/>
      <c r="BK310" s="210"/>
      <c r="BM310" s="209"/>
      <c r="BN310" s="210"/>
      <c r="BP310" s="209"/>
      <c r="BQ310" s="210"/>
      <c r="BS310" s="209"/>
      <c r="BT310" s="210"/>
      <c r="BV310" s="209"/>
      <c r="BW310" s="210"/>
      <c r="BY310" s="209"/>
      <c r="BZ310" s="210"/>
      <c r="CB310" s="209"/>
      <c r="CC310" s="210"/>
      <c r="CE310" s="209"/>
      <c r="CF310" s="210"/>
      <c r="CH310" s="209"/>
      <c r="CI310" s="210"/>
      <c r="CK310" s="209"/>
      <c r="CL310" s="210"/>
      <c r="CN310" s="209"/>
      <c r="CO310" s="210"/>
    </row>
    <row r="311" spans="1:93" ht="24.95" customHeight="1">
      <c r="A311" s="654" t="str">
        <f ca="1">IFERROR(IF(INDIRECT($A$14&amp;ROW())&lt;&gt;"",COUNTIF(Summary!$B$30:$B$1054,INDIRECT($A$14&amp;ROW())),""),"")</f>
        <v/>
      </c>
      <c r="B311" s="672"/>
      <c r="C311" s="210"/>
      <c r="E311" s="209"/>
      <c r="F311" s="210"/>
      <c r="H311" s="209"/>
      <c r="I311" s="210"/>
      <c r="K311" s="209"/>
      <c r="L311" s="210"/>
      <c r="N311" s="209"/>
      <c r="O311" s="210"/>
      <c r="Q311" s="209"/>
      <c r="R311" s="210"/>
      <c r="T311" s="209"/>
      <c r="U311" s="210"/>
      <c r="W311" s="209"/>
      <c r="X311" s="210"/>
      <c r="Z311" s="209"/>
      <c r="AA311" s="210"/>
      <c r="AC311" s="209"/>
      <c r="AD311" s="210"/>
      <c r="AF311" s="209"/>
      <c r="AG311" s="210"/>
      <c r="AI311" s="209"/>
      <c r="AJ311" s="210"/>
      <c r="AL311" s="209"/>
      <c r="AM311" s="210"/>
      <c r="AO311" s="209"/>
      <c r="AP311" s="210"/>
      <c r="AR311" s="209"/>
      <c r="AS311" s="210"/>
      <c r="AU311" s="209"/>
      <c r="AV311" s="210"/>
      <c r="AX311" s="209"/>
      <c r="AY311" s="671"/>
      <c r="BA311" s="209"/>
      <c r="BB311" s="210"/>
      <c r="BD311" s="209"/>
      <c r="BE311" s="210"/>
      <c r="BG311" s="209"/>
      <c r="BH311" s="210"/>
      <c r="BJ311" s="209"/>
      <c r="BK311" s="210"/>
      <c r="BM311" s="209"/>
      <c r="BN311" s="210"/>
      <c r="BP311" s="209"/>
      <c r="BQ311" s="210"/>
      <c r="BS311" s="209"/>
      <c r="BT311" s="210"/>
      <c r="BV311" s="209"/>
      <c r="BW311" s="210"/>
      <c r="BY311" s="209"/>
      <c r="BZ311" s="210"/>
      <c r="CB311" s="209"/>
      <c r="CC311" s="210"/>
      <c r="CE311" s="209"/>
      <c r="CF311" s="210"/>
      <c r="CH311" s="209"/>
      <c r="CI311" s="210"/>
      <c r="CK311" s="209"/>
      <c r="CL311" s="210"/>
      <c r="CN311" s="209"/>
      <c r="CO311" s="210"/>
    </row>
    <row r="312" spans="1:93" ht="24.95" customHeight="1">
      <c r="A312" s="654" t="str">
        <f ca="1">IFERROR(IF(INDIRECT($A$14&amp;ROW())&lt;&gt;"",COUNTIF(Summary!$B$30:$B$1054,INDIRECT($A$14&amp;ROW())),""),"")</f>
        <v/>
      </c>
      <c r="B312" s="672"/>
      <c r="C312" s="210"/>
      <c r="E312" s="209"/>
      <c r="F312" s="210"/>
      <c r="H312" s="209"/>
      <c r="I312" s="210"/>
      <c r="K312" s="209"/>
      <c r="L312" s="210"/>
      <c r="N312" s="209"/>
      <c r="O312" s="210"/>
      <c r="Q312" s="209"/>
      <c r="R312" s="210"/>
      <c r="T312" s="209"/>
      <c r="U312" s="210"/>
      <c r="W312" s="209"/>
      <c r="X312" s="210"/>
      <c r="Z312" s="209"/>
      <c r="AA312" s="210"/>
      <c r="AC312" s="209"/>
      <c r="AD312" s="210"/>
      <c r="AF312" s="209"/>
      <c r="AG312" s="210"/>
      <c r="AI312" s="209"/>
      <c r="AJ312" s="210"/>
      <c r="AL312" s="209"/>
      <c r="AM312" s="210"/>
      <c r="AO312" s="209"/>
      <c r="AP312" s="210"/>
      <c r="AR312" s="209"/>
      <c r="AS312" s="210"/>
      <c r="AU312" s="209"/>
      <c r="AV312" s="210"/>
      <c r="AX312" s="209"/>
      <c r="AY312" s="671"/>
      <c r="BA312" s="209"/>
      <c r="BB312" s="210"/>
      <c r="BD312" s="209"/>
      <c r="BE312" s="210"/>
      <c r="BG312" s="209"/>
      <c r="BH312" s="210"/>
      <c r="BJ312" s="209"/>
      <c r="BK312" s="210"/>
      <c r="BM312" s="209"/>
      <c r="BN312" s="210"/>
      <c r="BP312" s="209"/>
      <c r="BQ312" s="210"/>
      <c r="BS312" s="209"/>
      <c r="BT312" s="210"/>
      <c r="BV312" s="209"/>
      <c r="BW312" s="210"/>
      <c r="BY312" s="209"/>
      <c r="BZ312" s="210"/>
      <c r="CB312" s="209"/>
      <c r="CC312" s="210"/>
      <c r="CE312" s="209"/>
      <c r="CF312" s="210"/>
      <c r="CH312" s="209"/>
      <c r="CI312" s="210"/>
      <c r="CK312" s="209"/>
      <c r="CL312" s="210"/>
      <c r="CN312" s="209"/>
      <c r="CO312" s="210"/>
    </row>
    <row r="313" spans="1:93" ht="24.95" customHeight="1">
      <c r="A313" s="654" t="str">
        <f ca="1">IFERROR(IF(INDIRECT($A$14&amp;ROW())&lt;&gt;"",COUNTIF(Summary!$B$30:$B$1054,INDIRECT($A$14&amp;ROW())),""),"")</f>
        <v/>
      </c>
      <c r="B313" s="672"/>
      <c r="C313" s="210"/>
      <c r="E313" s="209"/>
      <c r="F313" s="210"/>
      <c r="H313" s="209"/>
      <c r="I313" s="210"/>
      <c r="K313" s="209"/>
      <c r="L313" s="210"/>
      <c r="N313" s="209"/>
      <c r="O313" s="210"/>
      <c r="Q313" s="209"/>
      <c r="R313" s="210"/>
      <c r="T313" s="209"/>
      <c r="U313" s="210"/>
      <c r="W313" s="209"/>
      <c r="X313" s="210"/>
      <c r="Z313" s="209"/>
      <c r="AA313" s="210"/>
      <c r="AC313" s="209"/>
      <c r="AD313" s="210"/>
      <c r="AF313" s="209"/>
      <c r="AG313" s="210"/>
      <c r="AI313" s="209"/>
      <c r="AJ313" s="210"/>
      <c r="AL313" s="209"/>
      <c r="AM313" s="210"/>
      <c r="AO313" s="209"/>
      <c r="AP313" s="210"/>
      <c r="AR313" s="209"/>
      <c r="AS313" s="210"/>
      <c r="AU313" s="209"/>
      <c r="AV313" s="210"/>
      <c r="AX313" s="209"/>
      <c r="AY313" s="671"/>
      <c r="BA313" s="209"/>
      <c r="BB313" s="210"/>
      <c r="BD313" s="209"/>
      <c r="BE313" s="210"/>
      <c r="BG313" s="209"/>
      <c r="BH313" s="210"/>
      <c r="BJ313" s="209"/>
      <c r="BK313" s="210"/>
      <c r="BM313" s="209"/>
      <c r="BN313" s="210"/>
      <c r="BP313" s="209"/>
      <c r="BQ313" s="210"/>
      <c r="BS313" s="209"/>
      <c r="BT313" s="210"/>
      <c r="BV313" s="209"/>
      <c r="BW313" s="210"/>
      <c r="BY313" s="209"/>
      <c r="BZ313" s="210"/>
      <c r="CB313" s="209"/>
      <c r="CC313" s="210"/>
      <c r="CE313" s="209"/>
      <c r="CF313" s="210"/>
      <c r="CH313" s="209"/>
      <c r="CI313" s="210"/>
      <c r="CK313" s="209"/>
      <c r="CL313" s="210"/>
      <c r="CN313" s="209"/>
      <c r="CO313" s="210"/>
    </row>
    <row r="314" spans="1:93" ht="24.95" customHeight="1">
      <c r="A314" s="654" t="str">
        <f ca="1">IFERROR(IF(INDIRECT($A$14&amp;ROW())&lt;&gt;"",COUNTIF(Summary!$B$30:$B$1054,INDIRECT($A$14&amp;ROW())),""),"")</f>
        <v/>
      </c>
      <c r="B314" s="672"/>
      <c r="C314" s="210"/>
      <c r="E314" s="209"/>
      <c r="F314" s="210"/>
      <c r="H314" s="209"/>
      <c r="I314" s="210"/>
      <c r="K314" s="209"/>
      <c r="L314" s="210"/>
      <c r="N314" s="209"/>
      <c r="O314" s="210"/>
      <c r="Q314" s="209"/>
      <c r="R314" s="210"/>
      <c r="T314" s="209"/>
      <c r="U314" s="210"/>
      <c r="W314" s="209"/>
      <c r="X314" s="210"/>
      <c r="Z314" s="209"/>
      <c r="AA314" s="210"/>
      <c r="AC314" s="209"/>
      <c r="AD314" s="210"/>
      <c r="AF314" s="209"/>
      <c r="AG314" s="210"/>
      <c r="AI314" s="209"/>
      <c r="AJ314" s="210"/>
      <c r="AL314" s="209"/>
      <c r="AM314" s="210"/>
      <c r="AO314" s="209"/>
      <c r="AP314" s="210"/>
      <c r="AR314" s="209"/>
      <c r="AS314" s="210"/>
      <c r="AU314" s="209"/>
      <c r="AV314" s="210"/>
      <c r="AX314" s="209"/>
      <c r="AY314" s="671"/>
      <c r="BA314" s="209"/>
      <c r="BB314" s="210"/>
      <c r="BD314" s="209"/>
      <c r="BE314" s="210"/>
      <c r="BG314" s="209"/>
      <c r="BH314" s="210"/>
      <c r="BJ314" s="209"/>
      <c r="BK314" s="210"/>
      <c r="BM314" s="209"/>
      <c r="BN314" s="210"/>
      <c r="BP314" s="209"/>
      <c r="BQ314" s="210"/>
      <c r="BS314" s="209"/>
      <c r="BT314" s="210"/>
      <c r="BV314" s="209"/>
      <c r="BW314" s="210"/>
      <c r="BY314" s="209"/>
      <c r="BZ314" s="210"/>
      <c r="CB314" s="209"/>
      <c r="CC314" s="210"/>
      <c r="CE314" s="209"/>
      <c r="CF314" s="210"/>
      <c r="CH314" s="209"/>
      <c r="CI314" s="210"/>
      <c r="CK314" s="209"/>
      <c r="CL314" s="210"/>
      <c r="CN314" s="209"/>
      <c r="CO314" s="210"/>
    </row>
    <row r="315" spans="1:93" ht="24.95" customHeight="1">
      <c r="A315" s="654" t="str">
        <f ca="1">IFERROR(IF(INDIRECT($A$14&amp;ROW())&lt;&gt;"",COUNTIF(Summary!$B$30:$B$1054,INDIRECT($A$14&amp;ROW())),""),"")</f>
        <v/>
      </c>
      <c r="B315" s="672"/>
      <c r="C315" s="210"/>
      <c r="E315" s="209"/>
      <c r="F315" s="210"/>
      <c r="H315" s="209"/>
      <c r="I315" s="210"/>
      <c r="K315" s="209"/>
      <c r="L315" s="210"/>
      <c r="N315" s="209"/>
      <c r="O315" s="210"/>
      <c r="Q315" s="209"/>
      <c r="R315" s="210"/>
      <c r="T315" s="209"/>
      <c r="U315" s="210"/>
      <c r="W315" s="209"/>
      <c r="X315" s="210"/>
      <c r="Z315" s="209"/>
      <c r="AA315" s="210"/>
      <c r="AC315" s="209"/>
      <c r="AD315" s="210"/>
      <c r="AF315" s="209"/>
      <c r="AG315" s="210"/>
      <c r="AI315" s="209"/>
      <c r="AJ315" s="210"/>
      <c r="AL315" s="209"/>
      <c r="AM315" s="210"/>
      <c r="AO315" s="209"/>
      <c r="AP315" s="210"/>
      <c r="AR315" s="209"/>
      <c r="AS315" s="210"/>
      <c r="AU315" s="209"/>
      <c r="AV315" s="210"/>
      <c r="AX315" s="209"/>
      <c r="AY315" s="671"/>
      <c r="BA315" s="209"/>
      <c r="BB315" s="210"/>
      <c r="BD315" s="209"/>
      <c r="BE315" s="210"/>
      <c r="BG315" s="209"/>
      <c r="BH315" s="210"/>
      <c r="BJ315" s="209"/>
      <c r="BK315" s="210"/>
      <c r="BM315" s="209"/>
      <c r="BN315" s="210"/>
      <c r="BP315" s="209"/>
      <c r="BQ315" s="210"/>
      <c r="BS315" s="209"/>
      <c r="BT315" s="210"/>
      <c r="BV315" s="209"/>
      <c r="BW315" s="210"/>
      <c r="BY315" s="209"/>
      <c r="BZ315" s="210"/>
      <c r="CB315" s="209"/>
      <c r="CC315" s="210"/>
      <c r="CE315" s="209"/>
      <c r="CF315" s="210"/>
      <c r="CH315" s="209"/>
      <c r="CI315" s="210"/>
      <c r="CK315" s="209"/>
      <c r="CL315" s="210"/>
      <c r="CN315" s="209"/>
      <c r="CO315" s="210"/>
    </row>
    <row r="316" spans="1:93" ht="24.95" customHeight="1">
      <c r="A316" s="654" t="str">
        <f ca="1">IFERROR(IF(INDIRECT($A$14&amp;ROW())&lt;&gt;"",COUNTIF(Summary!$B$30:$B$1054,INDIRECT($A$14&amp;ROW())),""),"")</f>
        <v/>
      </c>
      <c r="B316" s="672"/>
      <c r="C316" s="210"/>
      <c r="E316" s="209"/>
      <c r="F316" s="210"/>
      <c r="H316" s="209"/>
      <c r="I316" s="210"/>
      <c r="K316" s="209"/>
      <c r="L316" s="210"/>
      <c r="N316" s="209"/>
      <c r="O316" s="210"/>
      <c r="Q316" s="209"/>
      <c r="R316" s="210"/>
      <c r="T316" s="209"/>
      <c r="U316" s="210"/>
      <c r="W316" s="209"/>
      <c r="X316" s="210"/>
      <c r="Z316" s="209"/>
      <c r="AA316" s="210"/>
      <c r="AC316" s="209"/>
      <c r="AD316" s="210"/>
      <c r="AF316" s="209"/>
      <c r="AG316" s="210"/>
      <c r="AI316" s="209"/>
      <c r="AJ316" s="210"/>
      <c r="AL316" s="209"/>
      <c r="AM316" s="210"/>
      <c r="AO316" s="209"/>
      <c r="AP316" s="210"/>
      <c r="AR316" s="209"/>
      <c r="AS316" s="210"/>
      <c r="AU316" s="209"/>
      <c r="AV316" s="210"/>
      <c r="AX316" s="209"/>
      <c r="AY316" s="671"/>
      <c r="BA316" s="209"/>
      <c r="BB316" s="210"/>
      <c r="BD316" s="209"/>
      <c r="BE316" s="210"/>
      <c r="BG316" s="209"/>
      <c r="BH316" s="210"/>
      <c r="BJ316" s="209"/>
      <c r="BK316" s="210"/>
      <c r="BM316" s="209"/>
      <c r="BN316" s="210"/>
      <c r="BP316" s="209"/>
      <c r="BQ316" s="210"/>
      <c r="BS316" s="209"/>
      <c r="BT316" s="210"/>
      <c r="BV316" s="209"/>
      <c r="BW316" s="210"/>
      <c r="BY316" s="209"/>
      <c r="BZ316" s="210"/>
      <c r="CB316" s="209"/>
      <c r="CC316" s="210"/>
      <c r="CE316" s="209"/>
      <c r="CF316" s="210"/>
      <c r="CH316" s="209"/>
      <c r="CI316" s="210"/>
      <c r="CK316" s="209"/>
      <c r="CL316" s="210"/>
      <c r="CN316" s="209"/>
      <c r="CO316" s="210"/>
    </row>
    <row r="317" spans="1:93" ht="24.95" customHeight="1">
      <c r="A317" s="654" t="str">
        <f ca="1">IFERROR(IF(INDIRECT($A$14&amp;ROW())&lt;&gt;"",COUNTIF(Summary!$B$30:$B$1054,INDIRECT($A$14&amp;ROW())),""),"")</f>
        <v/>
      </c>
      <c r="B317" s="672"/>
      <c r="C317" s="210"/>
      <c r="E317" s="209"/>
      <c r="F317" s="210"/>
      <c r="H317" s="209"/>
      <c r="I317" s="210"/>
      <c r="K317" s="209"/>
      <c r="L317" s="210"/>
      <c r="N317" s="209"/>
      <c r="O317" s="210"/>
      <c r="Q317" s="209"/>
      <c r="R317" s="210"/>
      <c r="T317" s="209"/>
      <c r="U317" s="210"/>
      <c r="W317" s="209"/>
      <c r="X317" s="210"/>
      <c r="Z317" s="209"/>
      <c r="AA317" s="210"/>
      <c r="AC317" s="209"/>
      <c r="AD317" s="210"/>
      <c r="AF317" s="209"/>
      <c r="AG317" s="210"/>
      <c r="AI317" s="209"/>
      <c r="AJ317" s="210"/>
      <c r="AL317" s="209"/>
      <c r="AM317" s="210"/>
      <c r="AO317" s="209"/>
      <c r="AP317" s="210"/>
      <c r="AR317" s="209"/>
      <c r="AS317" s="210"/>
      <c r="AU317" s="209"/>
      <c r="AV317" s="210"/>
      <c r="AX317" s="209"/>
      <c r="AY317" s="671"/>
      <c r="BA317" s="209"/>
      <c r="BB317" s="210"/>
      <c r="BD317" s="209"/>
      <c r="BE317" s="210"/>
      <c r="BG317" s="209"/>
      <c r="BH317" s="210"/>
      <c r="BJ317" s="209"/>
      <c r="BK317" s="210"/>
      <c r="BM317" s="209"/>
      <c r="BN317" s="210"/>
      <c r="BP317" s="209"/>
      <c r="BQ317" s="210"/>
      <c r="BS317" s="209"/>
      <c r="BT317" s="210"/>
      <c r="BV317" s="209"/>
      <c r="BW317" s="210"/>
      <c r="BY317" s="209"/>
      <c r="BZ317" s="210"/>
      <c r="CB317" s="209"/>
      <c r="CC317" s="210"/>
      <c r="CE317" s="209"/>
      <c r="CF317" s="210"/>
      <c r="CH317" s="209"/>
      <c r="CI317" s="210"/>
      <c r="CK317" s="209"/>
      <c r="CL317" s="210"/>
      <c r="CN317" s="209"/>
      <c r="CO317" s="210"/>
    </row>
    <row r="318" spans="1:93" ht="24.95" customHeight="1">
      <c r="A318" s="654" t="str">
        <f ca="1">IFERROR(IF(INDIRECT($A$14&amp;ROW())&lt;&gt;"",COUNTIF(Summary!$B$30:$B$1054,INDIRECT($A$14&amp;ROW())),""),"")</f>
        <v/>
      </c>
      <c r="B318" s="672"/>
      <c r="C318" s="210"/>
      <c r="E318" s="209"/>
      <c r="F318" s="210"/>
      <c r="H318" s="209"/>
      <c r="I318" s="210"/>
      <c r="K318" s="209"/>
      <c r="L318" s="210"/>
      <c r="N318" s="209"/>
      <c r="O318" s="210"/>
      <c r="Q318" s="209"/>
      <c r="R318" s="210"/>
      <c r="T318" s="209"/>
      <c r="U318" s="210"/>
      <c r="W318" s="209"/>
      <c r="X318" s="210"/>
      <c r="Z318" s="209"/>
      <c r="AA318" s="210"/>
      <c r="AC318" s="209"/>
      <c r="AD318" s="210"/>
      <c r="AF318" s="209"/>
      <c r="AG318" s="210"/>
      <c r="AI318" s="209"/>
      <c r="AJ318" s="210"/>
      <c r="AL318" s="209"/>
      <c r="AM318" s="210"/>
      <c r="AO318" s="209"/>
      <c r="AP318" s="210"/>
      <c r="AR318" s="209"/>
      <c r="AS318" s="210"/>
      <c r="AU318" s="209"/>
      <c r="AV318" s="210"/>
      <c r="AX318" s="209"/>
      <c r="AY318" s="671"/>
      <c r="BA318" s="209"/>
      <c r="BB318" s="210"/>
      <c r="BD318" s="209"/>
      <c r="BE318" s="210"/>
      <c r="BG318" s="209"/>
      <c r="BH318" s="210"/>
      <c r="BJ318" s="209"/>
      <c r="BK318" s="210"/>
      <c r="BM318" s="209"/>
      <c r="BN318" s="210"/>
      <c r="BP318" s="209"/>
      <c r="BQ318" s="210"/>
      <c r="BS318" s="209"/>
      <c r="BT318" s="210"/>
      <c r="BV318" s="209"/>
      <c r="BW318" s="210"/>
      <c r="BY318" s="209"/>
      <c r="BZ318" s="210"/>
      <c r="CB318" s="209"/>
      <c r="CC318" s="210"/>
      <c r="CE318" s="209"/>
      <c r="CF318" s="210"/>
      <c r="CH318" s="209"/>
      <c r="CI318" s="210"/>
      <c r="CK318" s="209"/>
      <c r="CL318" s="210"/>
      <c r="CN318" s="209"/>
      <c r="CO318" s="210"/>
    </row>
    <row r="319" spans="1:93" ht="24.95" customHeight="1">
      <c r="A319" s="654" t="str">
        <f ca="1">IFERROR(IF(INDIRECT($A$14&amp;ROW())&lt;&gt;"",COUNTIF(Summary!$B$30:$B$1054,INDIRECT($A$14&amp;ROW())),""),"")</f>
        <v/>
      </c>
      <c r="B319" s="672"/>
      <c r="C319" s="210"/>
      <c r="E319" s="209"/>
      <c r="F319" s="210"/>
      <c r="H319" s="209"/>
      <c r="I319" s="210"/>
      <c r="K319" s="209"/>
      <c r="L319" s="210"/>
      <c r="N319" s="209"/>
      <c r="O319" s="210"/>
      <c r="Q319" s="209"/>
      <c r="R319" s="210"/>
      <c r="T319" s="209"/>
      <c r="U319" s="210"/>
      <c r="W319" s="209"/>
      <c r="X319" s="210"/>
      <c r="Z319" s="209"/>
      <c r="AA319" s="210"/>
      <c r="AC319" s="209"/>
      <c r="AD319" s="210"/>
      <c r="AF319" s="209"/>
      <c r="AG319" s="210"/>
      <c r="AI319" s="209"/>
      <c r="AJ319" s="210"/>
      <c r="AL319" s="209"/>
      <c r="AM319" s="210"/>
      <c r="AO319" s="209"/>
      <c r="AP319" s="210"/>
      <c r="AR319" s="209"/>
      <c r="AS319" s="210"/>
      <c r="AU319" s="209"/>
      <c r="AV319" s="210"/>
      <c r="AX319" s="209"/>
      <c r="AY319" s="671"/>
      <c r="BA319" s="209"/>
      <c r="BB319" s="210"/>
      <c r="BD319" s="209"/>
      <c r="BE319" s="210"/>
      <c r="BG319" s="209"/>
      <c r="BH319" s="210"/>
      <c r="BJ319" s="209"/>
      <c r="BK319" s="210"/>
      <c r="BM319" s="209"/>
      <c r="BN319" s="210"/>
      <c r="BP319" s="209"/>
      <c r="BQ319" s="210"/>
      <c r="BS319" s="209"/>
      <c r="BT319" s="210"/>
      <c r="BV319" s="209"/>
      <c r="BW319" s="210"/>
      <c r="BY319" s="209"/>
      <c r="BZ319" s="210"/>
      <c r="CB319" s="209"/>
      <c r="CC319" s="210"/>
      <c r="CE319" s="209"/>
      <c r="CF319" s="210"/>
      <c r="CH319" s="209"/>
      <c r="CI319" s="210"/>
      <c r="CK319" s="209"/>
      <c r="CL319" s="210"/>
      <c r="CN319" s="209"/>
      <c r="CO319" s="210"/>
    </row>
    <row r="320" spans="1:93" ht="24.95" customHeight="1">
      <c r="A320" s="654" t="str">
        <f ca="1">IFERROR(IF(INDIRECT($A$14&amp;ROW())&lt;&gt;"",COUNTIF(Summary!$B$30:$B$1054,INDIRECT($A$14&amp;ROW())),""),"")</f>
        <v/>
      </c>
      <c r="B320" s="672"/>
      <c r="C320" s="210"/>
      <c r="E320" s="209"/>
      <c r="F320" s="210"/>
      <c r="H320" s="209"/>
      <c r="I320" s="210"/>
      <c r="K320" s="209"/>
      <c r="L320" s="210"/>
      <c r="N320" s="209"/>
      <c r="O320" s="210"/>
      <c r="Q320" s="209"/>
      <c r="R320" s="210"/>
      <c r="T320" s="209"/>
      <c r="U320" s="210"/>
      <c r="W320" s="209"/>
      <c r="X320" s="210"/>
      <c r="Z320" s="209"/>
      <c r="AA320" s="210"/>
      <c r="AC320" s="209"/>
      <c r="AD320" s="210"/>
      <c r="AF320" s="209"/>
      <c r="AG320" s="210"/>
      <c r="AI320" s="209"/>
      <c r="AJ320" s="210"/>
      <c r="AL320" s="209"/>
      <c r="AM320" s="210"/>
      <c r="AO320" s="209"/>
      <c r="AP320" s="210"/>
      <c r="AR320" s="209"/>
      <c r="AS320" s="210"/>
      <c r="AU320" s="209"/>
      <c r="AV320" s="210"/>
      <c r="AX320" s="209"/>
      <c r="AY320" s="671"/>
      <c r="BA320" s="209"/>
      <c r="BB320" s="210"/>
      <c r="BD320" s="209"/>
      <c r="BE320" s="210"/>
      <c r="BG320" s="209"/>
      <c r="BH320" s="210"/>
      <c r="BJ320" s="209"/>
      <c r="BK320" s="210"/>
      <c r="BM320" s="209"/>
      <c r="BN320" s="210"/>
      <c r="BP320" s="209"/>
      <c r="BQ320" s="210"/>
      <c r="BS320" s="209"/>
      <c r="BT320" s="210"/>
      <c r="BV320" s="209"/>
      <c r="BW320" s="210"/>
      <c r="BY320" s="209"/>
      <c r="BZ320" s="210"/>
      <c r="CB320" s="209"/>
      <c r="CC320" s="210"/>
      <c r="CE320" s="209"/>
      <c r="CF320" s="210"/>
      <c r="CH320" s="209"/>
      <c r="CI320" s="210"/>
      <c r="CK320" s="209"/>
      <c r="CL320" s="210"/>
      <c r="CN320" s="209"/>
      <c r="CO320" s="210"/>
    </row>
    <row r="321" spans="1:93" ht="24.95" customHeight="1">
      <c r="A321" s="654" t="str">
        <f ca="1">IFERROR(IF(INDIRECT($A$14&amp;ROW())&lt;&gt;"",COUNTIF(Summary!$B$30:$B$1054,INDIRECT($A$14&amp;ROW())),""),"")</f>
        <v/>
      </c>
      <c r="B321" s="672"/>
      <c r="C321" s="210"/>
      <c r="E321" s="209"/>
      <c r="F321" s="210"/>
      <c r="H321" s="209"/>
      <c r="I321" s="210"/>
      <c r="K321" s="209"/>
      <c r="L321" s="210"/>
      <c r="N321" s="209"/>
      <c r="O321" s="210"/>
      <c r="Q321" s="209"/>
      <c r="R321" s="210"/>
      <c r="T321" s="209"/>
      <c r="U321" s="210"/>
      <c r="W321" s="209"/>
      <c r="X321" s="210"/>
      <c r="Z321" s="209"/>
      <c r="AA321" s="210"/>
      <c r="AC321" s="209"/>
      <c r="AD321" s="210"/>
      <c r="AF321" s="209"/>
      <c r="AG321" s="210"/>
      <c r="AI321" s="209"/>
      <c r="AJ321" s="210"/>
      <c r="AL321" s="209"/>
      <c r="AM321" s="210"/>
      <c r="AO321" s="209"/>
      <c r="AP321" s="210"/>
      <c r="AR321" s="209"/>
      <c r="AS321" s="210"/>
      <c r="AU321" s="209"/>
      <c r="AV321" s="210"/>
      <c r="AX321" s="209"/>
      <c r="AY321" s="671"/>
      <c r="BA321" s="209"/>
      <c r="BB321" s="210"/>
      <c r="BD321" s="209"/>
      <c r="BE321" s="210"/>
      <c r="BG321" s="209"/>
      <c r="BH321" s="210"/>
      <c r="BJ321" s="209"/>
      <c r="BK321" s="210"/>
      <c r="BM321" s="209"/>
      <c r="BN321" s="210"/>
      <c r="BP321" s="209"/>
      <c r="BQ321" s="210"/>
      <c r="BS321" s="209"/>
      <c r="BT321" s="210"/>
      <c r="BV321" s="209"/>
      <c r="BW321" s="210"/>
      <c r="BY321" s="209"/>
      <c r="BZ321" s="210"/>
      <c r="CB321" s="209"/>
      <c r="CC321" s="210"/>
      <c r="CE321" s="209"/>
      <c r="CF321" s="210"/>
      <c r="CH321" s="209"/>
      <c r="CI321" s="210"/>
      <c r="CK321" s="209"/>
      <c r="CL321" s="210"/>
      <c r="CN321" s="209"/>
      <c r="CO321" s="210"/>
    </row>
    <row r="322" spans="1:93" ht="24.95" customHeight="1">
      <c r="A322" s="654" t="str">
        <f ca="1">IFERROR(IF(INDIRECT($A$14&amp;ROW())&lt;&gt;"",COUNTIF(Summary!$B$30:$B$1054,INDIRECT($A$14&amp;ROW())),""),"")</f>
        <v/>
      </c>
      <c r="B322" s="672"/>
      <c r="C322" s="210"/>
      <c r="E322" s="209"/>
      <c r="F322" s="210"/>
      <c r="H322" s="209"/>
      <c r="I322" s="210"/>
      <c r="K322" s="209"/>
      <c r="L322" s="210"/>
      <c r="N322" s="209"/>
      <c r="O322" s="210"/>
      <c r="Q322" s="209"/>
      <c r="R322" s="210"/>
      <c r="T322" s="209"/>
      <c r="U322" s="210"/>
      <c r="W322" s="209"/>
      <c r="X322" s="210"/>
      <c r="Z322" s="209"/>
      <c r="AA322" s="210"/>
      <c r="AC322" s="209"/>
      <c r="AD322" s="210"/>
      <c r="AF322" s="209"/>
      <c r="AG322" s="210"/>
      <c r="AI322" s="209"/>
      <c r="AJ322" s="210"/>
      <c r="AL322" s="209"/>
      <c r="AM322" s="210"/>
      <c r="AO322" s="209"/>
      <c r="AP322" s="210"/>
      <c r="AR322" s="209"/>
      <c r="AS322" s="210"/>
      <c r="AU322" s="209"/>
      <c r="AV322" s="210"/>
      <c r="AX322" s="209"/>
      <c r="AY322" s="671"/>
      <c r="BA322" s="209"/>
      <c r="BB322" s="210"/>
      <c r="BD322" s="209"/>
      <c r="BE322" s="210"/>
      <c r="BG322" s="209"/>
      <c r="BH322" s="210"/>
      <c r="BJ322" s="209"/>
      <c r="BK322" s="210"/>
      <c r="BM322" s="209"/>
      <c r="BN322" s="210"/>
      <c r="BP322" s="209"/>
      <c r="BQ322" s="210"/>
      <c r="BS322" s="209"/>
      <c r="BT322" s="210"/>
      <c r="BV322" s="209"/>
      <c r="BW322" s="210"/>
      <c r="BY322" s="209"/>
      <c r="BZ322" s="210"/>
      <c r="CB322" s="209"/>
      <c r="CC322" s="210"/>
      <c r="CE322" s="209"/>
      <c r="CF322" s="210"/>
      <c r="CH322" s="209"/>
      <c r="CI322" s="210"/>
      <c r="CK322" s="209"/>
      <c r="CL322" s="210"/>
      <c r="CN322" s="209"/>
      <c r="CO322" s="210"/>
    </row>
    <row r="323" spans="1:93" ht="24.95" customHeight="1">
      <c r="A323" s="654" t="str">
        <f ca="1">IFERROR(IF(INDIRECT($A$14&amp;ROW())&lt;&gt;"",COUNTIF(Summary!$B$30:$B$1054,INDIRECT($A$14&amp;ROW())),""),"")</f>
        <v/>
      </c>
      <c r="B323" s="672"/>
      <c r="C323" s="210"/>
      <c r="E323" s="209"/>
      <c r="F323" s="210"/>
      <c r="H323" s="209"/>
      <c r="I323" s="210"/>
      <c r="K323" s="209"/>
      <c r="L323" s="210"/>
      <c r="N323" s="209"/>
      <c r="O323" s="210"/>
      <c r="Q323" s="209"/>
      <c r="R323" s="210"/>
      <c r="T323" s="209"/>
      <c r="U323" s="210"/>
      <c r="W323" s="209"/>
      <c r="X323" s="210"/>
      <c r="Z323" s="209"/>
      <c r="AA323" s="210"/>
      <c r="AC323" s="209"/>
      <c r="AD323" s="210"/>
      <c r="AF323" s="209"/>
      <c r="AG323" s="210"/>
      <c r="AI323" s="209"/>
      <c r="AJ323" s="210"/>
      <c r="AL323" s="209"/>
      <c r="AM323" s="210"/>
      <c r="AO323" s="209"/>
      <c r="AP323" s="210"/>
      <c r="AR323" s="209"/>
      <c r="AS323" s="210"/>
      <c r="AU323" s="209"/>
      <c r="AV323" s="210"/>
      <c r="AX323" s="209"/>
      <c r="AY323" s="671"/>
      <c r="BA323" s="209"/>
      <c r="BB323" s="210"/>
      <c r="BD323" s="209"/>
      <c r="BE323" s="210"/>
      <c r="BG323" s="209"/>
      <c r="BH323" s="210"/>
      <c r="BJ323" s="209"/>
      <c r="BK323" s="210"/>
      <c r="BM323" s="209"/>
      <c r="BN323" s="210"/>
      <c r="BP323" s="209"/>
      <c r="BQ323" s="210"/>
      <c r="BS323" s="209"/>
      <c r="BT323" s="210"/>
      <c r="BV323" s="209"/>
      <c r="BW323" s="210"/>
      <c r="BY323" s="209"/>
      <c r="BZ323" s="210"/>
      <c r="CB323" s="209"/>
      <c r="CC323" s="210"/>
      <c r="CE323" s="209"/>
      <c r="CF323" s="210"/>
      <c r="CH323" s="209"/>
      <c r="CI323" s="210"/>
      <c r="CK323" s="209"/>
      <c r="CL323" s="210"/>
      <c r="CN323" s="209"/>
      <c r="CO323" s="210"/>
    </row>
    <row r="324" spans="1:93" ht="24.95" customHeight="1">
      <c r="A324" s="654" t="str">
        <f ca="1">IFERROR(IF(INDIRECT($A$14&amp;ROW())&lt;&gt;"",COUNTIF(Summary!$B$30:$B$1054,INDIRECT($A$14&amp;ROW())),""),"")</f>
        <v/>
      </c>
      <c r="B324" s="672"/>
      <c r="C324" s="210"/>
      <c r="E324" s="209"/>
      <c r="F324" s="210"/>
      <c r="H324" s="209"/>
      <c r="I324" s="210"/>
      <c r="K324" s="209"/>
      <c r="L324" s="210"/>
      <c r="N324" s="209"/>
      <c r="O324" s="210"/>
      <c r="Q324" s="209"/>
      <c r="R324" s="210"/>
      <c r="T324" s="209"/>
      <c r="U324" s="210"/>
      <c r="W324" s="209"/>
      <c r="X324" s="210"/>
      <c r="Z324" s="209"/>
      <c r="AA324" s="210"/>
      <c r="AC324" s="209"/>
      <c r="AD324" s="210"/>
      <c r="AF324" s="209"/>
      <c r="AG324" s="210"/>
      <c r="AI324" s="209"/>
      <c r="AJ324" s="210"/>
      <c r="AL324" s="209"/>
      <c r="AM324" s="210"/>
      <c r="AO324" s="209"/>
      <c r="AP324" s="210"/>
      <c r="AR324" s="209"/>
      <c r="AS324" s="210"/>
      <c r="AU324" s="209"/>
      <c r="AV324" s="210"/>
      <c r="AX324" s="209"/>
      <c r="AY324" s="671"/>
      <c r="BA324" s="209"/>
      <c r="BB324" s="210"/>
      <c r="BD324" s="209"/>
      <c r="BE324" s="210"/>
      <c r="BG324" s="209"/>
      <c r="BH324" s="210"/>
      <c r="BJ324" s="209"/>
      <c r="BK324" s="210"/>
      <c r="BM324" s="209"/>
      <c r="BN324" s="210"/>
      <c r="BP324" s="209"/>
      <c r="BQ324" s="210"/>
      <c r="BS324" s="209"/>
      <c r="BT324" s="210"/>
      <c r="BV324" s="209"/>
      <c r="BW324" s="210"/>
      <c r="BY324" s="209"/>
      <c r="BZ324" s="210"/>
      <c r="CB324" s="209"/>
      <c r="CC324" s="210"/>
      <c r="CE324" s="209"/>
      <c r="CF324" s="210"/>
      <c r="CH324" s="209"/>
      <c r="CI324" s="210"/>
      <c r="CK324" s="209"/>
      <c r="CL324" s="210"/>
      <c r="CN324" s="209"/>
      <c r="CO324" s="210"/>
    </row>
    <row r="325" spans="1:93" ht="24.95" customHeight="1">
      <c r="A325" s="654" t="str">
        <f ca="1">IFERROR(IF(INDIRECT($A$14&amp;ROW())&lt;&gt;"",COUNTIF(Summary!$B$30:$B$1054,INDIRECT($A$14&amp;ROW())),""),"")</f>
        <v/>
      </c>
      <c r="B325" s="672"/>
      <c r="C325" s="210"/>
      <c r="E325" s="209"/>
      <c r="F325" s="210"/>
      <c r="H325" s="209"/>
      <c r="I325" s="210"/>
      <c r="K325" s="209"/>
      <c r="L325" s="210"/>
      <c r="N325" s="209"/>
      <c r="O325" s="210"/>
      <c r="Q325" s="209"/>
      <c r="R325" s="210"/>
      <c r="T325" s="209"/>
      <c r="U325" s="210"/>
      <c r="W325" s="209"/>
      <c r="X325" s="210"/>
      <c r="Z325" s="209"/>
      <c r="AA325" s="210"/>
      <c r="AC325" s="209"/>
      <c r="AD325" s="210"/>
      <c r="AF325" s="209"/>
      <c r="AG325" s="210"/>
      <c r="AI325" s="209"/>
      <c r="AJ325" s="210"/>
      <c r="AL325" s="209"/>
      <c r="AM325" s="210"/>
      <c r="AO325" s="209"/>
      <c r="AP325" s="210"/>
      <c r="AR325" s="209"/>
      <c r="AS325" s="210"/>
      <c r="AU325" s="209"/>
      <c r="AV325" s="210"/>
      <c r="AX325" s="209"/>
      <c r="AY325" s="671"/>
      <c r="BA325" s="209"/>
      <c r="BB325" s="210"/>
      <c r="BD325" s="209"/>
      <c r="BE325" s="210"/>
      <c r="BG325" s="209"/>
      <c r="BH325" s="210"/>
      <c r="BJ325" s="209"/>
      <c r="BK325" s="210"/>
      <c r="BM325" s="209"/>
      <c r="BN325" s="210"/>
      <c r="BP325" s="209"/>
      <c r="BQ325" s="210"/>
      <c r="BS325" s="209"/>
      <c r="BT325" s="210"/>
      <c r="BV325" s="209"/>
      <c r="BW325" s="210"/>
      <c r="BY325" s="209"/>
      <c r="BZ325" s="210"/>
      <c r="CB325" s="209"/>
      <c r="CC325" s="210"/>
      <c r="CE325" s="209"/>
      <c r="CF325" s="210"/>
      <c r="CH325" s="209"/>
      <c r="CI325" s="210"/>
      <c r="CK325" s="209"/>
      <c r="CL325" s="210"/>
      <c r="CN325" s="209"/>
      <c r="CO325" s="210"/>
    </row>
    <row r="326" spans="1:93" ht="24.95" customHeight="1">
      <c r="A326" s="654" t="str">
        <f ca="1">IFERROR(IF(INDIRECT($A$14&amp;ROW())&lt;&gt;"",COUNTIF(Summary!$B$30:$B$1054,INDIRECT($A$14&amp;ROW())),""),"")</f>
        <v/>
      </c>
      <c r="B326" s="672"/>
      <c r="C326" s="210"/>
      <c r="E326" s="209"/>
      <c r="F326" s="210"/>
      <c r="H326" s="209"/>
      <c r="I326" s="210"/>
      <c r="K326" s="209"/>
      <c r="L326" s="210"/>
      <c r="N326" s="209"/>
      <c r="O326" s="210"/>
      <c r="Q326" s="209"/>
      <c r="R326" s="210"/>
      <c r="T326" s="209"/>
      <c r="U326" s="210"/>
      <c r="W326" s="209"/>
      <c r="X326" s="210"/>
      <c r="Z326" s="209"/>
      <c r="AA326" s="210"/>
      <c r="AC326" s="209"/>
      <c r="AD326" s="210"/>
      <c r="AF326" s="209"/>
      <c r="AG326" s="210"/>
      <c r="AI326" s="209"/>
      <c r="AJ326" s="210"/>
      <c r="AL326" s="209"/>
      <c r="AM326" s="210"/>
      <c r="AO326" s="209"/>
      <c r="AP326" s="210"/>
      <c r="AR326" s="209"/>
      <c r="AS326" s="210"/>
      <c r="AU326" s="209"/>
      <c r="AV326" s="210"/>
      <c r="AX326" s="209"/>
      <c r="AY326" s="671"/>
      <c r="BA326" s="209"/>
      <c r="BB326" s="210"/>
      <c r="BD326" s="209"/>
      <c r="BE326" s="210"/>
      <c r="BG326" s="209"/>
      <c r="BH326" s="210"/>
      <c r="BJ326" s="209"/>
      <c r="BK326" s="210"/>
      <c r="BM326" s="209"/>
      <c r="BN326" s="210"/>
      <c r="BP326" s="209"/>
      <c r="BQ326" s="210"/>
      <c r="BS326" s="209"/>
      <c r="BT326" s="210"/>
      <c r="BV326" s="209"/>
      <c r="BW326" s="210"/>
      <c r="BY326" s="209"/>
      <c r="BZ326" s="210"/>
      <c r="CB326" s="209"/>
      <c r="CC326" s="210"/>
      <c r="CE326" s="209"/>
      <c r="CF326" s="210"/>
      <c r="CH326" s="209"/>
      <c r="CI326" s="210"/>
      <c r="CK326" s="209"/>
      <c r="CL326" s="210"/>
      <c r="CN326" s="209"/>
      <c r="CO326" s="210"/>
    </row>
    <row r="327" spans="1:93" ht="24.95" customHeight="1">
      <c r="A327" s="654" t="str">
        <f ca="1">IFERROR(IF(INDIRECT($A$14&amp;ROW())&lt;&gt;"",COUNTIF(Summary!$B$30:$B$1054,INDIRECT($A$14&amp;ROW())),""),"")</f>
        <v/>
      </c>
      <c r="B327" s="672"/>
      <c r="C327" s="210"/>
      <c r="E327" s="209"/>
      <c r="F327" s="210"/>
      <c r="H327" s="209"/>
      <c r="I327" s="210"/>
      <c r="K327" s="209"/>
      <c r="L327" s="210"/>
      <c r="N327" s="209"/>
      <c r="O327" s="210"/>
      <c r="Q327" s="209"/>
      <c r="R327" s="210"/>
      <c r="T327" s="209"/>
      <c r="U327" s="210"/>
      <c r="W327" s="209"/>
      <c r="X327" s="210"/>
      <c r="Z327" s="209"/>
      <c r="AA327" s="210"/>
      <c r="AC327" s="209"/>
      <c r="AD327" s="210"/>
      <c r="AF327" s="209"/>
      <c r="AG327" s="210"/>
      <c r="AI327" s="209"/>
      <c r="AJ327" s="210"/>
      <c r="AL327" s="209"/>
      <c r="AM327" s="210"/>
      <c r="AO327" s="209"/>
      <c r="AP327" s="210"/>
      <c r="AR327" s="209"/>
      <c r="AS327" s="210"/>
      <c r="AU327" s="209"/>
      <c r="AV327" s="210"/>
      <c r="AX327" s="209"/>
      <c r="AY327" s="671"/>
      <c r="BA327" s="209"/>
      <c r="BB327" s="210"/>
      <c r="BD327" s="209"/>
      <c r="BE327" s="210"/>
      <c r="BG327" s="209"/>
      <c r="BH327" s="210"/>
      <c r="BJ327" s="209"/>
      <c r="BK327" s="210"/>
      <c r="BM327" s="209"/>
      <c r="BN327" s="210"/>
      <c r="BP327" s="209"/>
      <c r="BQ327" s="210"/>
      <c r="BS327" s="209"/>
      <c r="BT327" s="210"/>
      <c r="BV327" s="209"/>
      <c r="BW327" s="210"/>
      <c r="BY327" s="209"/>
      <c r="BZ327" s="210"/>
      <c r="CB327" s="209"/>
      <c r="CC327" s="210"/>
      <c r="CE327" s="209"/>
      <c r="CF327" s="210"/>
      <c r="CH327" s="209"/>
      <c r="CI327" s="210"/>
      <c r="CK327" s="209"/>
      <c r="CL327" s="210"/>
      <c r="CN327" s="209"/>
      <c r="CO327" s="210"/>
    </row>
    <row r="328" spans="1:93" ht="24.95" customHeight="1">
      <c r="A328" s="654" t="str">
        <f ca="1">IFERROR(IF(INDIRECT($A$14&amp;ROW())&lt;&gt;"",COUNTIF(Summary!$B$30:$B$1054,INDIRECT($A$14&amp;ROW())),""),"")</f>
        <v/>
      </c>
      <c r="B328" s="672"/>
      <c r="C328" s="210"/>
      <c r="E328" s="209"/>
      <c r="F328" s="210"/>
      <c r="H328" s="209"/>
      <c r="I328" s="210"/>
      <c r="K328" s="209"/>
      <c r="L328" s="210"/>
      <c r="N328" s="209"/>
      <c r="O328" s="210"/>
      <c r="Q328" s="209"/>
      <c r="R328" s="210"/>
      <c r="T328" s="209"/>
      <c r="U328" s="210"/>
      <c r="W328" s="209"/>
      <c r="X328" s="210"/>
      <c r="Z328" s="209"/>
      <c r="AA328" s="210"/>
      <c r="AC328" s="209"/>
      <c r="AD328" s="210"/>
      <c r="AF328" s="209"/>
      <c r="AG328" s="210"/>
      <c r="AI328" s="209"/>
      <c r="AJ328" s="210"/>
      <c r="AL328" s="209"/>
      <c r="AM328" s="210"/>
      <c r="AO328" s="209"/>
      <c r="AP328" s="210"/>
      <c r="AR328" s="209"/>
      <c r="AS328" s="210"/>
      <c r="AU328" s="209"/>
      <c r="AV328" s="210"/>
      <c r="AX328" s="209"/>
      <c r="AY328" s="671"/>
      <c r="BA328" s="209"/>
      <c r="BB328" s="210"/>
      <c r="BD328" s="209"/>
      <c r="BE328" s="210"/>
      <c r="BG328" s="209"/>
      <c r="BH328" s="210"/>
      <c r="BJ328" s="209"/>
      <c r="BK328" s="210"/>
      <c r="BM328" s="209"/>
      <c r="BN328" s="210"/>
      <c r="BP328" s="209"/>
      <c r="BQ328" s="210"/>
      <c r="BS328" s="209"/>
      <c r="BT328" s="210"/>
      <c r="BV328" s="209"/>
      <c r="BW328" s="210"/>
      <c r="BY328" s="209"/>
      <c r="BZ328" s="210"/>
      <c r="CB328" s="209"/>
      <c r="CC328" s="210"/>
      <c r="CE328" s="209"/>
      <c r="CF328" s="210"/>
      <c r="CH328" s="209"/>
      <c r="CI328" s="210"/>
      <c r="CK328" s="209"/>
      <c r="CL328" s="210"/>
      <c r="CN328" s="209"/>
      <c r="CO328" s="210"/>
    </row>
    <row r="329" spans="1:93" ht="24.95" customHeight="1">
      <c r="A329" s="654" t="str">
        <f ca="1">IFERROR(IF(INDIRECT($A$14&amp;ROW())&lt;&gt;"",COUNTIF(Summary!$B$30:$B$1054,INDIRECT($A$14&amp;ROW())),""),"")</f>
        <v/>
      </c>
      <c r="B329" s="672"/>
      <c r="C329" s="210"/>
      <c r="E329" s="209"/>
      <c r="F329" s="210"/>
      <c r="H329" s="209"/>
      <c r="I329" s="210"/>
      <c r="K329" s="209"/>
      <c r="L329" s="210"/>
      <c r="N329" s="209"/>
      <c r="O329" s="210"/>
      <c r="Q329" s="209"/>
      <c r="R329" s="210"/>
      <c r="T329" s="209"/>
      <c r="U329" s="210"/>
      <c r="W329" s="209"/>
      <c r="X329" s="210"/>
      <c r="Z329" s="209"/>
      <c r="AA329" s="210"/>
      <c r="AC329" s="209"/>
      <c r="AD329" s="210"/>
      <c r="AF329" s="209"/>
      <c r="AG329" s="210"/>
      <c r="AI329" s="209"/>
      <c r="AJ329" s="210"/>
      <c r="AL329" s="209"/>
      <c r="AM329" s="210"/>
      <c r="AO329" s="209"/>
      <c r="AP329" s="210"/>
      <c r="AR329" s="209"/>
      <c r="AS329" s="210"/>
      <c r="AU329" s="209"/>
      <c r="AV329" s="210"/>
      <c r="AX329" s="209"/>
      <c r="AY329" s="671"/>
      <c r="BA329" s="209"/>
      <c r="BB329" s="210"/>
      <c r="BD329" s="209"/>
      <c r="BE329" s="210"/>
      <c r="BG329" s="209"/>
      <c r="BH329" s="210"/>
      <c r="BJ329" s="209"/>
      <c r="BK329" s="210"/>
      <c r="BM329" s="209"/>
      <c r="BN329" s="210"/>
      <c r="BP329" s="209"/>
      <c r="BQ329" s="210"/>
      <c r="BS329" s="209"/>
      <c r="BT329" s="210"/>
      <c r="BV329" s="209"/>
      <c r="BW329" s="210"/>
      <c r="BY329" s="209"/>
      <c r="BZ329" s="210"/>
      <c r="CB329" s="209"/>
      <c r="CC329" s="210"/>
      <c r="CE329" s="209"/>
      <c r="CF329" s="210"/>
      <c r="CH329" s="209"/>
      <c r="CI329" s="210"/>
      <c r="CK329" s="209"/>
      <c r="CL329" s="210"/>
      <c r="CN329" s="209"/>
      <c r="CO329" s="210"/>
    </row>
    <row r="330" spans="1:93" ht="24.95" customHeight="1">
      <c r="A330" s="654" t="str">
        <f ca="1">IFERROR(IF(INDIRECT($A$14&amp;ROW())&lt;&gt;"",COUNTIF(Summary!$B$30:$B$1054,INDIRECT($A$14&amp;ROW())),""),"")</f>
        <v/>
      </c>
      <c r="B330" s="672"/>
      <c r="C330" s="210"/>
      <c r="E330" s="209"/>
      <c r="F330" s="210"/>
      <c r="H330" s="209"/>
      <c r="I330" s="210"/>
      <c r="K330" s="209"/>
      <c r="L330" s="210"/>
      <c r="N330" s="209"/>
      <c r="O330" s="210"/>
      <c r="Q330" s="209"/>
      <c r="R330" s="210"/>
      <c r="T330" s="209"/>
      <c r="U330" s="210"/>
      <c r="W330" s="209"/>
      <c r="X330" s="210"/>
      <c r="Z330" s="209"/>
      <c r="AA330" s="210"/>
      <c r="AC330" s="209"/>
      <c r="AD330" s="210"/>
      <c r="AF330" s="209"/>
      <c r="AG330" s="210"/>
      <c r="AI330" s="209"/>
      <c r="AJ330" s="210"/>
      <c r="AL330" s="209"/>
      <c r="AM330" s="210"/>
      <c r="AO330" s="209"/>
      <c r="AP330" s="210"/>
      <c r="AR330" s="209"/>
      <c r="AS330" s="210"/>
      <c r="AU330" s="209"/>
      <c r="AV330" s="210"/>
      <c r="AX330" s="209"/>
      <c r="AY330" s="671"/>
      <c r="BA330" s="209"/>
      <c r="BB330" s="210"/>
      <c r="BD330" s="209"/>
      <c r="BE330" s="210"/>
      <c r="BG330" s="209"/>
      <c r="BH330" s="210"/>
      <c r="BJ330" s="209"/>
      <c r="BK330" s="210"/>
      <c r="BM330" s="209"/>
      <c r="BN330" s="210"/>
      <c r="BP330" s="209"/>
      <c r="BQ330" s="210"/>
      <c r="BS330" s="209"/>
      <c r="BT330" s="210"/>
      <c r="BV330" s="209"/>
      <c r="BW330" s="210"/>
      <c r="BY330" s="209"/>
      <c r="BZ330" s="210"/>
      <c r="CB330" s="209"/>
      <c r="CC330" s="210"/>
      <c r="CE330" s="209"/>
      <c r="CF330" s="210"/>
      <c r="CH330" s="209"/>
      <c r="CI330" s="210"/>
      <c r="CK330" s="209"/>
      <c r="CL330" s="210"/>
      <c r="CN330" s="209"/>
      <c r="CO330" s="210"/>
    </row>
    <row r="331" spans="1:93" ht="24.95" customHeight="1">
      <c r="A331" s="654" t="str">
        <f ca="1">IFERROR(IF(INDIRECT($A$14&amp;ROW())&lt;&gt;"",COUNTIF(Summary!$B$30:$B$1054,INDIRECT($A$14&amp;ROW())),""),"")</f>
        <v/>
      </c>
      <c r="B331" s="672"/>
      <c r="C331" s="210"/>
      <c r="E331" s="209"/>
      <c r="F331" s="210"/>
      <c r="H331" s="209"/>
      <c r="I331" s="210"/>
      <c r="K331" s="209"/>
      <c r="L331" s="210"/>
      <c r="N331" s="209"/>
      <c r="O331" s="210"/>
      <c r="Q331" s="209"/>
      <c r="R331" s="210"/>
      <c r="T331" s="209"/>
      <c r="U331" s="210"/>
      <c r="W331" s="209"/>
      <c r="X331" s="210"/>
      <c r="Z331" s="209"/>
      <c r="AA331" s="210"/>
      <c r="AC331" s="209"/>
      <c r="AD331" s="210"/>
      <c r="AF331" s="209"/>
      <c r="AG331" s="210"/>
      <c r="AI331" s="209"/>
      <c r="AJ331" s="210"/>
      <c r="AL331" s="209"/>
      <c r="AM331" s="210"/>
      <c r="AO331" s="209"/>
      <c r="AP331" s="210"/>
      <c r="AR331" s="209"/>
      <c r="AS331" s="210"/>
      <c r="AU331" s="209"/>
      <c r="AV331" s="210"/>
      <c r="AX331" s="209"/>
      <c r="AY331" s="671"/>
      <c r="BA331" s="209"/>
      <c r="BB331" s="210"/>
      <c r="BD331" s="209"/>
      <c r="BE331" s="210"/>
      <c r="BG331" s="209"/>
      <c r="BH331" s="210"/>
      <c r="BJ331" s="209"/>
      <c r="BK331" s="210"/>
      <c r="BM331" s="209"/>
      <c r="BN331" s="210"/>
      <c r="BP331" s="209"/>
      <c r="BQ331" s="210"/>
      <c r="BS331" s="209"/>
      <c r="BT331" s="210"/>
      <c r="BV331" s="209"/>
      <c r="BW331" s="210"/>
      <c r="BY331" s="209"/>
      <c r="BZ331" s="210"/>
      <c r="CB331" s="209"/>
      <c r="CC331" s="210"/>
      <c r="CE331" s="209"/>
      <c r="CF331" s="210"/>
      <c r="CH331" s="209"/>
      <c r="CI331" s="210"/>
      <c r="CK331" s="209"/>
      <c r="CL331" s="210"/>
      <c r="CN331" s="209"/>
      <c r="CO331" s="210"/>
    </row>
    <row r="332" spans="1:93" ht="24.95" customHeight="1">
      <c r="A332" s="654" t="str">
        <f ca="1">IFERROR(IF(INDIRECT($A$14&amp;ROW())&lt;&gt;"",COUNTIF(Summary!$B$30:$B$1054,INDIRECT($A$14&amp;ROW())),""),"")</f>
        <v/>
      </c>
      <c r="B332" s="672"/>
      <c r="C332" s="210"/>
      <c r="E332" s="209"/>
      <c r="F332" s="210"/>
      <c r="H332" s="209"/>
      <c r="I332" s="210"/>
      <c r="K332" s="209"/>
      <c r="L332" s="210"/>
      <c r="N332" s="209"/>
      <c r="O332" s="210"/>
      <c r="Q332" s="209"/>
      <c r="R332" s="210"/>
      <c r="T332" s="209"/>
      <c r="U332" s="210"/>
      <c r="W332" s="209"/>
      <c r="X332" s="210"/>
      <c r="Z332" s="209"/>
      <c r="AA332" s="210"/>
      <c r="AC332" s="209"/>
      <c r="AD332" s="210"/>
      <c r="AF332" s="209"/>
      <c r="AG332" s="210"/>
      <c r="AI332" s="209"/>
      <c r="AJ332" s="210"/>
      <c r="AL332" s="209"/>
      <c r="AM332" s="210"/>
      <c r="AO332" s="209"/>
      <c r="AP332" s="210"/>
      <c r="AR332" s="209"/>
      <c r="AS332" s="210"/>
      <c r="AU332" s="209"/>
      <c r="AV332" s="210"/>
      <c r="AX332" s="209"/>
      <c r="AY332" s="671"/>
      <c r="BA332" s="209"/>
      <c r="BB332" s="210"/>
      <c r="BD332" s="209"/>
      <c r="BE332" s="210"/>
      <c r="BG332" s="209"/>
      <c r="BH332" s="210"/>
      <c r="BJ332" s="209"/>
      <c r="BK332" s="210"/>
      <c r="BM332" s="209"/>
      <c r="BN332" s="210"/>
      <c r="BP332" s="209"/>
      <c r="BQ332" s="210"/>
      <c r="BS332" s="209"/>
      <c r="BT332" s="210"/>
      <c r="BV332" s="209"/>
      <c r="BW332" s="210"/>
      <c r="BY332" s="209"/>
      <c r="BZ332" s="210"/>
      <c r="CB332" s="209"/>
      <c r="CC332" s="210"/>
      <c r="CE332" s="209"/>
      <c r="CF332" s="210"/>
      <c r="CH332" s="209"/>
      <c r="CI332" s="210"/>
      <c r="CK332" s="209"/>
      <c r="CL332" s="210"/>
      <c r="CN332" s="209"/>
      <c r="CO332" s="210"/>
    </row>
    <row r="333" spans="1:93" ht="24.95" customHeight="1">
      <c r="A333" s="654" t="str">
        <f ca="1">IFERROR(IF(INDIRECT($A$14&amp;ROW())&lt;&gt;"",COUNTIF(Summary!$B$30:$B$1054,INDIRECT($A$14&amp;ROW())),""),"")</f>
        <v/>
      </c>
      <c r="B333" s="672"/>
      <c r="C333" s="210"/>
      <c r="E333" s="209"/>
      <c r="F333" s="210"/>
      <c r="H333" s="209"/>
      <c r="I333" s="210"/>
      <c r="K333" s="209"/>
      <c r="L333" s="210"/>
      <c r="N333" s="209"/>
      <c r="O333" s="210"/>
      <c r="Q333" s="209"/>
      <c r="R333" s="210"/>
      <c r="T333" s="209"/>
      <c r="U333" s="210"/>
      <c r="W333" s="209"/>
      <c r="X333" s="210"/>
      <c r="Z333" s="209"/>
      <c r="AA333" s="210"/>
      <c r="AC333" s="209"/>
      <c r="AD333" s="210"/>
      <c r="AF333" s="209"/>
      <c r="AG333" s="210"/>
      <c r="AI333" s="209"/>
      <c r="AJ333" s="210"/>
      <c r="AL333" s="209"/>
      <c r="AM333" s="210"/>
      <c r="AO333" s="209"/>
      <c r="AP333" s="210"/>
      <c r="AR333" s="209"/>
      <c r="AS333" s="210"/>
      <c r="AU333" s="209"/>
      <c r="AV333" s="210"/>
      <c r="AX333" s="209"/>
      <c r="AY333" s="671"/>
      <c r="BA333" s="209"/>
      <c r="BB333" s="210"/>
      <c r="BD333" s="209"/>
      <c r="BE333" s="210"/>
      <c r="BG333" s="209"/>
      <c r="BH333" s="210"/>
      <c r="BJ333" s="209"/>
      <c r="BK333" s="210"/>
      <c r="BM333" s="209"/>
      <c r="BN333" s="210"/>
      <c r="BP333" s="209"/>
      <c r="BQ333" s="210"/>
      <c r="BS333" s="209"/>
      <c r="BT333" s="210"/>
      <c r="BV333" s="209"/>
      <c r="BW333" s="210"/>
      <c r="BY333" s="209"/>
      <c r="BZ333" s="210"/>
      <c r="CB333" s="209"/>
      <c r="CC333" s="210"/>
      <c r="CE333" s="209"/>
      <c r="CF333" s="210"/>
      <c r="CH333" s="209"/>
      <c r="CI333" s="210"/>
      <c r="CK333" s="209"/>
      <c r="CL333" s="210"/>
      <c r="CN333" s="209"/>
      <c r="CO333" s="210"/>
    </row>
    <row r="334" spans="1:93" ht="24.95" customHeight="1">
      <c r="A334" s="654" t="str">
        <f ca="1">IFERROR(IF(INDIRECT($A$14&amp;ROW())&lt;&gt;"",COUNTIF(Summary!$B$30:$B$1054,INDIRECT($A$14&amp;ROW())),""),"")</f>
        <v/>
      </c>
      <c r="B334" s="672"/>
      <c r="C334" s="210"/>
      <c r="E334" s="209"/>
      <c r="F334" s="210"/>
      <c r="H334" s="209"/>
      <c r="I334" s="210"/>
      <c r="K334" s="209"/>
      <c r="L334" s="210"/>
      <c r="N334" s="209"/>
      <c r="O334" s="210"/>
      <c r="Q334" s="209"/>
      <c r="R334" s="210"/>
      <c r="T334" s="209"/>
      <c r="U334" s="210"/>
      <c r="W334" s="209"/>
      <c r="X334" s="210"/>
      <c r="Z334" s="209"/>
      <c r="AA334" s="210"/>
      <c r="AC334" s="209"/>
      <c r="AD334" s="210"/>
      <c r="AF334" s="209"/>
      <c r="AG334" s="210"/>
      <c r="AI334" s="209"/>
      <c r="AJ334" s="210"/>
      <c r="AL334" s="209"/>
      <c r="AM334" s="210"/>
      <c r="AO334" s="209"/>
      <c r="AP334" s="210"/>
      <c r="AR334" s="209"/>
      <c r="AS334" s="210"/>
      <c r="AU334" s="209"/>
      <c r="AV334" s="210"/>
      <c r="AX334" s="209"/>
      <c r="AY334" s="671"/>
      <c r="BA334" s="209"/>
      <c r="BB334" s="210"/>
      <c r="BD334" s="209"/>
      <c r="BE334" s="210"/>
      <c r="BG334" s="209"/>
      <c r="BH334" s="210"/>
      <c r="BJ334" s="209"/>
      <c r="BK334" s="210"/>
      <c r="BM334" s="209"/>
      <c r="BN334" s="210"/>
      <c r="BP334" s="209"/>
      <c r="BQ334" s="210"/>
      <c r="BS334" s="209"/>
      <c r="BT334" s="210"/>
      <c r="BV334" s="209"/>
      <c r="BW334" s="210"/>
      <c r="BY334" s="209"/>
      <c r="BZ334" s="210"/>
      <c r="CB334" s="209"/>
      <c r="CC334" s="210"/>
      <c r="CE334" s="209"/>
      <c r="CF334" s="210"/>
      <c r="CH334" s="209"/>
      <c r="CI334" s="210"/>
      <c r="CK334" s="209"/>
      <c r="CL334" s="210"/>
      <c r="CN334" s="209"/>
      <c r="CO334" s="210"/>
    </row>
    <row r="335" spans="1:93" ht="24.95" customHeight="1">
      <c r="A335" s="654" t="str">
        <f ca="1">IFERROR(IF(INDIRECT($A$14&amp;ROW())&lt;&gt;"",COUNTIF(Summary!$B$30:$B$1054,INDIRECT($A$14&amp;ROW())),""),"")</f>
        <v/>
      </c>
      <c r="B335" s="672"/>
      <c r="C335" s="210"/>
      <c r="E335" s="209"/>
      <c r="F335" s="210"/>
      <c r="H335" s="209"/>
      <c r="I335" s="210"/>
      <c r="K335" s="209"/>
      <c r="L335" s="210"/>
      <c r="N335" s="209"/>
      <c r="O335" s="210"/>
      <c r="Q335" s="209"/>
      <c r="R335" s="210"/>
      <c r="T335" s="209"/>
      <c r="U335" s="210"/>
      <c r="W335" s="209"/>
      <c r="X335" s="210"/>
      <c r="Z335" s="209"/>
      <c r="AA335" s="210"/>
      <c r="AC335" s="209"/>
      <c r="AD335" s="210"/>
      <c r="AF335" s="209"/>
      <c r="AG335" s="210"/>
      <c r="AI335" s="209"/>
      <c r="AJ335" s="210"/>
      <c r="AL335" s="209"/>
      <c r="AM335" s="210"/>
      <c r="AO335" s="209"/>
      <c r="AP335" s="210"/>
      <c r="AR335" s="209"/>
      <c r="AS335" s="210"/>
      <c r="AU335" s="209"/>
      <c r="AV335" s="210"/>
      <c r="AX335" s="209"/>
      <c r="AY335" s="671"/>
      <c r="BA335" s="209"/>
      <c r="BB335" s="210"/>
      <c r="BD335" s="209"/>
      <c r="BE335" s="210"/>
      <c r="BG335" s="209"/>
      <c r="BH335" s="210"/>
      <c r="BJ335" s="209"/>
      <c r="BK335" s="210"/>
      <c r="BM335" s="209"/>
      <c r="BN335" s="210"/>
      <c r="BP335" s="209"/>
      <c r="BQ335" s="210"/>
      <c r="BS335" s="209"/>
      <c r="BT335" s="210"/>
      <c r="BV335" s="209"/>
      <c r="BW335" s="210"/>
      <c r="BY335" s="209"/>
      <c r="BZ335" s="210"/>
      <c r="CB335" s="209"/>
      <c r="CC335" s="210"/>
      <c r="CE335" s="209"/>
      <c r="CF335" s="210"/>
      <c r="CH335" s="209"/>
      <c r="CI335" s="210"/>
      <c r="CK335" s="209"/>
      <c r="CL335" s="210"/>
      <c r="CN335" s="209"/>
      <c r="CO335" s="210"/>
    </row>
    <row r="336" spans="1:93" ht="24.95" customHeight="1">
      <c r="A336" s="654" t="str">
        <f ca="1">IFERROR(IF(INDIRECT($A$14&amp;ROW())&lt;&gt;"",COUNTIF(Summary!$B$30:$B$1054,INDIRECT($A$14&amp;ROW())),""),"")</f>
        <v/>
      </c>
      <c r="B336" s="672"/>
      <c r="C336" s="210"/>
      <c r="E336" s="209"/>
      <c r="F336" s="210"/>
      <c r="H336" s="209"/>
      <c r="I336" s="210"/>
      <c r="K336" s="209"/>
      <c r="L336" s="210"/>
      <c r="N336" s="209"/>
      <c r="O336" s="210"/>
      <c r="Q336" s="209"/>
      <c r="R336" s="210"/>
      <c r="T336" s="209"/>
      <c r="U336" s="210"/>
      <c r="W336" s="209"/>
      <c r="X336" s="210"/>
      <c r="Z336" s="209"/>
      <c r="AA336" s="210"/>
      <c r="AC336" s="209"/>
      <c r="AD336" s="210"/>
      <c r="AF336" s="209"/>
      <c r="AG336" s="210"/>
      <c r="AI336" s="209"/>
      <c r="AJ336" s="210"/>
      <c r="AL336" s="209"/>
      <c r="AM336" s="210"/>
      <c r="AO336" s="209"/>
      <c r="AP336" s="210"/>
      <c r="AR336" s="209"/>
      <c r="AS336" s="210"/>
      <c r="AU336" s="209"/>
      <c r="AV336" s="210"/>
      <c r="AX336" s="209"/>
      <c r="AY336" s="671"/>
      <c r="BA336" s="209"/>
      <c r="BB336" s="210"/>
      <c r="BD336" s="209"/>
      <c r="BE336" s="210"/>
      <c r="BG336" s="209"/>
      <c r="BH336" s="210"/>
      <c r="BJ336" s="209"/>
      <c r="BK336" s="210"/>
      <c r="BM336" s="209"/>
      <c r="BN336" s="210"/>
      <c r="BP336" s="209"/>
      <c r="BQ336" s="210"/>
      <c r="BS336" s="209"/>
      <c r="BT336" s="210"/>
      <c r="BV336" s="209"/>
      <c r="BW336" s="210"/>
      <c r="BY336" s="209"/>
      <c r="BZ336" s="210"/>
      <c r="CB336" s="209"/>
      <c r="CC336" s="210"/>
      <c r="CE336" s="209"/>
      <c r="CF336" s="210"/>
      <c r="CH336" s="209"/>
      <c r="CI336" s="210"/>
      <c r="CK336" s="209"/>
      <c r="CL336" s="210"/>
      <c r="CN336" s="209"/>
      <c r="CO336" s="210"/>
    </row>
    <row r="337" spans="1:93" ht="24.95" customHeight="1">
      <c r="A337" s="654" t="str">
        <f ca="1">IFERROR(IF(INDIRECT($A$14&amp;ROW())&lt;&gt;"",COUNTIF(Summary!$B$30:$B$1054,INDIRECT($A$14&amp;ROW())),""),"")</f>
        <v/>
      </c>
      <c r="B337" s="672"/>
      <c r="C337" s="210"/>
      <c r="E337" s="209"/>
      <c r="F337" s="210"/>
      <c r="H337" s="209"/>
      <c r="I337" s="210"/>
      <c r="K337" s="209"/>
      <c r="L337" s="210"/>
      <c r="N337" s="209"/>
      <c r="O337" s="210"/>
      <c r="Q337" s="209"/>
      <c r="R337" s="210"/>
      <c r="T337" s="209"/>
      <c r="U337" s="210"/>
      <c r="W337" s="209"/>
      <c r="X337" s="210"/>
      <c r="Z337" s="209"/>
      <c r="AA337" s="210"/>
      <c r="AC337" s="209"/>
      <c r="AD337" s="210"/>
      <c r="AF337" s="209"/>
      <c r="AG337" s="210"/>
      <c r="AI337" s="209"/>
      <c r="AJ337" s="210"/>
      <c r="AL337" s="209"/>
      <c r="AM337" s="210"/>
      <c r="AO337" s="209"/>
      <c r="AP337" s="210"/>
      <c r="AR337" s="209"/>
      <c r="AS337" s="210"/>
      <c r="AU337" s="209"/>
      <c r="AV337" s="210"/>
      <c r="AX337" s="209"/>
      <c r="AY337" s="671"/>
      <c r="BA337" s="209"/>
      <c r="BB337" s="210"/>
      <c r="BD337" s="209"/>
      <c r="BE337" s="210"/>
      <c r="BG337" s="209"/>
      <c r="BH337" s="210"/>
      <c r="BJ337" s="209"/>
      <c r="BK337" s="210"/>
      <c r="BM337" s="209"/>
      <c r="BN337" s="210"/>
      <c r="BP337" s="209"/>
      <c r="BQ337" s="210"/>
      <c r="BS337" s="209"/>
      <c r="BT337" s="210"/>
      <c r="BV337" s="209"/>
      <c r="BW337" s="210"/>
      <c r="BY337" s="209"/>
      <c r="BZ337" s="210"/>
      <c r="CB337" s="209"/>
      <c r="CC337" s="210"/>
      <c r="CE337" s="209"/>
      <c r="CF337" s="210"/>
      <c r="CH337" s="209"/>
      <c r="CI337" s="210"/>
      <c r="CK337" s="209"/>
      <c r="CL337" s="210"/>
      <c r="CN337" s="209"/>
      <c r="CO337" s="210"/>
    </row>
    <row r="338" spans="1:93" ht="24.95" customHeight="1">
      <c r="A338" s="654" t="str">
        <f ca="1">IFERROR(IF(INDIRECT($A$14&amp;ROW())&lt;&gt;"",COUNTIF(Summary!$B$30:$B$1054,INDIRECT($A$14&amp;ROW())),""),"")</f>
        <v/>
      </c>
      <c r="B338" s="672"/>
      <c r="C338" s="210"/>
      <c r="E338" s="209"/>
      <c r="F338" s="210"/>
      <c r="H338" s="209"/>
      <c r="I338" s="210"/>
      <c r="K338" s="209"/>
      <c r="L338" s="210"/>
      <c r="N338" s="209"/>
      <c r="O338" s="210"/>
      <c r="Q338" s="209"/>
      <c r="R338" s="210"/>
      <c r="T338" s="209"/>
      <c r="U338" s="210"/>
      <c r="W338" s="209"/>
      <c r="X338" s="210"/>
      <c r="Z338" s="209"/>
      <c r="AA338" s="210"/>
      <c r="AC338" s="209"/>
      <c r="AD338" s="210"/>
      <c r="AF338" s="209"/>
      <c r="AG338" s="210"/>
      <c r="AI338" s="209"/>
      <c r="AJ338" s="210"/>
      <c r="AL338" s="209"/>
      <c r="AM338" s="210"/>
      <c r="AO338" s="209"/>
      <c r="AP338" s="210"/>
      <c r="AR338" s="209"/>
      <c r="AS338" s="210"/>
      <c r="AU338" s="209"/>
      <c r="AV338" s="210"/>
      <c r="AX338" s="209"/>
      <c r="AY338" s="671"/>
      <c r="BA338" s="209"/>
      <c r="BB338" s="210"/>
      <c r="BD338" s="209"/>
      <c r="BE338" s="210"/>
      <c r="BG338" s="209"/>
      <c r="BH338" s="210"/>
      <c r="BJ338" s="209"/>
      <c r="BK338" s="210"/>
      <c r="BM338" s="209"/>
      <c r="BN338" s="210"/>
      <c r="BP338" s="209"/>
      <c r="BQ338" s="210"/>
      <c r="BS338" s="209"/>
      <c r="BT338" s="210"/>
      <c r="BV338" s="209"/>
      <c r="BW338" s="210"/>
      <c r="BY338" s="209"/>
      <c r="BZ338" s="210"/>
      <c r="CB338" s="209"/>
      <c r="CC338" s="210"/>
      <c r="CE338" s="209"/>
      <c r="CF338" s="210"/>
      <c r="CH338" s="209"/>
      <c r="CI338" s="210"/>
      <c r="CK338" s="209"/>
      <c r="CL338" s="210"/>
      <c r="CN338" s="209"/>
      <c r="CO338" s="210"/>
    </row>
    <row r="339" spans="1:93" ht="24.95" customHeight="1">
      <c r="A339" s="654" t="str">
        <f ca="1">IFERROR(IF(INDIRECT($A$14&amp;ROW())&lt;&gt;"",COUNTIF(Summary!$B$30:$B$1054,INDIRECT($A$14&amp;ROW())),""),"")</f>
        <v/>
      </c>
      <c r="B339" s="672"/>
      <c r="C339" s="210"/>
      <c r="E339" s="209"/>
      <c r="F339" s="210"/>
      <c r="H339" s="209"/>
      <c r="I339" s="210"/>
      <c r="K339" s="209"/>
      <c r="L339" s="210"/>
      <c r="N339" s="209"/>
      <c r="O339" s="210"/>
      <c r="Q339" s="209"/>
      <c r="R339" s="210"/>
      <c r="T339" s="209"/>
      <c r="U339" s="210"/>
      <c r="W339" s="209"/>
      <c r="X339" s="210"/>
      <c r="Z339" s="209"/>
      <c r="AA339" s="210"/>
      <c r="AC339" s="209"/>
      <c r="AD339" s="210"/>
      <c r="AF339" s="209"/>
      <c r="AG339" s="210"/>
      <c r="AI339" s="209"/>
      <c r="AJ339" s="210"/>
      <c r="AL339" s="209"/>
      <c r="AM339" s="210"/>
      <c r="AO339" s="209"/>
      <c r="AP339" s="210"/>
      <c r="AR339" s="209"/>
      <c r="AS339" s="210"/>
      <c r="AU339" s="209"/>
      <c r="AV339" s="210"/>
      <c r="AX339" s="209"/>
      <c r="AY339" s="671"/>
      <c r="BA339" s="209"/>
      <c r="BB339" s="210"/>
      <c r="BD339" s="209"/>
      <c r="BE339" s="210"/>
      <c r="BG339" s="209"/>
      <c r="BH339" s="210"/>
      <c r="BJ339" s="209"/>
      <c r="BK339" s="210"/>
      <c r="BM339" s="209"/>
      <c r="BN339" s="210"/>
      <c r="BP339" s="209"/>
      <c r="BQ339" s="210"/>
      <c r="BS339" s="209"/>
      <c r="BT339" s="210"/>
      <c r="BV339" s="209"/>
      <c r="BW339" s="210"/>
      <c r="BY339" s="209"/>
      <c r="BZ339" s="210"/>
      <c r="CB339" s="209"/>
      <c r="CC339" s="210"/>
      <c r="CE339" s="209"/>
      <c r="CF339" s="210"/>
      <c r="CH339" s="209"/>
      <c r="CI339" s="210"/>
      <c r="CK339" s="209"/>
      <c r="CL339" s="210"/>
      <c r="CN339" s="209"/>
      <c r="CO339" s="210"/>
    </row>
    <row r="340" spans="1:93" ht="24.95" customHeight="1">
      <c r="A340" s="654" t="str">
        <f ca="1">IFERROR(IF(INDIRECT($A$14&amp;ROW())&lt;&gt;"",COUNTIF(Summary!$B$30:$B$1054,INDIRECT($A$14&amp;ROW())),""),"")</f>
        <v/>
      </c>
      <c r="B340" s="672"/>
      <c r="C340" s="210"/>
      <c r="E340" s="209"/>
      <c r="F340" s="210"/>
      <c r="H340" s="209"/>
      <c r="I340" s="210"/>
      <c r="K340" s="209"/>
      <c r="L340" s="210"/>
      <c r="N340" s="209"/>
      <c r="O340" s="210"/>
      <c r="Q340" s="209"/>
      <c r="R340" s="210"/>
      <c r="T340" s="209"/>
      <c r="U340" s="210"/>
      <c r="W340" s="209"/>
      <c r="X340" s="210"/>
      <c r="Z340" s="209"/>
      <c r="AA340" s="210"/>
      <c r="AC340" s="209"/>
      <c r="AD340" s="210"/>
      <c r="AF340" s="209"/>
      <c r="AG340" s="210"/>
      <c r="AI340" s="209"/>
      <c r="AJ340" s="210"/>
      <c r="AL340" s="209"/>
      <c r="AM340" s="210"/>
      <c r="AO340" s="209"/>
      <c r="AP340" s="210"/>
      <c r="AR340" s="209"/>
      <c r="AS340" s="210"/>
      <c r="AU340" s="209"/>
      <c r="AV340" s="210"/>
      <c r="AX340" s="209"/>
      <c r="AY340" s="671"/>
      <c r="BA340" s="209"/>
      <c r="BB340" s="210"/>
      <c r="BD340" s="209"/>
      <c r="BE340" s="210"/>
      <c r="BG340" s="209"/>
      <c r="BH340" s="210"/>
      <c r="BJ340" s="209"/>
      <c r="BK340" s="210"/>
      <c r="BM340" s="209"/>
      <c r="BN340" s="210"/>
      <c r="BP340" s="209"/>
      <c r="BQ340" s="210"/>
      <c r="BS340" s="209"/>
      <c r="BT340" s="210"/>
      <c r="BV340" s="209"/>
      <c r="BW340" s="210"/>
      <c r="BY340" s="209"/>
      <c r="BZ340" s="210"/>
      <c r="CB340" s="209"/>
      <c r="CC340" s="210"/>
      <c r="CE340" s="209"/>
      <c r="CF340" s="210"/>
      <c r="CH340" s="209"/>
      <c r="CI340" s="210"/>
      <c r="CK340" s="209"/>
      <c r="CL340" s="210"/>
      <c r="CN340" s="209"/>
      <c r="CO340" s="210"/>
    </row>
    <row r="341" spans="1:93" ht="24.95" customHeight="1">
      <c r="A341" s="654" t="str">
        <f ca="1">IFERROR(IF(INDIRECT($A$14&amp;ROW())&lt;&gt;"",COUNTIF(Summary!$B$30:$B$1054,INDIRECT($A$14&amp;ROW())),""),"")</f>
        <v/>
      </c>
      <c r="B341" s="672"/>
      <c r="C341" s="210"/>
      <c r="E341" s="209"/>
      <c r="F341" s="210"/>
      <c r="H341" s="209"/>
      <c r="I341" s="210"/>
      <c r="K341" s="209"/>
      <c r="L341" s="210"/>
      <c r="N341" s="209"/>
      <c r="O341" s="210"/>
      <c r="Q341" s="209"/>
      <c r="R341" s="210"/>
      <c r="T341" s="209"/>
      <c r="U341" s="210"/>
      <c r="W341" s="209"/>
      <c r="X341" s="210"/>
      <c r="Z341" s="209"/>
      <c r="AA341" s="210"/>
      <c r="AC341" s="209"/>
      <c r="AD341" s="210"/>
      <c r="AF341" s="209"/>
      <c r="AG341" s="210"/>
      <c r="AI341" s="209"/>
      <c r="AJ341" s="210"/>
      <c r="AL341" s="209"/>
      <c r="AM341" s="210"/>
      <c r="AO341" s="209"/>
      <c r="AP341" s="210"/>
      <c r="AR341" s="209"/>
      <c r="AS341" s="210"/>
      <c r="AU341" s="209"/>
      <c r="AV341" s="210"/>
      <c r="AX341" s="209"/>
      <c r="AY341" s="671"/>
      <c r="BA341" s="209"/>
      <c r="BB341" s="210"/>
      <c r="BD341" s="209"/>
      <c r="BE341" s="210"/>
      <c r="BG341" s="209"/>
      <c r="BH341" s="210"/>
      <c r="BJ341" s="209"/>
      <c r="BK341" s="210"/>
      <c r="BM341" s="209"/>
      <c r="BN341" s="210"/>
      <c r="BP341" s="209"/>
      <c r="BQ341" s="210"/>
      <c r="BS341" s="209"/>
      <c r="BT341" s="210"/>
      <c r="BV341" s="209"/>
      <c r="BW341" s="210"/>
      <c r="BY341" s="209"/>
      <c r="BZ341" s="210"/>
      <c r="CB341" s="209"/>
      <c r="CC341" s="210"/>
      <c r="CE341" s="209"/>
      <c r="CF341" s="210"/>
      <c r="CH341" s="209"/>
      <c r="CI341" s="210"/>
      <c r="CK341" s="209"/>
      <c r="CL341" s="210"/>
      <c r="CN341" s="209"/>
      <c r="CO341" s="210"/>
    </row>
    <row r="342" spans="1:93" ht="24.95" customHeight="1">
      <c r="A342" s="654" t="str">
        <f ca="1">IFERROR(IF(INDIRECT($A$14&amp;ROW())&lt;&gt;"",COUNTIF(Summary!$B$30:$B$1054,INDIRECT($A$14&amp;ROW())),""),"")</f>
        <v/>
      </c>
      <c r="B342" s="672"/>
      <c r="C342" s="210"/>
      <c r="E342" s="209"/>
      <c r="F342" s="210"/>
      <c r="H342" s="209"/>
      <c r="I342" s="210"/>
      <c r="K342" s="209"/>
      <c r="L342" s="210"/>
      <c r="N342" s="209"/>
      <c r="O342" s="210"/>
      <c r="Q342" s="209"/>
      <c r="R342" s="210"/>
      <c r="T342" s="209"/>
      <c r="U342" s="210"/>
      <c r="W342" s="209"/>
      <c r="X342" s="210"/>
      <c r="Z342" s="209"/>
      <c r="AA342" s="210"/>
      <c r="AC342" s="209"/>
      <c r="AD342" s="210"/>
      <c r="AF342" s="209"/>
      <c r="AG342" s="210"/>
      <c r="AI342" s="209"/>
      <c r="AJ342" s="210"/>
      <c r="AL342" s="209"/>
      <c r="AM342" s="210"/>
      <c r="AO342" s="209"/>
      <c r="AP342" s="210"/>
      <c r="AR342" s="209"/>
      <c r="AS342" s="210"/>
      <c r="AU342" s="209"/>
      <c r="AV342" s="210"/>
      <c r="AX342" s="209"/>
      <c r="AY342" s="671"/>
      <c r="BA342" s="209"/>
      <c r="BB342" s="210"/>
      <c r="BD342" s="209"/>
      <c r="BE342" s="210"/>
      <c r="BG342" s="209"/>
      <c r="BH342" s="210"/>
      <c r="BJ342" s="209"/>
      <c r="BK342" s="210"/>
      <c r="BM342" s="209"/>
      <c r="BN342" s="210"/>
      <c r="BP342" s="209"/>
      <c r="BQ342" s="210"/>
      <c r="BS342" s="209"/>
      <c r="BT342" s="210"/>
      <c r="BV342" s="209"/>
      <c r="BW342" s="210"/>
      <c r="BY342" s="209"/>
      <c r="BZ342" s="210"/>
      <c r="CB342" s="209"/>
      <c r="CC342" s="210"/>
      <c r="CE342" s="209"/>
      <c r="CF342" s="210"/>
      <c r="CH342" s="209"/>
      <c r="CI342" s="210"/>
      <c r="CK342" s="209"/>
      <c r="CL342" s="210"/>
      <c r="CN342" s="209"/>
      <c r="CO342" s="210"/>
    </row>
    <row r="343" spans="1:93" ht="24.95" customHeight="1">
      <c r="A343" s="654" t="str">
        <f ca="1">IFERROR(IF(INDIRECT($A$14&amp;ROW())&lt;&gt;"",COUNTIF(Summary!$B$30:$B$1054,INDIRECT($A$14&amp;ROW())),""),"")</f>
        <v/>
      </c>
      <c r="B343" s="672"/>
      <c r="C343" s="210"/>
      <c r="E343" s="209"/>
      <c r="F343" s="210"/>
      <c r="H343" s="209"/>
      <c r="I343" s="210"/>
      <c r="K343" s="209"/>
      <c r="L343" s="210"/>
      <c r="N343" s="209"/>
      <c r="O343" s="210"/>
      <c r="Q343" s="209"/>
      <c r="R343" s="210"/>
      <c r="T343" s="209"/>
      <c r="U343" s="210"/>
      <c r="W343" s="209"/>
      <c r="X343" s="210"/>
      <c r="Z343" s="209"/>
      <c r="AA343" s="210"/>
      <c r="AC343" s="209"/>
      <c r="AD343" s="210"/>
      <c r="AF343" s="209"/>
      <c r="AG343" s="210"/>
      <c r="AI343" s="209"/>
      <c r="AJ343" s="210"/>
      <c r="AL343" s="209"/>
      <c r="AM343" s="210"/>
      <c r="AO343" s="209"/>
      <c r="AP343" s="210"/>
      <c r="AR343" s="209"/>
      <c r="AS343" s="210"/>
      <c r="AU343" s="209"/>
      <c r="AV343" s="210"/>
      <c r="AX343" s="209"/>
      <c r="AY343" s="671"/>
      <c r="BA343" s="209"/>
      <c r="BB343" s="210"/>
      <c r="BD343" s="209"/>
      <c r="BE343" s="210"/>
      <c r="BG343" s="209"/>
      <c r="BH343" s="210"/>
      <c r="BJ343" s="209"/>
      <c r="BK343" s="210"/>
      <c r="BM343" s="209"/>
      <c r="BN343" s="210"/>
      <c r="BP343" s="209"/>
      <c r="BQ343" s="210"/>
      <c r="BS343" s="209"/>
      <c r="BT343" s="210"/>
      <c r="BV343" s="209"/>
      <c r="BW343" s="210"/>
      <c r="BY343" s="209"/>
      <c r="BZ343" s="210"/>
      <c r="CB343" s="209"/>
      <c r="CC343" s="210"/>
      <c r="CE343" s="209"/>
      <c r="CF343" s="210"/>
      <c r="CH343" s="209"/>
      <c r="CI343" s="210"/>
      <c r="CK343" s="209"/>
      <c r="CL343" s="210"/>
      <c r="CN343" s="209"/>
      <c r="CO343" s="210"/>
    </row>
    <row r="344" spans="1:93" ht="24.95" customHeight="1">
      <c r="A344" s="654" t="str">
        <f ca="1">IFERROR(IF(INDIRECT($A$14&amp;ROW())&lt;&gt;"",COUNTIF(Summary!$B$30:$B$1054,INDIRECT($A$14&amp;ROW())),""),"")</f>
        <v/>
      </c>
      <c r="B344" s="672"/>
      <c r="C344" s="210"/>
      <c r="E344" s="209"/>
      <c r="F344" s="210"/>
      <c r="H344" s="209"/>
      <c r="I344" s="210"/>
      <c r="K344" s="209"/>
      <c r="L344" s="210"/>
      <c r="N344" s="209"/>
      <c r="O344" s="210"/>
      <c r="Q344" s="209"/>
      <c r="R344" s="210"/>
      <c r="T344" s="209"/>
      <c r="U344" s="210"/>
      <c r="W344" s="209"/>
      <c r="X344" s="210"/>
      <c r="Z344" s="209"/>
      <c r="AA344" s="210"/>
      <c r="AC344" s="209"/>
      <c r="AD344" s="210"/>
      <c r="AF344" s="209"/>
      <c r="AG344" s="210"/>
      <c r="AI344" s="209"/>
      <c r="AJ344" s="210"/>
      <c r="AL344" s="209"/>
      <c r="AM344" s="210"/>
      <c r="AO344" s="209"/>
      <c r="AP344" s="210"/>
      <c r="AR344" s="209"/>
      <c r="AS344" s="210"/>
      <c r="AU344" s="209"/>
      <c r="AV344" s="210"/>
      <c r="AX344" s="209"/>
      <c r="AY344" s="671"/>
      <c r="BA344" s="209"/>
      <c r="BB344" s="210"/>
      <c r="BD344" s="209"/>
      <c r="BE344" s="210"/>
      <c r="BG344" s="209"/>
      <c r="BH344" s="210"/>
      <c r="BJ344" s="209"/>
      <c r="BK344" s="210"/>
      <c r="BM344" s="209"/>
      <c r="BN344" s="210"/>
      <c r="BP344" s="209"/>
      <c r="BQ344" s="210"/>
      <c r="BS344" s="209"/>
      <c r="BT344" s="210"/>
      <c r="BV344" s="209"/>
      <c r="BW344" s="210"/>
      <c r="BY344" s="209"/>
      <c r="BZ344" s="210"/>
      <c r="CB344" s="209"/>
      <c r="CC344" s="210"/>
      <c r="CE344" s="209"/>
      <c r="CF344" s="210"/>
      <c r="CH344" s="209"/>
      <c r="CI344" s="210"/>
      <c r="CK344" s="209"/>
      <c r="CL344" s="210"/>
      <c r="CN344" s="209"/>
      <c r="CO344" s="210"/>
    </row>
    <row r="345" spans="1:93" ht="24.95" customHeight="1">
      <c r="A345" s="654" t="str">
        <f ca="1">IFERROR(IF(INDIRECT($A$14&amp;ROW())&lt;&gt;"",COUNTIF(Summary!$B$30:$B$1054,INDIRECT($A$14&amp;ROW())),""),"")</f>
        <v/>
      </c>
      <c r="B345" s="672"/>
      <c r="C345" s="210"/>
      <c r="E345" s="209"/>
      <c r="F345" s="210"/>
      <c r="H345" s="209"/>
      <c r="I345" s="210"/>
      <c r="K345" s="209"/>
      <c r="L345" s="210"/>
      <c r="N345" s="209"/>
      <c r="O345" s="210"/>
      <c r="Q345" s="209"/>
      <c r="R345" s="210"/>
      <c r="T345" s="209"/>
      <c r="U345" s="210"/>
      <c r="W345" s="209"/>
      <c r="X345" s="210"/>
      <c r="Z345" s="209"/>
      <c r="AA345" s="210"/>
      <c r="AC345" s="209"/>
      <c r="AD345" s="210"/>
      <c r="AF345" s="209"/>
      <c r="AG345" s="210"/>
      <c r="AI345" s="209"/>
      <c r="AJ345" s="210"/>
      <c r="AL345" s="209"/>
      <c r="AM345" s="210"/>
      <c r="AO345" s="209"/>
      <c r="AP345" s="210"/>
      <c r="AR345" s="209"/>
      <c r="AS345" s="210"/>
      <c r="AU345" s="209"/>
      <c r="AV345" s="210"/>
      <c r="AX345" s="209"/>
      <c r="AY345" s="671"/>
      <c r="BA345" s="209"/>
      <c r="BB345" s="210"/>
      <c r="BD345" s="209"/>
      <c r="BE345" s="210"/>
      <c r="BG345" s="209"/>
      <c r="BH345" s="210"/>
      <c r="BJ345" s="209"/>
      <c r="BK345" s="210"/>
      <c r="BM345" s="209"/>
      <c r="BN345" s="210"/>
      <c r="BP345" s="209"/>
      <c r="BQ345" s="210"/>
      <c r="BS345" s="209"/>
      <c r="BT345" s="210"/>
      <c r="BV345" s="209"/>
      <c r="BW345" s="210"/>
      <c r="BY345" s="209"/>
      <c r="BZ345" s="210"/>
      <c r="CB345" s="209"/>
      <c r="CC345" s="210"/>
      <c r="CE345" s="209"/>
      <c r="CF345" s="210"/>
      <c r="CH345" s="209"/>
      <c r="CI345" s="210"/>
      <c r="CK345" s="209"/>
      <c r="CL345" s="210"/>
      <c r="CN345" s="209"/>
      <c r="CO345" s="210"/>
    </row>
    <row r="346" spans="1:93" ht="24.95" customHeight="1">
      <c r="A346" s="654" t="str">
        <f ca="1">IFERROR(IF(INDIRECT($A$14&amp;ROW())&lt;&gt;"",COUNTIF(Summary!$B$30:$B$1054,INDIRECT($A$14&amp;ROW())),""),"")</f>
        <v/>
      </c>
      <c r="B346" s="672"/>
      <c r="C346" s="210"/>
      <c r="E346" s="209"/>
      <c r="F346" s="210"/>
      <c r="H346" s="209"/>
      <c r="I346" s="210"/>
      <c r="K346" s="209"/>
      <c r="L346" s="210"/>
      <c r="N346" s="209"/>
      <c r="O346" s="210"/>
      <c r="Q346" s="209"/>
      <c r="R346" s="210"/>
      <c r="T346" s="209"/>
      <c r="U346" s="210"/>
      <c r="W346" s="209"/>
      <c r="X346" s="210"/>
      <c r="Z346" s="209"/>
      <c r="AA346" s="210"/>
      <c r="AC346" s="209"/>
      <c r="AD346" s="210"/>
      <c r="AF346" s="209"/>
      <c r="AG346" s="210"/>
      <c r="AI346" s="209"/>
      <c r="AJ346" s="210"/>
      <c r="AL346" s="209"/>
      <c r="AM346" s="210"/>
      <c r="AO346" s="209"/>
      <c r="AP346" s="210"/>
      <c r="AR346" s="209"/>
      <c r="AS346" s="210"/>
      <c r="AU346" s="209"/>
      <c r="AV346" s="210"/>
      <c r="AX346" s="209"/>
      <c r="AY346" s="671"/>
      <c r="BA346" s="209"/>
      <c r="BB346" s="210"/>
      <c r="BD346" s="209"/>
      <c r="BE346" s="210"/>
      <c r="BG346" s="209"/>
      <c r="BH346" s="210"/>
      <c r="BJ346" s="209"/>
      <c r="BK346" s="210"/>
      <c r="BM346" s="209"/>
      <c r="BN346" s="210"/>
      <c r="BP346" s="209"/>
      <c r="BQ346" s="210"/>
      <c r="BS346" s="209"/>
      <c r="BT346" s="210"/>
      <c r="BV346" s="209"/>
      <c r="BW346" s="210"/>
      <c r="BY346" s="209"/>
      <c r="BZ346" s="210"/>
      <c r="CB346" s="209"/>
      <c r="CC346" s="210"/>
      <c r="CE346" s="209"/>
      <c r="CF346" s="210"/>
      <c r="CH346" s="209"/>
      <c r="CI346" s="210"/>
      <c r="CK346" s="209"/>
      <c r="CL346" s="210"/>
      <c r="CN346" s="209"/>
      <c r="CO346" s="210"/>
    </row>
    <row r="347" spans="1:93" ht="24.95" customHeight="1">
      <c r="A347" s="654" t="str">
        <f ca="1">IFERROR(IF(INDIRECT($A$14&amp;ROW())&lt;&gt;"",COUNTIF(Summary!$B$30:$B$1054,INDIRECT($A$14&amp;ROW())),""),"")</f>
        <v/>
      </c>
      <c r="B347" s="672"/>
      <c r="C347" s="210"/>
      <c r="E347" s="209"/>
      <c r="F347" s="210"/>
      <c r="H347" s="209"/>
      <c r="I347" s="210"/>
      <c r="K347" s="209"/>
      <c r="L347" s="210"/>
      <c r="N347" s="209"/>
      <c r="O347" s="210"/>
      <c r="Q347" s="209"/>
      <c r="R347" s="210"/>
      <c r="T347" s="209"/>
      <c r="U347" s="210"/>
      <c r="W347" s="209"/>
      <c r="X347" s="210"/>
      <c r="Z347" s="209"/>
      <c r="AA347" s="210"/>
      <c r="AC347" s="209"/>
      <c r="AD347" s="210"/>
      <c r="AF347" s="209"/>
      <c r="AG347" s="210"/>
      <c r="AI347" s="209"/>
      <c r="AJ347" s="210"/>
      <c r="AL347" s="209"/>
      <c r="AM347" s="210"/>
      <c r="AO347" s="209"/>
      <c r="AP347" s="210"/>
      <c r="AR347" s="209"/>
      <c r="AS347" s="210"/>
      <c r="AU347" s="209"/>
      <c r="AV347" s="210"/>
      <c r="AX347" s="209"/>
      <c r="AY347" s="671"/>
      <c r="BA347" s="209"/>
      <c r="BB347" s="210"/>
      <c r="BD347" s="209"/>
      <c r="BE347" s="210"/>
      <c r="BG347" s="209"/>
      <c r="BH347" s="210"/>
      <c r="BJ347" s="209"/>
      <c r="BK347" s="210"/>
      <c r="BM347" s="209"/>
      <c r="BN347" s="210"/>
      <c r="BP347" s="209"/>
      <c r="BQ347" s="210"/>
      <c r="BS347" s="209"/>
      <c r="BT347" s="210"/>
      <c r="BV347" s="209"/>
      <c r="BW347" s="210"/>
      <c r="BY347" s="209"/>
      <c r="BZ347" s="210"/>
      <c r="CB347" s="209"/>
      <c r="CC347" s="210"/>
      <c r="CE347" s="209"/>
      <c r="CF347" s="210"/>
      <c r="CH347" s="209"/>
      <c r="CI347" s="210"/>
      <c r="CK347" s="209"/>
      <c r="CL347" s="210"/>
      <c r="CN347" s="209"/>
      <c r="CO347" s="210"/>
    </row>
    <row r="348" spans="1:93" ht="24.95" customHeight="1">
      <c r="A348" s="654" t="str">
        <f ca="1">IFERROR(IF(INDIRECT($A$14&amp;ROW())&lt;&gt;"",COUNTIF(Summary!$B$30:$B$1054,INDIRECT($A$14&amp;ROW())),""),"")</f>
        <v/>
      </c>
      <c r="B348" s="672"/>
      <c r="C348" s="210"/>
      <c r="E348" s="209"/>
      <c r="F348" s="210"/>
      <c r="H348" s="209"/>
      <c r="I348" s="210"/>
      <c r="K348" s="209"/>
      <c r="L348" s="210"/>
      <c r="N348" s="209"/>
      <c r="O348" s="210"/>
      <c r="Q348" s="209"/>
      <c r="R348" s="210"/>
      <c r="T348" s="209"/>
      <c r="U348" s="210"/>
      <c r="W348" s="209"/>
      <c r="X348" s="210"/>
      <c r="Z348" s="209"/>
      <c r="AA348" s="210"/>
      <c r="AC348" s="209"/>
      <c r="AD348" s="210"/>
      <c r="AF348" s="209"/>
      <c r="AG348" s="210"/>
      <c r="AI348" s="209"/>
      <c r="AJ348" s="210"/>
      <c r="AL348" s="209"/>
      <c r="AM348" s="210"/>
      <c r="AO348" s="209"/>
      <c r="AP348" s="210"/>
      <c r="AR348" s="209"/>
      <c r="AS348" s="210"/>
      <c r="AU348" s="209"/>
      <c r="AV348" s="210"/>
      <c r="AX348" s="209"/>
      <c r="AY348" s="671"/>
      <c r="BA348" s="209"/>
      <c r="BB348" s="210"/>
      <c r="BD348" s="209"/>
      <c r="BE348" s="210"/>
      <c r="BG348" s="209"/>
      <c r="BH348" s="210"/>
      <c r="BJ348" s="209"/>
      <c r="BK348" s="210"/>
      <c r="BM348" s="209"/>
      <c r="BN348" s="210"/>
      <c r="BP348" s="209"/>
      <c r="BQ348" s="210"/>
      <c r="BS348" s="209"/>
      <c r="BT348" s="210"/>
      <c r="BV348" s="209"/>
      <c r="BW348" s="210"/>
      <c r="BY348" s="209"/>
      <c r="BZ348" s="210"/>
      <c r="CB348" s="209"/>
      <c r="CC348" s="210"/>
      <c r="CE348" s="209"/>
      <c r="CF348" s="210"/>
      <c r="CH348" s="209"/>
      <c r="CI348" s="210"/>
      <c r="CK348" s="209"/>
      <c r="CL348" s="210"/>
      <c r="CN348" s="209"/>
      <c r="CO348" s="210"/>
    </row>
    <row r="349" spans="1:93" ht="24.95" customHeight="1">
      <c r="A349" s="654" t="str">
        <f ca="1">IFERROR(IF(INDIRECT($A$14&amp;ROW())&lt;&gt;"",COUNTIF(Summary!$B$30:$B$1054,INDIRECT($A$14&amp;ROW())),""),"")</f>
        <v/>
      </c>
      <c r="B349" s="672"/>
      <c r="C349" s="210"/>
      <c r="E349" s="209"/>
      <c r="F349" s="210"/>
      <c r="H349" s="209"/>
      <c r="I349" s="210"/>
      <c r="K349" s="209"/>
      <c r="L349" s="210"/>
      <c r="N349" s="209"/>
      <c r="O349" s="210"/>
      <c r="Q349" s="209"/>
      <c r="R349" s="210"/>
      <c r="T349" s="209"/>
      <c r="U349" s="210"/>
      <c r="W349" s="209"/>
      <c r="X349" s="210"/>
      <c r="Z349" s="209"/>
      <c r="AA349" s="210"/>
      <c r="AC349" s="209"/>
      <c r="AD349" s="210"/>
      <c r="AF349" s="209"/>
      <c r="AG349" s="210"/>
      <c r="AI349" s="209"/>
      <c r="AJ349" s="210"/>
      <c r="AL349" s="209"/>
      <c r="AM349" s="210"/>
      <c r="AO349" s="209"/>
      <c r="AP349" s="210"/>
      <c r="AR349" s="209"/>
      <c r="AS349" s="210"/>
      <c r="AU349" s="209"/>
      <c r="AV349" s="210"/>
      <c r="AX349" s="209"/>
      <c r="AY349" s="671"/>
      <c r="BA349" s="209"/>
      <c r="BB349" s="210"/>
      <c r="BD349" s="209"/>
      <c r="BE349" s="210"/>
      <c r="BG349" s="209"/>
      <c r="BH349" s="210"/>
      <c r="BJ349" s="209"/>
      <c r="BK349" s="210"/>
      <c r="BM349" s="209"/>
      <c r="BN349" s="210"/>
      <c r="BP349" s="209"/>
      <c r="BQ349" s="210"/>
      <c r="BS349" s="209"/>
      <c r="BT349" s="210"/>
      <c r="BV349" s="209"/>
      <c r="BW349" s="210"/>
      <c r="BY349" s="209"/>
      <c r="BZ349" s="210"/>
      <c r="CB349" s="209"/>
      <c r="CC349" s="210"/>
      <c r="CE349" s="209"/>
      <c r="CF349" s="210"/>
      <c r="CH349" s="209"/>
      <c r="CI349" s="210"/>
      <c r="CK349" s="209"/>
      <c r="CL349" s="210"/>
      <c r="CN349" s="209"/>
      <c r="CO349" s="210"/>
    </row>
    <row r="350" spans="1:93" ht="24.95" customHeight="1">
      <c r="A350" s="654" t="str">
        <f ca="1">IFERROR(IF(INDIRECT($A$14&amp;ROW())&lt;&gt;"",COUNTIF(Summary!$B$30:$B$1054,INDIRECT($A$14&amp;ROW())),""),"")</f>
        <v/>
      </c>
      <c r="B350" s="672"/>
      <c r="C350" s="210"/>
      <c r="E350" s="209"/>
      <c r="F350" s="210"/>
      <c r="H350" s="209"/>
      <c r="I350" s="210"/>
      <c r="K350" s="209"/>
      <c r="L350" s="210"/>
      <c r="N350" s="209"/>
      <c r="O350" s="210"/>
      <c r="Q350" s="209"/>
      <c r="R350" s="210"/>
      <c r="T350" s="209"/>
      <c r="U350" s="210"/>
      <c r="W350" s="209"/>
      <c r="X350" s="210"/>
      <c r="Z350" s="209"/>
      <c r="AA350" s="210"/>
      <c r="AC350" s="209"/>
      <c r="AD350" s="210"/>
      <c r="AF350" s="209"/>
      <c r="AG350" s="210"/>
      <c r="AI350" s="209"/>
      <c r="AJ350" s="210"/>
      <c r="AL350" s="209"/>
      <c r="AM350" s="210"/>
      <c r="AO350" s="209"/>
      <c r="AP350" s="210"/>
      <c r="AR350" s="209"/>
      <c r="AS350" s="210"/>
      <c r="AU350" s="209"/>
      <c r="AV350" s="210"/>
      <c r="AX350" s="209"/>
      <c r="AY350" s="671"/>
      <c r="BA350" s="209"/>
      <c r="BB350" s="210"/>
      <c r="BD350" s="209"/>
      <c r="BE350" s="210"/>
      <c r="BG350" s="209"/>
      <c r="BH350" s="210"/>
      <c r="BJ350" s="209"/>
      <c r="BK350" s="210"/>
      <c r="BM350" s="209"/>
      <c r="BN350" s="210"/>
      <c r="BP350" s="209"/>
      <c r="BQ350" s="210"/>
      <c r="BS350" s="209"/>
      <c r="BT350" s="210"/>
      <c r="BV350" s="209"/>
      <c r="BW350" s="210"/>
      <c r="BY350" s="209"/>
      <c r="BZ350" s="210"/>
      <c r="CB350" s="209"/>
      <c r="CC350" s="210"/>
      <c r="CE350" s="209"/>
      <c r="CF350" s="210"/>
      <c r="CH350" s="209"/>
      <c r="CI350" s="210"/>
      <c r="CK350" s="209"/>
      <c r="CL350" s="210"/>
      <c r="CN350" s="209"/>
      <c r="CO350" s="210"/>
    </row>
    <row r="351" spans="1:93" ht="24.95" customHeight="1">
      <c r="A351" s="654" t="str">
        <f ca="1">IFERROR(IF(INDIRECT($A$14&amp;ROW())&lt;&gt;"",COUNTIF(Summary!$B$30:$B$1054,INDIRECT($A$14&amp;ROW())),""),"")</f>
        <v/>
      </c>
      <c r="B351" s="672"/>
      <c r="C351" s="210"/>
      <c r="E351" s="209"/>
      <c r="F351" s="210"/>
      <c r="H351" s="209"/>
      <c r="I351" s="210"/>
      <c r="K351" s="209"/>
      <c r="L351" s="210"/>
      <c r="N351" s="209"/>
      <c r="O351" s="210"/>
      <c r="Q351" s="209"/>
      <c r="R351" s="210"/>
      <c r="T351" s="209"/>
      <c r="U351" s="210"/>
      <c r="W351" s="209"/>
      <c r="X351" s="210"/>
      <c r="Z351" s="209"/>
      <c r="AA351" s="210"/>
      <c r="AC351" s="209"/>
      <c r="AD351" s="210"/>
      <c r="AF351" s="209"/>
      <c r="AG351" s="210"/>
      <c r="AI351" s="209"/>
      <c r="AJ351" s="210"/>
      <c r="AL351" s="209"/>
      <c r="AM351" s="210"/>
      <c r="AO351" s="209"/>
      <c r="AP351" s="210"/>
      <c r="AR351" s="209"/>
      <c r="AS351" s="210"/>
      <c r="AU351" s="209"/>
      <c r="AV351" s="210"/>
      <c r="AX351" s="209"/>
      <c r="AY351" s="671"/>
      <c r="BA351" s="209"/>
      <c r="BB351" s="210"/>
      <c r="BD351" s="209"/>
      <c r="BE351" s="210"/>
      <c r="BG351" s="209"/>
      <c r="BH351" s="210"/>
      <c r="BJ351" s="209"/>
      <c r="BK351" s="210"/>
      <c r="BM351" s="209"/>
      <c r="BN351" s="210"/>
      <c r="BP351" s="209"/>
      <c r="BQ351" s="210"/>
      <c r="BS351" s="209"/>
      <c r="BT351" s="210"/>
      <c r="BV351" s="209"/>
      <c r="BW351" s="210"/>
      <c r="BY351" s="209"/>
      <c r="BZ351" s="210"/>
      <c r="CB351" s="209"/>
      <c r="CC351" s="210"/>
      <c r="CE351" s="209"/>
      <c r="CF351" s="210"/>
      <c r="CH351" s="209"/>
      <c r="CI351" s="210"/>
      <c r="CK351" s="209"/>
      <c r="CL351" s="210"/>
      <c r="CN351" s="209"/>
      <c r="CO351" s="210"/>
    </row>
    <row r="352" spans="1:93" ht="24.95" customHeight="1">
      <c r="A352" s="654" t="str">
        <f ca="1">IFERROR(IF(INDIRECT($A$14&amp;ROW())&lt;&gt;"",COUNTIF(Summary!$B$30:$B$1054,INDIRECT($A$14&amp;ROW())),""),"")</f>
        <v/>
      </c>
      <c r="B352" s="672"/>
      <c r="C352" s="210"/>
      <c r="E352" s="209"/>
      <c r="F352" s="210"/>
      <c r="H352" s="209"/>
      <c r="I352" s="210"/>
      <c r="K352" s="209"/>
      <c r="L352" s="210"/>
      <c r="N352" s="209"/>
      <c r="O352" s="210"/>
      <c r="Q352" s="209"/>
      <c r="R352" s="210"/>
      <c r="T352" s="209"/>
      <c r="U352" s="210"/>
      <c r="W352" s="209"/>
      <c r="X352" s="210"/>
      <c r="Z352" s="209"/>
      <c r="AA352" s="210"/>
      <c r="AC352" s="209"/>
      <c r="AD352" s="210"/>
      <c r="AF352" s="209"/>
      <c r="AG352" s="210"/>
      <c r="AI352" s="209"/>
      <c r="AJ352" s="210"/>
      <c r="AL352" s="209"/>
      <c r="AM352" s="210"/>
      <c r="AO352" s="209"/>
      <c r="AP352" s="210"/>
      <c r="AR352" s="209"/>
      <c r="AS352" s="210"/>
      <c r="AU352" s="209"/>
      <c r="AV352" s="210"/>
      <c r="AX352" s="209"/>
      <c r="AY352" s="671"/>
      <c r="BA352" s="209"/>
      <c r="BB352" s="210"/>
      <c r="BD352" s="209"/>
      <c r="BE352" s="210"/>
      <c r="BG352" s="209"/>
      <c r="BH352" s="210"/>
      <c r="BJ352" s="209"/>
      <c r="BK352" s="210"/>
      <c r="BM352" s="209"/>
      <c r="BN352" s="210"/>
      <c r="BP352" s="209"/>
      <c r="BQ352" s="210"/>
      <c r="BS352" s="209"/>
      <c r="BT352" s="210"/>
      <c r="BV352" s="209"/>
      <c r="BW352" s="210"/>
      <c r="BY352" s="209"/>
      <c r="BZ352" s="210"/>
      <c r="CB352" s="209"/>
      <c r="CC352" s="210"/>
      <c r="CE352" s="209"/>
      <c r="CF352" s="210"/>
      <c r="CH352" s="209"/>
      <c r="CI352" s="210"/>
      <c r="CK352" s="209"/>
      <c r="CL352" s="210"/>
      <c r="CN352" s="209"/>
      <c r="CO352" s="210"/>
    </row>
    <row r="353" spans="1:93" ht="24.95" customHeight="1">
      <c r="A353" s="654" t="str">
        <f ca="1">IFERROR(IF(INDIRECT($A$14&amp;ROW())&lt;&gt;"",COUNTIF(Summary!$B$30:$B$1054,INDIRECT($A$14&amp;ROW())),""),"")</f>
        <v/>
      </c>
      <c r="B353" s="672"/>
      <c r="C353" s="210"/>
      <c r="E353" s="209"/>
      <c r="F353" s="210"/>
      <c r="H353" s="209"/>
      <c r="I353" s="210"/>
      <c r="K353" s="209"/>
      <c r="L353" s="210"/>
      <c r="N353" s="209"/>
      <c r="O353" s="210"/>
      <c r="Q353" s="209"/>
      <c r="R353" s="210"/>
      <c r="T353" s="209"/>
      <c r="U353" s="210"/>
      <c r="W353" s="209"/>
      <c r="X353" s="210"/>
      <c r="Z353" s="209"/>
      <c r="AA353" s="210"/>
      <c r="AC353" s="209"/>
      <c r="AD353" s="210"/>
      <c r="AF353" s="209"/>
      <c r="AG353" s="210"/>
      <c r="AI353" s="209"/>
      <c r="AJ353" s="210"/>
      <c r="AL353" s="209"/>
      <c r="AM353" s="210"/>
      <c r="AO353" s="209"/>
      <c r="AP353" s="210"/>
      <c r="AR353" s="209"/>
      <c r="AS353" s="210"/>
      <c r="AU353" s="209"/>
      <c r="AV353" s="210"/>
      <c r="AX353" s="209"/>
      <c r="AY353" s="671"/>
      <c r="BA353" s="209"/>
      <c r="BB353" s="210"/>
      <c r="BD353" s="209"/>
      <c r="BE353" s="210"/>
      <c r="BG353" s="209"/>
      <c r="BH353" s="210"/>
      <c r="BJ353" s="209"/>
      <c r="BK353" s="210"/>
      <c r="BM353" s="209"/>
      <c r="BN353" s="210"/>
      <c r="BP353" s="209"/>
      <c r="BQ353" s="210"/>
      <c r="BS353" s="209"/>
      <c r="BT353" s="210"/>
      <c r="BV353" s="209"/>
      <c r="BW353" s="210"/>
      <c r="BY353" s="209"/>
      <c r="BZ353" s="210"/>
      <c r="CB353" s="209"/>
      <c r="CC353" s="210"/>
      <c r="CE353" s="209"/>
      <c r="CF353" s="210"/>
      <c r="CH353" s="209"/>
      <c r="CI353" s="210"/>
      <c r="CK353" s="209"/>
      <c r="CL353" s="210"/>
      <c r="CN353" s="209"/>
      <c r="CO353" s="210"/>
    </row>
    <row r="354" spans="1:93" ht="24.95" customHeight="1">
      <c r="A354" s="654" t="str">
        <f ca="1">IFERROR(IF(INDIRECT($A$14&amp;ROW())&lt;&gt;"",COUNTIF(Summary!$B$30:$B$1054,INDIRECT($A$14&amp;ROW())),""),"")</f>
        <v/>
      </c>
      <c r="B354" s="672"/>
      <c r="C354" s="210"/>
      <c r="E354" s="209"/>
      <c r="F354" s="210"/>
      <c r="H354" s="209"/>
      <c r="I354" s="210"/>
      <c r="K354" s="209"/>
      <c r="L354" s="210"/>
      <c r="N354" s="209"/>
      <c r="O354" s="210"/>
      <c r="Q354" s="209"/>
      <c r="R354" s="210"/>
      <c r="T354" s="209"/>
      <c r="U354" s="210"/>
      <c r="W354" s="209"/>
      <c r="X354" s="210"/>
      <c r="Z354" s="209"/>
      <c r="AA354" s="210"/>
      <c r="AC354" s="209"/>
      <c r="AD354" s="210"/>
      <c r="AF354" s="209"/>
      <c r="AG354" s="210"/>
      <c r="AI354" s="209"/>
      <c r="AJ354" s="210"/>
      <c r="AL354" s="209"/>
      <c r="AM354" s="210"/>
      <c r="AO354" s="209"/>
      <c r="AP354" s="210"/>
      <c r="AR354" s="209"/>
      <c r="AS354" s="210"/>
      <c r="AU354" s="209"/>
      <c r="AV354" s="210"/>
      <c r="AX354" s="209"/>
      <c r="AY354" s="671"/>
      <c r="BA354" s="209"/>
      <c r="BB354" s="210"/>
      <c r="BD354" s="209"/>
      <c r="BE354" s="210"/>
      <c r="BG354" s="209"/>
      <c r="BH354" s="210"/>
      <c r="BJ354" s="209"/>
      <c r="BK354" s="210"/>
      <c r="BM354" s="209"/>
      <c r="BN354" s="210"/>
      <c r="BP354" s="209"/>
      <c r="BQ354" s="210"/>
      <c r="BS354" s="209"/>
      <c r="BT354" s="210"/>
      <c r="BV354" s="209"/>
      <c r="BW354" s="210"/>
      <c r="BY354" s="209"/>
      <c r="BZ354" s="210"/>
      <c r="CB354" s="209"/>
      <c r="CC354" s="210"/>
      <c r="CE354" s="209"/>
      <c r="CF354" s="210"/>
      <c r="CH354" s="209"/>
      <c r="CI354" s="210"/>
      <c r="CK354" s="209"/>
      <c r="CL354" s="210"/>
      <c r="CN354" s="209"/>
      <c r="CO354" s="210"/>
    </row>
    <row r="355" spans="1:93" ht="24.95" customHeight="1">
      <c r="A355" s="654" t="str">
        <f ca="1">IFERROR(IF(INDIRECT($A$14&amp;ROW())&lt;&gt;"",COUNTIF(Summary!$B$30:$B$1054,INDIRECT($A$14&amp;ROW())),""),"")</f>
        <v/>
      </c>
      <c r="B355" s="672"/>
      <c r="C355" s="210"/>
      <c r="E355" s="209"/>
      <c r="F355" s="210"/>
      <c r="H355" s="209"/>
      <c r="I355" s="210"/>
      <c r="K355" s="209"/>
      <c r="L355" s="210"/>
      <c r="N355" s="209"/>
      <c r="O355" s="210"/>
      <c r="Q355" s="209"/>
      <c r="R355" s="210"/>
      <c r="T355" s="209"/>
      <c r="U355" s="210"/>
      <c r="W355" s="209"/>
      <c r="X355" s="210"/>
      <c r="Z355" s="209"/>
      <c r="AA355" s="210"/>
      <c r="AC355" s="209"/>
      <c r="AD355" s="210"/>
      <c r="AF355" s="209"/>
      <c r="AG355" s="210"/>
      <c r="AI355" s="209"/>
      <c r="AJ355" s="210"/>
      <c r="AL355" s="209"/>
      <c r="AM355" s="210"/>
      <c r="AO355" s="209"/>
      <c r="AP355" s="210"/>
      <c r="AR355" s="209"/>
      <c r="AS355" s="210"/>
      <c r="AU355" s="209"/>
      <c r="AV355" s="210"/>
      <c r="AX355" s="209"/>
      <c r="AY355" s="671"/>
      <c r="BA355" s="209"/>
      <c r="BB355" s="210"/>
      <c r="BD355" s="209"/>
      <c r="BE355" s="210"/>
      <c r="BG355" s="209"/>
      <c r="BH355" s="210"/>
      <c r="BJ355" s="209"/>
      <c r="BK355" s="210"/>
      <c r="BM355" s="209"/>
      <c r="BN355" s="210"/>
      <c r="BP355" s="209"/>
      <c r="BQ355" s="210"/>
      <c r="BS355" s="209"/>
      <c r="BT355" s="210"/>
      <c r="BV355" s="209"/>
      <c r="BW355" s="210"/>
      <c r="BY355" s="209"/>
      <c r="BZ355" s="210"/>
      <c r="CB355" s="209"/>
      <c r="CC355" s="210"/>
      <c r="CE355" s="209"/>
      <c r="CF355" s="210"/>
      <c r="CH355" s="209"/>
      <c r="CI355" s="210"/>
      <c r="CK355" s="209"/>
      <c r="CL355" s="210"/>
      <c r="CN355" s="209"/>
      <c r="CO355" s="210"/>
    </row>
    <row r="356" spans="1:93" ht="24.95" customHeight="1">
      <c r="A356" s="654" t="str">
        <f ca="1">IFERROR(IF(INDIRECT($A$14&amp;ROW())&lt;&gt;"",COUNTIF(Summary!$B$30:$B$1054,INDIRECT($A$14&amp;ROW())),""),"")</f>
        <v/>
      </c>
      <c r="B356" s="672"/>
      <c r="C356" s="210"/>
      <c r="E356" s="209"/>
      <c r="F356" s="210"/>
      <c r="H356" s="209"/>
      <c r="I356" s="210"/>
      <c r="K356" s="209"/>
      <c r="L356" s="210"/>
      <c r="N356" s="209"/>
      <c r="O356" s="210"/>
      <c r="Q356" s="209"/>
      <c r="R356" s="210"/>
      <c r="T356" s="209"/>
      <c r="U356" s="210"/>
      <c r="W356" s="209"/>
      <c r="X356" s="210"/>
      <c r="Z356" s="209"/>
      <c r="AA356" s="210"/>
      <c r="AC356" s="209"/>
      <c r="AD356" s="210"/>
      <c r="AF356" s="209"/>
      <c r="AG356" s="210"/>
      <c r="AI356" s="209"/>
      <c r="AJ356" s="210"/>
      <c r="AL356" s="209"/>
      <c r="AM356" s="210"/>
      <c r="AO356" s="209"/>
      <c r="AP356" s="210"/>
      <c r="AR356" s="209"/>
      <c r="AS356" s="210"/>
      <c r="AU356" s="209"/>
      <c r="AV356" s="210"/>
      <c r="AX356" s="209"/>
      <c r="AY356" s="671"/>
      <c r="BA356" s="209"/>
      <c r="BB356" s="210"/>
      <c r="BD356" s="209"/>
      <c r="BE356" s="210"/>
      <c r="BG356" s="209"/>
      <c r="BH356" s="210"/>
      <c r="BJ356" s="209"/>
      <c r="BK356" s="210"/>
      <c r="BM356" s="209"/>
      <c r="BN356" s="210"/>
      <c r="BP356" s="209"/>
      <c r="BQ356" s="210"/>
      <c r="BS356" s="209"/>
      <c r="BT356" s="210"/>
      <c r="BV356" s="209"/>
      <c r="BW356" s="210"/>
      <c r="BY356" s="209"/>
      <c r="BZ356" s="210"/>
      <c r="CB356" s="209"/>
      <c r="CC356" s="210"/>
      <c r="CE356" s="209"/>
      <c r="CF356" s="210"/>
      <c r="CH356" s="209"/>
      <c r="CI356" s="210"/>
      <c r="CK356" s="209"/>
      <c r="CL356" s="210"/>
      <c r="CN356" s="209"/>
      <c r="CO356" s="210"/>
    </row>
    <row r="357" spans="1:93" ht="24.95" customHeight="1">
      <c r="A357" s="654" t="str">
        <f ca="1">IFERROR(IF(INDIRECT($A$14&amp;ROW())&lt;&gt;"",COUNTIF(Summary!$B$30:$B$1054,INDIRECT($A$14&amp;ROW())),""),"")</f>
        <v/>
      </c>
      <c r="B357" s="672"/>
      <c r="C357" s="210"/>
      <c r="E357" s="209"/>
      <c r="F357" s="210"/>
      <c r="H357" s="209"/>
      <c r="I357" s="210"/>
      <c r="K357" s="209"/>
      <c r="L357" s="210"/>
      <c r="N357" s="209"/>
      <c r="O357" s="210"/>
      <c r="Q357" s="209"/>
      <c r="R357" s="210"/>
      <c r="T357" s="209"/>
      <c r="U357" s="210"/>
      <c r="W357" s="209"/>
      <c r="X357" s="210"/>
      <c r="Z357" s="209"/>
      <c r="AA357" s="210"/>
      <c r="AC357" s="209"/>
      <c r="AD357" s="210"/>
      <c r="AF357" s="209"/>
      <c r="AG357" s="210"/>
      <c r="AI357" s="209"/>
      <c r="AJ357" s="210"/>
      <c r="AL357" s="209"/>
      <c r="AM357" s="210"/>
      <c r="AO357" s="209"/>
      <c r="AP357" s="210"/>
      <c r="AR357" s="209"/>
      <c r="AS357" s="210"/>
      <c r="AU357" s="209"/>
      <c r="AV357" s="210"/>
      <c r="AX357" s="209"/>
      <c r="AY357" s="671"/>
      <c r="BA357" s="209"/>
      <c r="BB357" s="210"/>
      <c r="BD357" s="209"/>
      <c r="BE357" s="210"/>
      <c r="BG357" s="209"/>
      <c r="BH357" s="210"/>
      <c r="BJ357" s="209"/>
      <c r="BK357" s="210"/>
      <c r="BM357" s="209"/>
      <c r="BN357" s="210"/>
      <c r="BP357" s="209"/>
      <c r="BQ357" s="210"/>
      <c r="BS357" s="209"/>
      <c r="BT357" s="210"/>
      <c r="BV357" s="209"/>
      <c r="BW357" s="210"/>
      <c r="BY357" s="209"/>
      <c r="BZ357" s="210"/>
      <c r="CB357" s="209"/>
      <c r="CC357" s="210"/>
      <c r="CE357" s="209"/>
      <c r="CF357" s="210"/>
      <c r="CH357" s="209"/>
      <c r="CI357" s="210"/>
      <c r="CK357" s="209"/>
      <c r="CL357" s="210"/>
      <c r="CN357" s="209"/>
      <c r="CO357" s="210"/>
    </row>
    <row r="358" spans="1:93" ht="24.95" customHeight="1">
      <c r="A358" s="654" t="str">
        <f ca="1">IFERROR(IF(INDIRECT($A$14&amp;ROW())&lt;&gt;"",COUNTIF(Summary!$B$30:$B$1054,INDIRECT($A$14&amp;ROW())),""),"")</f>
        <v/>
      </c>
      <c r="B358" s="672"/>
      <c r="C358" s="210"/>
      <c r="E358" s="209"/>
      <c r="F358" s="210"/>
      <c r="H358" s="209"/>
      <c r="I358" s="210"/>
      <c r="K358" s="209"/>
      <c r="L358" s="210"/>
      <c r="N358" s="209"/>
      <c r="O358" s="210"/>
      <c r="Q358" s="209"/>
      <c r="R358" s="210"/>
      <c r="T358" s="209"/>
      <c r="U358" s="210"/>
      <c r="W358" s="209"/>
      <c r="X358" s="210"/>
      <c r="Z358" s="209"/>
      <c r="AA358" s="210"/>
      <c r="AC358" s="209"/>
      <c r="AD358" s="210"/>
      <c r="AF358" s="209"/>
      <c r="AG358" s="210"/>
      <c r="AI358" s="209"/>
      <c r="AJ358" s="210"/>
      <c r="AL358" s="209"/>
      <c r="AM358" s="210"/>
      <c r="AO358" s="209"/>
      <c r="AP358" s="210"/>
      <c r="AR358" s="209"/>
      <c r="AS358" s="210"/>
      <c r="AU358" s="209"/>
      <c r="AV358" s="210"/>
      <c r="AX358" s="209"/>
      <c r="AY358" s="671"/>
      <c r="BA358" s="209"/>
      <c r="BB358" s="210"/>
      <c r="BD358" s="209"/>
      <c r="BE358" s="210"/>
      <c r="BG358" s="209"/>
      <c r="BH358" s="210"/>
      <c r="BJ358" s="209"/>
      <c r="BK358" s="210"/>
      <c r="BM358" s="209"/>
      <c r="BN358" s="210"/>
      <c r="BP358" s="209"/>
      <c r="BQ358" s="210"/>
      <c r="BS358" s="209"/>
      <c r="BT358" s="210"/>
      <c r="BV358" s="209"/>
      <c r="BW358" s="210"/>
      <c r="BY358" s="209"/>
      <c r="BZ358" s="210"/>
      <c r="CB358" s="209"/>
      <c r="CC358" s="210"/>
      <c r="CE358" s="209"/>
      <c r="CF358" s="210"/>
      <c r="CH358" s="209"/>
      <c r="CI358" s="210"/>
      <c r="CK358" s="209"/>
      <c r="CL358" s="210"/>
      <c r="CN358" s="209"/>
      <c r="CO358" s="210"/>
    </row>
    <row r="359" spans="1:93" ht="24.95" customHeight="1">
      <c r="A359" s="654" t="str">
        <f ca="1">IFERROR(IF(INDIRECT($A$14&amp;ROW())&lt;&gt;"",COUNTIF(Summary!$B$30:$B$1054,INDIRECT($A$14&amp;ROW())),""),"")</f>
        <v/>
      </c>
      <c r="B359" s="672"/>
      <c r="C359" s="210"/>
      <c r="E359" s="209"/>
      <c r="F359" s="210"/>
      <c r="H359" s="209"/>
      <c r="I359" s="210"/>
      <c r="K359" s="209"/>
      <c r="L359" s="210"/>
      <c r="N359" s="209"/>
      <c r="O359" s="210"/>
      <c r="Q359" s="209"/>
      <c r="R359" s="210"/>
      <c r="T359" s="209"/>
      <c r="U359" s="210"/>
      <c r="W359" s="209"/>
      <c r="X359" s="210"/>
      <c r="Z359" s="209"/>
      <c r="AA359" s="210"/>
      <c r="AC359" s="209"/>
      <c r="AD359" s="210"/>
      <c r="AF359" s="209"/>
      <c r="AG359" s="210"/>
      <c r="AI359" s="209"/>
      <c r="AJ359" s="210"/>
      <c r="AL359" s="209"/>
      <c r="AM359" s="210"/>
      <c r="AO359" s="209"/>
      <c r="AP359" s="210"/>
      <c r="AR359" s="209"/>
      <c r="AS359" s="210"/>
      <c r="AU359" s="209"/>
      <c r="AV359" s="210"/>
      <c r="AX359" s="209"/>
      <c r="AY359" s="671"/>
      <c r="BA359" s="209"/>
      <c r="BB359" s="210"/>
      <c r="BD359" s="209"/>
      <c r="BE359" s="210"/>
      <c r="BG359" s="209"/>
      <c r="BH359" s="210"/>
      <c r="BJ359" s="209"/>
      <c r="BK359" s="210"/>
      <c r="BM359" s="209"/>
      <c r="BN359" s="210"/>
      <c r="BP359" s="209"/>
      <c r="BQ359" s="210"/>
      <c r="BS359" s="209"/>
      <c r="BT359" s="210"/>
      <c r="BV359" s="209"/>
      <c r="BW359" s="210"/>
      <c r="BY359" s="209"/>
      <c r="BZ359" s="210"/>
      <c r="CB359" s="209"/>
      <c r="CC359" s="210"/>
      <c r="CE359" s="209"/>
      <c r="CF359" s="210"/>
      <c r="CH359" s="209"/>
      <c r="CI359" s="210"/>
      <c r="CK359" s="209"/>
      <c r="CL359" s="210"/>
      <c r="CN359" s="209"/>
      <c r="CO359" s="210"/>
    </row>
    <row r="360" spans="1:93" ht="24.95" customHeight="1">
      <c r="A360" s="654" t="str">
        <f ca="1">IFERROR(IF(INDIRECT($A$14&amp;ROW())&lt;&gt;"",COUNTIF(Summary!$B$30:$B$1054,INDIRECT($A$14&amp;ROW())),""),"")</f>
        <v/>
      </c>
      <c r="B360" s="672"/>
      <c r="C360" s="210"/>
      <c r="E360" s="209"/>
      <c r="F360" s="210"/>
      <c r="H360" s="209"/>
      <c r="I360" s="210"/>
      <c r="K360" s="209"/>
      <c r="L360" s="210"/>
      <c r="N360" s="209"/>
      <c r="O360" s="210"/>
      <c r="Q360" s="209"/>
      <c r="R360" s="210"/>
      <c r="T360" s="209"/>
      <c r="U360" s="210"/>
      <c r="W360" s="209"/>
      <c r="X360" s="210"/>
      <c r="Z360" s="209"/>
      <c r="AA360" s="210"/>
      <c r="AC360" s="209"/>
      <c r="AD360" s="210"/>
      <c r="AF360" s="209"/>
      <c r="AG360" s="210"/>
      <c r="AI360" s="209"/>
      <c r="AJ360" s="210"/>
      <c r="AL360" s="209"/>
      <c r="AM360" s="210"/>
      <c r="AO360" s="209"/>
      <c r="AP360" s="210"/>
      <c r="AR360" s="209"/>
      <c r="AS360" s="210"/>
      <c r="AU360" s="209"/>
      <c r="AV360" s="210"/>
      <c r="AX360" s="209"/>
      <c r="AY360" s="671"/>
      <c r="BA360" s="209"/>
      <c r="BB360" s="210"/>
      <c r="BD360" s="209"/>
      <c r="BE360" s="210"/>
      <c r="BG360" s="209"/>
      <c r="BH360" s="210"/>
      <c r="BJ360" s="209"/>
      <c r="BK360" s="210"/>
      <c r="BM360" s="209"/>
      <c r="BN360" s="210"/>
      <c r="BP360" s="209"/>
      <c r="BQ360" s="210"/>
      <c r="BS360" s="209"/>
      <c r="BT360" s="210"/>
      <c r="BV360" s="209"/>
      <c r="BW360" s="210"/>
      <c r="BY360" s="209"/>
      <c r="BZ360" s="210"/>
      <c r="CB360" s="209"/>
      <c r="CC360" s="210"/>
      <c r="CE360" s="209"/>
      <c r="CF360" s="210"/>
      <c r="CH360" s="209"/>
      <c r="CI360" s="210"/>
      <c r="CK360" s="209"/>
      <c r="CL360" s="210"/>
      <c r="CN360" s="209"/>
      <c r="CO360" s="210"/>
    </row>
    <row r="361" spans="1:93" ht="24.95" customHeight="1">
      <c r="A361" s="654" t="str">
        <f ca="1">IFERROR(IF(INDIRECT($A$14&amp;ROW())&lt;&gt;"",COUNTIF(Summary!$B$30:$B$1054,INDIRECT($A$14&amp;ROW())),""),"")</f>
        <v/>
      </c>
      <c r="B361" s="672"/>
      <c r="C361" s="210"/>
      <c r="E361" s="209"/>
      <c r="F361" s="210"/>
      <c r="H361" s="209"/>
      <c r="I361" s="210"/>
      <c r="K361" s="209"/>
      <c r="L361" s="210"/>
      <c r="N361" s="209"/>
      <c r="O361" s="210"/>
      <c r="Q361" s="209"/>
      <c r="R361" s="210"/>
      <c r="T361" s="209"/>
      <c r="U361" s="210"/>
      <c r="W361" s="209"/>
      <c r="X361" s="210"/>
      <c r="Z361" s="209"/>
      <c r="AA361" s="210"/>
      <c r="AC361" s="209"/>
      <c r="AD361" s="210"/>
      <c r="AF361" s="209"/>
      <c r="AG361" s="210"/>
      <c r="AI361" s="209"/>
      <c r="AJ361" s="210"/>
      <c r="AL361" s="209"/>
      <c r="AM361" s="210"/>
      <c r="AO361" s="209"/>
      <c r="AP361" s="210"/>
      <c r="AR361" s="209"/>
      <c r="AS361" s="210"/>
      <c r="AU361" s="209"/>
      <c r="AV361" s="210"/>
      <c r="AX361" s="209"/>
      <c r="AY361" s="671"/>
      <c r="BA361" s="209"/>
      <c r="BB361" s="210"/>
      <c r="BD361" s="209"/>
      <c r="BE361" s="210"/>
      <c r="BG361" s="209"/>
      <c r="BH361" s="210"/>
      <c r="BJ361" s="209"/>
      <c r="BK361" s="210"/>
      <c r="BM361" s="209"/>
      <c r="BN361" s="210"/>
      <c r="BP361" s="209"/>
      <c r="BQ361" s="210"/>
      <c r="BS361" s="209"/>
      <c r="BT361" s="210"/>
      <c r="BV361" s="209"/>
      <c r="BW361" s="210"/>
      <c r="BY361" s="209"/>
      <c r="BZ361" s="210"/>
      <c r="CB361" s="209"/>
      <c r="CC361" s="210"/>
      <c r="CE361" s="209"/>
      <c r="CF361" s="210"/>
      <c r="CH361" s="209"/>
      <c r="CI361" s="210"/>
      <c r="CK361" s="209"/>
      <c r="CL361" s="210"/>
      <c r="CN361" s="209"/>
      <c r="CO361" s="210"/>
    </row>
    <row r="362" spans="1:93" ht="24.95" customHeight="1">
      <c r="A362" s="654" t="str">
        <f ca="1">IFERROR(IF(INDIRECT($A$14&amp;ROW())&lt;&gt;"",COUNTIF(Summary!$B$30:$B$1054,INDIRECT($A$14&amp;ROW())),""),"")</f>
        <v/>
      </c>
      <c r="B362" s="672"/>
      <c r="C362" s="210"/>
      <c r="E362" s="209"/>
      <c r="F362" s="210"/>
      <c r="H362" s="209"/>
      <c r="I362" s="210"/>
      <c r="K362" s="209"/>
      <c r="L362" s="210"/>
      <c r="N362" s="209"/>
      <c r="O362" s="210"/>
      <c r="Q362" s="209"/>
      <c r="R362" s="210"/>
      <c r="T362" s="209"/>
      <c r="U362" s="210"/>
      <c r="W362" s="209"/>
      <c r="X362" s="210"/>
      <c r="Z362" s="209"/>
      <c r="AA362" s="210"/>
      <c r="AC362" s="209"/>
      <c r="AD362" s="210"/>
      <c r="AF362" s="209"/>
      <c r="AG362" s="210"/>
      <c r="AI362" s="209"/>
      <c r="AJ362" s="210"/>
      <c r="AL362" s="209"/>
      <c r="AM362" s="210"/>
      <c r="AO362" s="209"/>
      <c r="AP362" s="210"/>
      <c r="AR362" s="209"/>
      <c r="AS362" s="210"/>
      <c r="AU362" s="209"/>
      <c r="AV362" s="210"/>
      <c r="AX362" s="209"/>
      <c r="AY362" s="671"/>
      <c r="BA362" s="209"/>
      <c r="BB362" s="210"/>
      <c r="BD362" s="209"/>
      <c r="BE362" s="210"/>
      <c r="BG362" s="209"/>
      <c r="BH362" s="210"/>
      <c r="BJ362" s="209"/>
      <c r="BK362" s="210"/>
      <c r="BM362" s="209"/>
      <c r="BN362" s="210"/>
      <c r="BP362" s="209"/>
      <c r="BQ362" s="210"/>
      <c r="BS362" s="209"/>
      <c r="BT362" s="210"/>
      <c r="BV362" s="209"/>
      <c r="BW362" s="210"/>
      <c r="BY362" s="209"/>
      <c r="BZ362" s="210"/>
      <c r="CB362" s="209"/>
      <c r="CC362" s="210"/>
      <c r="CE362" s="209"/>
      <c r="CF362" s="210"/>
      <c r="CH362" s="209"/>
      <c r="CI362" s="210"/>
      <c r="CK362" s="209"/>
      <c r="CL362" s="210"/>
      <c r="CN362" s="209"/>
      <c r="CO362" s="210"/>
    </row>
    <row r="363" spans="1:93" ht="24.95" customHeight="1">
      <c r="A363" s="654" t="str">
        <f ca="1">IFERROR(IF(INDIRECT($A$14&amp;ROW())&lt;&gt;"",COUNTIF(Summary!$B$30:$B$1054,INDIRECT($A$14&amp;ROW())),""),"")</f>
        <v/>
      </c>
      <c r="B363" s="672"/>
      <c r="C363" s="210"/>
      <c r="E363" s="209"/>
      <c r="F363" s="210"/>
      <c r="H363" s="209"/>
      <c r="I363" s="210"/>
      <c r="K363" s="209"/>
      <c r="L363" s="210"/>
      <c r="N363" s="209"/>
      <c r="O363" s="210"/>
      <c r="Q363" s="209"/>
      <c r="R363" s="210"/>
      <c r="T363" s="209"/>
      <c r="U363" s="210"/>
      <c r="W363" s="209"/>
      <c r="X363" s="210"/>
      <c r="Z363" s="209"/>
      <c r="AA363" s="210"/>
      <c r="AC363" s="209"/>
      <c r="AD363" s="210"/>
      <c r="AF363" s="209"/>
      <c r="AG363" s="210"/>
      <c r="AI363" s="209"/>
      <c r="AJ363" s="210"/>
      <c r="AL363" s="209"/>
      <c r="AM363" s="210"/>
      <c r="AO363" s="209"/>
      <c r="AP363" s="210"/>
      <c r="AR363" s="209"/>
      <c r="AS363" s="210"/>
      <c r="AU363" s="209"/>
      <c r="AV363" s="210"/>
      <c r="AX363" s="209"/>
      <c r="AY363" s="671"/>
      <c r="BA363" s="209"/>
      <c r="BB363" s="210"/>
      <c r="BD363" s="209"/>
      <c r="BE363" s="210"/>
      <c r="BG363" s="209"/>
      <c r="BH363" s="210"/>
      <c r="BJ363" s="209"/>
      <c r="BK363" s="210"/>
      <c r="BM363" s="209"/>
      <c r="BN363" s="210"/>
      <c r="BP363" s="209"/>
      <c r="BQ363" s="210"/>
      <c r="BS363" s="209"/>
      <c r="BT363" s="210"/>
      <c r="BV363" s="209"/>
      <c r="BW363" s="210"/>
      <c r="BY363" s="209"/>
      <c r="BZ363" s="210"/>
      <c r="CB363" s="209"/>
      <c r="CC363" s="210"/>
      <c r="CE363" s="209"/>
      <c r="CF363" s="210"/>
      <c r="CH363" s="209"/>
      <c r="CI363" s="210"/>
      <c r="CK363" s="209"/>
      <c r="CL363" s="210"/>
      <c r="CN363" s="209"/>
      <c r="CO363" s="210"/>
    </row>
    <row r="364" spans="1:93" ht="24.95" customHeight="1">
      <c r="A364" s="654" t="str">
        <f ca="1">IFERROR(IF(INDIRECT($A$14&amp;ROW())&lt;&gt;"",COUNTIF(Summary!$B$30:$B$1054,INDIRECT($A$14&amp;ROW())),""),"")</f>
        <v/>
      </c>
      <c r="B364" s="672"/>
      <c r="C364" s="210"/>
      <c r="E364" s="209"/>
      <c r="F364" s="210"/>
      <c r="H364" s="209"/>
      <c r="I364" s="210"/>
      <c r="K364" s="209"/>
      <c r="L364" s="210"/>
      <c r="N364" s="209"/>
      <c r="O364" s="210"/>
      <c r="Q364" s="209"/>
      <c r="R364" s="210"/>
      <c r="T364" s="209"/>
      <c r="U364" s="210"/>
      <c r="W364" s="209"/>
      <c r="X364" s="210"/>
      <c r="Z364" s="209"/>
      <c r="AA364" s="210"/>
      <c r="AC364" s="209"/>
      <c r="AD364" s="210"/>
      <c r="AF364" s="209"/>
      <c r="AG364" s="210"/>
      <c r="AI364" s="209"/>
      <c r="AJ364" s="210"/>
      <c r="AL364" s="209"/>
      <c r="AM364" s="210"/>
      <c r="AO364" s="209"/>
      <c r="AP364" s="210"/>
      <c r="AR364" s="209"/>
      <c r="AS364" s="210"/>
      <c r="AU364" s="209"/>
      <c r="AV364" s="210"/>
      <c r="AX364" s="209"/>
      <c r="AY364" s="671"/>
      <c r="BA364" s="209"/>
      <c r="BB364" s="210"/>
      <c r="BD364" s="209"/>
      <c r="BE364" s="210"/>
      <c r="BG364" s="209"/>
      <c r="BH364" s="210"/>
      <c r="BJ364" s="209"/>
      <c r="BK364" s="210"/>
      <c r="BM364" s="209"/>
      <c r="BN364" s="210"/>
      <c r="BP364" s="209"/>
      <c r="BQ364" s="210"/>
      <c r="BS364" s="209"/>
      <c r="BT364" s="210"/>
      <c r="BV364" s="209"/>
      <c r="BW364" s="210"/>
      <c r="BY364" s="209"/>
      <c r="BZ364" s="210"/>
      <c r="CB364" s="209"/>
      <c r="CC364" s="210"/>
      <c r="CE364" s="209"/>
      <c r="CF364" s="210"/>
      <c r="CH364" s="209"/>
      <c r="CI364" s="210"/>
      <c r="CK364" s="209"/>
      <c r="CL364" s="210"/>
      <c r="CN364" s="209"/>
      <c r="CO364" s="210"/>
    </row>
    <row r="365" spans="1:93" ht="24.95" customHeight="1">
      <c r="A365" s="654" t="str">
        <f ca="1">IFERROR(IF(INDIRECT($A$14&amp;ROW())&lt;&gt;"",COUNTIF(Summary!$B$30:$B$1054,INDIRECT($A$14&amp;ROW())),""),"")</f>
        <v/>
      </c>
      <c r="B365" s="672"/>
      <c r="C365" s="210"/>
      <c r="E365" s="209"/>
      <c r="F365" s="210"/>
      <c r="H365" s="209"/>
      <c r="I365" s="210"/>
      <c r="K365" s="209"/>
      <c r="L365" s="210"/>
      <c r="N365" s="209"/>
      <c r="O365" s="210"/>
      <c r="Q365" s="209"/>
      <c r="R365" s="210"/>
      <c r="T365" s="209"/>
      <c r="U365" s="210"/>
      <c r="W365" s="209"/>
      <c r="X365" s="210"/>
      <c r="Z365" s="209"/>
      <c r="AA365" s="210"/>
      <c r="AC365" s="209"/>
      <c r="AD365" s="210"/>
      <c r="AF365" s="209"/>
      <c r="AG365" s="210"/>
      <c r="AI365" s="209"/>
      <c r="AJ365" s="210"/>
      <c r="AL365" s="209"/>
      <c r="AM365" s="210"/>
      <c r="AO365" s="209"/>
      <c r="AP365" s="210"/>
      <c r="AR365" s="209"/>
      <c r="AS365" s="210"/>
      <c r="AU365" s="209"/>
      <c r="AV365" s="210"/>
      <c r="AX365" s="209"/>
      <c r="AY365" s="671"/>
      <c r="BA365" s="209"/>
      <c r="BB365" s="210"/>
      <c r="BD365" s="209"/>
      <c r="BE365" s="210"/>
      <c r="BG365" s="209"/>
      <c r="BH365" s="210"/>
      <c r="BJ365" s="209"/>
      <c r="BK365" s="210"/>
      <c r="BM365" s="209"/>
      <c r="BN365" s="210"/>
      <c r="BP365" s="209"/>
      <c r="BQ365" s="210"/>
      <c r="BS365" s="209"/>
      <c r="BT365" s="210"/>
      <c r="BV365" s="209"/>
      <c r="BW365" s="210"/>
      <c r="BY365" s="209"/>
      <c r="BZ365" s="210"/>
      <c r="CB365" s="209"/>
      <c r="CC365" s="210"/>
      <c r="CE365" s="209"/>
      <c r="CF365" s="210"/>
      <c r="CH365" s="209"/>
      <c r="CI365" s="210"/>
      <c r="CK365" s="209"/>
      <c r="CL365" s="210"/>
      <c r="CN365" s="209"/>
      <c r="CO365" s="210"/>
    </row>
    <row r="366" spans="1:93" ht="24.95" customHeight="1">
      <c r="A366" s="654" t="str">
        <f ca="1">IFERROR(IF(INDIRECT($A$14&amp;ROW())&lt;&gt;"",COUNTIF(Summary!$B$30:$B$1054,INDIRECT($A$14&amp;ROW())),""),"")</f>
        <v/>
      </c>
      <c r="B366" s="672"/>
      <c r="C366" s="210"/>
      <c r="E366" s="209"/>
      <c r="F366" s="210"/>
      <c r="H366" s="209"/>
      <c r="I366" s="210"/>
      <c r="K366" s="209"/>
      <c r="L366" s="210"/>
      <c r="N366" s="209"/>
      <c r="O366" s="210"/>
      <c r="Q366" s="209"/>
      <c r="R366" s="210"/>
      <c r="T366" s="209"/>
      <c r="U366" s="210"/>
      <c r="W366" s="209"/>
      <c r="X366" s="210"/>
      <c r="Z366" s="209"/>
      <c r="AA366" s="210"/>
      <c r="AC366" s="209"/>
      <c r="AD366" s="210"/>
      <c r="AF366" s="209"/>
      <c r="AG366" s="210"/>
      <c r="AI366" s="209"/>
      <c r="AJ366" s="210"/>
      <c r="AL366" s="209"/>
      <c r="AM366" s="210"/>
      <c r="AO366" s="209"/>
      <c r="AP366" s="210"/>
      <c r="AR366" s="209"/>
      <c r="AS366" s="210"/>
      <c r="AU366" s="209"/>
      <c r="AV366" s="210"/>
      <c r="AX366" s="209"/>
      <c r="AY366" s="671"/>
      <c r="BA366" s="209"/>
      <c r="BB366" s="210"/>
      <c r="BD366" s="209"/>
      <c r="BE366" s="210"/>
      <c r="BG366" s="209"/>
      <c r="BH366" s="210"/>
      <c r="BJ366" s="209"/>
      <c r="BK366" s="210"/>
      <c r="BM366" s="209"/>
      <c r="BN366" s="210"/>
      <c r="BP366" s="209"/>
      <c r="BQ366" s="210"/>
      <c r="BS366" s="209"/>
      <c r="BT366" s="210"/>
      <c r="BV366" s="209"/>
      <c r="BW366" s="210"/>
      <c r="BY366" s="209"/>
      <c r="BZ366" s="210"/>
      <c r="CB366" s="209"/>
      <c r="CC366" s="210"/>
      <c r="CE366" s="209"/>
      <c r="CF366" s="210"/>
      <c r="CH366" s="209"/>
      <c r="CI366" s="210"/>
      <c r="CK366" s="209"/>
      <c r="CL366" s="210"/>
      <c r="CN366" s="209"/>
      <c r="CO366" s="210"/>
    </row>
    <row r="367" spans="1:93" ht="24.95" customHeight="1">
      <c r="A367" s="654" t="str">
        <f ca="1">IFERROR(IF(INDIRECT($A$14&amp;ROW())&lt;&gt;"",COUNTIF(Summary!$B$30:$B$1054,INDIRECT($A$14&amp;ROW())),""),"")</f>
        <v/>
      </c>
      <c r="B367" s="672"/>
      <c r="C367" s="210"/>
      <c r="E367" s="209"/>
      <c r="F367" s="210"/>
      <c r="H367" s="209"/>
      <c r="I367" s="210"/>
      <c r="K367" s="209"/>
      <c r="L367" s="210"/>
      <c r="N367" s="209"/>
      <c r="O367" s="210"/>
      <c r="Q367" s="209"/>
      <c r="R367" s="210"/>
      <c r="T367" s="209"/>
      <c r="U367" s="210"/>
      <c r="W367" s="209"/>
      <c r="X367" s="210"/>
      <c r="Z367" s="209"/>
      <c r="AA367" s="210"/>
      <c r="AC367" s="209"/>
      <c r="AD367" s="210"/>
      <c r="AF367" s="209"/>
      <c r="AG367" s="210"/>
      <c r="AI367" s="209"/>
      <c r="AJ367" s="210"/>
      <c r="AL367" s="209"/>
      <c r="AM367" s="210"/>
      <c r="AO367" s="209"/>
      <c r="AP367" s="210"/>
      <c r="AR367" s="209"/>
      <c r="AS367" s="210"/>
      <c r="AU367" s="209"/>
      <c r="AV367" s="210"/>
      <c r="AX367" s="209"/>
      <c r="AY367" s="671"/>
      <c r="BA367" s="209"/>
      <c r="BB367" s="210"/>
      <c r="BD367" s="209"/>
      <c r="BE367" s="210"/>
      <c r="BG367" s="209"/>
      <c r="BH367" s="210"/>
      <c r="BJ367" s="209"/>
      <c r="BK367" s="210"/>
      <c r="BM367" s="209"/>
      <c r="BN367" s="210"/>
      <c r="BP367" s="209"/>
      <c r="BQ367" s="210"/>
      <c r="BS367" s="209"/>
      <c r="BT367" s="210"/>
      <c r="BV367" s="209"/>
      <c r="BW367" s="210"/>
      <c r="BY367" s="209"/>
      <c r="BZ367" s="210"/>
      <c r="CB367" s="209"/>
      <c r="CC367" s="210"/>
      <c r="CE367" s="209"/>
      <c r="CF367" s="210"/>
      <c r="CH367" s="209"/>
      <c r="CI367" s="210"/>
      <c r="CK367" s="209"/>
      <c r="CL367" s="210"/>
      <c r="CN367" s="209"/>
      <c r="CO367" s="210"/>
    </row>
    <row r="368" spans="1:93" ht="24.95" customHeight="1">
      <c r="A368" s="654" t="str">
        <f ca="1">IFERROR(IF(INDIRECT($A$14&amp;ROW())&lt;&gt;"",COUNTIF(Summary!$B$30:$B$1054,INDIRECT($A$14&amp;ROW())),""),"")</f>
        <v/>
      </c>
      <c r="B368" s="672"/>
      <c r="C368" s="210"/>
      <c r="E368" s="209"/>
      <c r="F368" s="210"/>
      <c r="H368" s="209"/>
      <c r="I368" s="210"/>
      <c r="K368" s="209"/>
      <c r="L368" s="210"/>
      <c r="N368" s="209"/>
      <c r="O368" s="210"/>
      <c r="Q368" s="209"/>
      <c r="R368" s="210"/>
      <c r="T368" s="209"/>
      <c r="U368" s="210"/>
      <c r="W368" s="209"/>
      <c r="X368" s="210"/>
      <c r="Z368" s="209"/>
      <c r="AA368" s="210"/>
      <c r="AC368" s="209"/>
      <c r="AD368" s="210"/>
      <c r="AF368" s="209"/>
      <c r="AG368" s="210"/>
      <c r="AI368" s="209"/>
      <c r="AJ368" s="210"/>
      <c r="AL368" s="209"/>
      <c r="AM368" s="210"/>
      <c r="AO368" s="209"/>
      <c r="AP368" s="210"/>
      <c r="AR368" s="209"/>
      <c r="AS368" s="210"/>
      <c r="AU368" s="209"/>
      <c r="AV368" s="210"/>
      <c r="AX368" s="209"/>
      <c r="AY368" s="671"/>
      <c r="BA368" s="209"/>
      <c r="BB368" s="210"/>
      <c r="BD368" s="209"/>
      <c r="BE368" s="210"/>
      <c r="BG368" s="209"/>
      <c r="BH368" s="210"/>
      <c r="BJ368" s="209"/>
      <c r="BK368" s="210"/>
      <c r="BM368" s="209"/>
      <c r="BN368" s="210"/>
      <c r="BP368" s="209"/>
      <c r="BQ368" s="210"/>
      <c r="BS368" s="209"/>
      <c r="BT368" s="210"/>
      <c r="BV368" s="209"/>
      <c r="BW368" s="210"/>
      <c r="BY368" s="209"/>
      <c r="BZ368" s="210"/>
      <c r="CB368" s="209"/>
      <c r="CC368" s="210"/>
      <c r="CE368" s="209"/>
      <c r="CF368" s="210"/>
      <c r="CH368" s="209"/>
      <c r="CI368" s="210"/>
      <c r="CK368" s="209"/>
      <c r="CL368" s="210"/>
      <c r="CN368" s="209"/>
      <c r="CO368" s="210"/>
    </row>
    <row r="369" spans="1:93" ht="24.95" customHeight="1">
      <c r="A369" s="654" t="str">
        <f ca="1">IFERROR(IF(INDIRECT($A$14&amp;ROW())&lt;&gt;"",COUNTIF(Summary!$B$30:$B$1054,INDIRECT($A$14&amp;ROW())),""),"")</f>
        <v/>
      </c>
      <c r="B369" s="672"/>
      <c r="C369" s="210"/>
      <c r="E369" s="209"/>
      <c r="F369" s="210"/>
      <c r="H369" s="209"/>
      <c r="I369" s="210"/>
      <c r="K369" s="209"/>
      <c r="L369" s="210"/>
      <c r="N369" s="209"/>
      <c r="O369" s="210"/>
      <c r="Q369" s="209"/>
      <c r="R369" s="210"/>
      <c r="T369" s="209"/>
      <c r="U369" s="210"/>
      <c r="W369" s="209"/>
      <c r="X369" s="210"/>
      <c r="Z369" s="209"/>
      <c r="AA369" s="210"/>
      <c r="AC369" s="209"/>
      <c r="AD369" s="210"/>
      <c r="AF369" s="209"/>
      <c r="AG369" s="210"/>
      <c r="AI369" s="209"/>
      <c r="AJ369" s="210"/>
      <c r="AL369" s="209"/>
      <c r="AM369" s="210"/>
      <c r="AO369" s="209"/>
      <c r="AP369" s="210"/>
      <c r="AR369" s="209"/>
      <c r="AS369" s="210"/>
      <c r="AU369" s="209"/>
      <c r="AV369" s="210"/>
      <c r="AX369" s="209"/>
      <c r="AY369" s="671"/>
      <c r="BA369" s="209"/>
      <c r="BB369" s="210"/>
      <c r="BD369" s="209"/>
      <c r="BE369" s="210"/>
      <c r="BG369" s="209"/>
      <c r="BH369" s="210"/>
      <c r="BJ369" s="209"/>
      <c r="BK369" s="210"/>
      <c r="BM369" s="209"/>
      <c r="BN369" s="210"/>
      <c r="BP369" s="209"/>
      <c r="BQ369" s="210"/>
      <c r="BS369" s="209"/>
      <c r="BT369" s="210"/>
      <c r="BV369" s="209"/>
      <c r="BW369" s="210"/>
      <c r="BY369" s="209"/>
      <c r="BZ369" s="210"/>
      <c r="CB369" s="209"/>
      <c r="CC369" s="210"/>
      <c r="CE369" s="209"/>
      <c r="CF369" s="210"/>
      <c r="CH369" s="209"/>
      <c r="CI369" s="210"/>
      <c r="CK369" s="209"/>
      <c r="CL369" s="210"/>
      <c r="CN369" s="209"/>
      <c r="CO369" s="210"/>
    </row>
    <row r="370" spans="1:93" ht="24.95" customHeight="1">
      <c r="A370" s="654" t="str">
        <f ca="1">IFERROR(IF(INDIRECT($A$14&amp;ROW())&lt;&gt;"",COUNTIF(Summary!$B$30:$B$1054,INDIRECT($A$14&amp;ROW())),""),"")</f>
        <v/>
      </c>
      <c r="B370" s="672"/>
      <c r="C370" s="210"/>
      <c r="E370" s="209"/>
      <c r="F370" s="210"/>
      <c r="H370" s="209"/>
      <c r="I370" s="210"/>
      <c r="K370" s="209"/>
      <c r="L370" s="210"/>
      <c r="N370" s="209"/>
      <c r="O370" s="210"/>
      <c r="Q370" s="209"/>
      <c r="R370" s="210"/>
      <c r="T370" s="209"/>
      <c r="U370" s="210"/>
      <c r="W370" s="209"/>
      <c r="X370" s="210"/>
      <c r="Z370" s="209"/>
      <c r="AA370" s="210"/>
      <c r="AC370" s="209"/>
      <c r="AD370" s="210"/>
      <c r="AF370" s="209"/>
      <c r="AG370" s="210"/>
      <c r="AI370" s="209"/>
      <c r="AJ370" s="210"/>
      <c r="AL370" s="209"/>
      <c r="AM370" s="210"/>
      <c r="AO370" s="209"/>
      <c r="AP370" s="210"/>
      <c r="AR370" s="209"/>
      <c r="AS370" s="210"/>
      <c r="AU370" s="209"/>
      <c r="AV370" s="210"/>
      <c r="AX370" s="209"/>
      <c r="AY370" s="671"/>
      <c r="BA370" s="209"/>
      <c r="BB370" s="210"/>
      <c r="BD370" s="209"/>
      <c r="BE370" s="210"/>
      <c r="BG370" s="209"/>
      <c r="BH370" s="210"/>
      <c r="BJ370" s="209"/>
      <c r="BK370" s="210"/>
      <c r="BM370" s="209"/>
      <c r="BN370" s="210"/>
      <c r="BP370" s="209"/>
      <c r="BQ370" s="210"/>
      <c r="BS370" s="209"/>
      <c r="BT370" s="210"/>
      <c r="BV370" s="209"/>
      <c r="BW370" s="210"/>
      <c r="BY370" s="209"/>
      <c r="BZ370" s="210"/>
      <c r="CB370" s="209"/>
      <c r="CC370" s="210"/>
      <c r="CE370" s="209"/>
      <c r="CF370" s="210"/>
      <c r="CH370" s="209"/>
      <c r="CI370" s="210"/>
      <c r="CK370" s="209"/>
      <c r="CL370" s="210"/>
      <c r="CN370" s="209"/>
      <c r="CO370" s="210"/>
    </row>
    <row r="371" spans="1:93" ht="24.95" customHeight="1">
      <c r="A371" s="654" t="str">
        <f ca="1">IFERROR(IF(INDIRECT($A$14&amp;ROW())&lt;&gt;"",COUNTIF(Summary!$B$30:$B$1054,INDIRECT($A$14&amp;ROW())),""),"")</f>
        <v/>
      </c>
      <c r="B371" s="672"/>
      <c r="C371" s="210"/>
      <c r="E371" s="209"/>
      <c r="F371" s="210"/>
      <c r="H371" s="209"/>
      <c r="I371" s="210"/>
      <c r="K371" s="209"/>
      <c r="L371" s="210"/>
      <c r="N371" s="209"/>
      <c r="O371" s="210"/>
      <c r="Q371" s="209"/>
      <c r="R371" s="210"/>
      <c r="T371" s="209"/>
      <c r="U371" s="210"/>
      <c r="W371" s="209"/>
      <c r="X371" s="210"/>
      <c r="Z371" s="209"/>
      <c r="AA371" s="210"/>
      <c r="AC371" s="209"/>
      <c r="AD371" s="210"/>
      <c r="AF371" s="209"/>
      <c r="AG371" s="210"/>
      <c r="AI371" s="209"/>
      <c r="AJ371" s="210"/>
      <c r="AL371" s="209"/>
      <c r="AM371" s="210"/>
      <c r="AO371" s="209"/>
      <c r="AP371" s="210"/>
      <c r="AR371" s="209"/>
      <c r="AS371" s="210"/>
      <c r="AU371" s="209"/>
      <c r="AV371" s="210"/>
      <c r="AX371" s="209"/>
      <c r="AY371" s="671"/>
      <c r="BA371" s="209"/>
      <c r="BB371" s="210"/>
      <c r="BD371" s="209"/>
      <c r="BE371" s="210"/>
      <c r="BG371" s="209"/>
      <c r="BH371" s="210"/>
      <c r="BJ371" s="209"/>
      <c r="BK371" s="210"/>
      <c r="BM371" s="209"/>
      <c r="BN371" s="210"/>
      <c r="BP371" s="209"/>
      <c r="BQ371" s="210"/>
      <c r="BS371" s="209"/>
      <c r="BT371" s="210"/>
      <c r="BV371" s="209"/>
      <c r="BW371" s="210"/>
      <c r="BY371" s="209"/>
      <c r="BZ371" s="210"/>
      <c r="CB371" s="209"/>
      <c r="CC371" s="210"/>
      <c r="CE371" s="209"/>
      <c r="CF371" s="210"/>
      <c r="CH371" s="209"/>
      <c r="CI371" s="210"/>
      <c r="CK371" s="209"/>
      <c r="CL371" s="210"/>
      <c r="CN371" s="209"/>
      <c r="CO371" s="210"/>
    </row>
    <row r="372" spans="1:93" ht="24.95" customHeight="1">
      <c r="A372" s="654" t="str">
        <f ca="1">IFERROR(IF(INDIRECT($A$14&amp;ROW())&lt;&gt;"",COUNTIF(Summary!$B$30:$B$1054,INDIRECT($A$14&amp;ROW())),""),"")</f>
        <v/>
      </c>
      <c r="B372" s="672"/>
      <c r="C372" s="210"/>
      <c r="E372" s="209"/>
      <c r="F372" s="210"/>
      <c r="H372" s="209"/>
      <c r="I372" s="210"/>
      <c r="K372" s="209"/>
      <c r="L372" s="210"/>
      <c r="N372" s="209"/>
      <c r="O372" s="210"/>
      <c r="Q372" s="209"/>
      <c r="R372" s="210"/>
      <c r="T372" s="209"/>
      <c r="U372" s="210"/>
      <c r="W372" s="209"/>
      <c r="X372" s="210"/>
      <c r="Z372" s="209"/>
      <c r="AA372" s="210"/>
      <c r="AC372" s="209"/>
      <c r="AD372" s="210"/>
      <c r="AF372" s="209"/>
      <c r="AG372" s="210"/>
      <c r="AI372" s="209"/>
      <c r="AJ372" s="210"/>
      <c r="AL372" s="209"/>
      <c r="AM372" s="210"/>
      <c r="AO372" s="209"/>
      <c r="AP372" s="210"/>
      <c r="AR372" s="209"/>
      <c r="AS372" s="210"/>
      <c r="AU372" s="209"/>
      <c r="AV372" s="210"/>
      <c r="AX372" s="209"/>
      <c r="AY372" s="671"/>
      <c r="BA372" s="209"/>
      <c r="BB372" s="210"/>
      <c r="BD372" s="209"/>
      <c r="BE372" s="210"/>
      <c r="BG372" s="209"/>
      <c r="BH372" s="210"/>
      <c r="BJ372" s="209"/>
      <c r="BK372" s="210"/>
      <c r="BM372" s="209"/>
      <c r="BN372" s="210"/>
      <c r="BP372" s="209"/>
      <c r="BQ372" s="210"/>
      <c r="BS372" s="209"/>
      <c r="BT372" s="210"/>
      <c r="BV372" s="209"/>
      <c r="BW372" s="210"/>
      <c r="BY372" s="209"/>
      <c r="BZ372" s="210"/>
      <c r="CB372" s="209"/>
      <c r="CC372" s="210"/>
      <c r="CE372" s="209"/>
      <c r="CF372" s="210"/>
      <c r="CH372" s="209"/>
      <c r="CI372" s="210"/>
      <c r="CK372" s="209"/>
      <c r="CL372" s="210"/>
      <c r="CN372" s="209"/>
      <c r="CO372" s="210"/>
    </row>
    <row r="373" spans="1:93" ht="24.95" customHeight="1">
      <c r="A373" s="654" t="str">
        <f ca="1">IFERROR(IF(INDIRECT($A$14&amp;ROW())&lt;&gt;"",COUNTIF(Summary!$B$30:$B$1054,INDIRECT($A$14&amp;ROW())),""),"")</f>
        <v/>
      </c>
      <c r="B373" s="672"/>
      <c r="C373" s="210"/>
      <c r="E373" s="209"/>
      <c r="F373" s="210"/>
      <c r="H373" s="209"/>
      <c r="I373" s="210"/>
      <c r="K373" s="209"/>
      <c r="L373" s="210"/>
      <c r="N373" s="209"/>
      <c r="O373" s="210"/>
      <c r="Q373" s="209"/>
      <c r="R373" s="210"/>
      <c r="T373" s="209"/>
      <c r="U373" s="210"/>
      <c r="W373" s="209"/>
      <c r="X373" s="210"/>
      <c r="Z373" s="209"/>
      <c r="AA373" s="210"/>
      <c r="AC373" s="209"/>
      <c r="AD373" s="210"/>
      <c r="AF373" s="209"/>
      <c r="AG373" s="210"/>
      <c r="AI373" s="209"/>
      <c r="AJ373" s="210"/>
      <c r="AL373" s="209"/>
      <c r="AM373" s="210"/>
      <c r="AO373" s="209"/>
      <c r="AP373" s="210"/>
      <c r="AR373" s="209"/>
      <c r="AS373" s="210"/>
      <c r="AU373" s="209"/>
      <c r="AV373" s="210"/>
      <c r="AX373" s="209"/>
      <c r="AY373" s="671"/>
      <c r="BA373" s="209"/>
      <c r="BB373" s="210"/>
      <c r="BD373" s="209"/>
      <c r="BE373" s="210"/>
      <c r="BG373" s="209"/>
      <c r="BH373" s="210"/>
      <c r="BJ373" s="209"/>
      <c r="BK373" s="210"/>
      <c r="BM373" s="209"/>
      <c r="BN373" s="210"/>
      <c r="BP373" s="209"/>
      <c r="BQ373" s="210"/>
      <c r="BS373" s="209"/>
      <c r="BT373" s="210"/>
      <c r="BV373" s="209"/>
      <c r="BW373" s="210"/>
      <c r="BY373" s="209"/>
      <c r="BZ373" s="210"/>
      <c r="CB373" s="209"/>
      <c r="CC373" s="210"/>
      <c r="CE373" s="209"/>
      <c r="CF373" s="210"/>
      <c r="CH373" s="209"/>
      <c r="CI373" s="210"/>
      <c r="CK373" s="209"/>
      <c r="CL373" s="210"/>
      <c r="CN373" s="209"/>
      <c r="CO373" s="210"/>
    </row>
    <row r="374" spans="1:93" ht="24.95" customHeight="1">
      <c r="A374" s="654" t="str">
        <f ca="1">IFERROR(IF(INDIRECT($A$14&amp;ROW())&lt;&gt;"",COUNTIF(Summary!$B$30:$B$1054,INDIRECT($A$14&amp;ROW())),""),"")</f>
        <v/>
      </c>
      <c r="B374" s="672"/>
      <c r="C374" s="210"/>
      <c r="E374" s="209"/>
      <c r="F374" s="210"/>
      <c r="H374" s="209"/>
      <c r="I374" s="210"/>
      <c r="K374" s="209"/>
      <c r="L374" s="210"/>
      <c r="N374" s="209"/>
      <c r="O374" s="210"/>
      <c r="Q374" s="209"/>
      <c r="R374" s="210"/>
      <c r="T374" s="209"/>
      <c r="U374" s="210"/>
      <c r="W374" s="209"/>
      <c r="X374" s="210"/>
      <c r="Z374" s="209"/>
      <c r="AA374" s="210"/>
      <c r="AC374" s="209"/>
      <c r="AD374" s="210"/>
      <c r="AF374" s="209"/>
      <c r="AG374" s="210"/>
      <c r="AI374" s="209"/>
      <c r="AJ374" s="210"/>
      <c r="AL374" s="209"/>
      <c r="AM374" s="210"/>
      <c r="AO374" s="209"/>
      <c r="AP374" s="210"/>
      <c r="AR374" s="209"/>
      <c r="AS374" s="210"/>
      <c r="AU374" s="209"/>
      <c r="AV374" s="210"/>
      <c r="AX374" s="209"/>
      <c r="AY374" s="671"/>
      <c r="BA374" s="209"/>
      <c r="BB374" s="210"/>
      <c r="BD374" s="209"/>
      <c r="BE374" s="210"/>
      <c r="BG374" s="209"/>
      <c r="BH374" s="210"/>
      <c r="BJ374" s="209"/>
      <c r="BK374" s="210"/>
      <c r="BM374" s="209"/>
      <c r="BN374" s="210"/>
      <c r="BP374" s="209"/>
      <c r="BQ374" s="210"/>
      <c r="BS374" s="209"/>
      <c r="BT374" s="210"/>
      <c r="BV374" s="209"/>
      <c r="BW374" s="210"/>
      <c r="BY374" s="209"/>
      <c r="BZ374" s="210"/>
      <c r="CB374" s="209"/>
      <c r="CC374" s="210"/>
      <c r="CE374" s="209"/>
      <c r="CF374" s="210"/>
      <c r="CH374" s="209"/>
      <c r="CI374" s="210"/>
      <c r="CK374" s="209"/>
      <c r="CL374" s="210"/>
      <c r="CN374" s="209"/>
      <c r="CO374" s="210"/>
    </row>
    <row r="375" spans="1:93" ht="24.95" customHeight="1">
      <c r="A375" s="654" t="str">
        <f ca="1">IFERROR(IF(INDIRECT($A$14&amp;ROW())&lt;&gt;"",COUNTIF(Summary!$B$30:$B$1054,INDIRECT($A$14&amp;ROW())),""),"")</f>
        <v/>
      </c>
      <c r="B375" s="672"/>
      <c r="C375" s="210"/>
      <c r="E375" s="209"/>
      <c r="F375" s="210"/>
      <c r="H375" s="209"/>
      <c r="I375" s="210"/>
      <c r="K375" s="209"/>
      <c r="L375" s="210"/>
      <c r="N375" s="209"/>
      <c r="O375" s="210"/>
      <c r="Q375" s="209"/>
      <c r="R375" s="210"/>
      <c r="T375" s="209"/>
      <c r="U375" s="210"/>
      <c r="W375" s="209"/>
      <c r="X375" s="210"/>
      <c r="Z375" s="209"/>
      <c r="AA375" s="210"/>
      <c r="AC375" s="209"/>
      <c r="AD375" s="210"/>
      <c r="AF375" s="209"/>
      <c r="AG375" s="210"/>
      <c r="AI375" s="209"/>
      <c r="AJ375" s="210"/>
      <c r="AL375" s="209"/>
      <c r="AM375" s="210"/>
      <c r="AO375" s="209"/>
      <c r="AP375" s="210"/>
      <c r="AR375" s="209"/>
      <c r="AS375" s="210"/>
      <c r="AU375" s="209"/>
      <c r="AV375" s="210"/>
      <c r="AX375" s="209"/>
      <c r="AY375" s="671"/>
      <c r="BA375" s="209"/>
      <c r="BB375" s="210"/>
      <c r="BD375" s="209"/>
      <c r="BE375" s="210"/>
      <c r="BG375" s="209"/>
      <c r="BH375" s="210"/>
      <c r="BJ375" s="209"/>
      <c r="BK375" s="210"/>
      <c r="BM375" s="209"/>
      <c r="BN375" s="210"/>
      <c r="BP375" s="209"/>
      <c r="BQ375" s="210"/>
      <c r="BS375" s="209"/>
      <c r="BT375" s="210"/>
      <c r="BV375" s="209"/>
      <c r="BW375" s="210"/>
      <c r="BY375" s="209"/>
      <c r="BZ375" s="210"/>
      <c r="CB375" s="209"/>
      <c r="CC375" s="210"/>
      <c r="CE375" s="209"/>
      <c r="CF375" s="210"/>
      <c r="CH375" s="209"/>
      <c r="CI375" s="210"/>
      <c r="CK375" s="209"/>
      <c r="CL375" s="210"/>
      <c r="CN375" s="209"/>
      <c r="CO375" s="210"/>
    </row>
    <row r="376" spans="1:93" ht="24.95" customHeight="1">
      <c r="A376" s="654" t="str">
        <f ca="1">IFERROR(IF(INDIRECT($A$14&amp;ROW())&lt;&gt;"",COUNTIF(Summary!$B$30:$B$1054,INDIRECT($A$14&amp;ROW())),""),"")</f>
        <v/>
      </c>
      <c r="B376" s="672"/>
      <c r="C376" s="210"/>
      <c r="E376" s="209"/>
      <c r="F376" s="210"/>
      <c r="H376" s="209"/>
      <c r="I376" s="210"/>
      <c r="K376" s="209"/>
      <c r="L376" s="210"/>
      <c r="N376" s="209"/>
      <c r="O376" s="210"/>
      <c r="Q376" s="209"/>
      <c r="R376" s="210"/>
      <c r="T376" s="209"/>
      <c r="U376" s="210"/>
      <c r="W376" s="209"/>
      <c r="X376" s="210"/>
      <c r="Z376" s="209"/>
      <c r="AA376" s="210"/>
      <c r="AC376" s="209"/>
      <c r="AD376" s="210"/>
      <c r="AF376" s="209"/>
      <c r="AG376" s="210"/>
      <c r="AI376" s="209"/>
      <c r="AJ376" s="210"/>
      <c r="AL376" s="209"/>
      <c r="AM376" s="210"/>
      <c r="AO376" s="209"/>
      <c r="AP376" s="210"/>
      <c r="AR376" s="209"/>
      <c r="AS376" s="210"/>
      <c r="AU376" s="209"/>
      <c r="AV376" s="210"/>
      <c r="AX376" s="209"/>
      <c r="AY376" s="671"/>
      <c r="BA376" s="209"/>
      <c r="BB376" s="210"/>
      <c r="BD376" s="209"/>
      <c r="BE376" s="210"/>
      <c r="BG376" s="209"/>
      <c r="BH376" s="210"/>
      <c r="BJ376" s="209"/>
      <c r="BK376" s="210"/>
      <c r="BM376" s="209"/>
      <c r="BN376" s="210"/>
      <c r="BP376" s="209"/>
      <c r="BQ376" s="210"/>
      <c r="BS376" s="209"/>
      <c r="BT376" s="210"/>
      <c r="BV376" s="209"/>
      <c r="BW376" s="210"/>
      <c r="BY376" s="209"/>
      <c r="BZ376" s="210"/>
      <c r="CB376" s="209"/>
      <c r="CC376" s="210"/>
      <c r="CE376" s="209"/>
      <c r="CF376" s="210"/>
      <c r="CH376" s="209"/>
      <c r="CI376" s="210"/>
      <c r="CK376" s="209"/>
      <c r="CL376" s="210"/>
      <c r="CN376" s="209"/>
      <c r="CO376" s="210"/>
    </row>
    <row r="377" spans="1:93" ht="24.95" customHeight="1">
      <c r="A377" s="654" t="str">
        <f ca="1">IFERROR(IF(INDIRECT($A$14&amp;ROW())&lt;&gt;"",COUNTIF(Summary!$B$30:$B$1054,INDIRECT($A$14&amp;ROW())),""),"")</f>
        <v/>
      </c>
      <c r="B377" s="672"/>
      <c r="C377" s="210"/>
      <c r="E377" s="209"/>
      <c r="F377" s="210"/>
      <c r="H377" s="209"/>
      <c r="I377" s="210"/>
      <c r="K377" s="209"/>
      <c r="L377" s="210"/>
      <c r="N377" s="209"/>
      <c r="O377" s="210"/>
      <c r="Q377" s="209"/>
      <c r="R377" s="210"/>
      <c r="T377" s="209"/>
      <c r="U377" s="210"/>
      <c r="W377" s="209"/>
      <c r="X377" s="210"/>
      <c r="Z377" s="209"/>
      <c r="AA377" s="210"/>
      <c r="AC377" s="209"/>
      <c r="AD377" s="210"/>
      <c r="AF377" s="209"/>
      <c r="AG377" s="210"/>
      <c r="AI377" s="209"/>
      <c r="AJ377" s="210"/>
      <c r="AL377" s="209"/>
      <c r="AM377" s="210"/>
      <c r="AO377" s="209"/>
      <c r="AP377" s="210"/>
      <c r="AR377" s="209"/>
      <c r="AS377" s="210"/>
      <c r="AU377" s="209"/>
      <c r="AV377" s="210"/>
      <c r="AX377" s="209"/>
      <c r="AY377" s="671"/>
      <c r="BA377" s="209"/>
      <c r="BB377" s="210"/>
      <c r="BD377" s="209"/>
      <c r="BE377" s="210"/>
      <c r="BG377" s="209"/>
      <c r="BH377" s="210"/>
      <c r="BJ377" s="209"/>
      <c r="BK377" s="210"/>
      <c r="BM377" s="209"/>
      <c r="BN377" s="210"/>
      <c r="BP377" s="209"/>
      <c r="BQ377" s="210"/>
      <c r="BS377" s="209"/>
      <c r="BT377" s="210"/>
      <c r="BV377" s="209"/>
      <c r="BW377" s="210"/>
      <c r="BY377" s="209"/>
      <c r="BZ377" s="210"/>
      <c r="CB377" s="209"/>
      <c r="CC377" s="210"/>
      <c r="CE377" s="209"/>
      <c r="CF377" s="210"/>
      <c r="CH377" s="209"/>
      <c r="CI377" s="210"/>
      <c r="CK377" s="209"/>
      <c r="CL377" s="210"/>
      <c r="CN377" s="209"/>
      <c r="CO377" s="210"/>
    </row>
    <row r="378" spans="1:93" ht="24.95" customHeight="1">
      <c r="A378" s="654" t="str">
        <f ca="1">IFERROR(IF(INDIRECT($A$14&amp;ROW())&lt;&gt;"",COUNTIF(Summary!$B$30:$B$1054,INDIRECT($A$14&amp;ROW())),""),"")</f>
        <v/>
      </c>
      <c r="B378" s="672"/>
      <c r="C378" s="210"/>
      <c r="E378" s="209"/>
      <c r="F378" s="210"/>
      <c r="H378" s="209"/>
      <c r="I378" s="210"/>
      <c r="K378" s="209"/>
      <c r="L378" s="210"/>
      <c r="N378" s="209"/>
      <c r="O378" s="210"/>
      <c r="Q378" s="209"/>
      <c r="R378" s="210"/>
      <c r="T378" s="209"/>
      <c r="U378" s="210"/>
      <c r="W378" s="209"/>
      <c r="X378" s="210"/>
      <c r="Z378" s="209"/>
      <c r="AA378" s="210"/>
      <c r="AC378" s="209"/>
      <c r="AD378" s="210"/>
      <c r="AF378" s="209"/>
      <c r="AG378" s="210"/>
      <c r="AI378" s="209"/>
      <c r="AJ378" s="210"/>
      <c r="AL378" s="209"/>
      <c r="AM378" s="210"/>
      <c r="AO378" s="209"/>
      <c r="AP378" s="210"/>
      <c r="AR378" s="209"/>
      <c r="AS378" s="210"/>
      <c r="AU378" s="209"/>
      <c r="AV378" s="210"/>
      <c r="AX378" s="209"/>
      <c r="AY378" s="671"/>
      <c r="BA378" s="209"/>
      <c r="BB378" s="210"/>
      <c r="BD378" s="209"/>
      <c r="BE378" s="210"/>
      <c r="BG378" s="209"/>
      <c r="BH378" s="210"/>
      <c r="BJ378" s="209"/>
      <c r="BK378" s="210"/>
      <c r="BM378" s="209"/>
      <c r="BN378" s="210"/>
      <c r="BP378" s="209"/>
      <c r="BQ378" s="210"/>
      <c r="BS378" s="209"/>
      <c r="BT378" s="210"/>
      <c r="BV378" s="209"/>
      <c r="BW378" s="210"/>
      <c r="BY378" s="209"/>
      <c r="BZ378" s="210"/>
      <c r="CB378" s="209"/>
      <c r="CC378" s="210"/>
      <c r="CE378" s="209"/>
      <c r="CF378" s="210"/>
      <c r="CH378" s="209"/>
      <c r="CI378" s="210"/>
      <c r="CK378" s="209"/>
      <c r="CL378" s="210"/>
      <c r="CN378" s="209"/>
      <c r="CO378" s="210"/>
    </row>
    <row r="379" spans="1:93" ht="24.95" customHeight="1">
      <c r="A379" s="654" t="str">
        <f ca="1">IFERROR(IF(INDIRECT($A$14&amp;ROW())&lt;&gt;"",COUNTIF(Summary!$B$30:$B$1054,INDIRECT($A$14&amp;ROW())),""),"")</f>
        <v/>
      </c>
      <c r="B379" s="672"/>
      <c r="C379" s="210"/>
      <c r="E379" s="209"/>
      <c r="F379" s="210"/>
      <c r="H379" s="209"/>
      <c r="I379" s="210"/>
      <c r="K379" s="209"/>
      <c r="L379" s="210"/>
      <c r="N379" s="209"/>
      <c r="O379" s="210"/>
      <c r="Q379" s="209"/>
      <c r="R379" s="210"/>
      <c r="T379" s="209"/>
      <c r="U379" s="210"/>
      <c r="W379" s="209"/>
      <c r="X379" s="210"/>
      <c r="Z379" s="209"/>
      <c r="AA379" s="210"/>
      <c r="AC379" s="209"/>
      <c r="AD379" s="210"/>
      <c r="AF379" s="209"/>
      <c r="AG379" s="210"/>
      <c r="AI379" s="209"/>
      <c r="AJ379" s="210"/>
      <c r="AL379" s="209"/>
      <c r="AM379" s="210"/>
      <c r="AO379" s="209"/>
      <c r="AP379" s="210"/>
      <c r="AR379" s="209"/>
      <c r="AS379" s="210"/>
      <c r="AU379" s="209"/>
      <c r="AV379" s="210"/>
      <c r="AX379" s="209"/>
      <c r="AY379" s="671"/>
      <c r="BA379" s="209"/>
      <c r="BB379" s="210"/>
      <c r="BD379" s="209"/>
      <c r="BE379" s="210"/>
      <c r="BG379" s="209"/>
      <c r="BH379" s="210"/>
      <c r="BJ379" s="209"/>
      <c r="BK379" s="210"/>
      <c r="BM379" s="209"/>
      <c r="BN379" s="210"/>
      <c r="BP379" s="209"/>
      <c r="BQ379" s="210"/>
      <c r="BS379" s="209"/>
      <c r="BT379" s="210"/>
      <c r="BV379" s="209"/>
      <c r="BW379" s="210"/>
      <c r="BY379" s="209"/>
      <c r="BZ379" s="210"/>
      <c r="CB379" s="209"/>
      <c r="CC379" s="210"/>
      <c r="CE379" s="209"/>
      <c r="CF379" s="210"/>
      <c r="CH379" s="209"/>
      <c r="CI379" s="210"/>
      <c r="CK379" s="209"/>
      <c r="CL379" s="210"/>
      <c r="CN379" s="209"/>
      <c r="CO379" s="210"/>
    </row>
    <row r="380" spans="1:93" ht="24.95" customHeight="1">
      <c r="A380" s="654" t="str">
        <f ca="1">IFERROR(IF(INDIRECT($A$14&amp;ROW())&lt;&gt;"",COUNTIF(Summary!$B$30:$B$1054,INDIRECT($A$14&amp;ROW())),""),"")</f>
        <v/>
      </c>
      <c r="B380" s="672"/>
      <c r="C380" s="210"/>
      <c r="E380" s="209"/>
      <c r="F380" s="210"/>
      <c r="H380" s="209"/>
      <c r="I380" s="210"/>
      <c r="K380" s="209"/>
      <c r="L380" s="210"/>
      <c r="N380" s="209"/>
      <c r="O380" s="210"/>
      <c r="Q380" s="209"/>
      <c r="R380" s="210"/>
      <c r="T380" s="209"/>
      <c r="U380" s="210"/>
      <c r="W380" s="209"/>
      <c r="X380" s="210"/>
      <c r="Z380" s="209"/>
      <c r="AA380" s="210"/>
      <c r="AC380" s="209"/>
      <c r="AD380" s="210"/>
      <c r="AF380" s="209"/>
      <c r="AG380" s="210"/>
      <c r="AI380" s="209"/>
      <c r="AJ380" s="210"/>
      <c r="AL380" s="209"/>
      <c r="AM380" s="210"/>
      <c r="AO380" s="209"/>
      <c r="AP380" s="210"/>
      <c r="AR380" s="209"/>
      <c r="AS380" s="210"/>
      <c r="AU380" s="209"/>
      <c r="AV380" s="210"/>
      <c r="AX380" s="209"/>
      <c r="AY380" s="671"/>
      <c r="BA380" s="209"/>
      <c r="BB380" s="210"/>
      <c r="BD380" s="209"/>
      <c r="BE380" s="210"/>
      <c r="BG380" s="209"/>
      <c r="BH380" s="210"/>
      <c r="BJ380" s="209"/>
      <c r="BK380" s="210"/>
      <c r="BM380" s="209"/>
      <c r="BN380" s="210"/>
      <c r="BP380" s="209"/>
      <c r="BQ380" s="210"/>
      <c r="BS380" s="209"/>
      <c r="BT380" s="210"/>
      <c r="BV380" s="209"/>
      <c r="BW380" s="210"/>
      <c r="BY380" s="209"/>
      <c r="BZ380" s="210"/>
      <c r="CB380" s="209"/>
      <c r="CC380" s="210"/>
      <c r="CE380" s="209"/>
      <c r="CF380" s="210"/>
      <c r="CH380" s="209"/>
      <c r="CI380" s="210"/>
      <c r="CK380" s="209"/>
      <c r="CL380" s="210"/>
      <c r="CN380" s="209"/>
      <c r="CO380" s="210"/>
    </row>
    <row r="381" spans="1:93" ht="24.95" customHeight="1">
      <c r="A381" s="654" t="str">
        <f ca="1">IFERROR(IF(INDIRECT($A$14&amp;ROW())&lt;&gt;"",COUNTIF(Summary!$B$30:$B$1054,INDIRECT($A$14&amp;ROW())),""),"")</f>
        <v/>
      </c>
      <c r="B381" s="672"/>
      <c r="C381" s="210"/>
      <c r="E381" s="209"/>
      <c r="F381" s="210"/>
      <c r="H381" s="209"/>
      <c r="I381" s="210"/>
      <c r="K381" s="209"/>
      <c r="L381" s="210"/>
      <c r="N381" s="209"/>
      <c r="O381" s="210"/>
      <c r="Q381" s="209"/>
      <c r="R381" s="210"/>
      <c r="T381" s="209"/>
      <c r="U381" s="210"/>
      <c r="W381" s="209"/>
      <c r="X381" s="210"/>
      <c r="Z381" s="209"/>
      <c r="AA381" s="210"/>
      <c r="AC381" s="209"/>
      <c r="AD381" s="210"/>
      <c r="AF381" s="209"/>
      <c r="AG381" s="210"/>
      <c r="AI381" s="209"/>
      <c r="AJ381" s="210"/>
      <c r="AL381" s="209"/>
      <c r="AM381" s="210"/>
      <c r="AO381" s="209"/>
      <c r="AP381" s="210"/>
      <c r="AR381" s="209"/>
      <c r="AS381" s="210"/>
      <c r="AU381" s="209"/>
      <c r="AV381" s="210"/>
      <c r="AX381" s="209"/>
      <c r="AY381" s="671"/>
      <c r="BA381" s="209"/>
      <c r="BB381" s="210"/>
      <c r="BD381" s="209"/>
      <c r="BE381" s="210"/>
      <c r="BG381" s="209"/>
      <c r="BH381" s="210"/>
      <c r="BJ381" s="209"/>
      <c r="BK381" s="210"/>
      <c r="BM381" s="209"/>
      <c r="BN381" s="210"/>
      <c r="BP381" s="209"/>
      <c r="BQ381" s="210"/>
      <c r="BS381" s="209"/>
      <c r="BT381" s="210"/>
      <c r="BV381" s="209"/>
      <c r="BW381" s="210"/>
      <c r="BY381" s="209"/>
      <c r="BZ381" s="210"/>
      <c r="CB381" s="209"/>
      <c r="CC381" s="210"/>
      <c r="CE381" s="209"/>
      <c r="CF381" s="210"/>
      <c r="CH381" s="209"/>
      <c r="CI381" s="210"/>
      <c r="CK381" s="209"/>
      <c r="CL381" s="210"/>
      <c r="CN381" s="209"/>
      <c r="CO381" s="210"/>
    </row>
    <row r="382" spans="1:93" ht="24.95" customHeight="1">
      <c r="A382" s="654" t="str">
        <f ca="1">IFERROR(IF(INDIRECT($A$14&amp;ROW())&lt;&gt;"",COUNTIF(Summary!$B$30:$B$1054,INDIRECT($A$14&amp;ROW())),""),"")</f>
        <v/>
      </c>
      <c r="B382" s="672"/>
      <c r="C382" s="210"/>
      <c r="E382" s="209"/>
      <c r="F382" s="210"/>
      <c r="H382" s="209"/>
      <c r="I382" s="210"/>
      <c r="K382" s="209"/>
      <c r="L382" s="210"/>
      <c r="N382" s="209"/>
      <c r="O382" s="210"/>
      <c r="Q382" s="209"/>
      <c r="R382" s="210"/>
      <c r="T382" s="209"/>
      <c r="U382" s="210"/>
      <c r="W382" s="209"/>
      <c r="X382" s="210"/>
      <c r="Z382" s="209"/>
      <c r="AA382" s="210"/>
      <c r="AC382" s="209"/>
      <c r="AD382" s="210"/>
      <c r="AF382" s="209"/>
      <c r="AG382" s="210"/>
      <c r="AI382" s="209"/>
      <c r="AJ382" s="210"/>
      <c r="AL382" s="209"/>
      <c r="AM382" s="210"/>
      <c r="AO382" s="209"/>
      <c r="AP382" s="210"/>
      <c r="AR382" s="209"/>
      <c r="AS382" s="210"/>
      <c r="AU382" s="209"/>
      <c r="AV382" s="210"/>
      <c r="AX382" s="209"/>
      <c r="AY382" s="671"/>
      <c r="BA382" s="209"/>
      <c r="BB382" s="210"/>
      <c r="BD382" s="209"/>
      <c r="BE382" s="210"/>
      <c r="BG382" s="209"/>
      <c r="BH382" s="210"/>
      <c r="BJ382" s="209"/>
      <c r="BK382" s="210"/>
      <c r="BM382" s="209"/>
      <c r="BN382" s="210"/>
      <c r="BP382" s="209"/>
      <c r="BQ382" s="210"/>
      <c r="BS382" s="209"/>
      <c r="BT382" s="210"/>
      <c r="BV382" s="209"/>
      <c r="BW382" s="210"/>
      <c r="BY382" s="209"/>
      <c r="BZ382" s="210"/>
      <c r="CB382" s="209"/>
      <c r="CC382" s="210"/>
      <c r="CE382" s="209"/>
      <c r="CF382" s="210"/>
      <c r="CH382" s="209"/>
      <c r="CI382" s="210"/>
      <c r="CK382" s="209"/>
      <c r="CL382" s="210"/>
      <c r="CN382" s="209"/>
      <c r="CO382" s="210"/>
    </row>
    <row r="383" spans="1:93" ht="24.95" customHeight="1">
      <c r="A383" s="654" t="str">
        <f ca="1">IFERROR(IF(INDIRECT($A$14&amp;ROW())&lt;&gt;"",COUNTIF(Summary!$B$30:$B$1054,INDIRECT($A$14&amp;ROW())),""),"")</f>
        <v/>
      </c>
      <c r="B383" s="672"/>
      <c r="C383" s="210"/>
      <c r="E383" s="209"/>
      <c r="F383" s="210"/>
      <c r="H383" s="209"/>
      <c r="I383" s="210"/>
      <c r="K383" s="209"/>
      <c r="L383" s="210"/>
      <c r="N383" s="209"/>
      <c r="O383" s="210"/>
      <c r="Q383" s="209"/>
      <c r="R383" s="210"/>
      <c r="T383" s="209"/>
      <c r="U383" s="210"/>
      <c r="W383" s="209"/>
      <c r="X383" s="210"/>
      <c r="Z383" s="209"/>
      <c r="AA383" s="210"/>
      <c r="AC383" s="209"/>
      <c r="AD383" s="210"/>
      <c r="AF383" s="209"/>
      <c r="AG383" s="210"/>
      <c r="AI383" s="209"/>
      <c r="AJ383" s="210"/>
      <c r="AL383" s="209"/>
      <c r="AM383" s="210"/>
      <c r="AO383" s="209"/>
      <c r="AP383" s="210"/>
      <c r="AR383" s="209"/>
      <c r="AS383" s="210"/>
      <c r="AU383" s="209"/>
      <c r="AV383" s="210"/>
      <c r="AX383" s="209"/>
      <c r="AY383" s="671"/>
      <c r="BA383" s="209"/>
      <c r="BB383" s="210"/>
      <c r="BD383" s="209"/>
      <c r="BE383" s="210"/>
      <c r="BG383" s="209"/>
      <c r="BH383" s="210"/>
      <c r="BJ383" s="209"/>
      <c r="BK383" s="210"/>
      <c r="BM383" s="209"/>
      <c r="BN383" s="210"/>
      <c r="BP383" s="209"/>
      <c r="BQ383" s="210"/>
      <c r="BS383" s="209"/>
      <c r="BT383" s="210"/>
      <c r="BV383" s="209"/>
      <c r="BW383" s="210"/>
      <c r="BY383" s="209"/>
      <c r="BZ383" s="210"/>
      <c r="CB383" s="209"/>
      <c r="CC383" s="210"/>
      <c r="CE383" s="209"/>
      <c r="CF383" s="210"/>
      <c r="CH383" s="209"/>
      <c r="CI383" s="210"/>
      <c r="CK383" s="209"/>
      <c r="CL383" s="210"/>
      <c r="CN383" s="209"/>
      <c r="CO383" s="210"/>
    </row>
    <row r="384" spans="1:93" ht="24.95" customHeight="1">
      <c r="A384" s="654" t="str">
        <f ca="1">IFERROR(IF(INDIRECT($A$14&amp;ROW())&lt;&gt;"",COUNTIF(Summary!$B$30:$B$1054,INDIRECT($A$14&amp;ROW())),""),"")</f>
        <v/>
      </c>
      <c r="B384" s="672"/>
      <c r="C384" s="210"/>
      <c r="E384" s="209"/>
      <c r="F384" s="210"/>
      <c r="H384" s="209"/>
      <c r="I384" s="210"/>
      <c r="K384" s="209"/>
      <c r="L384" s="210"/>
      <c r="N384" s="209"/>
      <c r="O384" s="210"/>
      <c r="Q384" s="209"/>
      <c r="R384" s="210"/>
      <c r="T384" s="209"/>
      <c r="U384" s="210"/>
      <c r="W384" s="209"/>
      <c r="X384" s="210"/>
      <c r="Z384" s="209"/>
      <c r="AA384" s="210"/>
      <c r="AC384" s="209"/>
      <c r="AD384" s="210"/>
      <c r="AF384" s="209"/>
      <c r="AG384" s="210"/>
      <c r="AI384" s="209"/>
      <c r="AJ384" s="210"/>
      <c r="AL384" s="209"/>
      <c r="AM384" s="210"/>
      <c r="AO384" s="209"/>
      <c r="AP384" s="210"/>
      <c r="AR384" s="209"/>
      <c r="AS384" s="210"/>
      <c r="AU384" s="209"/>
      <c r="AV384" s="210"/>
      <c r="AX384" s="209"/>
      <c r="AY384" s="671"/>
      <c r="BA384" s="209"/>
      <c r="BB384" s="210"/>
      <c r="BD384" s="209"/>
      <c r="BE384" s="210"/>
      <c r="BG384" s="209"/>
      <c r="BH384" s="210"/>
      <c r="BJ384" s="209"/>
      <c r="BK384" s="210"/>
      <c r="BM384" s="209"/>
      <c r="BN384" s="210"/>
      <c r="BP384" s="209"/>
      <c r="BQ384" s="210"/>
      <c r="BS384" s="209"/>
      <c r="BT384" s="210"/>
      <c r="BV384" s="209"/>
      <c r="BW384" s="210"/>
      <c r="BY384" s="209"/>
      <c r="BZ384" s="210"/>
      <c r="CB384" s="209"/>
      <c r="CC384" s="210"/>
      <c r="CE384" s="209"/>
      <c r="CF384" s="210"/>
      <c r="CH384" s="209"/>
      <c r="CI384" s="210"/>
      <c r="CK384" s="209"/>
      <c r="CL384" s="210"/>
      <c r="CN384" s="209"/>
      <c r="CO384" s="210"/>
    </row>
    <row r="385" spans="1:93" ht="24.95" customHeight="1">
      <c r="A385" s="654" t="str">
        <f ca="1">IFERROR(IF(INDIRECT($A$14&amp;ROW())&lt;&gt;"",COUNTIF(Summary!$B$30:$B$1054,INDIRECT($A$14&amp;ROW())),""),"")</f>
        <v/>
      </c>
      <c r="B385" s="672"/>
      <c r="C385" s="210"/>
      <c r="E385" s="209"/>
      <c r="F385" s="210"/>
      <c r="H385" s="209"/>
      <c r="I385" s="210"/>
      <c r="K385" s="209"/>
      <c r="L385" s="210"/>
      <c r="N385" s="209"/>
      <c r="O385" s="210"/>
      <c r="Q385" s="209"/>
      <c r="R385" s="210"/>
      <c r="T385" s="209"/>
      <c r="U385" s="210"/>
      <c r="W385" s="209"/>
      <c r="X385" s="210"/>
      <c r="Z385" s="209"/>
      <c r="AA385" s="210"/>
      <c r="AC385" s="209"/>
      <c r="AD385" s="210"/>
      <c r="AF385" s="209"/>
      <c r="AG385" s="210"/>
      <c r="AI385" s="209"/>
      <c r="AJ385" s="210"/>
      <c r="AL385" s="209"/>
      <c r="AM385" s="210"/>
      <c r="AO385" s="209"/>
      <c r="AP385" s="210"/>
      <c r="AR385" s="209"/>
      <c r="AS385" s="210"/>
      <c r="AU385" s="209"/>
      <c r="AV385" s="210"/>
      <c r="AX385" s="209"/>
      <c r="AY385" s="671"/>
      <c r="BA385" s="209"/>
      <c r="BB385" s="210"/>
      <c r="BD385" s="209"/>
      <c r="BE385" s="210"/>
      <c r="BG385" s="209"/>
      <c r="BH385" s="210"/>
      <c r="BJ385" s="209"/>
      <c r="BK385" s="210"/>
      <c r="BM385" s="209"/>
      <c r="BN385" s="210"/>
      <c r="BP385" s="209"/>
      <c r="BQ385" s="210"/>
      <c r="BS385" s="209"/>
      <c r="BT385" s="210"/>
      <c r="BV385" s="209"/>
      <c r="BW385" s="210"/>
      <c r="BY385" s="209"/>
      <c r="BZ385" s="210"/>
      <c r="CB385" s="209"/>
      <c r="CC385" s="210"/>
      <c r="CE385" s="209"/>
      <c r="CF385" s="210"/>
      <c r="CH385" s="209"/>
      <c r="CI385" s="210"/>
      <c r="CK385" s="209"/>
      <c r="CL385" s="210"/>
      <c r="CN385" s="209"/>
      <c r="CO385" s="210"/>
    </row>
    <row r="386" spans="1:93" ht="24.95" customHeight="1">
      <c r="A386" s="654" t="str">
        <f ca="1">IFERROR(IF(INDIRECT($A$14&amp;ROW())&lt;&gt;"",COUNTIF(Summary!$B$30:$B$1054,INDIRECT($A$14&amp;ROW())),""),"")</f>
        <v/>
      </c>
      <c r="B386" s="672"/>
      <c r="C386" s="210"/>
      <c r="E386" s="209"/>
      <c r="F386" s="210"/>
      <c r="H386" s="209"/>
      <c r="I386" s="210"/>
      <c r="K386" s="209"/>
      <c r="L386" s="210"/>
      <c r="N386" s="209"/>
      <c r="O386" s="210"/>
      <c r="Q386" s="209"/>
      <c r="R386" s="210"/>
      <c r="T386" s="209"/>
      <c r="U386" s="210"/>
      <c r="W386" s="209"/>
      <c r="X386" s="210"/>
      <c r="Z386" s="209"/>
      <c r="AA386" s="210"/>
      <c r="AC386" s="209"/>
      <c r="AD386" s="210"/>
      <c r="AF386" s="209"/>
      <c r="AG386" s="210"/>
      <c r="AI386" s="209"/>
      <c r="AJ386" s="210"/>
      <c r="AL386" s="209"/>
      <c r="AM386" s="210"/>
      <c r="AO386" s="209"/>
      <c r="AP386" s="210"/>
      <c r="AR386" s="209"/>
      <c r="AS386" s="210"/>
      <c r="AU386" s="209"/>
      <c r="AV386" s="210"/>
      <c r="AX386" s="209"/>
      <c r="AY386" s="671"/>
      <c r="BA386" s="209"/>
      <c r="BB386" s="210"/>
      <c r="BD386" s="209"/>
      <c r="BE386" s="210"/>
      <c r="BG386" s="209"/>
      <c r="BH386" s="210"/>
      <c r="BJ386" s="209"/>
      <c r="BK386" s="210"/>
      <c r="BM386" s="209"/>
      <c r="BN386" s="210"/>
      <c r="BP386" s="209"/>
      <c r="BQ386" s="210"/>
      <c r="BS386" s="209"/>
      <c r="BT386" s="210"/>
      <c r="BV386" s="209"/>
      <c r="BW386" s="210"/>
      <c r="BY386" s="209"/>
      <c r="BZ386" s="210"/>
      <c r="CB386" s="209"/>
      <c r="CC386" s="210"/>
      <c r="CE386" s="209"/>
      <c r="CF386" s="210"/>
      <c r="CH386" s="209"/>
      <c r="CI386" s="210"/>
      <c r="CK386" s="209"/>
      <c r="CL386" s="210"/>
      <c r="CN386" s="209"/>
      <c r="CO386" s="210"/>
    </row>
    <row r="387" spans="1:93" ht="24.95" customHeight="1">
      <c r="A387" s="654" t="str">
        <f ca="1">IFERROR(IF(INDIRECT($A$14&amp;ROW())&lt;&gt;"",COUNTIF(Summary!$B$30:$B$1054,INDIRECT($A$14&amp;ROW())),""),"")</f>
        <v/>
      </c>
      <c r="B387" s="672"/>
      <c r="C387" s="210"/>
      <c r="E387" s="209"/>
      <c r="F387" s="210"/>
      <c r="H387" s="209"/>
      <c r="I387" s="210"/>
      <c r="K387" s="209"/>
      <c r="L387" s="210"/>
      <c r="N387" s="209"/>
      <c r="O387" s="210"/>
      <c r="Q387" s="209"/>
      <c r="R387" s="210"/>
      <c r="T387" s="209"/>
      <c r="U387" s="210"/>
      <c r="W387" s="209"/>
      <c r="X387" s="210"/>
      <c r="Z387" s="209"/>
      <c r="AA387" s="210"/>
      <c r="AC387" s="209"/>
      <c r="AD387" s="210"/>
      <c r="AF387" s="209"/>
      <c r="AG387" s="210"/>
      <c r="AI387" s="209"/>
      <c r="AJ387" s="210"/>
      <c r="AL387" s="209"/>
      <c r="AM387" s="210"/>
      <c r="AO387" s="209"/>
      <c r="AP387" s="210"/>
      <c r="AR387" s="209"/>
      <c r="AS387" s="210"/>
      <c r="AU387" s="209"/>
      <c r="AV387" s="210"/>
      <c r="AX387" s="209"/>
      <c r="AY387" s="671"/>
      <c r="BA387" s="209"/>
      <c r="BB387" s="210"/>
      <c r="BD387" s="209"/>
      <c r="BE387" s="210"/>
      <c r="BG387" s="209"/>
      <c r="BH387" s="210"/>
      <c r="BJ387" s="209"/>
      <c r="BK387" s="210"/>
      <c r="BM387" s="209"/>
      <c r="BN387" s="210"/>
      <c r="BP387" s="209"/>
      <c r="BQ387" s="210"/>
      <c r="BS387" s="209"/>
      <c r="BT387" s="210"/>
      <c r="BV387" s="209"/>
      <c r="BW387" s="210"/>
      <c r="BY387" s="209"/>
      <c r="BZ387" s="210"/>
      <c r="CB387" s="209"/>
      <c r="CC387" s="210"/>
      <c r="CE387" s="209"/>
      <c r="CF387" s="210"/>
      <c r="CH387" s="209"/>
      <c r="CI387" s="210"/>
      <c r="CK387" s="209"/>
      <c r="CL387" s="210"/>
      <c r="CN387" s="209"/>
      <c r="CO387" s="210"/>
    </row>
    <row r="388" spans="1:93" ht="24.95" customHeight="1">
      <c r="A388" s="654" t="str">
        <f ca="1">IFERROR(IF(INDIRECT($A$14&amp;ROW())&lt;&gt;"",COUNTIF(Summary!$B$30:$B$1054,INDIRECT($A$14&amp;ROW())),""),"")</f>
        <v/>
      </c>
      <c r="B388" s="672"/>
      <c r="C388" s="210"/>
      <c r="E388" s="209"/>
      <c r="F388" s="210"/>
      <c r="H388" s="209"/>
      <c r="I388" s="210"/>
      <c r="K388" s="209"/>
      <c r="L388" s="210"/>
      <c r="N388" s="209"/>
      <c r="O388" s="210"/>
      <c r="Q388" s="209"/>
      <c r="R388" s="210"/>
      <c r="T388" s="209"/>
      <c r="U388" s="210"/>
      <c r="W388" s="209"/>
      <c r="X388" s="210"/>
      <c r="Z388" s="209"/>
      <c r="AA388" s="210"/>
      <c r="AC388" s="209"/>
      <c r="AD388" s="210"/>
      <c r="AF388" s="209"/>
      <c r="AG388" s="210"/>
      <c r="AI388" s="209"/>
      <c r="AJ388" s="210"/>
      <c r="AL388" s="209"/>
      <c r="AM388" s="210"/>
      <c r="AO388" s="209"/>
      <c r="AP388" s="210"/>
      <c r="AR388" s="209"/>
      <c r="AS388" s="210"/>
      <c r="AU388" s="209"/>
      <c r="AV388" s="210"/>
      <c r="AX388" s="209"/>
      <c r="AY388" s="671"/>
      <c r="BA388" s="209"/>
      <c r="BB388" s="210"/>
      <c r="BD388" s="209"/>
      <c r="BE388" s="210"/>
      <c r="BG388" s="209"/>
      <c r="BH388" s="210"/>
      <c r="BJ388" s="209"/>
      <c r="BK388" s="210"/>
      <c r="BM388" s="209"/>
      <c r="BN388" s="210"/>
      <c r="BP388" s="209"/>
      <c r="BQ388" s="210"/>
      <c r="BS388" s="209"/>
      <c r="BT388" s="210"/>
      <c r="BV388" s="209"/>
      <c r="BW388" s="210"/>
      <c r="BY388" s="209"/>
      <c r="BZ388" s="210"/>
      <c r="CB388" s="209"/>
      <c r="CC388" s="210"/>
      <c r="CE388" s="209"/>
      <c r="CF388" s="210"/>
      <c r="CH388" s="209"/>
      <c r="CI388" s="210"/>
      <c r="CK388" s="209"/>
      <c r="CL388" s="210"/>
      <c r="CN388" s="209"/>
      <c r="CO388" s="210"/>
    </row>
    <row r="389" spans="1:93" ht="24.95" customHeight="1">
      <c r="A389" s="654" t="str">
        <f ca="1">IFERROR(IF(INDIRECT($A$14&amp;ROW())&lt;&gt;"",COUNTIF(Summary!$B$30:$B$1054,INDIRECT($A$14&amp;ROW())),""),"")</f>
        <v/>
      </c>
      <c r="B389" s="672"/>
      <c r="C389" s="210"/>
      <c r="E389" s="209"/>
      <c r="F389" s="210"/>
      <c r="H389" s="209"/>
      <c r="I389" s="210"/>
      <c r="K389" s="209"/>
      <c r="L389" s="210"/>
      <c r="N389" s="209"/>
      <c r="O389" s="210"/>
      <c r="Q389" s="209"/>
      <c r="R389" s="210"/>
      <c r="T389" s="209"/>
      <c r="U389" s="210"/>
      <c r="W389" s="209"/>
      <c r="X389" s="210"/>
      <c r="Z389" s="209"/>
      <c r="AA389" s="210"/>
      <c r="AC389" s="209"/>
      <c r="AD389" s="210"/>
      <c r="AF389" s="209"/>
      <c r="AG389" s="210"/>
      <c r="AI389" s="209"/>
      <c r="AJ389" s="210"/>
      <c r="AL389" s="209"/>
      <c r="AM389" s="210"/>
      <c r="AO389" s="209"/>
      <c r="AP389" s="210"/>
      <c r="AR389" s="209"/>
      <c r="AS389" s="210"/>
      <c r="AU389" s="209"/>
      <c r="AV389" s="210"/>
      <c r="AX389" s="209"/>
      <c r="AY389" s="671"/>
      <c r="BA389" s="209"/>
      <c r="BB389" s="210"/>
      <c r="BD389" s="209"/>
      <c r="BE389" s="210"/>
      <c r="BG389" s="209"/>
      <c r="BH389" s="210"/>
      <c r="BJ389" s="209"/>
      <c r="BK389" s="210"/>
      <c r="BM389" s="209"/>
      <c r="BN389" s="210"/>
      <c r="BP389" s="209"/>
      <c r="BQ389" s="210"/>
      <c r="BS389" s="209"/>
      <c r="BT389" s="210"/>
      <c r="BV389" s="209"/>
      <c r="BW389" s="210"/>
      <c r="BY389" s="209"/>
      <c r="BZ389" s="210"/>
      <c r="CB389" s="209"/>
      <c r="CC389" s="210"/>
      <c r="CE389" s="209"/>
      <c r="CF389" s="210"/>
      <c r="CH389" s="209"/>
      <c r="CI389" s="210"/>
      <c r="CK389" s="209"/>
      <c r="CL389" s="210"/>
      <c r="CN389" s="209"/>
      <c r="CO389" s="210"/>
    </row>
    <row r="390" spans="1:93" ht="24.95" customHeight="1">
      <c r="A390" s="654" t="str">
        <f ca="1">IFERROR(IF(INDIRECT($A$14&amp;ROW())&lt;&gt;"",COUNTIF(Summary!$B$30:$B$1054,INDIRECT($A$14&amp;ROW())),""),"")</f>
        <v/>
      </c>
      <c r="B390" s="672"/>
      <c r="C390" s="210"/>
      <c r="E390" s="209"/>
      <c r="F390" s="210"/>
      <c r="H390" s="209"/>
      <c r="I390" s="210"/>
      <c r="K390" s="209"/>
      <c r="L390" s="210"/>
      <c r="N390" s="209"/>
      <c r="O390" s="210"/>
      <c r="Q390" s="209"/>
      <c r="R390" s="210"/>
      <c r="T390" s="209"/>
      <c r="U390" s="210"/>
      <c r="W390" s="209"/>
      <c r="X390" s="210"/>
      <c r="Z390" s="209"/>
      <c r="AA390" s="210"/>
      <c r="AC390" s="209"/>
      <c r="AD390" s="210"/>
      <c r="AF390" s="209"/>
      <c r="AG390" s="210"/>
      <c r="AI390" s="209"/>
      <c r="AJ390" s="210"/>
      <c r="AL390" s="209"/>
      <c r="AM390" s="210"/>
      <c r="AO390" s="209"/>
      <c r="AP390" s="210"/>
      <c r="AR390" s="209"/>
      <c r="AS390" s="210"/>
      <c r="AU390" s="209"/>
      <c r="AV390" s="210"/>
      <c r="AX390" s="209"/>
      <c r="AY390" s="671"/>
      <c r="BA390" s="209"/>
      <c r="BB390" s="210"/>
      <c r="BD390" s="209"/>
      <c r="BE390" s="210"/>
      <c r="BG390" s="209"/>
      <c r="BH390" s="210"/>
      <c r="BJ390" s="209"/>
      <c r="BK390" s="210"/>
      <c r="BM390" s="209"/>
      <c r="BN390" s="210"/>
      <c r="BP390" s="209"/>
      <c r="BQ390" s="210"/>
      <c r="BS390" s="209"/>
      <c r="BT390" s="210"/>
      <c r="BV390" s="209"/>
      <c r="BW390" s="210"/>
      <c r="BY390" s="209"/>
      <c r="BZ390" s="210"/>
      <c r="CB390" s="209"/>
      <c r="CC390" s="210"/>
      <c r="CE390" s="209"/>
      <c r="CF390" s="210"/>
      <c r="CH390" s="209"/>
      <c r="CI390" s="210"/>
      <c r="CK390" s="209"/>
      <c r="CL390" s="210"/>
      <c r="CN390" s="209"/>
      <c r="CO390" s="210"/>
    </row>
    <row r="391" spans="1:93" ht="24.95" customHeight="1">
      <c r="A391" s="654" t="str">
        <f ca="1">IFERROR(IF(INDIRECT($A$14&amp;ROW())&lt;&gt;"",COUNTIF(Summary!$B$30:$B$1054,INDIRECT($A$14&amp;ROW())),""),"")</f>
        <v/>
      </c>
      <c r="B391" s="672"/>
      <c r="C391" s="210"/>
      <c r="E391" s="209"/>
      <c r="F391" s="210"/>
      <c r="H391" s="209"/>
      <c r="I391" s="210"/>
      <c r="K391" s="209"/>
      <c r="L391" s="210"/>
      <c r="N391" s="209"/>
      <c r="O391" s="210"/>
      <c r="Q391" s="209"/>
      <c r="R391" s="210"/>
      <c r="T391" s="209"/>
      <c r="U391" s="210"/>
      <c r="W391" s="209"/>
      <c r="X391" s="210"/>
      <c r="Z391" s="209"/>
      <c r="AA391" s="210"/>
      <c r="AC391" s="209"/>
      <c r="AD391" s="210"/>
      <c r="AF391" s="209"/>
      <c r="AG391" s="210"/>
      <c r="AI391" s="209"/>
      <c r="AJ391" s="210"/>
      <c r="AL391" s="209"/>
      <c r="AM391" s="210"/>
      <c r="AO391" s="209"/>
      <c r="AP391" s="210"/>
      <c r="AR391" s="209"/>
      <c r="AS391" s="210"/>
      <c r="AU391" s="209"/>
      <c r="AV391" s="210"/>
      <c r="AX391" s="209"/>
      <c r="AY391" s="671"/>
      <c r="BA391" s="209"/>
      <c r="BB391" s="210"/>
      <c r="BD391" s="209"/>
      <c r="BE391" s="210"/>
      <c r="BG391" s="209"/>
      <c r="BH391" s="210"/>
      <c r="BJ391" s="209"/>
      <c r="BK391" s="210"/>
      <c r="BM391" s="209"/>
      <c r="BN391" s="210"/>
      <c r="BP391" s="209"/>
      <c r="BQ391" s="210"/>
      <c r="BS391" s="209"/>
      <c r="BT391" s="210"/>
      <c r="BV391" s="209"/>
      <c r="BW391" s="210"/>
      <c r="BY391" s="209"/>
      <c r="BZ391" s="210"/>
      <c r="CB391" s="209"/>
      <c r="CC391" s="210"/>
      <c r="CE391" s="209"/>
      <c r="CF391" s="210"/>
      <c r="CH391" s="209"/>
      <c r="CI391" s="210"/>
      <c r="CK391" s="209"/>
      <c r="CL391" s="210"/>
      <c r="CN391" s="209"/>
      <c r="CO391" s="210"/>
    </row>
    <row r="392" spans="1:93" ht="24.95" customHeight="1">
      <c r="A392" s="654" t="str">
        <f ca="1">IFERROR(IF(INDIRECT($A$14&amp;ROW())&lt;&gt;"",COUNTIF(Summary!$B$30:$B$1054,INDIRECT($A$14&amp;ROW())),""),"")</f>
        <v/>
      </c>
      <c r="B392" s="672"/>
      <c r="C392" s="210"/>
      <c r="E392" s="209"/>
      <c r="F392" s="210"/>
      <c r="H392" s="209"/>
      <c r="I392" s="210"/>
      <c r="K392" s="209"/>
      <c r="L392" s="210"/>
      <c r="N392" s="209"/>
      <c r="O392" s="210"/>
      <c r="Q392" s="209"/>
      <c r="R392" s="210"/>
      <c r="T392" s="209"/>
      <c r="U392" s="210"/>
      <c r="W392" s="209"/>
      <c r="X392" s="210"/>
      <c r="Z392" s="209"/>
      <c r="AA392" s="210"/>
      <c r="AC392" s="209"/>
      <c r="AD392" s="210"/>
      <c r="AF392" s="209"/>
      <c r="AG392" s="210"/>
      <c r="AI392" s="209"/>
      <c r="AJ392" s="210"/>
      <c r="AL392" s="209"/>
      <c r="AM392" s="210"/>
      <c r="AO392" s="209"/>
      <c r="AP392" s="210"/>
      <c r="AR392" s="209"/>
      <c r="AS392" s="210"/>
      <c r="AU392" s="209"/>
      <c r="AV392" s="210"/>
      <c r="AX392" s="209"/>
      <c r="AY392" s="671"/>
      <c r="BA392" s="209"/>
      <c r="BB392" s="210"/>
      <c r="BD392" s="209"/>
      <c r="BE392" s="210"/>
      <c r="BG392" s="209"/>
      <c r="BH392" s="210"/>
      <c r="BJ392" s="209"/>
      <c r="BK392" s="210"/>
      <c r="BM392" s="209"/>
      <c r="BN392" s="210"/>
      <c r="BP392" s="209"/>
      <c r="BQ392" s="210"/>
      <c r="BS392" s="209"/>
      <c r="BT392" s="210"/>
      <c r="BV392" s="209"/>
      <c r="BW392" s="210"/>
      <c r="BY392" s="209"/>
      <c r="BZ392" s="210"/>
      <c r="CB392" s="209"/>
      <c r="CC392" s="210"/>
      <c r="CE392" s="209"/>
      <c r="CF392" s="210"/>
      <c r="CH392" s="209"/>
      <c r="CI392" s="210"/>
      <c r="CK392" s="209"/>
      <c r="CL392" s="210"/>
      <c r="CN392" s="209"/>
      <c r="CO392" s="210"/>
    </row>
    <row r="393" spans="1:93" ht="24.95" customHeight="1">
      <c r="A393" s="654" t="str">
        <f ca="1">IFERROR(IF(INDIRECT($A$14&amp;ROW())&lt;&gt;"",COUNTIF(Summary!$B$30:$B$1054,INDIRECT($A$14&amp;ROW())),""),"")</f>
        <v/>
      </c>
      <c r="B393" s="672"/>
      <c r="C393" s="210"/>
      <c r="E393" s="209"/>
      <c r="F393" s="210"/>
      <c r="H393" s="209"/>
      <c r="I393" s="210"/>
      <c r="K393" s="209"/>
      <c r="L393" s="210"/>
      <c r="N393" s="209"/>
      <c r="O393" s="210"/>
      <c r="Q393" s="209"/>
      <c r="R393" s="210"/>
      <c r="T393" s="209"/>
      <c r="U393" s="210"/>
      <c r="W393" s="209"/>
      <c r="X393" s="210"/>
      <c r="Z393" s="209"/>
      <c r="AA393" s="210"/>
      <c r="AC393" s="209"/>
      <c r="AD393" s="210"/>
      <c r="AF393" s="209"/>
      <c r="AG393" s="210"/>
      <c r="AI393" s="209"/>
      <c r="AJ393" s="210"/>
      <c r="AL393" s="209"/>
      <c r="AM393" s="210"/>
      <c r="AO393" s="209"/>
      <c r="AP393" s="210"/>
      <c r="AR393" s="209"/>
      <c r="AS393" s="210"/>
      <c r="AU393" s="209"/>
      <c r="AV393" s="210"/>
      <c r="AX393" s="209"/>
      <c r="AY393" s="671"/>
      <c r="BA393" s="209"/>
      <c r="BB393" s="210"/>
      <c r="BD393" s="209"/>
      <c r="BE393" s="210"/>
      <c r="BG393" s="209"/>
      <c r="BH393" s="210"/>
      <c r="BJ393" s="209"/>
      <c r="BK393" s="210"/>
      <c r="BM393" s="209"/>
      <c r="BN393" s="210"/>
      <c r="BP393" s="209"/>
      <c r="BQ393" s="210"/>
      <c r="BS393" s="209"/>
      <c r="BT393" s="210"/>
      <c r="BV393" s="209"/>
      <c r="BW393" s="210"/>
      <c r="BY393" s="209"/>
      <c r="BZ393" s="210"/>
      <c r="CB393" s="209"/>
      <c r="CC393" s="210"/>
      <c r="CE393" s="209"/>
      <c r="CF393" s="210"/>
      <c r="CH393" s="209"/>
      <c r="CI393" s="210"/>
      <c r="CK393" s="209"/>
      <c r="CL393" s="210"/>
      <c r="CN393" s="209"/>
      <c r="CO393" s="210"/>
    </row>
    <row r="394" spans="1:93" ht="24.95" customHeight="1">
      <c r="A394" s="654" t="str">
        <f ca="1">IFERROR(IF(INDIRECT($A$14&amp;ROW())&lt;&gt;"",COUNTIF(Summary!$B$30:$B$1054,INDIRECT($A$14&amp;ROW())),""),"")</f>
        <v/>
      </c>
      <c r="B394" s="672"/>
      <c r="C394" s="210"/>
      <c r="E394" s="209"/>
      <c r="F394" s="210"/>
      <c r="H394" s="209"/>
      <c r="I394" s="210"/>
      <c r="K394" s="209"/>
      <c r="L394" s="210"/>
      <c r="N394" s="209"/>
      <c r="O394" s="210"/>
      <c r="Q394" s="209"/>
      <c r="R394" s="210"/>
      <c r="T394" s="209"/>
      <c r="U394" s="210"/>
      <c r="W394" s="209"/>
      <c r="X394" s="210"/>
      <c r="Z394" s="209"/>
      <c r="AA394" s="210"/>
      <c r="AC394" s="209"/>
      <c r="AD394" s="210"/>
      <c r="AF394" s="209"/>
      <c r="AG394" s="210"/>
      <c r="AI394" s="209"/>
      <c r="AJ394" s="210"/>
      <c r="AL394" s="209"/>
      <c r="AM394" s="210"/>
      <c r="AO394" s="209"/>
      <c r="AP394" s="210"/>
      <c r="AR394" s="209"/>
      <c r="AS394" s="210"/>
      <c r="AU394" s="209"/>
      <c r="AV394" s="210"/>
      <c r="AX394" s="209"/>
      <c r="AY394" s="671"/>
      <c r="BA394" s="209"/>
      <c r="BB394" s="210"/>
      <c r="BD394" s="209"/>
      <c r="BE394" s="210"/>
      <c r="BG394" s="209"/>
      <c r="BH394" s="210"/>
      <c r="BJ394" s="209"/>
      <c r="BK394" s="210"/>
      <c r="BM394" s="209"/>
      <c r="BN394" s="210"/>
      <c r="BP394" s="209"/>
      <c r="BQ394" s="210"/>
      <c r="BS394" s="209"/>
      <c r="BT394" s="210"/>
      <c r="BV394" s="209"/>
      <c r="BW394" s="210"/>
      <c r="BY394" s="209"/>
      <c r="BZ394" s="210"/>
      <c r="CB394" s="209"/>
      <c r="CC394" s="210"/>
      <c r="CE394" s="209"/>
      <c r="CF394" s="210"/>
      <c r="CH394" s="209"/>
      <c r="CI394" s="210"/>
      <c r="CK394" s="209"/>
      <c r="CL394" s="210"/>
      <c r="CN394" s="209"/>
      <c r="CO394" s="210"/>
    </row>
    <row r="395" spans="1:93" ht="24.95" customHeight="1">
      <c r="A395" s="654" t="str">
        <f ca="1">IFERROR(IF(INDIRECT($A$14&amp;ROW())&lt;&gt;"",COUNTIF(Summary!$B$30:$B$1054,INDIRECT($A$14&amp;ROW())),""),"")</f>
        <v/>
      </c>
      <c r="B395" s="672"/>
      <c r="C395" s="210"/>
      <c r="E395" s="209"/>
      <c r="F395" s="210"/>
      <c r="H395" s="209"/>
      <c r="I395" s="210"/>
      <c r="K395" s="209"/>
      <c r="L395" s="210"/>
      <c r="N395" s="209"/>
      <c r="O395" s="210"/>
      <c r="Q395" s="209"/>
      <c r="R395" s="210"/>
      <c r="T395" s="209"/>
      <c r="U395" s="210"/>
      <c r="W395" s="209"/>
      <c r="X395" s="210"/>
      <c r="Z395" s="209"/>
      <c r="AA395" s="210"/>
      <c r="AC395" s="209"/>
      <c r="AD395" s="210"/>
      <c r="AF395" s="209"/>
      <c r="AG395" s="210"/>
      <c r="AI395" s="209"/>
      <c r="AJ395" s="210"/>
      <c r="AL395" s="209"/>
      <c r="AM395" s="210"/>
      <c r="AO395" s="209"/>
      <c r="AP395" s="210"/>
      <c r="AR395" s="209"/>
      <c r="AS395" s="210"/>
      <c r="AU395" s="209"/>
      <c r="AV395" s="210"/>
      <c r="AX395" s="209"/>
      <c r="AY395" s="671"/>
      <c r="BA395" s="209"/>
      <c r="BB395" s="210"/>
      <c r="BD395" s="209"/>
      <c r="BE395" s="210"/>
      <c r="BG395" s="209"/>
      <c r="BH395" s="210"/>
      <c r="BJ395" s="209"/>
      <c r="BK395" s="210"/>
      <c r="BM395" s="209"/>
      <c r="BN395" s="210"/>
      <c r="BP395" s="209"/>
      <c r="BQ395" s="210"/>
      <c r="BS395" s="209"/>
      <c r="BT395" s="210"/>
      <c r="BV395" s="209"/>
      <c r="BW395" s="210"/>
      <c r="BY395" s="209"/>
      <c r="BZ395" s="210"/>
      <c r="CB395" s="209"/>
      <c r="CC395" s="210"/>
      <c r="CE395" s="209"/>
      <c r="CF395" s="210"/>
      <c r="CH395" s="209"/>
      <c r="CI395" s="210"/>
      <c r="CK395" s="209"/>
      <c r="CL395" s="210"/>
      <c r="CN395" s="209"/>
      <c r="CO395" s="210"/>
    </row>
    <row r="396" spans="1:93" ht="24.95" customHeight="1">
      <c r="A396" s="654" t="str">
        <f ca="1">IFERROR(IF(INDIRECT($A$14&amp;ROW())&lt;&gt;"",COUNTIF(Summary!$B$30:$B$1054,INDIRECT($A$14&amp;ROW())),""),"")</f>
        <v/>
      </c>
      <c r="B396" s="672"/>
      <c r="C396" s="210"/>
      <c r="E396" s="209"/>
      <c r="F396" s="210"/>
      <c r="H396" s="209"/>
      <c r="I396" s="210"/>
      <c r="K396" s="209"/>
      <c r="L396" s="210"/>
      <c r="N396" s="209"/>
      <c r="O396" s="210"/>
      <c r="Q396" s="209"/>
      <c r="R396" s="210"/>
      <c r="T396" s="209"/>
      <c r="U396" s="210"/>
      <c r="W396" s="209"/>
      <c r="X396" s="210"/>
      <c r="Z396" s="209"/>
      <c r="AA396" s="210"/>
      <c r="AC396" s="209"/>
      <c r="AD396" s="210"/>
      <c r="AF396" s="209"/>
      <c r="AG396" s="210"/>
      <c r="AI396" s="209"/>
      <c r="AJ396" s="210"/>
      <c r="AL396" s="209"/>
      <c r="AM396" s="210"/>
      <c r="AO396" s="209"/>
      <c r="AP396" s="210"/>
      <c r="AR396" s="209"/>
      <c r="AS396" s="210"/>
      <c r="AU396" s="209"/>
      <c r="AV396" s="210"/>
      <c r="AX396" s="209"/>
      <c r="AY396" s="671"/>
      <c r="BA396" s="209"/>
      <c r="BB396" s="210"/>
      <c r="BD396" s="209"/>
      <c r="BE396" s="210"/>
      <c r="BG396" s="209"/>
      <c r="BH396" s="210"/>
      <c r="BJ396" s="209"/>
      <c r="BK396" s="210"/>
      <c r="BM396" s="209"/>
      <c r="BN396" s="210"/>
      <c r="BP396" s="209"/>
      <c r="BQ396" s="210"/>
      <c r="BS396" s="209"/>
      <c r="BT396" s="210"/>
      <c r="BV396" s="209"/>
      <c r="BW396" s="210"/>
      <c r="BY396" s="209"/>
      <c r="BZ396" s="210"/>
      <c r="CB396" s="209"/>
      <c r="CC396" s="210"/>
      <c r="CE396" s="209"/>
      <c r="CF396" s="210"/>
      <c r="CH396" s="209"/>
      <c r="CI396" s="210"/>
      <c r="CK396" s="209"/>
      <c r="CL396" s="210"/>
      <c r="CN396" s="209"/>
      <c r="CO396" s="210"/>
    </row>
    <row r="397" spans="1:93" ht="24.95" customHeight="1">
      <c r="A397" s="654" t="str">
        <f ca="1">IFERROR(IF(INDIRECT($A$14&amp;ROW())&lt;&gt;"",COUNTIF(Summary!$B$30:$B$1054,INDIRECT($A$14&amp;ROW())),""),"")</f>
        <v/>
      </c>
      <c r="B397" s="672"/>
      <c r="C397" s="210"/>
      <c r="E397" s="209"/>
      <c r="F397" s="210"/>
      <c r="H397" s="209"/>
      <c r="I397" s="210"/>
      <c r="K397" s="209"/>
      <c r="L397" s="210"/>
      <c r="N397" s="209"/>
      <c r="O397" s="210"/>
      <c r="Q397" s="209"/>
      <c r="R397" s="210"/>
      <c r="T397" s="209"/>
      <c r="U397" s="210"/>
      <c r="W397" s="209"/>
      <c r="X397" s="210"/>
      <c r="Z397" s="209"/>
      <c r="AA397" s="210"/>
      <c r="AC397" s="209"/>
      <c r="AD397" s="210"/>
      <c r="AF397" s="209"/>
      <c r="AG397" s="210"/>
      <c r="AI397" s="209"/>
      <c r="AJ397" s="210"/>
      <c r="AL397" s="209"/>
      <c r="AM397" s="210"/>
      <c r="AO397" s="209"/>
      <c r="AP397" s="210"/>
      <c r="AR397" s="209"/>
      <c r="AS397" s="210"/>
      <c r="AU397" s="209"/>
      <c r="AV397" s="210"/>
      <c r="AX397" s="209"/>
      <c r="AY397" s="671"/>
      <c r="BA397" s="209"/>
      <c r="BB397" s="210"/>
      <c r="BD397" s="209"/>
      <c r="BE397" s="210"/>
      <c r="BG397" s="209"/>
      <c r="BH397" s="210"/>
      <c r="BJ397" s="209"/>
      <c r="BK397" s="210"/>
      <c r="BM397" s="209"/>
      <c r="BN397" s="210"/>
      <c r="BP397" s="209"/>
      <c r="BQ397" s="210"/>
      <c r="BS397" s="209"/>
      <c r="BT397" s="210"/>
      <c r="BV397" s="209"/>
      <c r="BW397" s="210"/>
      <c r="BY397" s="209"/>
      <c r="BZ397" s="210"/>
      <c r="CB397" s="209"/>
      <c r="CC397" s="210"/>
      <c r="CE397" s="209"/>
      <c r="CF397" s="210"/>
      <c r="CH397" s="209"/>
      <c r="CI397" s="210"/>
      <c r="CK397" s="209"/>
      <c r="CL397" s="210"/>
      <c r="CN397" s="209"/>
      <c r="CO397" s="210"/>
    </row>
    <row r="398" spans="1:93" ht="24.95" customHeight="1">
      <c r="A398" s="654" t="str">
        <f ca="1">IFERROR(IF(INDIRECT($A$14&amp;ROW())&lt;&gt;"",COUNTIF(Summary!$B$30:$B$1054,INDIRECT($A$14&amp;ROW())),""),"")</f>
        <v/>
      </c>
      <c r="B398" s="672"/>
      <c r="C398" s="210"/>
      <c r="E398" s="209"/>
      <c r="F398" s="210"/>
      <c r="H398" s="209"/>
      <c r="I398" s="210"/>
      <c r="K398" s="209"/>
      <c r="L398" s="210"/>
      <c r="N398" s="209"/>
      <c r="O398" s="210"/>
      <c r="Q398" s="209"/>
      <c r="R398" s="210"/>
      <c r="T398" s="209"/>
      <c r="U398" s="210"/>
      <c r="W398" s="209"/>
      <c r="X398" s="210"/>
      <c r="Z398" s="209"/>
      <c r="AA398" s="210"/>
      <c r="AC398" s="209"/>
      <c r="AD398" s="210"/>
      <c r="AF398" s="209"/>
      <c r="AG398" s="210"/>
      <c r="AI398" s="209"/>
      <c r="AJ398" s="210"/>
      <c r="AL398" s="209"/>
      <c r="AM398" s="210"/>
      <c r="AO398" s="209"/>
      <c r="AP398" s="210"/>
      <c r="AR398" s="209"/>
      <c r="AS398" s="210"/>
      <c r="AU398" s="209"/>
      <c r="AV398" s="210"/>
      <c r="AX398" s="209"/>
      <c r="AY398" s="671"/>
      <c r="BA398" s="209"/>
      <c r="BB398" s="210"/>
      <c r="BD398" s="209"/>
      <c r="BE398" s="210"/>
      <c r="BG398" s="209"/>
      <c r="BH398" s="210"/>
      <c r="BJ398" s="209"/>
      <c r="BK398" s="210"/>
      <c r="BM398" s="209"/>
      <c r="BN398" s="210"/>
      <c r="BP398" s="209"/>
      <c r="BQ398" s="210"/>
      <c r="BS398" s="209"/>
      <c r="BT398" s="210"/>
      <c r="BV398" s="209"/>
      <c r="BW398" s="210"/>
      <c r="BY398" s="209"/>
      <c r="BZ398" s="210"/>
      <c r="CB398" s="209"/>
      <c r="CC398" s="210"/>
      <c r="CE398" s="209"/>
      <c r="CF398" s="210"/>
      <c r="CH398" s="209"/>
      <c r="CI398" s="210"/>
      <c r="CK398" s="209"/>
      <c r="CL398" s="210"/>
      <c r="CN398" s="209"/>
      <c r="CO398" s="210"/>
    </row>
    <row r="399" spans="1:93" ht="24.95" customHeight="1">
      <c r="A399" s="654" t="str">
        <f ca="1">IFERROR(IF(INDIRECT($A$14&amp;ROW())&lt;&gt;"",COUNTIF(Summary!$B$30:$B$1054,INDIRECT($A$14&amp;ROW())),""),"")</f>
        <v/>
      </c>
      <c r="B399" s="672"/>
      <c r="C399" s="210"/>
      <c r="E399" s="209"/>
      <c r="F399" s="210"/>
      <c r="H399" s="209"/>
      <c r="I399" s="210"/>
      <c r="K399" s="209"/>
      <c r="L399" s="210"/>
      <c r="N399" s="209"/>
      <c r="O399" s="210"/>
      <c r="Q399" s="209"/>
      <c r="R399" s="210"/>
      <c r="T399" s="209"/>
      <c r="U399" s="210"/>
      <c r="W399" s="209"/>
      <c r="X399" s="210"/>
      <c r="Z399" s="209"/>
      <c r="AA399" s="210"/>
      <c r="AC399" s="209"/>
      <c r="AD399" s="210"/>
      <c r="AF399" s="209"/>
      <c r="AG399" s="210"/>
      <c r="AI399" s="209"/>
      <c r="AJ399" s="210"/>
      <c r="AL399" s="209"/>
      <c r="AM399" s="210"/>
      <c r="AO399" s="209"/>
      <c r="AP399" s="210"/>
      <c r="AR399" s="209"/>
      <c r="AS399" s="210"/>
      <c r="AU399" s="209"/>
      <c r="AV399" s="210"/>
      <c r="AX399" s="209"/>
      <c r="AY399" s="671"/>
      <c r="BA399" s="209"/>
      <c r="BB399" s="210"/>
      <c r="BD399" s="209"/>
      <c r="BE399" s="210"/>
      <c r="BG399" s="209"/>
      <c r="BH399" s="210"/>
      <c r="BJ399" s="209"/>
      <c r="BK399" s="210"/>
      <c r="BM399" s="209"/>
      <c r="BN399" s="210"/>
      <c r="BP399" s="209"/>
      <c r="BQ399" s="210"/>
      <c r="BS399" s="209"/>
      <c r="BT399" s="210"/>
      <c r="BV399" s="209"/>
      <c r="BW399" s="210"/>
      <c r="BY399" s="209"/>
      <c r="BZ399" s="210"/>
      <c r="CB399" s="209"/>
      <c r="CC399" s="210"/>
      <c r="CE399" s="209"/>
      <c r="CF399" s="210"/>
      <c r="CH399" s="209"/>
      <c r="CI399" s="210"/>
      <c r="CK399" s="209"/>
      <c r="CL399" s="210"/>
      <c r="CN399" s="209"/>
      <c r="CO399" s="210"/>
    </row>
    <row r="400" spans="1:93" ht="24.95" customHeight="1">
      <c r="A400" s="654" t="str">
        <f ca="1">IFERROR(IF(INDIRECT($A$14&amp;ROW())&lt;&gt;"",COUNTIF(Summary!$B$30:$B$1054,INDIRECT($A$14&amp;ROW())),""),"")</f>
        <v/>
      </c>
      <c r="B400" s="672"/>
      <c r="C400" s="210"/>
      <c r="E400" s="209"/>
      <c r="F400" s="210"/>
      <c r="H400" s="209"/>
      <c r="I400" s="210"/>
      <c r="K400" s="209"/>
      <c r="L400" s="210"/>
      <c r="N400" s="209"/>
      <c r="O400" s="210"/>
      <c r="Q400" s="209"/>
      <c r="R400" s="210"/>
      <c r="T400" s="209"/>
      <c r="U400" s="210"/>
      <c r="W400" s="209"/>
      <c r="X400" s="210"/>
      <c r="Z400" s="209"/>
      <c r="AA400" s="210"/>
      <c r="AC400" s="209"/>
      <c r="AD400" s="210"/>
      <c r="AF400" s="209"/>
      <c r="AG400" s="210"/>
      <c r="AI400" s="209"/>
      <c r="AJ400" s="210"/>
      <c r="AL400" s="209"/>
      <c r="AM400" s="210"/>
      <c r="AO400" s="209"/>
      <c r="AP400" s="210"/>
      <c r="AR400" s="209"/>
      <c r="AS400" s="210"/>
      <c r="AU400" s="209"/>
      <c r="AV400" s="210"/>
      <c r="AX400" s="209"/>
      <c r="AY400" s="671"/>
      <c r="BA400" s="209"/>
      <c r="BB400" s="210"/>
      <c r="BD400" s="209"/>
      <c r="BE400" s="210"/>
      <c r="BG400" s="209"/>
      <c r="BH400" s="210"/>
      <c r="BJ400" s="209"/>
      <c r="BK400" s="210"/>
      <c r="BM400" s="209"/>
      <c r="BN400" s="210"/>
      <c r="BP400" s="209"/>
      <c r="BQ400" s="210"/>
      <c r="BS400" s="209"/>
      <c r="BT400" s="210"/>
      <c r="BV400" s="209"/>
      <c r="BW400" s="210"/>
      <c r="BY400" s="209"/>
      <c r="BZ400" s="210"/>
      <c r="CB400" s="209"/>
      <c r="CC400" s="210"/>
      <c r="CE400" s="209"/>
      <c r="CF400" s="210"/>
      <c r="CH400" s="209"/>
      <c r="CI400" s="210"/>
      <c r="CK400" s="209"/>
      <c r="CL400" s="210"/>
      <c r="CN400" s="209"/>
      <c r="CO400" s="210"/>
    </row>
    <row r="401" spans="1:93" ht="24.95" customHeight="1">
      <c r="A401" s="654" t="str">
        <f ca="1">IFERROR(IF(INDIRECT($A$14&amp;ROW())&lt;&gt;"",COUNTIF(Summary!$B$30:$B$1054,INDIRECT($A$14&amp;ROW())),""),"")</f>
        <v/>
      </c>
      <c r="B401" s="672"/>
      <c r="C401" s="210"/>
      <c r="E401" s="209"/>
      <c r="F401" s="210"/>
      <c r="H401" s="209"/>
      <c r="I401" s="210"/>
      <c r="K401" s="209"/>
      <c r="L401" s="210"/>
      <c r="N401" s="209"/>
      <c r="O401" s="210"/>
      <c r="Q401" s="209"/>
      <c r="R401" s="210"/>
      <c r="T401" s="209"/>
      <c r="U401" s="210"/>
      <c r="W401" s="209"/>
      <c r="X401" s="210"/>
      <c r="Z401" s="209"/>
      <c r="AA401" s="210"/>
      <c r="AC401" s="209"/>
      <c r="AD401" s="210"/>
      <c r="AF401" s="209"/>
      <c r="AG401" s="210"/>
      <c r="AI401" s="209"/>
      <c r="AJ401" s="210"/>
      <c r="AL401" s="209"/>
      <c r="AM401" s="210"/>
      <c r="AO401" s="209"/>
      <c r="AP401" s="210"/>
      <c r="AR401" s="209"/>
      <c r="AS401" s="210"/>
      <c r="AU401" s="209"/>
      <c r="AV401" s="210"/>
      <c r="AX401" s="209"/>
      <c r="AY401" s="671"/>
      <c r="BA401" s="209"/>
      <c r="BB401" s="210"/>
      <c r="BD401" s="209"/>
      <c r="BE401" s="210"/>
      <c r="BG401" s="209"/>
      <c r="BH401" s="210"/>
      <c r="BJ401" s="209"/>
      <c r="BK401" s="210"/>
      <c r="BM401" s="209"/>
      <c r="BN401" s="210"/>
      <c r="BP401" s="209"/>
      <c r="BQ401" s="210"/>
      <c r="BS401" s="209"/>
      <c r="BT401" s="210"/>
      <c r="BV401" s="209"/>
      <c r="BW401" s="210"/>
      <c r="BY401" s="209"/>
      <c r="BZ401" s="210"/>
      <c r="CB401" s="209"/>
      <c r="CC401" s="210"/>
      <c r="CE401" s="209"/>
      <c r="CF401" s="210"/>
      <c r="CH401" s="209"/>
      <c r="CI401" s="210"/>
      <c r="CK401" s="209"/>
      <c r="CL401" s="210"/>
      <c r="CN401" s="209"/>
      <c r="CO401" s="210"/>
    </row>
    <row r="402" spans="1:93" ht="24.95" customHeight="1">
      <c r="A402" s="654" t="str">
        <f ca="1">IFERROR(IF(INDIRECT($A$14&amp;ROW())&lt;&gt;"",COUNTIF(Summary!$B$30:$B$1054,INDIRECT($A$14&amp;ROW())),""),"")</f>
        <v/>
      </c>
      <c r="B402" s="672"/>
      <c r="C402" s="210"/>
      <c r="E402" s="209"/>
      <c r="F402" s="210"/>
      <c r="H402" s="209"/>
      <c r="I402" s="210"/>
      <c r="K402" s="209"/>
      <c r="L402" s="210"/>
      <c r="N402" s="209"/>
      <c r="O402" s="210"/>
      <c r="Q402" s="209"/>
      <c r="R402" s="210"/>
      <c r="T402" s="209"/>
      <c r="U402" s="210"/>
      <c r="W402" s="209"/>
      <c r="X402" s="210"/>
      <c r="Z402" s="209"/>
      <c r="AA402" s="210"/>
      <c r="AC402" s="209"/>
      <c r="AD402" s="210"/>
      <c r="AF402" s="209"/>
      <c r="AG402" s="210"/>
      <c r="AI402" s="209"/>
      <c r="AJ402" s="210"/>
      <c r="AL402" s="209"/>
      <c r="AM402" s="210"/>
      <c r="AO402" s="209"/>
      <c r="AP402" s="210"/>
      <c r="AR402" s="209"/>
      <c r="AS402" s="210"/>
      <c r="AU402" s="209"/>
      <c r="AV402" s="210"/>
      <c r="AX402" s="209"/>
      <c r="AY402" s="671"/>
      <c r="BA402" s="209"/>
      <c r="BB402" s="210"/>
      <c r="BD402" s="209"/>
      <c r="BE402" s="210"/>
      <c r="BG402" s="209"/>
      <c r="BH402" s="210"/>
      <c r="BJ402" s="209"/>
      <c r="BK402" s="210"/>
      <c r="BM402" s="209"/>
      <c r="BN402" s="210"/>
      <c r="BP402" s="209"/>
      <c r="BQ402" s="210"/>
      <c r="BS402" s="209"/>
      <c r="BT402" s="210"/>
      <c r="BV402" s="209"/>
      <c r="BW402" s="210"/>
      <c r="BY402" s="209"/>
      <c r="BZ402" s="210"/>
      <c r="CB402" s="209"/>
      <c r="CC402" s="210"/>
      <c r="CE402" s="209"/>
      <c r="CF402" s="210"/>
      <c r="CH402" s="209"/>
      <c r="CI402" s="210"/>
      <c r="CK402" s="209"/>
      <c r="CL402" s="210"/>
      <c r="CN402" s="209"/>
      <c r="CO402" s="210"/>
    </row>
    <row r="403" spans="1:93" ht="24.95" customHeight="1">
      <c r="A403" s="654" t="str">
        <f ca="1">IFERROR(IF(INDIRECT($A$14&amp;ROW())&lt;&gt;"",COUNTIF(Summary!$B$30:$B$1054,INDIRECT($A$14&amp;ROW())),""),"")</f>
        <v/>
      </c>
      <c r="B403" s="672"/>
      <c r="C403" s="210"/>
      <c r="E403" s="209"/>
      <c r="F403" s="210"/>
      <c r="H403" s="209"/>
      <c r="I403" s="210"/>
      <c r="K403" s="209"/>
      <c r="L403" s="210"/>
      <c r="N403" s="209"/>
      <c r="O403" s="210"/>
      <c r="Q403" s="209"/>
      <c r="R403" s="210"/>
      <c r="T403" s="209"/>
      <c r="U403" s="210"/>
      <c r="W403" s="209"/>
      <c r="X403" s="210"/>
      <c r="Z403" s="209"/>
      <c r="AA403" s="210"/>
      <c r="AC403" s="209"/>
      <c r="AD403" s="210"/>
      <c r="AF403" s="209"/>
      <c r="AG403" s="210"/>
      <c r="AI403" s="209"/>
      <c r="AJ403" s="210"/>
      <c r="AL403" s="209"/>
      <c r="AM403" s="210"/>
      <c r="AO403" s="209"/>
      <c r="AP403" s="210"/>
      <c r="AR403" s="209"/>
      <c r="AS403" s="210"/>
      <c r="AU403" s="209"/>
      <c r="AV403" s="210"/>
      <c r="AX403" s="209"/>
      <c r="AY403" s="671"/>
      <c r="BA403" s="209"/>
      <c r="BB403" s="210"/>
      <c r="BD403" s="209"/>
      <c r="BE403" s="210"/>
      <c r="BG403" s="209"/>
      <c r="BH403" s="210"/>
      <c r="BJ403" s="209"/>
      <c r="BK403" s="210"/>
      <c r="BM403" s="209"/>
      <c r="BN403" s="210"/>
      <c r="BP403" s="209"/>
      <c r="BQ403" s="210"/>
      <c r="BS403" s="209"/>
      <c r="BT403" s="210"/>
      <c r="BV403" s="209"/>
      <c r="BW403" s="210"/>
      <c r="BY403" s="209"/>
      <c r="BZ403" s="210"/>
      <c r="CB403" s="209"/>
      <c r="CC403" s="210"/>
      <c r="CE403" s="209"/>
      <c r="CF403" s="210"/>
      <c r="CH403" s="209"/>
      <c r="CI403" s="210"/>
      <c r="CK403" s="209"/>
      <c r="CL403" s="210"/>
      <c r="CN403" s="209"/>
      <c r="CO403" s="210"/>
    </row>
    <row r="404" spans="1:93" ht="24.95" customHeight="1">
      <c r="A404" s="654" t="str">
        <f ca="1">IFERROR(IF(INDIRECT($A$14&amp;ROW())&lt;&gt;"",COUNTIF(Summary!$B$30:$B$1054,INDIRECT($A$14&amp;ROW())),""),"")</f>
        <v/>
      </c>
      <c r="B404" s="672"/>
      <c r="C404" s="210"/>
      <c r="E404" s="209"/>
      <c r="F404" s="210"/>
      <c r="H404" s="209"/>
      <c r="I404" s="210"/>
      <c r="K404" s="209"/>
      <c r="L404" s="210"/>
      <c r="N404" s="209"/>
      <c r="O404" s="210"/>
      <c r="Q404" s="209"/>
      <c r="R404" s="210"/>
      <c r="T404" s="209"/>
      <c r="U404" s="210"/>
      <c r="W404" s="209"/>
      <c r="X404" s="210"/>
      <c r="Z404" s="209"/>
      <c r="AA404" s="210"/>
      <c r="AC404" s="209"/>
      <c r="AD404" s="210"/>
      <c r="AF404" s="209"/>
      <c r="AG404" s="210"/>
      <c r="AI404" s="209"/>
      <c r="AJ404" s="210"/>
      <c r="AL404" s="209"/>
      <c r="AM404" s="210"/>
      <c r="AO404" s="209"/>
      <c r="AP404" s="210"/>
      <c r="AR404" s="209"/>
      <c r="AS404" s="210"/>
      <c r="AU404" s="209"/>
      <c r="AV404" s="210"/>
      <c r="AX404" s="209"/>
      <c r="AY404" s="671"/>
      <c r="BA404" s="209"/>
      <c r="BB404" s="210"/>
      <c r="BD404" s="209"/>
      <c r="BE404" s="210"/>
      <c r="BG404" s="209"/>
      <c r="BH404" s="210"/>
      <c r="BJ404" s="209"/>
      <c r="BK404" s="210"/>
      <c r="BM404" s="209"/>
      <c r="BN404" s="210"/>
      <c r="BP404" s="209"/>
      <c r="BQ404" s="210"/>
      <c r="BS404" s="209"/>
      <c r="BT404" s="210"/>
      <c r="BV404" s="209"/>
      <c r="BW404" s="210"/>
      <c r="BY404" s="209"/>
      <c r="BZ404" s="210"/>
      <c r="CB404" s="209"/>
      <c r="CC404" s="210"/>
      <c r="CE404" s="209"/>
      <c r="CF404" s="210"/>
      <c r="CH404" s="209"/>
      <c r="CI404" s="210"/>
      <c r="CK404" s="209"/>
      <c r="CL404" s="210"/>
      <c r="CN404" s="209"/>
      <c r="CO404" s="210"/>
    </row>
    <row r="405" spans="1:93" ht="24.95" customHeight="1">
      <c r="A405" s="654" t="str">
        <f ca="1">IFERROR(IF(INDIRECT($A$14&amp;ROW())&lt;&gt;"",COUNTIF(Summary!$B$30:$B$1054,INDIRECT($A$14&amp;ROW())),""),"")</f>
        <v/>
      </c>
      <c r="B405" s="672"/>
      <c r="C405" s="210"/>
      <c r="E405" s="209"/>
      <c r="F405" s="210"/>
      <c r="H405" s="209"/>
      <c r="I405" s="210"/>
      <c r="K405" s="209"/>
      <c r="L405" s="210"/>
      <c r="N405" s="209"/>
      <c r="O405" s="210"/>
      <c r="Q405" s="209"/>
      <c r="R405" s="210"/>
      <c r="T405" s="209"/>
      <c r="U405" s="210"/>
      <c r="W405" s="209"/>
      <c r="X405" s="210"/>
      <c r="Z405" s="209"/>
      <c r="AA405" s="210"/>
      <c r="AC405" s="209"/>
      <c r="AD405" s="210"/>
      <c r="AF405" s="209"/>
      <c r="AG405" s="210"/>
      <c r="AI405" s="209"/>
      <c r="AJ405" s="210"/>
      <c r="AL405" s="209"/>
      <c r="AM405" s="210"/>
      <c r="AO405" s="209"/>
      <c r="AP405" s="210"/>
      <c r="AR405" s="209"/>
      <c r="AS405" s="210"/>
      <c r="AU405" s="209"/>
      <c r="AV405" s="210"/>
      <c r="AX405" s="209"/>
      <c r="AY405" s="671"/>
      <c r="BA405" s="209"/>
      <c r="BB405" s="210"/>
      <c r="BD405" s="209"/>
      <c r="BE405" s="210"/>
      <c r="BG405" s="209"/>
      <c r="BH405" s="210"/>
      <c r="BJ405" s="209"/>
      <c r="BK405" s="210"/>
      <c r="BM405" s="209"/>
      <c r="BN405" s="210"/>
      <c r="BP405" s="209"/>
      <c r="BQ405" s="210"/>
      <c r="BS405" s="209"/>
      <c r="BT405" s="210"/>
      <c r="BV405" s="209"/>
      <c r="BW405" s="210"/>
      <c r="BY405" s="209"/>
      <c r="BZ405" s="210"/>
      <c r="CB405" s="209"/>
      <c r="CC405" s="210"/>
      <c r="CE405" s="209"/>
      <c r="CF405" s="210"/>
      <c r="CH405" s="209"/>
      <c r="CI405" s="210"/>
      <c r="CK405" s="209"/>
      <c r="CL405" s="210"/>
      <c r="CN405" s="209"/>
      <c r="CO405" s="210"/>
    </row>
    <row r="406" spans="1:93" ht="24.95" customHeight="1">
      <c r="A406" s="654" t="str">
        <f ca="1">IFERROR(IF(INDIRECT($A$14&amp;ROW())&lt;&gt;"",COUNTIF(Summary!$B$30:$B$1054,INDIRECT($A$14&amp;ROW())),""),"")</f>
        <v/>
      </c>
      <c r="B406" s="672"/>
      <c r="C406" s="210"/>
      <c r="E406" s="209"/>
      <c r="F406" s="210"/>
      <c r="H406" s="209"/>
      <c r="I406" s="210"/>
      <c r="K406" s="209"/>
      <c r="L406" s="210"/>
      <c r="N406" s="209"/>
      <c r="O406" s="210"/>
      <c r="Q406" s="209"/>
      <c r="R406" s="210"/>
      <c r="T406" s="209"/>
      <c r="U406" s="210"/>
      <c r="W406" s="209"/>
      <c r="X406" s="210"/>
      <c r="Z406" s="209"/>
      <c r="AA406" s="210"/>
      <c r="AC406" s="209"/>
      <c r="AD406" s="210"/>
      <c r="AF406" s="209"/>
      <c r="AG406" s="210"/>
      <c r="AI406" s="209"/>
      <c r="AJ406" s="210"/>
      <c r="AL406" s="209"/>
      <c r="AM406" s="210"/>
      <c r="AO406" s="209"/>
      <c r="AP406" s="210"/>
      <c r="AR406" s="209"/>
      <c r="AS406" s="210"/>
      <c r="AU406" s="209"/>
      <c r="AV406" s="210"/>
      <c r="AX406" s="209"/>
      <c r="AY406" s="671"/>
      <c r="BA406" s="209"/>
      <c r="BB406" s="210"/>
      <c r="BD406" s="209"/>
      <c r="BE406" s="210"/>
      <c r="BG406" s="209"/>
      <c r="BH406" s="210"/>
      <c r="BJ406" s="209"/>
      <c r="BK406" s="210"/>
      <c r="BM406" s="209"/>
      <c r="BN406" s="210"/>
      <c r="BP406" s="209"/>
      <c r="BQ406" s="210"/>
      <c r="BS406" s="209"/>
      <c r="BT406" s="210"/>
      <c r="BV406" s="209"/>
      <c r="BW406" s="210"/>
      <c r="BY406" s="209"/>
      <c r="BZ406" s="210"/>
      <c r="CB406" s="209"/>
      <c r="CC406" s="210"/>
      <c r="CE406" s="209"/>
      <c r="CF406" s="210"/>
      <c r="CH406" s="209"/>
      <c r="CI406" s="210"/>
      <c r="CK406" s="209"/>
      <c r="CL406" s="210"/>
      <c r="CN406" s="209"/>
      <c r="CO406" s="210"/>
    </row>
    <row r="407" spans="1:93" ht="24.95" customHeight="1">
      <c r="A407" s="654" t="str">
        <f ca="1">IFERROR(IF(INDIRECT($A$14&amp;ROW())&lt;&gt;"",COUNTIF(Summary!$B$30:$B$1054,INDIRECT($A$14&amp;ROW())),""),"")</f>
        <v/>
      </c>
      <c r="B407" s="672"/>
      <c r="C407" s="210"/>
      <c r="E407" s="209"/>
      <c r="F407" s="210"/>
      <c r="H407" s="209"/>
      <c r="I407" s="210"/>
      <c r="K407" s="209"/>
      <c r="L407" s="210"/>
      <c r="N407" s="209"/>
      <c r="O407" s="210"/>
      <c r="Q407" s="209"/>
      <c r="R407" s="210"/>
      <c r="T407" s="209"/>
      <c r="U407" s="210"/>
      <c r="W407" s="209"/>
      <c r="X407" s="210"/>
      <c r="Z407" s="209"/>
      <c r="AA407" s="210"/>
      <c r="AC407" s="209"/>
      <c r="AD407" s="210"/>
      <c r="AF407" s="209"/>
      <c r="AG407" s="210"/>
      <c r="AI407" s="209"/>
      <c r="AJ407" s="210"/>
      <c r="AL407" s="209"/>
      <c r="AM407" s="210"/>
      <c r="AO407" s="209"/>
      <c r="AP407" s="210"/>
      <c r="AR407" s="209"/>
      <c r="AS407" s="210"/>
      <c r="AU407" s="209"/>
      <c r="AV407" s="210"/>
      <c r="AX407" s="209"/>
      <c r="AY407" s="671"/>
      <c r="BA407" s="209"/>
      <c r="BB407" s="210"/>
      <c r="BD407" s="209"/>
      <c r="BE407" s="210"/>
      <c r="BG407" s="209"/>
      <c r="BH407" s="210"/>
      <c r="BJ407" s="209"/>
      <c r="BK407" s="210"/>
      <c r="BM407" s="209"/>
      <c r="BN407" s="210"/>
      <c r="BP407" s="209"/>
      <c r="BQ407" s="210"/>
      <c r="BS407" s="209"/>
      <c r="BT407" s="210"/>
      <c r="BV407" s="209"/>
      <c r="BW407" s="210"/>
      <c r="BY407" s="209"/>
      <c r="BZ407" s="210"/>
      <c r="CB407" s="209"/>
      <c r="CC407" s="210"/>
      <c r="CE407" s="209"/>
      <c r="CF407" s="210"/>
      <c r="CH407" s="209"/>
      <c r="CI407" s="210"/>
      <c r="CK407" s="209"/>
      <c r="CL407" s="210"/>
      <c r="CN407" s="209"/>
      <c r="CO407" s="210"/>
    </row>
    <row r="408" spans="1:93" ht="24.95" customHeight="1">
      <c r="A408" s="654" t="str">
        <f ca="1">IFERROR(IF(INDIRECT($A$14&amp;ROW())&lt;&gt;"",COUNTIF(Summary!$B$30:$B$1054,INDIRECT($A$14&amp;ROW())),""),"")</f>
        <v/>
      </c>
      <c r="B408" s="672"/>
      <c r="C408" s="210"/>
      <c r="E408" s="209"/>
      <c r="F408" s="210"/>
      <c r="H408" s="209"/>
      <c r="I408" s="210"/>
      <c r="K408" s="209"/>
      <c r="L408" s="210"/>
      <c r="N408" s="209"/>
      <c r="O408" s="210"/>
      <c r="Q408" s="209"/>
      <c r="R408" s="210"/>
      <c r="T408" s="209"/>
      <c r="U408" s="210"/>
      <c r="W408" s="209"/>
      <c r="X408" s="210"/>
      <c r="Z408" s="209"/>
      <c r="AA408" s="210"/>
      <c r="AC408" s="209"/>
      <c r="AD408" s="210"/>
      <c r="AF408" s="209"/>
      <c r="AG408" s="210"/>
      <c r="AI408" s="209"/>
      <c r="AJ408" s="210"/>
      <c r="AL408" s="209"/>
      <c r="AM408" s="210"/>
      <c r="AO408" s="209"/>
      <c r="AP408" s="210"/>
      <c r="AR408" s="209"/>
      <c r="AS408" s="210"/>
      <c r="AU408" s="209"/>
      <c r="AV408" s="210"/>
      <c r="AX408" s="209"/>
      <c r="AY408" s="671"/>
      <c r="BA408" s="209"/>
      <c r="BB408" s="210"/>
      <c r="BD408" s="209"/>
      <c r="BE408" s="210"/>
      <c r="BG408" s="209"/>
      <c r="BH408" s="210"/>
      <c r="BJ408" s="209"/>
      <c r="BK408" s="210"/>
      <c r="BM408" s="209"/>
      <c r="BN408" s="210"/>
      <c r="BP408" s="209"/>
      <c r="BQ408" s="210"/>
      <c r="BS408" s="209"/>
      <c r="BT408" s="210"/>
      <c r="BV408" s="209"/>
      <c r="BW408" s="210"/>
      <c r="BY408" s="209"/>
      <c r="BZ408" s="210"/>
      <c r="CB408" s="209"/>
      <c r="CC408" s="210"/>
      <c r="CE408" s="209"/>
      <c r="CF408" s="210"/>
      <c r="CH408" s="209"/>
      <c r="CI408" s="210"/>
      <c r="CK408" s="209"/>
      <c r="CL408" s="210"/>
      <c r="CN408" s="209"/>
      <c r="CO408" s="210"/>
    </row>
    <row r="409" spans="1:93" ht="24.95" customHeight="1">
      <c r="A409" s="654" t="str">
        <f ca="1">IFERROR(IF(INDIRECT($A$14&amp;ROW())&lt;&gt;"",COUNTIF(Summary!$B$30:$B$1054,INDIRECT($A$14&amp;ROW())),""),"")</f>
        <v/>
      </c>
      <c r="B409" s="672"/>
      <c r="C409" s="210"/>
      <c r="E409" s="209"/>
      <c r="F409" s="210"/>
      <c r="H409" s="209"/>
      <c r="I409" s="210"/>
      <c r="K409" s="209"/>
      <c r="L409" s="210"/>
      <c r="N409" s="209"/>
      <c r="O409" s="210"/>
      <c r="Q409" s="209"/>
      <c r="R409" s="210"/>
      <c r="T409" s="209"/>
      <c r="U409" s="210"/>
      <c r="W409" s="209"/>
      <c r="X409" s="210"/>
      <c r="Z409" s="209"/>
      <c r="AA409" s="210"/>
      <c r="AC409" s="209"/>
      <c r="AD409" s="210"/>
      <c r="AF409" s="209"/>
      <c r="AG409" s="210"/>
      <c r="AI409" s="209"/>
      <c r="AJ409" s="210"/>
      <c r="AL409" s="209"/>
      <c r="AM409" s="210"/>
      <c r="AO409" s="209"/>
      <c r="AP409" s="210"/>
      <c r="AR409" s="209"/>
      <c r="AS409" s="210"/>
      <c r="AU409" s="209"/>
      <c r="AV409" s="210"/>
      <c r="AX409" s="209"/>
      <c r="AY409" s="671"/>
      <c r="BA409" s="209"/>
      <c r="BB409" s="210"/>
      <c r="BD409" s="209"/>
      <c r="BE409" s="210"/>
      <c r="BG409" s="209"/>
      <c r="BH409" s="210"/>
      <c r="BJ409" s="209"/>
      <c r="BK409" s="210"/>
      <c r="BM409" s="209"/>
      <c r="BN409" s="210"/>
      <c r="BP409" s="209"/>
      <c r="BQ409" s="210"/>
      <c r="BS409" s="209"/>
      <c r="BT409" s="210"/>
      <c r="BV409" s="209"/>
      <c r="BW409" s="210"/>
      <c r="BY409" s="209"/>
      <c r="BZ409" s="210"/>
      <c r="CB409" s="209"/>
      <c r="CC409" s="210"/>
      <c r="CE409" s="209"/>
      <c r="CF409" s="210"/>
      <c r="CH409" s="209"/>
      <c r="CI409" s="210"/>
      <c r="CK409" s="209"/>
      <c r="CL409" s="210"/>
      <c r="CN409" s="209"/>
      <c r="CO409" s="210"/>
    </row>
    <row r="410" spans="1:93" ht="24.95" customHeight="1">
      <c r="A410" s="654" t="str">
        <f ca="1">IFERROR(IF(INDIRECT($A$14&amp;ROW())&lt;&gt;"",COUNTIF(Summary!$B$30:$B$1054,INDIRECT($A$14&amp;ROW())),""),"")</f>
        <v/>
      </c>
      <c r="B410" s="672"/>
      <c r="C410" s="210"/>
      <c r="E410" s="209"/>
      <c r="F410" s="210"/>
      <c r="H410" s="209"/>
      <c r="I410" s="210"/>
      <c r="K410" s="209"/>
      <c r="L410" s="210"/>
      <c r="N410" s="209"/>
      <c r="O410" s="210"/>
      <c r="Q410" s="209"/>
      <c r="R410" s="210"/>
      <c r="T410" s="209"/>
      <c r="U410" s="210"/>
      <c r="W410" s="209"/>
      <c r="X410" s="210"/>
      <c r="Z410" s="209"/>
      <c r="AA410" s="210"/>
      <c r="AC410" s="209"/>
      <c r="AD410" s="210"/>
      <c r="AF410" s="209"/>
      <c r="AG410" s="210"/>
      <c r="AI410" s="209"/>
      <c r="AJ410" s="210"/>
      <c r="AL410" s="209"/>
      <c r="AM410" s="210"/>
      <c r="AO410" s="209"/>
      <c r="AP410" s="210"/>
      <c r="AR410" s="209"/>
      <c r="AS410" s="210"/>
      <c r="AU410" s="209"/>
      <c r="AV410" s="210"/>
      <c r="AX410" s="209"/>
      <c r="AY410" s="671"/>
      <c r="BA410" s="209"/>
      <c r="BB410" s="210"/>
      <c r="BD410" s="209"/>
      <c r="BE410" s="210"/>
      <c r="BG410" s="209"/>
      <c r="BH410" s="210"/>
      <c r="BJ410" s="209"/>
      <c r="BK410" s="210"/>
      <c r="BM410" s="209"/>
      <c r="BN410" s="210"/>
      <c r="BP410" s="209"/>
      <c r="BQ410" s="210"/>
      <c r="BS410" s="209"/>
      <c r="BT410" s="210"/>
      <c r="BV410" s="209"/>
      <c r="BW410" s="210"/>
      <c r="BY410" s="209"/>
      <c r="BZ410" s="210"/>
      <c r="CB410" s="209"/>
      <c r="CC410" s="210"/>
      <c r="CE410" s="209"/>
      <c r="CF410" s="210"/>
      <c r="CH410" s="209"/>
      <c r="CI410" s="210"/>
      <c r="CK410" s="209"/>
      <c r="CL410" s="210"/>
      <c r="CN410" s="209"/>
      <c r="CO410" s="210"/>
    </row>
    <row r="411" spans="1:93" ht="24.95" customHeight="1">
      <c r="A411" s="654" t="str">
        <f ca="1">IFERROR(IF(INDIRECT($A$14&amp;ROW())&lt;&gt;"",COUNTIF(Summary!$B$30:$B$1054,INDIRECT($A$14&amp;ROW())),""),"")</f>
        <v/>
      </c>
      <c r="B411" s="672"/>
      <c r="C411" s="210"/>
      <c r="E411" s="209"/>
      <c r="F411" s="210"/>
      <c r="H411" s="209"/>
      <c r="I411" s="210"/>
      <c r="K411" s="209"/>
      <c r="L411" s="210"/>
      <c r="N411" s="209"/>
      <c r="O411" s="210"/>
      <c r="Q411" s="209"/>
      <c r="R411" s="210"/>
      <c r="T411" s="209"/>
      <c r="U411" s="210"/>
      <c r="W411" s="209"/>
      <c r="X411" s="210"/>
      <c r="Z411" s="209"/>
      <c r="AA411" s="210"/>
      <c r="AC411" s="209"/>
      <c r="AD411" s="210"/>
      <c r="AF411" s="209"/>
      <c r="AG411" s="210"/>
      <c r="AI411" s="209"/>
      <c r="AJ411" s="210"/>
      <c r="AL411" s="209"/>
      <c r="AM411" s="210"/>
      <c r="AO411" s="209"/>
      <c r="AP411" s="210"/>
      <c r="AR411" s="209"/>
      <c r="AS411" s="210"/>
      <c r="AU411" s="209"/>
      <c r="AV411" s="210"/>
      <c r="AX411" s="209"/>
      <c r="AY411" s="671"/>
      <c r="BA411" s="209"/>
      <c r="BB411" s="210"/>
      <c r="BD411" s="209"/>
      <c r="BE411" s="210"/>
      <c r="BG411" s="209"/>
      <c r="BH411" s="210"/>
      <c r="BJ411" s="209"/>
      <c r="BK411" s="210"/>
      <c r="BM411" s="209"/>
      <c r="BN411" s="210"/>
      <c r="BP411" s="209"/>
      <c r="BQ411" s="210"/>
      <c r="BS411" s="209"/>
      <c r="BT411" s="210"/>
      <c r="BV411" s="209"/>
      <c r="BW411" s="210"/>
      <c r="BY411" s="209"/>
      <c r="BZ411" s="210"/>
      <c r="CB411" s="209"/>
      <c r="CC411" s="210"/>
      <c r="CE411" s="209"/>
      <c r="CF411" s="210"/>
      <c r="CH411" s="209"/>
      <c r="CI411" s="210"/>
      <c r="CK411" s="209"/>
      <c r="CL411" s="210"/>
      <c r="CN411" s="209"/>
      <c r="CO411" s="210"/>
    </row>
    <row r="412" spans="1:93" ht="24.95" customHeight="1">
      <c r="A412" s="654" t="str">
        <f ca="1">IFERROR(IF(INDIRECT($A$14&amp;ROW())&lt;&gt;"",COUNTIF(Summary!$B$30:$B$1054,INDIRECT($A$14&amp;ROW())),""),"")</f>
        <v/>
      </c>
      <c r="B412" s="672"/>
      <c r="C412" s="210"/>
      <c r="E412" s="209"/>
      <c r="F412" s="210"/>
      <c r="H412" s="209"/>
      <c r="I412" s="210"/>
      <c r="K412" s="209"/>
      <c r="L412" s="210"/>
      <c r="N412" s="209"/>
      <c r="O412" s="210"/>
      <c r="Q412" s="209"/>
      <c r="R412" s="210"/>
      <c r="T412" s="209"/>
      <c r="U412" s="210"/>
      <c r="W412" s="209"/>
      <c r="X412" s="210"/>
      <c r="Z412" s="209"/>
      <c r="AA412" s="210"/>
      <c r="AC412" s="209"/>
      <c r="AD412" s="210"/>
      <c r="AF412" s="209"/>
      <c r="AG412" s="210"/>
      <c r="AI412" s="209"/>
      <c r="AJ412" s="210"/>
      <c r="AL412" s="209"/>
      <c r="AM412" s="210"/>
      <c r="AO412" s="209"/>
      <c r="AP412" s="210"/>
      <c r="AR412" s="209"/>
      <c r="AS412" s="210"/>
      <c r="AU412" s="209"/>
      <c r="AV412" s="210"/>
      <c r="AX412" s="209"/>
      <c r="AY412" s="671"/>
      <c r="BA412" s="209"/>
      <c r="BB412" s="210"/>
      <c r="BD412" s="209"/>
      <c r="BE412" s="210"/>
      <c r="BG412" s="209"/>
      <c r="BH412" s="210"/>
      <c r="BJ412" s="209"/>
      <c r="BK412" s="210"/>
      <c r="BM412" s="209"/>
      <c r="BN412" s="210"/>
      <c r="BP412" s="209"/>
      <c r="BQ412" s="210"/>
      <c r="BS412" s="209"/>
      <c r="BT412" s="210"/>
      <c r="BV412" s="209"/>
      <c r="BW412" s="210"/>
      <c r="BY412" s="209"/>
      <c r="BZ412" s="210"/>
      <c r="CB412" s="209"/>
      <c r="CC412" s="210"/>
      <c r="CE412" s="209"/>
      <c r="CF412" s="210"/>
      <c r="CH412" s="209"/>
      <c r="CI412" s="210"/>
      <c r="CK412" s="209"/>
      <c r="CL412" s="210"/>
      <c r="CN412" s="209"/>
      <c r="CO412" s="210"/>
    </row>
    <row r="413" spans="1:93" ht="24.95" customHeight="1">
      <c r="A413" s="654" t="str">
        <f ca="1">IFERROR(IF(INDIRECT($A$14&amp;ROW())&lt;&gt;"",COUNTIF(Summary!$B$30:$B$1054,INDIRECT($A$14&amp;ROW())),""),"")</f>
        <v/>
      </c>
      <c r="B413" s="672"/>
      <c r="C413" s="210"/>
      <c r="E413" s="209"/>
      <c r="F413" s="210"/>
      <c r="H413" s="209"/>
      <c r="I413" s="210"/>
      <c r="K413" s="209"/>
      <c r="L413" s="210"/>
      <c r="N413" s="209"/>
      <c r="O413" s="210"/>
      <c r="Q413" s="209"/>
      <c r="R413" s="210"/>
      <c r="T413" s="209"/>
      <c r="U413" s="210"/>
      <c r="W413" s="209"/>
      <c r="X413" s="210"/>
      <c r="Z413" s="209"/>
      <c r="AA413" s="210"/>
      <c r="AC413" s="209"/>
      <c r="AD413" s="210"/>
      <c r="AF413" s="209"/>
      <c r="AG413" s="210"/>
      <c r="AI413" s="209"/>
      <c r="AJ413" s="210"/>
      <c r="AL413" s="209"/>
      <c r="AM413" s="210"/>
      <c r="AO413" s="209"/>
      <c r="AP413" s="210"/>
      <c r="AR413" s="209"/>
      <c r="AS413" s="210"/>
      <c r="AU413" s="209"/>
      <c r="AV413" s="210"/>
      <c r="AX413" s="209"/>
      <c r="AY413" s="671"/>
      <c r="BA413" s="209"/>
      <c r="BB413" s="210"/>
      <c r="BD413" s="209"/>
      <c r="BE413" s="210"/>
      <c r="BG413" s="209"/>
      <c r="BH413" s="210"/>
      <c r="BJ413" s="209"/>
      <c r="BK413" s="210"/>
      <c r="BM413" s="209"/>
      <c r="BN413" s="210"/>
      <c r="BP413" s="209"/>
      <c r="BQ413" s="210"/>
      <c r="BS413" s="209"/>
      <c r="BT413" s="210"/>
      <c r="BV413" s="209"/>
      <c r="BW413" s="210"/>
      <c r="BY413" s="209"/>
      <c r="BZ413" s="210"/>
      <c r="CB413" s="209"/>
      <c r="CC413" s="210"/>
      <c r="CE413" s="209"/>
      <c r="CF413" s="210"/>
      <c r="CH413" s="209"/>
      <c r="CI413" s="210"/>
      <c r="CK413" s="209"/>
      <c r="CL413" s="210"/>
      <c r="CN413" s="209"/>
      <c r="CO413" s="210"/>
    </row>
    <row r="414" spans="1:93" ht="24.95" customHeight="1">
      <c r="A414" s="654" t="str">
        <f ca="1">IFERROR(IF(INDIRECT($A$14&amp;ROW())&lt;&gt;"",COUNTIF(Summary!$B$30:$B$1054,INDIRECT($A$14&amp;ROW())),""),"")</f>
        <v/>
      </c>
      <c r="B414" s="672"/>
      <c r="C414" s="210"/>
      <c r="E414" s="209"/>
      <c r="F414" s="210"/>
      <c r="H414" s="209"/>
      <c r="I414" s="210"/>
      <c r="K414" s="209"/>
      <c r="L414" s="210"/>
      <c r="N414" s="209"/>
      <c r="O414" s="210"/>
      <c r="Q414" s="209"/>
      <c r="R414" s="210"/>
      <c r="T414" s="209"/>
      <c r="U414" s="210"/>
      <c r="W414" s="209"/>
      <c r="X414" s="210"/>
      <c r="Z414" s="209"/>
      <c r="AA414" s="210"/>
      <c r="AC414" s="209"/>
      <c r="AD414" s="210"/>
      <c r="AF414" s="209"/>
      <c r="AG414" s="210"/>
      <c r="AI414" s="209"/>
      <c r="AJ414" s="210"/>
      <c r="AL414" s="209"/>
      <c r="AM414" s="210"/>
      <c r="AO414" s="209"/>
      <c r="AP414" s="210"/>
      <c r="AR414" s="209"/>
      <c r="AS414" s="210"/>
      <c r="AU414" s="209"/>
      <c r="AV414" s="210"/>
      <c r="AX414" s="209"/>
      <c r="AY414" s="671"/>
      <c r="BA414" s="209"/>
      <c r="BB414" s="210"/>
      <c r="BD414" s="209"/>
      <c r="BE414" s="210"/>
      <c r="BG414" s="209"/>
      <c r="BH414" s="210"/>
      <c r="BJ414" s="209"/>
      <c r="BK414" s="210"/>
      <c r="BM414" s="209"/>
      <c r="BN414" s="210"/>
      <c r="BP414" s="209"/>
      <c r="BQ414" s="210"/>
      <c r="BS414" s="209"/>
      <c r="BT414" s="210"/>
      <c r="BV414" s="209"/>
      <c r="BW414" s="210"/>
      <c r="BY414" s="209"/>
      <c r="BZ414" s="210"/>
      <c r="CB414" s="209"/>
      <c r="CC414" s="210"/>
      <c r="CE414" s="209"/>
      <c r="CF414" s="210"/>
      <c r="CH414" s="209"/>
      <c r="CI414" s="210"/>
      <c r="CK414" s="209"/>
      <c r="CL414" s="210"/>
      <c r="CN414" s="209"/>
      <c r="CO414" s="210"/>
    </row>
    <row r="415" spans="1:93" ht="24.95" customHeight="1">
      <c r="A415" s="654" t="str">
        <f ca="1">IFERROR(IF(INDIRECT($A$14&amp;ROW())&lt;&gt;"",COUNTIF(Summary!$B$30:$B$1054,INDIRECT($A$14&amp;ROW())),""),"")</f>
        <v/>
      </c>
      <c r="B415" s="672"/>
      <c r="C415" s="210"/>
      <c r="E415" s="209"/>
      <c r="F415" s="210"/>
      <c r="H415" s="209"/>
      <c r="I415" s="210"/>
      <c r="K415" s="209"/>
      <c r="L415" s="210"/>
      <c r="N415" s="209"/>
      <c r="O415" s="210"/>
      <c r="Q415" s="209"/>
      <c r="R415" s="210"/>
      <c r="T415" s="209"/>
      <c r="U415" s="210"/>
      <c r="W415" s="209"/>
      <c r="X415" s="210"/>
      <c r="Z415" s="209"/>
      <c r="AA415" s="210"/>
      <c r="AC415" s="209"/>
      <c r="AD415" s="210"/>
      <c r="AF415" s="209"/>
      <c r="AG415" s="210"/>
      <c r="AI415" s="209"/>
      <c r="AJ415" s="210"/>
      <c r="AL415" s="209"/>
      <c r="AM415" s="210"/>
      <c r="AO415" s="209"/>
      <c r="AP415" s="210"/>
      <c r="AR415" s="209"/>
      <c r="AS415" s="210"/>
      <c r="AU415" s="209"/>
      <c r="AV415" s="210"/>
      <c r="AX415" s="209"/>
      <c r="AY415" s="671"/>
      <c r="BA415" s="209"/>
      <c r="BB415" s="210"/>
      <c r="BD415" s="209"/>
      <c r="BE415" s="210"/>
      <c r="BG415" s="209"/>
      <c r="BH415" s="210"/>
      <c r="BJ415" s="209"/>
      <c r="BK415" s="210"/>
      <c r="BM415" s="209"/>
      <c r="BN415" s="210"/>
      <c r="BP415" s="209"/>
      <c r="BQ415" s="210"/>
      <c r="BS415" s="209"/>
      <c r="BT415" s="210"/>
      <c r="BV415" s="209"/>
      <c r="BW415" s="210"/>
      <c r="BY415" s="209"/>
      <c r="BZ415" s="210"/>
      <c r="CB415" s="209"/>
      <c r="CC415" s="210"/>
      <c r="CE415" s="209"/>
      <c r="CF415" s="210"/>
      <c r="CH415" s="209"/>
      <c r="CI415" s="210"/>
      <c r="CK415" s="209"/>
      <c r="CL415" s="210"/>
      <c r="CN415" s="209"/>
      <c r="CO415" s="210"/>
    </row>
    <row r="416" spans="1:93" ht="24.95" customHeight="1">
      <c r="A416" s="654" t="str">
        <f ca="1">IFERROR(IF(INDIRECT($A$14&amp;ROW())&lt;&gt;"",COUNTIF(Summary!$B$30:$B$1054,INDIRECT($A$14&amp;ROW())),""),"")</f>
        <v/>
      </c>
      <c r="B416" s="672"/>
      <c r="C416" s="210"/>
      <c r="E416" s="209"/>
      <c r="F416" s="210"/>
      <c r="H416" s="209"/>
      <c r="I416" s="210"/>
      <c r="K416" s="209"/>
      <c r="L416" s="210"/>
      <c r="N416" s="209"/>
      <c r="O416" s="210"/>
      <c r="Q416" s="209"/>
      <c r="R416" s="210"/>
      <c r="T416" s="209"/>
      <c r="U416" s="210"/>
      <c r="W416" s="209"/>
      <c r="X416" s="210"/>
      <c r="Z416" s="209"/>
      <c r="AA416" s="210"/>
      <c r="AC416" s="209"/>
      <c r="AD416" s="210"/>
      <c r="AF416" s="209"/>
      <c r="AG416" s="210"/>
      <c r="AI416" s="209"/>
      <c r="AJ416" s="210"/>
      <c r="AL416" s="209"/>
      <c r="AM416" s="210"/>
      <c r="AO416" s="209"/>
      <c r="AP416" s="210"/>
      <c r="AR416" s="209"/>
      <c r="AS416" s="210"/>
      <c r="AU416" s="209"/>
      <c r="AV416" s="210"/>
      <c r="AX416" s="209"/>
      <c r="AY416" s="671"/>
      <c r="BA416" s="209"/>
      <c r="BB416" s="210"/>
      <c r="BD416" s="209"/>
      <c r="BE416" s="210"/>
      <c r="BG416" s="209"/>
      <c r="BH416" s="210"/>
      <c r="BJ416" s="209"/>
      <c r="BK416" s="210"/>
      <c r="BM416" s="209"/>
      <c r="BN416" s="210"/>
      <c r="BP416" s="209"/>
      <c r="BQ416" s="210"/>
      <c r="BS416" s="209"/>
      <c r="BT416" s="210"/>
      <c r="BV416" s="209"/>
      <c r="BW416" s="210"/>
      <c r="BY416" s="209"/>
      <c r="BZ416" s="210"/>
      <c r="CB416" s="209"/>
      <c r="CC416" s="210"/>
      <c r="CE416" s="209"/>
      <c r="CF416" s="210"/>
      <c r="CH416" s="209"/>
      <c r="CI416" s="210"/>
      <c r="CK416" s="209"/>
      <c r="CL416" s="210"/>
      <c r="CN416" s="209"/>
      <c r="CO416" s="210"/>
    </row>
    <row r="417" spans="1:93" ht="24.95" customHeight="1">
      <c r="A417" s="654" t="str">
        <f ca="1">IFERROR(IF(INDIRECT($A$14&amp;ROW())&lt;&gt;"",COUNTIF(Summary!$B$30:$B$1054,INDIRECT($A$14&amp;ROW())),""),"")</f>
        <v/>
      </c>
      <c r="B417" s="672"/>
      <c r="C417" s="210"/>
      <c r="E417" s="209"/>
      <c r="F417" s="210"/>
      <c r="H417" s="209"/>
      <c r="I417" s="210"/>
      <c r="K417" s="209"/>
      <c r="L417" s="210"/>
      <c r="N417" s="209"/>
      <c r="O417" s="210"/>
      <c r="Q417" s="209"/>
      <c r="R417" s="210"/>
      <c r="T417" s="209"/>
      <c r="U417" s="210"/>
      <c r="W417" s="209"/>
      <c r="X417" s="210"/>
      <c r="Z417" s="209"/>
      <c r="AA417" s="210"/>
      <c r="AC417" s="209"/>
      <c r="AD417" s="210"/>
      <c r="AF417" s="209"/>
      <c r="AG417" s="210"/>
      <c r="AI417" s="209"/>
      <c r="AJ417" s="210"/>
      <c r="AL417" s="209"/>
      <c r="AM417" s="210"/>
      <c r="AO417" s="209"/>
      <c r="AP417" s="210"/>
      <c r="AR417" s="209"/>
      <c r="AS417" s="210"/>
      <c r="AU417" s="209"/>
      <c r="AV417" s="210"/>
      <c r="AX417" s="209"/>
      <c r="AY417" s="671"/>
      <c r="BA417" s="209"/>
      <c r="BB417" s="210"/>
      <c r="BD417" s="209"/>
      <c r="BE417" s="210"/>
      <c r="BG417" s="209"/>
      <c r="BH417" s="210"/>
      <c r="BJ417" s="209"/>
      <c r="BK417" s="210"/>
      <c r="BM417" s="209"/>
      <c r="BN417" s="210"/>
      <c r="BP417" s="209"/>
      <c r="BQ417" s="210"/>
      <c r="BS417" s="209"/>
      <c r="BT417" s="210"/>
      <c r="BV417" s="209"/>
      <c r="BW417" s="210"/>
      <c r="BY417" s="209"/>
      <c r="BZ417" s="210"/>
      <c r="CB417" s="209"/>
      <c r="CC417" s="210"/>
      <c r="CE417" s="209"/>
      <c r="CF417" s="210"/>
      <c r="CH417" s="209"/>
      <c r="CI417" s="210"/>
      <c r="CK417" s="209"/>
      <c r="CL417" s="210"/>
      <c r="CN417" s="209"/>
      <c r="CO417" s="210"/>
    </row>
    <row r="418" spans="1:93" ht="24.95" customHeight="1">
      <c r="A418" s="654" t="str">
        <f ca="1">IFERROR(IF(INDIRECT($A$14&amp;ROW())&lt;&gt;"",COUNTIF(Summary!$B$30:$B$1054,INDIRECT($A$14&amp;ROW())),""),"")</f>
        <v/>
      </c>
      <c r="B418" s="672"/>
      <c r="C418" s="210"/>
      <c r="E418" s="209"/>
      <c r="F418" s="210"/>
      <c r="H418" s="209"/>
      <c r="I418" s="210"/>
      <c r="K418" s="209"/>
      <c r="L418" s="210"/>
      <c r="N418" s="209"/>
      <c r="O418" s="210"/>
      <c r="Q418" s="209"/>
      <c r="R418" s="210"/>
      <c r="T418" s="209"/>
      <c r="U418" s="210"/>
      <c r="W418" s="209"/>
      <c r="X418" s="210"/>
      <c r="Z418" s="209"/>
      <c r="AA418" s="210"/>
      <c r="AC418" s="209"/>
      <c r="AD418" s="210"/>
      <c r="AF418" s="209"/>
      <c r="AG418" s="210"/>
      <c r="AI418" s="209"/>
      <c r="AJ418" s="210"/>
      <c r="AL418" s="209"/>
      <c r="AM418" s="210"/>
      <c r="AO418" s="209"/>
      <c r="AP418" s="210"/>
      <c r="AR418" s="209"/>
      <c r="AS418" s="210"/>
      <c r="AU418" s="209"/>
      <c r="AV418" s="210"/>
      <c r="AX418" s="209"/>
      <c r="AY418" s="671"/>
      <c r="BA418" s="209"/>
      <c r="BB418" s="210"/>
      <c r="BD418" s="209"/>
      <c r="BE418" s="210"/>
      <c r="BG418" s="209"/>
      <c r="BH418" s="210"/>
      <c r="BJ418" s="209"/>
      <c r="BK418" s="210"/>
      <c r="BM418" s="209"/>
      <c r="BN418" s="210"/>
      <c r="BP418" s="209"/>
      <c r="BQ418" s="210"/>
      <c r="BS418" s="209"/>
      <c r="BT418" s="210"/>
      <c r="BV418" s="209"/>
      <c r="BW418" s="210"/>
      <c r="BY418" s="209"/>
      <c r="BZ418" s="210"/>
      <c r="CB418" s="209"/>
      <c r="CC418" s="210"/>
      <c r="CE418" s="209"/>
      <c r="CF418" s="210"/>
      <c r="CH418" s="209"/>
      <c r="CI418" s="210"/>
      <c r="CK418" s="209"/>
      <c r="CL418" s="210"/>
      <c r="CN418" s="209"/>
      <c r="CO418" s="210"/>
    </row>
    <row r="419" spans="1:93" ht="24.95" customHeight="1">
      <c r="A419" s="654" t="str">
        <f ca="1">IFERROR(IF(INDIRECT($A$14&amp;ROW())&lt;&gt;"",COUNTIF(Summary!$B$30:$B$1054,INDIRECT($A$14&amp;ROW())),""),"")</f>
        <v/>
      </c>
      <c r="B419" s="672"/>
      <c r="C419" s="210"/>
      <c r="E419" s="209"/>
      <c r="F419" s="210"/>
      <c r="H419" s="209"/>
      <c r="I419" s="210"/>
      <c r="K419" s="209"/>
      <c r="L419" s="210"/>
      <c r="N419" s="209"/>
      <c r="O419" s="210"/>
      <c r="Q419" s="209"/>
      <c r="R419" s="210"/>
      <c r="T419" s="209"/>
      <c r="U419" s="210"/>
      <c r="W419" s="209"/>
      <c r="X419" s="210"/>
      <c r="Z419" s="209"/>
      <c r="AA419" s="210"/>
      <c r="AC419" s="209"/>
      <c r="AD419" s="210"/>
      <c r="AF419" s="209"/>
      <c r="AG419" s="210"/>
      <c r="AI419" s="209"/>
      <c r="AJ419" s="210"/>
      <c r="AL419" s="209"/>
      <c r="AM419" s="210"/>
      <c r="AO419" s="209"/>
      <c r="AP419" s="210"/>
      <c r="AR419" s="209"/>
      <c r="AS419" s="210"/>
      <c r="AU419" s="209"/>
      <c r="AV419" s="210"/>
      <c r="AX419" s="209"/>
      <c r="AY419" s="671"/>
      <c r="BA419" s="209"/>
      <c r="BB419" s="210"/>
      <c r="BD419" s="209"/>
      <c r="BE419" s="210"/>
      <c r="BG419" s="209"/>
      <c r="BH419" s="210"/>
      <c r="BJ419" s="209"/>
      <c r="BK419" s="210"/>
      <c r="BM419" s="209"/>
      <c r="BN419" s="210"/>
      <c r="BP419" s="209"/>
      <c r="BQ419" s="210"/>
      <c r="BS419" s="209"/>
      <c r="BT419" s="210"/>
      <c r="BV419" s="209"/>
      <c r="BW419" s="210"/>
      <c r="BY419" s="209"/>
      <c r="BZ419" s="210"/>
      <c r="CB419" s="209"/>
      <c r="CC419" s="210"/>
      <c r="CE419" s="209"/>
      <c r="CF419" s="210"/>
      <c r="CH419" s="209"/>
      <c r="CI419" s="210"/>
      <c r="CK419" s="209"/>
      <c r="CL419" s="210"/>
      <c r="CN419" s="209"/>
      <c r="CO419" s="210"/>
    </row>
    <row r="420" spans="1:93" ht="24.95" customHeight="1">
      <c r="A420" s="654" t="str">
        <f ca="1">IFERROR(IF(INDIRECT($A$14&amp;ROW())&lt;&gt;"",COUNTIF(Summary!$B$30:$B$1054,INDIRECT($A$14&amp;ROW())),""),"")</f>
        <v/>
      </c>
      <c r="B420" s="672"/>
      <c r="C420" s="210"/>
      <c r="E420" s="209"/>
      <c r="F420" s="210"/>
      <c r="H420" s="209"/>
      <c r="I420" s="210"/>
      <c r="K420" s="209"/>
      <c r="L420" s="210"/>
      <c r="N420" s="209"/>
      <c r="O420" s="210"/>
      <c r="Q420" s="209"/>
      <c r="R420" s="210"/>
      <c r="T420" s="209"/>
      <c r="U420" s="210"/>
      <c r="W420" s="209"/>
      <c r="X420" s="210"/>
      <c r="Z420" s="209"/>
      <c r="AA420" s="210"/>
      <c r="AC420" s="209"/>
      <c r="AD420" s="210"/>
      <c r="AF420" s="209"/>
      <c r="AG420" s="210"/>
      <c r="AI420" s="209"/>
      <c r="AJ420" s="210"/>
      <c r="AL420" s="209"/>
      <c r="AM420" s="210"/>
      <c r="AO420" s="209"/>
      <c r="AP420" s="210"/>
      <c r="AR420" s="209"/>
      <c r="AS420" s="210"/>
      <c r="AU420" s="209"/>
      <c r="AV420" s="210"/>
      <c r="AX420" s="209"/>
      <c r="AY420" s="671"/>
      <c r="BA420" s="209"/>
      <c r="BB420" s="210"/>
      <c r="BD420" s="209"/>
      <c r="BE420" s="210"/>
      <c r="BG420" s="209"/>
      <c r="BH420" s="210"/>
      <c r="BJ420" s="209"/>
      <c r="BK420" s="210"/>
      <c r="BM420" s="209"/>
      <c r="BN420" s="210"/>
      <c r="BP420" s="209"/>
      <c r="BQ420" s="210"/>
      <c r="BS420" s="209"/>
      <c r="BT420" s="210"/>
      <c r="BV420" s="209"/>
      <c r="BW420" s="210"/>
      <c r="BY420" s="209"/>
      <c r="BZ420" s="210"/>
      <c r="CB420" s="209"/>
      <c r="CC420" s="210"/>
      <c r="CE420" s="209"/>
      <c r="CF420" s="210"/>
      <c r="CH420" s="209"/>
      <c r="CI420" s="210"/>
      <c r="CK420" s="209"/>
      <c r="CL420" s="210"/>
      <c r="CN420" s="209"/>
      <c r="CO420" s="210"/>
    </row>
    <row r="421" spans="1:93" ht="24.95" customHeight="1">
      <c r="A421" s="654" t="str">
        <f ca="1">IFERROR(IF(INDIRECT($A$14&amp;ROW())&lt;&gt;"",COUNTIF(Summary!$B$30:$B$1054,INDIRECT($A$14&amp;ROW())),""),"")</f>
        <v/>
      </c>
      <c r="B421" s="672"/>
      <c r="C421" s="210"/>
      <c r="E421" s="209"/>
      <c r="F421" s="210"/>
      <c r="H421" s="209"/>
      <c r="I421" s="210"/>
      <c r="K421" s="209"/>
      <c r="L421" s="210"/>
      <c r="N421" s="209"/>
      <c r="O421" s="210"/>
      <c r="Q421" s="209"/>
      <c r="R421" s="210"/>
      <c r="T421" s="209"/>
      <c r="U421" s="210"/>
      <c r="W421" s="209"/>
      <c r="X421" s="210"/>
      <c r="Z421" s="209"/>
      <c r="AA421" s="210"/>
      <c r="AC421" s="209"/>
      <c r="AD421" s="210"/>
      <c r="AF421" s="209"/>
      <c r="AG421" s="210"/>
      <c r="AI421" s="209"/>
      <c r="AJ421" s="210"/>
      <c r="AL421" s="209"/>
      <c r="AM421" s="210"/>
      <c r="AO421" s="209"/>
      <c r="AP421" s="210"/>
      <c r="AR421" s="209"/>
      <c r="AS421" s="210"/>
      <c r="AU421" s="209"/>
      <c r="AV421" s="210"/>
      <c r="AX421" s="209"/>
      <c r="AY421" s="671"/>
      <c r="BA421" s="209"/>
      <c r="BB421" s="210"/>
      <c r="BD421" s="209"/>
      <c r="BE421" s="210"/>
      <c r="BG421" s="209"/>
      <c r="BH421" s="210"/>
      <c r="BJ421" s="209"/>
      <c r="BK421" s="210"/>
      <c r="BM421" s="209"/>
      <c r="BN421" s="210"/>
      <c r="BP421" s="209"/>
      <c r="BQ421" s="210"/>
      <c r="BS421" s="209"/>
      <c r="BT421" s="210"/>
      <c r="BV421" s="209"/>
      <c r="BW421" s="210"/>
      <c r="BY421" s="209"/>
      <c r="BZ421" s="210"/>
      <c r="CB421" s="209"/>
      <c r="CC421" s="210"/>
      <c r="CE421" s="209"/>
      <c r="CF421" s="210"/>
      <c r="CH421" s="209"/>
      <c r="CI421" s="210"/>
      <c r="CK421" s="209"/>
      <c r="CL421" s="210"/>
      <c r="CN421" s="209"/>
      <c r="CO421" s="210"/>
    </row>
    <row r="422" spans="1:93" ht="24.95" customHeight="1">
      <c r="A422" s="654" t="str">
        <f ca="1">IFERROR(IF(INDIRECT($A$14&amp;ROW())&lt;&gt;"",COUNTIF(Summary!$B$30:$B$1054,INDIRECT($A$14&amp;ROW())),""),"")</f>
        <v/>
      </c>
      <c r="B422" s="672"/>
      <c r="C422" s="210"/>
      <c r="E422" s="209"/>
      <c r="F422" s="210"/>
      <c r="H422" s="209"/>
      <c r="I422" s="210"/>
      <c r="K422" s="209"/>
      <c r="L422" s="210"/>
      <c r="N422" s="209"/>
      <c r="O422" s="210"/>
      <c r="Q422" s="209"/>
      <c r="R422" s="210"/>
      <c r="T422" s="209"/>
      <c r="U422" s="210"/>
      <c r="W422" s="209"/>
      <c r="X422" s="210"/>
      <c r="Z422" s="209"/>
      <c r="AA422" s="210"/>
      <c r="AC422" s="209"/>
      <c r="AD422" s="210"/>
      <c r="AF422" s="209"/>
      <c r="AG422" s="210"/>
      <c r="AI422" s="209"/>
      <c r="AJ422" s="210"/>
      <c r="AL422" s="209"/>
      <c r="AM422" s="210"/>
      <c r="AO422" s="209"/>
      <c r="AP422" s="210"/>
      <c r="AR422" s="209"/>
      <c r="AS422" s="210"/>
      <c r="AU422" s="209"/>
      <c r="AV422" s="210"/>
      <c r="AX422" s="209"/>
      <c r="AY422" s="671"/>
      <c r="BA422" s="209"/>
      <c r="BB422" s="210"/>
      <c r="BD422" s="209"/>
      <c r="BE422" s="210"/>
      <c r="BG422" s="209"/>
      <c r="BH422" s="210"/>
      <c r="BJ422" s="209"/>
      <c r="BK422" s="210"/>
      <c r="BM422" s="209"/>
      <c r="BN422" s="210"/>
      <c r="BP422" s="209"/>
      <c r="BQ422" s="210"/>
      <c r="BS422" s="209"/>
      <c r="BT422" s="210"/>
      <c r="BV422" s="209"/>
      <c r="BW422" s="210"/>
      <c r="BY422" s="209"/>
      <c r="BZ422" s="210"/>
      <c r="CB422" s="209"/>
      <c r="CC422" s="210"/>
      <c r="CE422" s="209"/>
      <c r="CF422" s="210"/>
      <c r="CH422" s="209"/>
      <c r="CI422" s="210"/>
      <c r="CK422" s="209"/>
      <c r="CL422" s="210"/>
      <c r="CN422" s="209"/>
      <c r="CO422" s="210"/>
    </row>
    <row r="423" spans="1:93" ht="24.95" customHeight="1">
      <c r="A423" s="654" t="str">
        <f ca="1">IFERROR(IF(INDIRECT($A$14&amp;ROW())&lt;&gt;"",COUNTIF(Summary!$B$30:$B$1054,INDIRECT($A$14&amp;ROW())),""),"")</f>
        <v/>
      </c>
      <c r="B423" s="672"/>
      <c r="C423" s="210"/>
      <c r="E423" s="209"/>
      <c r="F423" s="210"/>
      <c r="H423" s="209"/>
      <c r="I423" s="210"/>
      <c r="K423" s="209"/>
      <c r="L423" s="210"/>
      <c r="N423" s="209"/>
      <c r="O423" s="210"/>
      <c r="Q423" s="209"/>
      <c r="R423" s="210"/>
      <c r="T423" s="209"/>
      <c r="U423" s="210"/>
      <c r="W423" s="209"/>
      <c r="X423" s="210"/>
      <c r="Z423" s="209"/>
      <c r="AA423" s="210"/>
      <c r="AC423" s="209"/>
      <c r="AD423" s="210"/>
      <c r="AF423" s="209"/>
      <c r="AG423" s="210"/>
      <c r="AI423" s="209"/>
      <c r="AJ423" s="210"/>
      <c r="AL423" s="209"/>
      <c r="AM423" s="210"/>
      <c r="AO423" s="209"/>
      <c r="AP423" s="210"/>
      <c r="AR423" s="209"/>
      <c r="AS423" s="210"/>
      <c r="AU423" s="209"/>
      <c r="AV423" s="210"/>
      <c r="AX423" s="209"/>
      <c r="AY423" s="671"/>
      <c r="BA423" s="209"/>
      <c r="BB423" s="210"/>
      <c r="BD423" s="209"/>
      <c r="BE423" s="210"/>
      <c r="BG423" s="209"/>
      <c r="BH423" s="210"/>
      <c r="BJ423" s="209"/>
      <c r="BK423" s="210"/>
      <c r="BM423" s="209"/>
      <c r="BN423" s="210"/>
      <c r="BP423" s="209"/>
      <c r="BQ423" s="210"/>
      <c r="BS423" s="209"/>
      <c r="BT423" s="210"/>
      <c r="BV423" s="209"/>
      <c r="BW423" s="210"/>
      <c r="BY423" s="209"/>
      <c r="BZ423" s="210"/>
      <c r="CB423" s="209"/>
      <c r="CC423" s="210"/>
      <c r="CE423" s="209"/>
      <c r="CF423" s="210"/>
      <c r="CH423" s="209"/>
      <c r="CI423" s="210"/>
      <c r="CK423" s="209"/>
      <c r="CL423" s="210"/>
      <c r="CN423" s="209"/>
      <c r="CO423" s="210"/>
    </row>
    <row r="424" spans="1:93" ht="24.95" customHeight="1">
      <c r="A424" s="654" t="str">
        <f ca="1">IFERROR(IF(INDIRECT($A$14&amp;ROW())&lt;&gt;"",COUNTIF(Summary!$B$30:$B$1054,INDIRECT($A$14&amp;ROW())),""),"")</f>
        <v/>
      </c>
      <c r="B424" s="672"/>
      <c r="C424" s="210"/>
      <c r="E424" s="209"/>
      <c r="F424" s="210"/>
      <c r="H424" s="209"/>
      <c r="I424" s="210"/>
      <c r="K424" s="209"/>
      <c r="L424" s="210"/>
      <c r="N424" s="209"/>
      <c r="O424" s="210"/>
      <c r="Q424" s="209"/>
      <c r="R424" s="210"/>
      <c r="T424" s="209"/>
      <c r="U424" s="210"/>
      <c r="W424" s="209"/>
      <c r="X424" s="210"/>
      <c r="Z424" s="209"/>
      <c r="AA424" s="210"/>
      <c r="AC424" s="209"/>
      <c r="AD424" s="210"/>
      <c r="AF424" s="209"/>
      <c r="AG424" s="210"/>
      <c r="AI424" s="209"/>
      <c r="AJ424" s="210"/>
      <c r="AL424" s="209"/>
      <c r="AM424" s="210"/>
      <c r="AO424" s="209"/>
      <c r="AP424" s="210"/>
      <c r="AR424" s="209"/>
      <c r="AS424" s="210"/>
      <c r="AU424" s="209"/>
      <c r="AV424" s="210"/>
      <c r="AX424" s="209"/>
      <c r="AY424" s="671"/>
      <c r="BA424" s="209"/>
      <c r="BB424" s="210"/>
      <c r="BD424" s="209"/>
      <c r="BE424" s="210"/>
      <c r="BG424" s="209"/>
      <c r="BH424" s="210"/>
      <c r="BJ424" s="209"/>
      <c r="BK424" s="210"/>
      <c r="BM424" s="209"/>
      <c r="BN424" s="210"/>
      <c r="BP424" s="209"/>
      <c r="BQ424" s="210"/>
      <c r="BS424" s="209"/>
      <c r="BT424" s="210"/>
      <c r="BV424" s="209"/>
      <c r="BW424" s="210"/>
      <c r="BY424" s="209"/>
      <c r="BZ424" s="210"/>
      <c r="CB424" s="209"/>
      <c r="CC424" s="210"/>
      <c r="CE424" s="209"/>
      <c r="CF424" s="210"/>
      <c r="CH424" s="209"/>
      <c r="CI424" s="210"/>
      <c r="CK424" s="209"/>
      <c r="CL424" s="210"/>
      <c r="CN424" s="209"/>
      <c r="CO424" s="210"/>
    </row>
    <row r="425" spans="1:93" ht="24.95" customHeight="1">
      <c r="A425" s="654" t="str">
        <f ca="1">IFERROR(IF(INDIRECT($A$14&amp;ROW())&lt;&gt;"",COUNTIF(Summary!$B$30:$B$1054,INDIRECT($A$14&amp;ROW())),""),"")</f>
        <v/>
      </c>
      <c r="B425" s="672"/>
      <c r="C425" s="210"/>
      <c r="E425" s="209"/>
      <c r="F425" s="210"/>
      <c r="H425" s="209"/>
      <c r="I425" s="210"/>
      <c r="K425" s="209"/>
      <c r="L425" s="210"/>
      <c r="N425" s="209"/>
      <c r="O425" s="210"/>
      <c r="Q425" s="209"/>
      <c r="R425" s="210"/>
      <c r="T425" s="209"/>
      <c r="U425" s="210"/>
      <c r="W425" s="209"/>
      <c r="X425" s="210"/>
      <c r="Z425" s="209"/>
      <c r="AA425" s="210"/>
      <c r="AC425" s="209"/>
      <c r="AD425" s="210"/>
      <c r="AF425" s="209"/>
      <c r="AG425" s="210"/>
      <c r="AI425" s="209"/>
      <c r="AJ425" s="210"/>
      <c r="AL425" s="209"/>
      <c r="AM425" s="210"/>
      <c r="AO425" s="209"/>
      <c r="AP425" s="210"/>
      <c r="AR425" s="209"/>
      <c r="AS425" s="210"/>
      <c r="AU425" s="209"/>
      <c r="AV425" s="210"/>
      <c r="AX425" s="209"/>
      <c r="AY425" s="671"/>
      <c r="BA425" s="209"/>
      <c r="BB425" s="210"/>
      <c r="BD425" s="209"/>
      <c r="BE425" s="210"/>
      <c r="BG425" s="209"/>
      <c r="BH425" s="210"/>
      <c r="BJ425" s="209"/>
      <c r="BK425" s="210"/>
      <c r="BM425" s="209"/>
      <c r="BN425" s="210"/>
      <c r="BP425" s="209"/>
      <c r="BQ425" s="210"/>
      <c r="BS425" s="209"/>
      <c r="BT425" s="210"/>
      <c r="BV425" s="209"/>
      <c r="BW425" s="210"/>
      <c r="BY425" s="209"/>
      <c r="BZ425" s="210"/>
      <c r="CB425" s="209"/>
      <c r="CC425" s="210"/>
      <c r="CE425" s="209"/>
      <c r="CF425" s="210"/>
      <c r="CH425" s="209"/>
      <c r="CI425" s="210"/>
      <c r="CK425" s="209"/>
      <c r="CL425" s="210"/>
      <c r="CN425" s="209"/>
      <c r="CO425" s="210"/>
    </row>
    <row r="426" spans="1:93" ht="24.95" customHeight="1">
      <c r="A426" s="654" t="str">
        <f ca="1">IFERROR(IF(INDIRECT($A$14&amp;ROW())&lt;&gt;"",COUNTIF(Summary!$B$30:$B$1054,INDIRECT($A$14&amp;ROW())),""),"")</f>
        <v/>
      </c>
      <c r="B426" s="672"/>
      <c r="C426" s="210"/>
      <c r="E426" s="209"/>
      <c r="F426" s="210"/>
      <c r="H426" s="209"/>
      <c r="I426" s="210"/>
      <c r="K426" s="209"/>
      <c r="L426" s="210"/>
      <c r="N426" s="209"/>
      <c r="O426" s="210"/>
      <c r="Q426" s="209"/>
      <c r="R426" s="210"/>
      <c r="T426" s="209"/>
      <c r="U426" s="210"/>
      <c r="W426" s="209"/>
      <c r="X426" s="210"/>
      <c r="Z426" s="209"/>
      <c r="AA426" s="210"/>
      <c r="AC426" s="209"/>
      <c r="AD426" s="210"/>
      <c r="AF426" s="209"/>
      <c r="AG426" s="210"/>
      <c r="AI426" s="209"/>
      <c r="AJ426" s="210"/>
      <c r="AL426" s="209"/>
      <c r="AM426" s="210"/>
      <c r="AO426" s="209"/>
      <c r="AP426" s="210"/>
      <c r="AR426" s="209"/>
      <c r="AS426" s="210"/>
      <c r="AU426" s="209"/>
      <c r="AV426" s="210"/>
      <c r="AX426" s="209"/>
      <c r="AY426" s="671"/>
      <c r="BA426" s="209"/>
      <c r="BB426" s="210"/>
      <c r="BD426" s="209"/>
      <c r="BE426" s="210"/>
      <c r="BG426" s="209"/>
      <c r="BH426" s="210"/>
      <c r="BJ426" s="209"/>
      <c r="BK426" s="210"/>
      <c r="BM426" s="209"/>
      <c r="BN426" s="210"/>
      <c r="BP426" s="209"/>
      <c r="BQ426" s="210"/>
      <c r="BS426" s="209"/>
      <c r="BT426" s="210"/>
      <c r="BV426" s="209"/>
      <c r="BW426" s="210"/>
      <c r="BY426" s="209"/>
      <c r="BZ426" s="210"/>
      <c r="CB426" s="209"/>
      <c r="CC426" s="210"/>
      <c r="CE426" s="209"/>
      <c r="CF426" s="210"/>
      <c r="CH426" s="209"/>
      <c r="CI426" s="210"/>
      <c r="CK426" s="209"/>
      <c r="CL426" s="210"/>
      <c r="CN426" s="209"/>
      <c r="CO426" s="210"/>
    </row>
    <row r="427" spans="1:93" ht="24.95" customHeight="1">
      <c r="A427" s="654" t="str">
        <f ca="1">IFERROR(IF(INDIRECT($A$14&amp;ROW())&lt;&gt;"",COUNTIF(Summary!$B$30:$B$1054,INDIRECT($A$14&amp;ROW())),""),"")</f>
        <v/>
      </c>
      <c r="B427" s="672"/>
      <c r="C427" s="210"/>
      <c r="E427" s="209"/>
      <c r="F427" s="210"/>
      <c r="H427" s="209"/>
      <c r="I427" s="210"/>
      <c r="K427" s="209"/>
      <c r="L427" s="210"/>
      <c r="N427" s="209"/>
      <c r="O427" s="210"/>
      <c r="Q427" s="209"/>
      <c r="R427" s="210"/>
      <c r="T427" s="209"/>
      <c r="U427" s="210"/>
      <c r="W427" s="209"/>
      <c r="X427" s="210"/>
      <c r="Z427" s="209"/>
      <c r="AA427" s="210"/>
      <c r="AC427" s="209"/>
      <c r="AD427" s="210"/>
      <c r="AF427" s="209"/>
      <c r="AG427" s="210"/>
      <c r="AI427" s="209"/>
      <c r="AJ427" s="210"/>
      <c r="AL427" s="209"/>
      <c r="AM427" s="210"/>
      <c r="AO427" s="209"/>
      <c r="AP427" s="210"/>
      <c r="AR427" s="209"/>
      <c r="AS427" s="210"/>
      <c r="AU427" s="209"/>
      <c r="AV427" s="210"/>
      <c r="AX427" s="209"/>
      <c r="AY427" s="671"/>
      <c r="BA427" s="209"/>
      <c r="BB427" s="210"/>
      <c r="BD427" s="209"/>
      <c r="BE427" s="210"/>
      <c r="BG427" s="209"/>
      <c r="BH427" s="210"/>
      <c r="BJ427" s="209"/>
      <c r="BK427" s="210"/>
      <c r="BM427" s="209"/>
      <c r="BN427" s="210"/>
      <c r="BP427" s="209"/>
      <c r="BQ427" s="210"/>
      <c r="BS427" s="209"/>
      <c r="BT427" s="210"/>
      <c r="BV427" s="209"/>
      <c r="BW427" s="210"/>
      <c r="BY427" s="209"/>
      <c r="BZ427" s="210"/>
      <c r="CB427" s="209"/>
      <c r="CC427" s="210"/>
      <c r="CE427" s="209"/>
      <c r="CF427" s="210"/>
      <c r="CH427" s="209"/>
      <c r="CI427" s="210"/>
      <c r="CK427" s="209"/>
      <c r="CL427" s="210"/>
      <c r="CN427" s="209"/>
      <c r="CO427" s="210"/>
    </row>
    <row r="428" spans="1:93" ht="24.95" customHeight="1">
      <c r="A428" s="654" t="str">
        <f ca="1">IFERROR(IF(INDIRECT($A$14&amp;ROW())&lt;&gt;"",COUNTIF(Summary!$B$30:$B$1054,INDIRECT($A$14&amp;ROW())),""),"")</f>
        <v/>
      </c>
      <c r="B428" s="672"/>
      <c r="C428" s="210"/>
      <c r="E428" s="209"/>
      <c r="F428" s="210"/>
      <c r="H428" s="209"/>
      <c r="I428" s="210"/>
      <c r="K428" s="209"/>
      <c r="L428" s="210"/>
      <c r="N428" s="209"/>
      <c r="O428" s="210"/>
      <c r="Q428" s="209"/>
      <c r="R428" s="210"/>
      <c r="T428" s="209"/>
      <c r="U428" s="210"/>
      <c r="W428" s="209"/>
      <c r="X428" s="210"/>
      <c r="Z428" s="209"/>
      <c r="AA428" s="210"/>
      <c r="AC428" s="209"/>
      <c r="AD428" s="210"/>
      <c r="AF428" s="209"/>
      <c r="AG428" s="210"/>
      <c r="AI428" s="209"/>
      <c r="AJ428" s="210"/>
      <c r="AL428" s="209"/>
      <c r="AM428" s="210"/>
      <c r="AO428" s="209"/>
      <c r="AP428" s="210"/>
      <c r="AR428" s="209"/>
      <c r="AS428" s="210"/>
      <c r="AU428" s="209"/>
      <c r="AV428" s="210"/>
      <c r="AX428" s="209"/>
      <c r="AY428" s="671"/>
      <c r="BA428" s="209"/>
      <c r="BB428" s="210"/>
      <c r="BD428" s="209"/>
      <c r="BE428" s="210"/>
      <c r="BG428" s="209"/>
      <c r="BH428" s="210"/>
      <c r="BJ428" s="209"/>
      <c r="BK428" s="210"/>
      <c r="BM428" s="209"/>
      <c r="BN428" s="210"/>
      <c r="BP428" s="209"/>
      <c r="BQ428" s="210"/>
      <c r="BS428" s="209"/>
      <c r="BT428" s="210"/>
      <c r="BV428" s="209"/>
      <c r="BW428" s="210"/>
      <c r="BY428" s="209"/>
      <c r="BZ428" s="210"/>
      <c r="CB428" s="209"/>
      <c r="CC428" s="210"/>
      <c r="CE428" s="209"/>
      <c r="CF428" s="210"/>
      <c r="CH428" s="209"/>
      <c r="CI428" s="210"/>
      <c r="CK428" s="209"/>
      <c r="CL428" s="210"/>
      <c r="CN428" s="209"/>
      <c r="CO428" s="210"/>
    </row>
    <row r="429" spans="1:93" ht="24.95" customHeight="1">
      <c r="A429" s="654" t="str">
        <f ca="1">IFERROR(IF(INDIRECT($A$14&amp;ROW())&lt;&gt;"",COUNTIF(Summary!$B$30:$B$1054,INDIRECT($A$14&amp;ROW())),""),"")</f>
        <v/>
      </c>
      <c r="B429" s="672"/>
      <c r="C429" s="210"/>
      <c r="E429" s="209"/>
      <c r="F429" s="210"/>
      <c r="H429" s="209"/>
      <c r="I429" s="210"/>
      <c r="K429" s="209"/>
      <c r="L429" s="210"/>
      <c r="N429" s="209"/>
      <c r="O429" s="210"/>
      <c r="Q429" s="209"/>
      <c r="R429" s="210"/>
      <c r="T429" s="209"/>
      <c r="U429" s="210"/>
      <c r="W429" s="209"/>
      <c r="X429" s="210"/>
      <c r="Z429" s="209"/>
      <c r="AA429" s="210"/>
      <c r="AC429" s="209"/>
      <c r="AD429" s="210"/>
      <c r="AF429" s="209"/>
      <c r="AG429" s="210"/>
      <c r="AI429" s="209"/>
      <c r="AJ429" s="210"/>
      <c r="AL429" s="209"/>
      <c r="AM429" s="210"/>
      <c r="AO429" s="209"/>
      <c r="AP429" s="210"/>
      <c r="AR429" s="209"/>
      <c r="AS429" s="210"/>
      <c r="AU429" s="209"/>
      <c r="AV429" s="210"/>
      <c r="AX429" s="209"/>
      <c r="AY429" s="671"/>
      <c r="BA429" s="209"/>
      <c r="BB429" s="210"/>
      <c r="BD429" s="209"/>
      <c r="BE429" s="210"/>
      <c r="BG429" s="209"/>
      <c r="BH429" s="210"/>
      <c r="BJ429" s="209"/>
      <c r="BK429" s="210"/>
      <c r="BM429" s="209"/>
      <c r="BN429" s="210"/>
      <c r="BP429" s="209"/>
      <c r="BQ429" s="210"/>
      <c r="BS429" s="209"/>
      <c r="BT429" s="210"/>
      <c r="BV429" s="209"/>
      <c r="BW429" s="210"/>
      <c r="BY429" s="209"/>
      <c r="BZ429" s="210"/>
      <c r="CB429" s="209"/>
      <c r="CC429" s="210"/>
      <c r="CE429" s="209"/>
      <c r="CF429" s="210"/>
      <c r="CH429" s="209"/>
      <c r="CI429" s="210"/>
      <c r="CK429" s="209"/>
      <c r="CL429" s="210"/>
      <c r="CN429" s="209"/>
      <c r="CO429" s="210"/>
    </row>
    <row r="430" spans="1:93" ht="24.95" customHeight="1">
      <c r="A430" s="654" t="str">
        <f ca="1">IFERROR(IF(INDIRECT($A$14&amp;ROW())&lt;&gt;"",COUNTIF(Summary!$B$30:$B$1054,INDIRECT($A$14&amp;ROW())),""),"")</f>
        <v/>
      </c>
      <c r="B430" s="672"/>
      <c r="C430" s="210"/>
      <c r="E430" s="209"/>
      <c r="F430" s="210"/>
      <c r="H430" s="209"/>
      <c r="I430" s="210"/>
      <c r="K430" s="209"/>
      <c r="L430" s="210"/>
      <c r="N430" s="209"/>
      <c r="O430" s="210"/>
      <c r="Q430" s="209"/>
      <c r="R430" s="210"/>
      <c r="T430" s="209"/>
      <c r="U430" s="210"/>
      <c r="W430" s="209"/>
      <c r="X430" s="210"/>
      <c r="Z430" s="209"/>
      <c r="AA430" s="210"/>
      <c r="AC430" s="209"/>
      <c r="AD430" s="210"/>
      <c r="AF430" s="209"/>
      <c r="AG430" s="210"/>
      <c r="AI430" s="209"/>
      <c r="AJ430" s="210"/>
      <c r="AL430" s="209"/>
      <c r="AM430" s="210"/>
      <c r="AO430" s="209"/>
      <c r="AP430" s="210"/>
      <c r="AR430" s="209"/>
      <c r="AS430" s="210"/>
      <c r="AU430" s="209"/>
      <c r="AV430" s="210"/>
      <c r="AX430" s="209"/>
      <c r="AY430" s="671"/>
      <c r="BA430" s="209"/>
      <c r="BB430" s="210"/>
      <c r="BD430" s="209"/>
      <c r="BE430" s="210"/>
      <c r="BG430" s="209"/>
      <c r="BH430" s="210"/>
      <c r="BJ430" s="209"/>
      <c r="BK430" s="210"/>
      <c r="BM430" s="209"/>
      <c r="BN430" s="210"/>
      <c r="BP430" s="209"/>
      <c r="BQ430" s="210"/>
      <c r="BS430" s="209"/>
      <c r="BT430" s="210"/>
      <c r="BV430" s="209"/>
      <c r="BW430" s="210"/>
      <c r="BY430" s="209"/>
      <c r="BZ430" s="210"/>
      <c r="CB430" s="209"/>
      <c r="CC430" s="210"/>
      <c r="CE430" s="209"/>
      <c r="CF430" s="210"/>
      <c r="CH430" s="209"/>
      <c r="CI430" s="210"/>
      <c r="CK430" s="209"/>
      <c r="CL430" s="210"/>
      <c r="CN430" s="209"/>
      <c r="CO430" s="210"/>
    </row>
    <row r="431" spans="1:93" ht="24.95" customHeight="1">
      <c r="A431" s="654" t="str">
        <f ca="1">IFERROR(IF(INDIRECT($A$14&amp;ROW())&lt;&gt;"",COUNTIF(Summary!$B$30:$B$1054,INDIRECT($A$14&amp;ROW())),""),"")</f>
        <v/>
      </c>
      <c r="B431" s="672"/>
      <c r="C431" s="210"/>
      <c r="E431" s="209"/>
      <c r="F431" s="210"/>
      <c r="H431" s="209"/>
      <c r="I431" s="210"/>
      <c r="K431" s="209"/>
      <c r="L431" s="210"/>
      <c r="N431" s="209"/>
      <c r="O431" s="210"/>
      <c r="Q431" s="209"/>
      <c r="R431" s="210"/>
      <c r="T431" s="209"/>
      <c r="U431" s="210"/>
      <c r="W431" s="209"/>
      <c r="X431" s="210"/>
      <c r="Z431" s="209"/>
      <c r="AA431" s="210"/>
      <c r="AC431" s="209"/>
      <c r="AD431" s="210"/>
      <c r="AF431" s="209"/>
      <c r="AG431" s="210"/>
      <c r="AI431" s="209"/>
      <c r="AJ431" s="210"/>
      <c r="AL431" s="209"/>
      <c r="AM431" s="210"/>
      <c r="AO431" s="209"/>
      <c r="AP431" s="210"/>
      <c r="AR431" s="209"/>
      <c r="AS431" s="210"/>
      <c r="AU431" s="209"/>
      <c r="AV431" s="210"/>
      <c r="AX431" s="209"/>
      <c r="AY431" s="671"/>
      <c r="BA431" s="209"/>
      <c r="BB431" s="210"/>
      <c r="BD431" s="209"/>
      <c r="BE431" s="210"/>
      <c r="BG431" s="209"/>
      <c r="BH431" s="210"/>
      <c r="BJ431" s="209"/>
      <c r="BK431" s="210"/>
      <c r="BM431" s="209"/>
      <c r="BN431" s="210"/>
      <c r="BP431" s="209"/>
      <c r="BQ431" s="210"/>
      <c r="BS431" s="209"/>
      <c r="BT431" s="210"/>
      <c r="BV431" s="209"/>
      <c r="BW431" s="210"/>
      <c r="BY431" s="209"/>
      <c r="BZ431" s="210"/>
      <c r="CB431" s="209"/>
      <c r="CC431" s="210"/>
      <c r="CE431" s="209"/>
      <c r="CF431" s="210"/>
      <c r="CH431" s="209"/>
      <c r="CI431" s="210"/>
      <c r="CK431" s="209"/>
      <c r="CL431" s="210"/>
      <c r="CN431" s="209"/>
      <c r="CO431" s="210"/>
    </row>
    <row r="432" spans="1:93" ht="24.95" customHeight="1">
      <c r="A432" s="654" t="str">
        <f ca="1">IFERROR(IF(INDIRECT($A$14&amp;ROW())&lt;&gt;"",COUNTIF(Summary!$B$30:$B$1054,INDIRECT($A$14&amp;ROW())),""),"")</f>
        <v/>
      </c>
      <c r="B432" s="672"/>
      <c r="C432" s="210"/>
      <c r="E432" s="209"/>
      <c r="F432" s="210"/>
      <c r="H432" s="209"/>
      <c r="I432" s="210"/>
      <c r="K432" s="209"/>
      <c r="L432" s="210"/>
      <c r="N432" s="209"/>
      <c r="O432" s="210"/>
      <c r="Q432" s="209"/>
      <c r="R432" s="210"/>
      <c r="T432" s="209"/>
      <c r="U432" s="210"/>
      <c r="W432" s="209"/>
      <c r="X432" s="210"/>
      <c r="Z432" s="209"/>
      <c r="AA432" s="210"/>
      <c r="AC432" s="209"/>
      <c r="AD432" s="210"/>
      <c r="AF432" s="209"/>
      <c r="AG432" s="210"/>
      <c r="AI432" s="209"/>
      <c r="AJ432" s="210"/>
      <c r="AL432" s="209"/>
      <c r="AM432" s="210"/>
      <c r="AO432" s="209"/>
      <c r="AP432" s="210"/>
      <c r="AR432" s="209"/>
      <c r="AS432" s="210"/>
      <c r="AU432" s="209"/>
      <c r="AV432" s="210"/>
      <c r="AX432" s="209"/>
      <c r="AY432" s="671"/>
      <c r="BA432" s="209"/>
      <c r="BB432" s="210"/>
      <c r="BD432" s="209"/>
      <c r="BE432" s="210"/>
      <c r="BG432" s="209"/>
      <c r="BH432" s="210"/>
      <c r="BJ432" s="209"/>
      <c r="BK432" s="210"/>
      <c r="BM432" s="209"/>
      <c r="BN432" s="210"/>
      <c r="BP432" s="209"/>
      <c r="BQ432" s="210"/>
      <c r="BS432" s="209"/>
      <c r="BT432" s="210"/>
      <c r="BV432" s="209"/>
      <c r="BW432" s="210"/>
      <c r="BY432" s="209"/>
      <c r="BZ432" s="210"/>
      <c r="CB432" s="209"/>
      <c r="CC432" s="210"/>
      <c r="CE432" s="209"/>
      <c r="CF432" s="210"/>
      <c r="CH432" s="209"/>
      <c r="CI432" s="210"/>
      <c r="CK432" s="209"/>
      <c r="CL432" s="210"/>
      <c r="CN432" s="209"/>
      <c r="CO432" s="210"/>
    </row>
    <row r="433" spans="1:93" ht="24.95" customHeight="1">
      <c r="A433" s="654" t="str">
        <f ca="1">IFERROR(IF(INDIRECT($A$14&amp;ROW())&lt;&gt;"",COUNTIF(Summary!$B$30:$B$1054,INDIRECT($A$14&amp;ROW())),""),"")</f>
        <v/>
      </c>
      <c r="B433" s="672"/>
      <c r="C433" s="210"/>
      <c r="E433" s="209"/>
      <c r="F433" s="210"/>
      <c r="H433" s="209"/>
      <c r="I433" s="210"/>
      <c r="K433" s="209"/>
      <c r="L433" s="210"/>
      <c r="N433" s="209"/>
      <c r="O433" s="210"/>
      <c r="Q433" s="209"/>
      <c r="R433" s="210"/>
      <c r="T433" s="209"/>
      <c r="U433" s="210"/>
      <c r="W433" s="209"/>
      <c r="X433" s="210"/>
      <c r="Z433" s="209"/>
      <c r="AA433" s="210"/>
      <c r="AC433" s="209"/>
      <c r="AD433" s="210"/>
      <c r="AF433" s="209"/>
      <c r="AG433" s="210"/>
      <c r="AI433" s="209"/>
      <c r="AJ433" s="210"/>
      <c r="AL433" s="209"/>
      <c r="AM433" s="210"/>
      <c r="AO433" s="209"/>
      <c r="AP433" s="210"/>
      <c r="AR433" s="209"/>
      <c r="AS433" s="210"/>
      <c r="AU433" s="209"/>
      <c r="AV433" s="210"/>
      <c r="AX433" s="209"/>
      <c r="AY433" s="671"/>
      <c r="BA433" s="209"/>
      <c r="BB433" s="210"/>
      <c r="BD433" s="209"/>
      <c r="BE433" s="210"/>
      <c r="BG433" s="209"/>
      <c r="BH433" s="210"/>
      <c r="BJ433" s="209"/>
      <c r="BK433" s="210"/>
      <c r="BM433" s="209"/>
      <c r="BN433" s="210"/>
      <c r="BP433" s="209"/>
      <c r="BQ433" s="210"/>
      <c r="BS433" s="209"/>
      <c r="BT433" s="210"/>
      <c r="BV433" s="209"/>
      <c r="BW433" s="210"/>
      <c r="BY433" s="209"/>
      <c r="BZ433" s="210"/>
      <c r="CB433" s="209"/>
      <c r="CC433" s="210"/>
      <c r="CE433" s="209"/>
      <c r="CF433" s="210"/>
      <c r="CH433" s="209"/>
      <c r="CI433" s="210"/>
      <c r="CK433" s="209"/>
      <c r="CL433" s="210"/>
      <c r="CN433" s="209"/>
      <c r="CO433" s="210"/>
    </row>
    <row r="434" spans="1:93" ht="24.95" customHeight="1">
      <c r="A434" s="654" t="str">
        <f ca="1">IFERROR(IF(INDIRECT($A$14&amp;ROW())&lt;&gt;"",COUNTIF(Summary!$B$30:$B$1054,INDIRECT($A$14&amp;ROW())),""),"")</f>
        <v/>
      </c>
      <c r="B434" s="672"/>
      <c r="C434" s="210"/>
      <c r="E434" s="209"/>
      <c r="F434" s="210"/>
      <c r="H434" s="209"/>
      <c r="I434" s="210"/>
      <c r="K434" s="209"/>
      <c r="L434" s="210"/>
      <c r="N434" s="209"/>
      <c r="O434" s="210"/>
      <c r="Q434" s="209"/>
      <c r="R434" s="210"/>
      <c r="T434" s="209"/>
      <c r="U434" s="210"/>
      <c r="W434" s="209"/>
      <c r="X434" s="210"/>
      <c r="Z434" s="209"/>
      <c r="AA434" s="210"/>
      <c r="AC434" s="209"/>
      <c r="AD434" s="210"/>
      <c r="AF434" s="209"/>
      <c r="AG434" s="210"/>
      <c r="AI434" s="209"/>
      <c r="AJ434" s="210"/>
      <c r="AL434" s="209"/>
      <c r="AM434" s="210"/>
      <c r="AO434" s="209"/>
      <c r="AP434" s="210"/>
      <c r="AR434" s="209"/>
      <c r="AS434" s="210"/>
      <c r="AU434" s="209"/>
      <c r="AV434" s="210"/>
      <c r="AX434" s="209"/>
      <c r="AY434" s="671"/>
      <c r="BA434" s="209"/>
      <c r="BB434" s="210"/>
      <c r="BD434" s="209"/>
      <c r="BE434" s="210"/>
      <c r="BG434" s="209"/>
      <c r="BH434" s="210"/>
      <c r="BJ434" s="209"/>
      <c r="BK434" s="210"/>
      <c r="BM434" s="209"/>
      <c r="BN434" s="210"/>
      <c r="BP434" s="209"/>
      <c r="BQ434" s="210"/>
      <c r="BS434" s="209"/>
      <c r="BT434" s="210"/>
      <c r="BV434" s="209"/>
      <c r="BW434" s="210"/>
      <c r="BY434" s="209"/>
      <c r="BZ434" s="210"/>
      <c r="CB434" s="209"/>
      <c r="CC434" s="210"/>
      <c r="CE434" s="209"/>
      <c r="CF434" s="210"/>
      <c r="CH434" s="209"/>
      <c r="CI434" s="210"/>
      <c r="CK434" s="209"/>
      <c r="CL434" s="210"/>
      <c r="CN434" s="209"/>
      <c r="CO434" s="210"/>
    </row>
    <row r="435" spans="1:93" ht="24.95" customHeight="1">
      <c r="A435" s="654" t="str">
        <f ca="1">IFERROR(IF(INDIRECT($A$14&amp;ROW())&lt;&gt;"",COUNTIF(Summary!$B$30:$B$1054,INDIRECT($A$14&amp;ROW())),""),"")</f>
        <v/>
      </c>
      <c r="B435" s="672"/>
      <c r="C435" s="210"/>
      <c r="E435" s="209"/>
      <c r="F435" s="210"/>
      <c r="H435" s="209"/>
      <c r="I435" s="210"/>
      <c r="K435" s="209"/>
      <c r="L435" s="210"/>
      <c r="N435" s="209"/>
      <c r="O435" s="210"/>
      <c r="Q435" s="209"/>
      <c r="R435" s="210"/>
      <c r="T435" s="209"/>
      <c r="U435" s="210"/>
      <c r="W435" s="209"/>
      <c r="X435" s="210"/>
      <c r="Z435" s="209"/>
      <c r="AA435" s="210"/>
      <c r="AC435" s="209"/>
      <c r="AD435" s="210"/>
      <c r="AF435" s="209"/>
      <c r="AG435" s="210"/>
      <c r="AI435" s="209"/>
      <c r="AJ435" s="210"/>
      <c r="AL435" s="209"/>
      <c r="AM435" s="210"/>
      <c r="AO435" s="209"/>
      <c r="AP435" s="210"/>
      <c r="AR435" s="209"/>
      <c r="AS435" s="210"/>
      <c r="AU435" s="209"/>
      <c r="AV435" s="210"/>
      <c r="AX435" s="209"/>
      <c r="AY435" s="671"/>
      <c r="BA435" s="209"/>
      <c r="BB435" s="210"/>
      <c r="BD435" s="209"/>
      <c r="BE435" s="210"/>
      <c r="BG435" s="209"/>
      <c r="BH435" s="210"/>
      <c r="BJ435" s="209"/>
      <c r="BK435" s="210"/>
      <c r="BM435" s="209"/>
      <c r="BN435" s="210"/>
      <c r="BP435" s="209"/>
      <c r="BQ435" s="210"/>
      <c r="BS435" s="209"/>
      <c r="BT435" s="210"/>
      <c r="BV435" s="209"/>
      <c r="BW435" s="210"/>
      <c r="BY435" s="209"/>
      <c r="BZ435" s="210"/>
      <c r="CB435" s="209"/>
      <c r="CC435" s="210"/>
      <c r="CE435" s="209"/>
      <c r="CF435" s="210"/>
      <c r="CH435" s="209"/>
      <c r="CI435" s="210"/>
      <c r="CK435" s="209"/>
      <c r="CL435" s="210"/>
      <c r="CN435" s="209"/>
      <c r="CO435" s="210"/>
    </row>
    <row r="436" spans="1:93" ht="24.95" customHeight="1">
      <c r="A436" s="654" t="str">
        <f ca="1">IFERROR(IF(INDIRECT($A$14&amp;ROW())&lt;&gt;"",COUNTIF(Summary!$B$30:$B$1054,INDIRECT($A$14&amp;ROW())),""),"")</f>
        <v/>
      </c>
      <c r="B436" s="672"/>
      <c r="C436" s="210"/>
      <c r="E436" s="209"/>
      <c r="F436" s="210"/>
      <c r="H436" s="209"/>
      <c r="I436" s="210"/>
      <c r="K436" s="209"/>
      <c r="L436" s="210"/>
      <c r="N436" s="209"/>
      <c r="O436" s="210"/>
      <c r="Q436" s="209"/>
      <c r="R436" s="210"/>
      <c r="T436" s="209"/>
      <c r="U436" s="210"/>
      <c r="W436" s="209"/>
      <c r="X436" s="210"/>
      <c r="Z436" s="209"/>
      <c r="AA436" s="210"/>
      <c r="AC436" s="209"/>
      <c r="AD436" s="210"/>
      <c r="AF436" s="209"/>
      <c r="AG436" s="210"/>
      <c r="AI436" s="209"/>
      <c r="AJ436" s="210"/>
      <c r="AL436" s="209"/>
      <c r="AM436" s="210"/>
      <c r="AO436" s="209"/>
      <c r="AP436" s="210"/>
      <c r="AR436" s="209"/>
      <c r="AS436" s="210"/>
      <c r="AU436" s="209"/>
      <c r="AV436" s="210"/>
      <c r="AX436" s="209"/>
      <c r="AY436" s="671"/>
      <c r="BA436" s="209"/>
      <c r="BB436" s="210"/>
      <c r="BD436" s="209"/>
      <c r="BE436" s="210"/>
      <c r="BG436" s="209"/>
      <c r="BH436" s="210"/>
      <c r="BJ436" s="209"/>
      <c r="BK436" s="210"/>
      <c r="BM436" s="209"/>
      <c r="BN436" s="210"/>
      <c r="BP436" s="209"/>
      <c r="BQ436" s="210"/>
      <c r="BS436" s="209"/>
      <c r="BT436" s="210"/>
      <c r="BV436" s="209"/>
      <c r="BW436" s="210"/>
      <c r="BY436" s="209"/>
      <c r="BZ436" s="210"/>
      <c r="CB436" s="209"/>
      <c r="CC436" s="210"/>
      <c r="CE436" s="209"/>
      <c r="CF436" s="210"/>
      <c r="CH436" s="209"/>
      <c r="CI436" s="210"/>
      <c r="CK436" s="209"/>
      <c r="CL436" s="210"/>
      <c r="CN436" s="209"/>
      <c r="CO436" s="210"/>
    </row>
    <row r="437" spans="1:93" ht="24.95" customHeight="1">
      <c r="A437" s="654" t="str">
        <f ca="1">IFERROR(IF(INDIRECT($A$14&amp;ROW())&lt;&gt;"",COUNTIF(Summary!$B$30:$B$1054,INDIRECT($A$14&amp;ROW())),""),"")</f>
        <v/>
      </c>
      <c r="B437" s="672"/>
      <c r="C437" s="210"/>
      <c r="E437" s="209"/>
      <c r="F437" s="210"/>
      <c r="H437" s="209"/>
      <c r="I437" s="210"/>
      <c r="K437" s="209"/>
      <c r="L437" s="210"/>
      <c r="N437" s="209"/>
      <c r="O437" s="210"/>
      <c r="Q437" s="209"/>
      <c r="R437" s="210"/>
      <c r="T437" s="209"/>
      <c r="U437" s="210"/>
      <c r="W437" s="209"/>
      <c r="X437" s="210"/>
      <c r="Z437" s="209"/>
      <c r="AA437" s="210"/>
      <c r="AC437" s="209"/>
      <c r="AD437" s="210"/>
      <c r="AF437" s="209"/>
      <c r="AG437" s="210"/>
      <c r="AI437" s="209"/>
      <c r="AJ437" s="210"/>
      <c r="AL437" s="209"/>
      <c r="AM437" s="210"/>
      <c r="AO437" s="209"/>
      <c r="AP437" s="210"/>
      <c r="AR437" s="209"/>
      <c r="AS437" s="210"/>
      <c r="AU437" s="209"/>
      <c r="AV437" s="210"/>
      <c r="AX437" s="209"/>
      <c r="AY437" s="671"/>
      <c r="BA437" s="209"/>
      <c r="BB437" s="210"/>
      <c r="BD437" s="209"/>
      <c r="BE437" s="210"/>
      <c r="BG437" s="209"/>
      <c r="BH437" s="210"/>
      <c r="BJ437" s="209"/>
      <c r="BK437" s="210"/>
      <c r="BM437" s="209"/>
      <c r="BN437" s="210"/>
      <c r="BP437" s="209"/>
      <c r="BQ437" s="210"/>
      <c r="BS437" s="209"/>
      <c r="BT437" s="210"/>
      <c r="BV437" s="209"/>
      <c r="BW437" s="210"/>
      <c r="BY437" s="209"/>
      <c r="BZ437" s="210"/>
      <c r="CB437" s="209"/>
      <c r="CC437" s="210"/>
      <c r="CE437" s="209"/>
      <c r="CF437" s="210"/>
      <c r="CH437" s="209"/>
      <c r="CI437" s="210"/>
      <c r="CK437" s="209"/>
      <c r="CL437" s="210"/>
      <c r="CN437" s="209"/>
      <c r="CO437" s="210"/>
    </row>
    <row r="438" spans="1:93" ht="24.95" customHeight="1">
      <c r="A438" s="654" t="str">
        <f ca="1">IFERROR(IF(INDIRECT($A$14&amp;ROW())&lt;&gt;"",COUNTIF(Summary!$B$30:$B$1054,INDIRECT($A$14&amp;ROW())),""),"")</f>
        <v/>
      </c>
      <c r="B438" s="672"/>
      <c r="C438" s="210"/>
      <c r="E438" s="209"/>
      <c r="F438" s="210"/>
      <c r="H438" s="209"/>
      <c r="I438" s="210"/>
      <c r="K438" s="209"/>
      <c r="L438" s="210"/>
      <c r="N438" s="209"/>
      <c r="O438" s="210"/>
      <c r="Q438" s="209"/>
      <c r="R438" s="210"/>
      <c r="T438" s="209"/>
      <c r="U438" s="210"/>
      <c r="W438" s="209"/>
      <c r="X438" s="210"/>
      <c r="Z438" s="209"/>
      <c r="AA438" s="210"/>
      <c r="AC438" s="209"/>
      <c r="AD438" s="210"/>
      <c r="AF438" s="209"/>
      <c r="AG438" s="210"/>
      <c r="AI438" s="209"/>
      <c r="AJ438" s="210"/>
      <c r="AL438" s="209"/>
      <c r="AM438" s="210"/>
      <c r="AO438" s="209"/>
      <c r="AP438" s="210"/>
      <c r="AR438" s="209"/>
      <c r="AS438" s="210"/>
      <c r="AU438" s="209"/>
      <c r="AV438" s="210"/>
      <c r="AX438" s="209"/>
      <c r="AY438" s="671"/>
      <c r="BA438" s="209"/>
      <c r="BB438" s="210"/>
      <c r="BD438" s="209"/>
      <c r="BE438" s="210"/>
      <c r="BG438" s="209"/>
      <c r="BH438" s="210"/>
      <c r="BJ438" s="209"/>
      <c r="BK438" s="210"/>
      <c r="BM438" s="209"/>
      <c r="BN438" s="210"/>
      <c r="BP438" s="209"/>
      <c r="BQ438" s="210"/>
      <c r="BS438" s="209"/>
      <c r="BT438" s="210"/>
      <c r="BV438" s="209"/>
      <c r="BW438" s="210"/>
      <c r="BY438" s="209"/>
      <c r="BZ438" s="210"/>
      <c r="CB438" s="209"/>
      <c r="CC438" s="210"/>
      <c r="CE438" s="209"/>
      <c r="CF438" s="210"/>
      <c r="CH438" s="209"/>
      <c r="CI438" s="210"/>
      <c r="CK438" s="209"/>
      <c r="CL438" s="210"/>
      <c r="CN438" s="209"/>
      <c r="CO438" s="210"/>
    </row>
    <row r="439" spans="1:93" ht="24.95" customHeight="1">
      <c r="A439" s="654" t="str">
        <f ca="1">IFERROR(IF(INDIRECT($A$14&amp;ROW())&lt;&gt;"",COUNTIF(Summary!$B$30:$B$1054,INDIRECT($A$14&amp;ROW())),""),"")</f>
        <v/>
      </c>
      <c r="B439" s="672"/>
      <c r="C439" s="210"/>
      <c r="E439" s="209"/>
      <c r="F439" s="210"/>
      <c r="H439" s="209"/>
      <c r="I439" s="210"/>
      <c r="K439" s="209"/>
      <c r="L439" s="210"/>
      <c r="N439" s="209"/>
      <c r="O439" s="210"/>
      <c r="Q439" s="209"/>
      <c r="R439" s="210"/>
      <c r="T439" s="209"/>
      <c r="U439" s="210"/>
      <c r="W439" s="209"/>
      <c r="X439" s="210"/>
      <c r="Z439" s="209"/>
      <c r="AA439" s="210"/>
      <c r="AC439" s="209"/>
      <c r="AD439" s="210"/>
      <c r="AF439" s="209"/>
      <c r="AG439" s="210"/>
      <c r="AI439" s="209"/>
      <c r="AJ439" s="210"/>
      <c r="AL439" s="209"/>
      <c r="AM439" s="210"/>
      <c r="AO439" s="209"/>
      <c r="AP439" s="210"/>
      <c r="AR439" s="209"/>
      <c r="AS439" s="210"/>
      <c r="AU439" s="209"/>
      <c r="AV439" s="210"/>
      <c r="AX439" s="209"/>
      <c r="AY439" s="671"/>
      <c r="BA439" s="209"/>
      <c r="BB439" s="210"/>
      <c r="BD439" s="209"/>
      <c r="BE439" s="210"/>
      <c r="BG439" s="209"/>
      <c r="BH439" s="210"/>
      <c r="BJ439" s="209"/>
      <c r="BK439" s="210"/>
      <c r="BM439" s="209"/>
      <c r="BN439" s="210"/>
      <c r="BP439" s="209"/>
      <c r="BQ439" s="210"/>
      <c r="BS439" s="209"/>
      <c r="BT439" s="210"/>
      <c r="BV439" s="209"/>
      <c r="BW439" s="210"/>
      <c r="BY439" s="209"/>
      <c r="BZ439" s="210"/>
      <c r="CB439" s="209"/>
      <c r="CC439" s="210"/>
      <c r="CE439" s="209"/>
      <c r="CF439" s="210"/>
      <c r="CH439" s="209"/>
      <c r="CI439" s="210"/>
      <c r="CK439" s="209"/>
      <c r="CL439" s="210"/>
      <c r="CN439" s="209"/>
      <c r="CO439" s="210"/>
    </row>
    <row r="440" spans="1:93" ht="24.95" customHeight="1">
      <c r="A440" s="654" t="str">
        <f ca="1">IFERROR(IF(INDIRECT($A$14&amp;ROW())&lt;&gt;"",COUNTIF(Summary!$B$30:$B$1054,INDIRECT($A$14&amp;ROW())),""),"")</f>
        <v/>
      </c>
      <c r="B440" s="672"/>
      <c r="C440" s="210"/>
      <c r="E440" s="209"/>
      <c r="F440" s="210"/>
      <c r="H440" s="209"/>
      <c r="I440" s="210"/>
      <c r="K440" s="209"/>
      <c r="L440" s="210"/>
      <c r="N440" s="209"/>
      <c r="O440" s="210"/>
      <c r="Q440" s="209"/>
      <c r="R440" s="210"/>
      <c r="T440" s="209"/>
      <c r="U440" s="210"/>
      <c r="W440" s="209"/>
      <c r="X440" s="210"/>
      <c r="Z440" s="209"/>
      <c r="AA440" s="210"/>
      <c r="AC440" s="209"/>
      <c r="AD440" s="210"/>
      <c r="AF440" s="209"/>
      <c r="AG440" s="210"/>
      <c r="AI440" s="209"/>
      <c r="AJ440" s="210"/>
      <c r="AL440" s="209"/>
      <c r="AM440" s="210"/>
      <c r="AO440" s="209"/>
      <c r="AP440" s="210"/>
      <c r="AR440" s="209"/>
      <c r="AS440" s="210"/>
      <c r="AU440" s="209"/>
      <c r="AV440" s="210"/>
      <c r="AX440" s="209"/>
      <c r="AY440" s="671"/>
      <c r="BA440" s="209"/>
      <c r="BB440" s="210"/>
      <c r="BD440" s="209"/>
      <c r="BE440" s="210"/>
      <c r="BG440" s="209"/>
      <c r="BH440" s="210"/>
      <c r="BJ440" s="209"/>
      <c r="BK440" s="210"/>
      <c r="BM440" s="209"/>
      <c r="BN440" s="210"/>
      <c r="BP440" s="209"/>
      <c r="BQ440" s="210"/>
      <c r="BS440" s="209"/>
      <c r="BT440" s="210"/>
      <c r="BV440" s="209"/>
      <c r="BW440" s="210"/>
      <c r="BY440" s="209"/>
      <c r="BZ440" s="210"/>
      <c r="CB440" s="209"/>
      <c r="CC440" s="210"/>
      <c r="CE440" s="209"/>
      <c r="CF440" s="210"/>
      <c r="CH440" s="209"/>
      <c r="CI440" s="210"/>
      <c r="CK440" s="209"/>
      <c r="CL440" s="210"/>
      <c r="CN440" s="209"/>
      <c r="CO440" s="210"/>
    </row>
    <row r="441" spans="1:93" ht="24.95" customHeight="1">
      <c r="A441" s="654" t="str">
        <f ca="1">IFERROR(IF(INDIRECT($A$14&amp;ROW())&lt;&gt;"",COUNTIF(Summary!$B$30:$B$1054,INDIRECT($A$14&amp;ROW())),""),"")</f>
        <v/>
      </c>
      <c r="B441" s="672"/>
      <c r="C441" s="210"/>
      <c r="E441" s="209"/>
      <c r="F441" s="210"/>
      <c r="H441" s="209"/>
      <c r="I441" s="210"/>
      <c r="K441" s="209"/>
      <c r="L441" s="210"/>
      <c r="N441" s="209"/>
      <c r="O441" s="210"/>
      <c r="Q441" s="209"/>
      <c r="R441" s="210"/>
      <c r="T441" s="209"/>
      <c r="U441" s="210"/>
      <c r="W441" s="209"/>
      <c r="X441" s="210"/>
      <c r="Z441" s="209"/>
      <c r="AA441" s="210"/>
      <c r="AC441" s="209"/>
      <c r="AD441" s="210"/>
      <c r="AF441" s="209"/>
      <c r="AG441" s="210"/>
      <c r="AI441" s="209"/>
      <c r="AJ441" s="210"/>
      <c r="AL441" s="209"/>
      <c r="AM441" s="210"/>
      <c r="AO441" s="209"/>
      <c r="AP441" s="210"/>
      <c r="AR441" s="209"/>
      <c r="AS441" s="210"/>
      <c r="AU441" s="209"/>
      <c r="AV441" s="210"/>
      <c r="AX441" s="209"/>
      <c r="AY441" s="671"/>
      <c r="BA441" s="209"/>
      <c r="BB441" s="210"/>
      <c r="BD441" s="209"/>
      <c r="BE441" s="210"/>
      <c r="BG441" s="209"/>
      <c r="BH441" s="210"/>
      <c r="BJ441" s="209"/>
      <c r="BK441" s="210"/>
      <c r="BM441" s="209"/>
      <c r="BN441" s="210"/>
      <c r="BP441" s="209"/>
      <c r="BQ441" s="210"/>
      <c r="BS441" s="209"/>
      <c r="BT441" s="210"/>
      <c r="BV441" s="209"/>
      <c r="BW441" s="210"/>
      <c r="BY441" s="209"/>
      <c r="BZ441" s="210"/>
      <c r="CB441" s="209"/>
      <c r="CC441" s="210"/>
      <c r="CE441" s="209"/>
      <c r="CF441" s="210"/>
      <c r="CH441" s="209"/>
      <c r="CI441" s="210"/>
      <c r="CK441" s="209"/>
      <c r="CL441" s="210"/>
      <c r="CN441" s="209"/>
      <c r="CO441" s="210"/>
    </row>
    <row r="442" spans="1:93" ht="24.95" customHeight="1">
      <c r="A442" s="654" t="str">
        <f ca="1">IFERROR(IF(INDIRECT($A$14&amp;ROW())&lt;&gt;"",COUNTIF(Summary!$B$30:$B$1054,INDIRECT($A$14&amp;ROW())),""),"")</f>
        <v/>
      </c>
      <c r="B442" s="672"/>
      <c r="C442" s="210"/>
      <c r="E442" s="209"/>
      <c r="F442" s="210"/>
      <c r="H442" s="209"/>
      <c r="I442" s="210"/>
      <c r="K442" s="209"/>
      <c r="L442" s="210"/>
      <c r="N442" s="209"/>
      <c r="O442" s="210"/>
      <c r="Q442" s="209"/>
      <c r="R442" s="210"/>
      <c r="T442" s="209"/>
      <c r="U442" s="210"/>
      <c r="W442" s="209"/>
      <c r="X442" s="210"/>
      <c r="Z442" s="209"/>
      <c r="AA442" s="210"/>
      <c r="AC442" s="209"/>
      <c r="AD442" s="210"/>
      <c r="AF442" s="209"/>
      <c r="AG442" s="210"/>
      <c r="AI442" s="209"/>
      <c r="AJ442" s="210"/>
      <c r="AL442" s="209"/>
      <c r="AM442" s="210"/>
      <c r="AO442" s="209"/>
      <c r="AP442" s="210"/>
      <c r="AR442" s="209"/>
      <c r="AS442" s="210"/>
      <c r="AU442" s="209"/>
      <c r="AV442" s="210"/>
      <c r="AX442" s="209"/>
      <c r="AY442" s="671"/>
      <c r="BA442" s="209"/>
      <c r="BB442" s="210"/>
      <c r="BD442" s="209"/>
      <c r="BE442" s="210"/>
      <c r="BG442" s="209"/>
      <c r="BH442" s="210"/>
      <c r="BJ442" s="209"/>
      <c r="BK442" s="210"/>
      <c r="BM442" s="209"/>
      <c r="BN442" s="210"/>
      <c r="BP442" s="209"/>
      <c r="BQ442" s="210"/>
      <c r="BS442" s="209"/>
      <c r="BT442" s="210"/>
      <c r="BV442" s="209"/>
      <c r="BW442" s="210"/>
      <c r="BY442" s="209"/>
      <c r="BZ442" s="210"/>
      <c r="CB442" s="209"/>
      <c r="CC442" s="210"/>
      <c r="CE442" s="209"/>
      <c r="CF442" s="210"/>
      <c r="CH442" s="209"/>
      <c r="CI442" s="210"/>
      <c r="CK442" s="209"/>
      <c r="CL442" s="210"/>
      <c r="CN442" s="209"/>
      <c r="CO442" s="210"/>
    </row>
    <row r="443" spans="1:93" ht="24.95" customHeight="1">
      <c r="A443" s="654" t="str">
        <f ca="1">IFERROR(IF(INDIRECT($A$14&amp;ROW())&lt;&gt;"",COUNTIF(Summary!$B$30:$B$1054,INDIRECT($A$14&amp;ROW())),""),"")</f>
        <v/>
      </c>
      <c r="B443" s="672"/>
      <c r="C443" s="210"/>
      <c r="E443" s="209"/>
      <c r="F443" s="210"/>
      <c r="H443" s="209"/>
      <c r="I443" s="210"/>
      <c r="K443" s="209"/>
      <c r="L443" s="210"/>
      <c r="N443" s="209"/>
      <c r="O443" s="210"/>
      <c r="Q443" s="209"/>
      <c r="R443" s="210"/>
      <c r="T443" s="209"/>
      <c r="U443" s="210"/>
      <c r="W443" s="209"/>
      <c r="X443" s="210"/>
      <c r="Z443" s="209"/>
      <c r="AA443" s="210"/>
      <c r="AC443" s="209"/>
      <c r="AD443" s="210"/>
      <c r="AF443" s="209"/>
      <c r="AG443" s="210"/>
      <c r="AI443" s="209"/>
      <c r="AJ443" s="210"/>
      <c r="AL443" s="209"/>
      <c r="AM443" s="210"/>
      <c r="AO443" s="209"/>
      <c r="AP443" s="210"/>
      <c r="AR443" s="209"/>
      <c r="AS443" s="210"/>
      <c r="AU443" s="209"/>
      <c r="AV443" s="210"/>
      <c r="AX443" s="209"/>
      <c r="AY443" s="671"/>
      <c r="BA443" s="209"/>
      <c r="BB443" s="210"/>
      <c r="BD443" s="209"/>
      <c r="BE443" s="210"/>
      <c r="BG443" s="209"/>
      <c r="BH443" s="210"/>
      <c r="BJ443" s="209"/>
      <c r="BK443" s="210"/>
      <c r="BM443" s="209"/>
      <c r="BN443" s="210"/>
      <c r="BP443" s="209"/>
      <c r="BQ443" s="210"/>
      <c r="BS443" s="209"/>
      <c r="BT443" s="210"/>
      <c r="BV443" s="209"/>
      <c r="BW443" s="210"/>
      <c r="BY443" s="209"/>
      <c r="BZ443" s="210"/>
      <c r="CB443" s="209"/>
      <c r="CC443" s="210"/>
      <c r="CE443" s="209"/>
      <c r="CF443" s="210"/>
      <c r="CH443" s="209"/>
      <c r="CI443" s="210"/>
      <c r="CK443" s="209"/>
      <c r="CL443" s="210"/>
      <c r="CN443" s="209"/>
      <c r="CO443" s="210"/>
    </row>
    <row r="444" spans="1:93" ht="24.95" customHeight="1">
      <c r="A444" s="654" t="str">
        <f ca="1">IFERROR(IF(INDIRECT($A$14&amp;ROW())&lt;&gt;"",COUNTIF(Summary!$B$30:$B$1054,INDIRECT($A$14&amp;ROW())),""),"")</f>
        <v/>
      </c>
      <c r="B444" s="672"/>
      <c r="C444" s="210"/>
      <c r="E444" s="209"/>
      <c r="F444" s="210"/>
      <c r="H444" s="209"/>
      <c r="I444" s="210"/>
      <c r="K444" s="209"/>
      <c r="L444" s="210"/>
      <c r="N444" s="209"/>
      <c r="O444" s="210"/>
      <c r="Q444" s="209"/>
      <c r="R444" s="210"/>
      <c r="T444" s="209"/>
      <c r="U444" s="210"/>
      <c r="W444" s="209"/>
      <c r="X444" s="210"/>
      <c r="Z444" s="209"/>
      <c r="AA444" s="210"/>
      <c r="AC444" s="209"/>
      <c r="AD444" s="210"/>
      <c r="AF444" s="209"/>
      <c r="AG444" s="210"/>
      <c r="AI444" s="209"/>
      <c r="AJ444" s="210"/>
      <c r="AL444" s="209"/>
      <c r="AM444" s="210"/>
      <c r="AO444" s="209"/>
      <c r="AP444" s="210"/>
      <c r="AR444" s="209"/>
      <c r="AS444" s="210"/>
      <c r="AU444" s="209"/>
      <c r="AV444" s="210"/>
      <c r="AX444" s="209"/>
      <c r="AY444" s="671"/>
      <c r="BA444" s="209"/>
      <c r="BB444" s="210"/>
      <c r="BD444" s="209"/>
      <c r="BE444" s="210"/>
      <c r="BG444" s="209"/>
      <c r="BH444" s="210"/>
      <c r="BJ444" s="209"/>
      <c r="BK444" s="210"/>
      <c r="BM444" s="209"/>
      <c r="BN444" s="210"/>
      <c r="BP444" s="209"/>
      <c r="BQ444" s="210"/>
      <c r="BS444" s="209"/>
      <c r="BT444" s="210"/>
      <c r="BV444" s="209"/>
      <c r="BW444" s="210"/>
      <c r="BY444" s="209"/>
      <c r="BZ444" s="210"/>
      <c r="CB444" s="209"/>
      <c r="CC444" s="210"/>
      <c r="CE444" s="209"/>
      <c r="CF444" s="210"/>
      <c r="CH444" s="209"/>
      <c r="CI444" s="210"/>
      <c r="CK444" s="209"/>
      <c r="CL444" s="210"/>
      <c r="CN444" s="209"/>
      <c r="CO444" s="210"/>
    </row>
    <row r="445" spans="1:93" ht="24.95" customHeight="1">
      <c r="A445" s="654" t="str">
        <f ca="1">IFERROR(IF(INDIRECT($A$14&amp;ROW())&lt;&gt;"",COUNTIF(Summary!$B$30:$B$1054,INDIRECT($A$14&amp;ROW())),""),"")</f>
        <v/>
      </c>
      <c r="B445" s="672"/>
      <c r="C445" s="210"/>
      <c r="E445" s="209"/>
      <c r="F445" s="210"/>
      <c r="H445" s="209"/>
      <c r="I445" s="210"/>
      <c r="K445" s="209"/>
      <c r="L445" s="210"/>
      <c r="N445" s="209"/>
      <c r="O445" s="210"/>
      <c r="Q445" s="209"/>
      <c r="R445" s="210"/>
      <c r="T445" s="209"/>
      <c r="U445" s="210"/>
      <c r="W445" s="209"/>
      <c r="X445" s="210"/>
      <c r="Z445" s="209"/>
      <c r="AA445" s="210"/>
      <c r="AC445" s="209"/>
      <c r="AD445" s="210"/>
      <c r="AF445" s="209"/>
      <c r="AG445" s="210"/>
      <c r="AI445" s="209"/>
      <c r="AJ445" s="210"/>
      <c r="AL445" s="209"/>
      <c r="AM445" s="210"/>
      <c r="AO445" s="209"/>
      <c r="AP445" s="210"/>
      <c r="AR445" s="209"/>
      <c r="AS445" s="210"/>
      <c r="AU445" s="209"/>
      <c r="AV445" s="210"/>
      <c r="AX445" s="209"/>
      <c r="AY445" s="671"/>
      <c r="BA445" s="209"/>
      <c r="BB445" s="210"/>
      <c r="BD445" s="209"/>
      <c r="BE445" s="210"/>
      <c r="BG445" s="209"/>
      <c r="BH445" s="210"/>
      <c r="BJ445" s="209"/>
      <c r="BK445" s="210"/>
      <c r="BM445" s="209"/>
      <c r="BN445" s="210"/>
      <c r="BP445" s="209"/>
      <c r="BQ445" s="210"/>
      <c r="BS445" s="209"/>
      <c r="BT445" s="210"/>
      <c r="BV445" s="209"/>
      <c r="BW445" s="210"/>
      <c r="BY445" s="209"/>
      <c r="BZ445" s="210"/>
      <c r="CB445" s="209"/>
      <c r="CC445" s="210"/>
      <c r="CE445" s="209"/>
      <c r="CF445" s="210"/>
      <c r="CH445" s="209"/>
      <c r="CI445" s="210"/>
      <c r="CK445" s="209"/>
      <c r="CL445" s="210"/>
      <c r="CN445" s="209"/>
      <c r="CO445" s="210"/>
    </row>
    <row r="446" spans="1:93" ht="24.95" customHeight="1">
      <c r="A446" s="654" t="str">
        <f ca="1">IFERROR(IF(INDIRECT($A$14&amp;ROW())&lt;&gt;"",COUNTIF(Summary!$B$30:$B$1054,INDIRECT($A$14&amp;ROW())),""),"")</f>
        <v/>
      </c>
      <c r="B446" s="672"/>
      <c r="C446" s="210"/>
      <c r="E446" s="209"/>
      <c r="F446" s="210"/>
      <c r="H446" s="209"/>
      <c r="I446" s="210"/>
      <c r="K446" s="209"/>
      <c r="L446" s="210"/>
      <c r="N446" s="209"/>
      <c r="O446" s="210"/>
      <c r="Q446" s="209"/>
      <c r="R446" s="210"/>
      <c r="T446" s="209"/>
      <c r="U446" s="210"/>
      <c r="W446" s="209"/>
      <c r="X446" s="210"/>
      <c r="Z446" s="209"/>
      <c r="AA446" s="210"/>
      <c r="AC446" s="209"/>
      <c r="AD446" s="210"/>
      <c r="AF446" s="209"/>
      <c r="AG446" s="210"/>
      <c r="AI446" s="209"/>
      <c r="AJ446" s="210"/>
      <c r="AL446" s="209"/>
      <c r="AM446" s="210"/>
      <c r="AO446" s="209"/>
      <c r="AP446" s="210"/>
      <c r="AR446" s="209"/>
      <c r="AS446" s="210"/>
      <c r="AU446" s="209"/>
      <c r="AV446" s="210"/>
      <c r="AX446" s="209"/>
      <c r="AY446" s="671"/>
      <c r="BA446" s="209"/>
      <c r="BB446" s="210"/>
      <c r="BD446" s="209"/>
      <c r="BE446" s="210"/>
      <c r="BG446" s="209"/>
      <c r="BH446" s="210"/>
      <c r="BJ446" s="209"/>
      <c r="BK446" s="210"/>
      <c r="BM446" s="209"/>
      <c r="BN446" s="210"/>
      <c r="BP446" s="209"/>
      <c r="BQ446" s="210"/>
      <c r="BS446" s="209"/>
      <c r="BT446" s="210"/>
      <c r="BV446" s="209"/>
      <c r="BW446" s="210"/>
      <c r="BY446" s="209"/>
      <c r="BZ446" s="210"/>
      <c r="CB446" s="209"/>
      <c r="CC446" s="210"/>
      <c r="CE446" s="209"/>
      <c r="CF446" s="210"/>
      <c r="CH446" s="209"/>
      <c r="CI446" s="210"/>
      <c r="CK446" s="209"/>
      <c r="CL446" s="210"/>
      <c r="CN446" s="209"/>
      <c r="CO446" s="210"/>
    </row>
    <row r="447" spans="1:93" ht="24.95" customHeight="1">
      <c r="A447" s="654" t="str">
        <f ca="1">IFERROR(IF(INDIRECT($A$14&amp;ROW())&lt;&gt;"",COUNTIF(Summary!$B$30:$B$1054,INDIRECT($A$14&amp;ROW())),""),"")</f>
        <v/>
      </c>
      <c r="B447" s="672"/>
      <c r="C447" s="210"/>
      <c r="E447" s="209"/>
      <c r="F447" s="210"/>
      <c r="H447" s="209"/>
      <c r="I447" s="210"/>
      <c r="K447" s="209"/>
      <c r="L447" s="210"/>
      <c r="N447" s="209"/>
      <c r="O447" s="210"/>
      <c r="Q447" s="209"/>
      <c r="R447" s="210"/>
      <c r="T447" s="209"/>
      <c r="U447" s="210"/>
      <c r="W447" s="209"/>
      <c r="X447" s="210"/>
      <c r="Z447" s="209"/>
      <c r="AA447" s="210"/>
      <c r="AC447" s="209"/>
      <c r="AD447" s="210"/>
      <c r="AF447" s="209"/>
      <c r="AG447" s="210"/>
      <c r="AI447" s="209"/>
      <c r="AJ447" s="210"/>
      <c r="AL447" s="209"/>
      <c r="AM447" s="210"/>
      <c r="AO447" s="209"/>
      <c r="AP447" s="210"/>
      <c r="AR447" s="209"/>
      <c r="AS447" s="210"/>
      <c r="AU447" s="209"/>
      <c r="AV447" s="210"/>
      <c r="AX447" s="209"/>
      <c r="AY447" s="671"/>
      <c r="BA447" s="209"/>
      <c r="BB447" s="210"/>
      <c r="BD447" s="209"/>
      <c r="BE447" s="210"/>
      <c r="BG447" s="209"/>
      <c r="BH447" s="210"/>
      <c r="BJ447" s="209"/>
      <c r="BK447" s="210"/>
      <c r="BM447" s="209"/>
      <c r="BN447" s="210"/>
      <c r="BP447" s="209"/>
      <c r="BQ447" s="210"/>
      <c r="BS447" s="209"/>
      <c r="BT447" s="210"/>
      <c r="BV447" s="209"/>
      <c r="BW447" s="210"/>
      <c r="BY447" s="209"/>
      <c r="BZ447" s="210"/>
      <c r="CB447" s="209"/>
      <c r="CC447" s="210"/>
      <c r="CE447" s="209"/>
      <c r="CF447" s="210"/>
      <c r="CH447" s="209"/>
      <c r="CI447" s="210"/>
      <c r="CK447" s="209"/>
      <c r="CL447" s="210"/>
      <c r="CN447" s="209"/>
      <c r="CO447" s="210"/>
    </row>
    <row r="448" spans="1:93" ht="24.95" customHeight="1">
      <c r="A448" s="654" t="str">
        <f ca="1">IFERROR(IF(INDIRECT($A$14&amp;ROW())&lt;&gt;"",COUNTIF(Summary!$B$30:$B$1054,INDIRECT($A$14&amp;ROW())),""),"")</f>
        <v/>
      </c>
      <c r="B448" s="672"/>
      <c r="C448" s="210"/>
      <c r="E448" s="209"/>
      <c r="F448" s="210"/>
      <c r="H448" s="209"/>
      <c r="I448" s="210"/>
      <c r="K448" s="209"/>
      <c r="L448" s="210"/>
      <c r="N448" s="209"/>
      <c r="O448" s="210"/>
      <c r="Q448" s="209"/>
      <c r="R448" s="210"/>
      <c r="T448" s="209"/>
      <c r="U448" s="210"/>
      <c r="W448" s="209"/>
      <c r="X448" s="210"/>
      <c r="Z448" s="209"/>
      <c r="AA448" s="210"/>
      <c r="AC448" s="209"/>
      <c r="AD448" s="210"/>
      <c r="AF448" s="209"/>
      <c r="AG448" s="210"/>
      <c r="AI448" s="209"/>
      <c r="AJ448" s="210"/>
      <c r="AL448" s="209"/>
      <c r="AM448" s="210"/>
      <c r="AO448" s="209"/>
      <c r="AP448" s="210"/>
      <c r="AR448" s="209"/>
      <c r="AS448" s="210"/>
      <c r="AU448" s="209"/>
      <c r="AV448" s="210"/>
      <c r="AX448" s="209"/>
      <c r="AY448" s="671"/>
      <c r="BA448" s="209"/>
      <c r="BB448" s="210"/>
      <c r="BD448" s="209"/>
      <c r="BE448" s="210"/>
      <c r="BG448" s="209"/>
      <c r="BH448" s="210"/>
      <c r="BJ448" s="209"/>
      <c r="BK448" s="210"/>
      <c r="BM448" s="209"/>
      <c r="BN448" s="210"/>
      <c r="BP448" s="209"/>
      <c r="BQ448" s="210"/>
      <c r="BS448" s="209"/>
      <c r="BT448" s="210"/>
      <c r="BV448" s="209"/>
      <c r="BW448" s="210"/>
      <c r="BY448" s="209"/>
      <c r="BZ448" s="210"/>
      <c r="CB448" s="209"/>
      <c r="CC448" s="210"/>
      <c r="CE448" s="209"/>
      <c r="CF448" s="210"/>
      <c r="CH448" s="209"/>
      <c r="CI448" s="210"/>
      <c r="CK448" s="209"/>
      <c r="CL448" s="210"/>
      <c r="CN448" s="209"/>
      <c r="CO448" s="210"/>
    </row>
    <row r="449" spans="1:93" ht="24.95" customHeight="1">
      <c r="A449" s="654" t="str">
        <f ca="1">IFERROR(IF(INDIRECT($A$14&amp;ROW())&lt;&gt;"",COUNTIF(Summary!$B$30:$B$1054,INDIRECT($A$14&amp;ROW())),""),"")</f>
        <v/>
      </c>
      <c r="B449" s="672"/>
      <c r="C449" s="210"/>
      <c r="E449" s="209"/>
      <c r="F449" s="210"/>
      <c r="H449" s="209"/>
      <c r="I449" s="210"/>
      <c r="K449" s="209"/>
      <c r="L449" s="210"/>
      <c r="N449" s="209"/>
      <c r="O449" s="210"/>
      <c r="Q449" s="209"/>
      <c r="R449" s="210"/>
      <c r="T449" s="209"/>
      <c r="U449" s="210"/>
      <c r="W449" s="209"/>
      <c r="X449" s="210"/>
      <c r="Z449" s="209"/>
      <c r="AA449" s="210"/>
      <c r="AC449" s="209"/>
      <c r="AD449" s="210"/>
      <c r="AF449" s="209"/>
      <c r="AG449" s="210"/>
      <c r="AI449" s="209"/>
      <c r="AJ449" s="210"/>
      <c r="AL449" s="209"/>
      <c r="AM449" s="210"/>
      <c r="AO449" s="209"/>
      <c r="AP449" s="210"/>
      <c r="AR449" s="209"/>
      <c r="AS449" s="210"/>
      <c r="AU449" s="209"/>
      <c r="AV449" s="210"/>
      <c r="AX449" s="209"/>
      <c r="AY449" s="671"/>
      <c r="BA449" s="209"/>
      <c r="BB449" s="210"/>
      <c r="BD449" s="209"/>
      <c r="BE449" s="210"/>
      <c r="BG449" s="209"/>
      <c r="BH449" s="210"/>
      <c r="BJ449" s="209"/>
      <c r="BK449" s="210"/>
      <c r="BM449" s="209"/>
      <c r="BN449" s="210"/>
      <c r="BP449" s="209"/>
      <c r="BQ449" s="210"/>
      <c r="BS449" s="209"/>
      <c r="BT449" s="210"/>
      <c r="BV449" s="209"/>
      <c r="BW449" s="210"/>
      <c r="BY449" s="209"/>
      <c r="BZ449" s="210"/>
      <c r="CB449" s="209"/>
      <c r="CC449" s="210"/>
      <c r="CE449" s="209"/>
      <c r="CF449" s="210"/>
      <c r="CH449" s="209"/>
      <c r="CI449" s="210"/>
      <c r="CK449" s="209"/>
      <c r="CL449" s="210"/>
      <c r="CN449" s="209"/>
      <c r="CO449" s="210"/>
    </row>
    <row r="450" spans="1:93" ht="24.95" customHeight="1">
      <c r="A450" s="654" t="str">
        <f ca="1">IFERROR(IF(INDIRECT($A$14&amp;ROW())&lt;&gt;"",COUNTIF(Summary!$B$30:$B$1054,INDIRECT($A$14&amp;ROW())),""),"")</f>
        <v/>
      </c>
      <c r="B450" s="672"/>
      <c r="C450" s="210"/>
      <c r="E450" s="209"/>
      <c r="F450" s="210"/>
      <c r="H450" s="209"/>
      <c r="I450" s="210"/>
      <c r="K450" s="209"/>
      <c r="L450" s="210"/>
      <c r="N450" s="209"/>
      <c r="O450" s="210"/>
      <c r="Q450" s="209"/>
      <c r="R450" s="210"/>
      <c r="T450" s="209"/>
      <c r="U450" s="210"/>
      <c r="W450" s="209"/>
      <c r="X450" s="210"/>
      <c r="Z450" s="209"/>
      <c r="AA450" s="210"/>
      <c r="AC450" s="209"/>
      <c r="AD450" s="210"/>
      <c r="AF450" s="209"/>
      <c r="AG450" s="210"/>
      <c r="AI450" s="209"/>
      <c r="AJ450" s="210"/>
      <c r="AL450" s="209"/>
      <c r="AM450" s="210"/>
      <c r="AO450" s="209"/>
      <c r="AP450" s="210"/>
      <c r="AR450" s="209"/>
      <c r="AS450" s="210"/>
      <c r="AU450" s="209"/>
      <c r="AV450" s="210"/>
      <c r="AX450" s="209"/>
      <c r="AY450" s="671"/>
      <c r="BA450" s="209"/>
      <c r="BB450" s="210"/>
      <c r="BD450" s="209"/>
      <c r="BE450" s="210"/>
      <c r="BG450" s="209"/>
      <c r="BH450" s="210"/>
      <c r="BJ450" s="209"/>
      <c r="BK450" s="210"/>
      <c r="BM450" s="209"/>
      <c r="BN450" s="210"/>
      <c r="BP450" s="209"/>
      <c r="BQ450" s="210"/>
      <c r="BS450" s="209"/>
      <c r="BT450" s="210"/>
      <c r="BV450" s="209"/>
      <c r="BW450" s="210"/>
      <c r="BY450" s="209"/>
      <c r="BZ450" s="210"/>
      <c r="CB450" s="209"/>
      <c r="CC450" s="210"/>
      <c r="CE450" s="209"/>
      <c r="CF450" s="210"/>
      <c r="CH450" s="209"/>
      <c r="CI450" s="210"/>
      <c r="CK450" s="209"/>
      <c r="CL450" s="210"/>
      <c r="CN450" s="209"/>
      <c r="CO450" s="210"/>
    </row>
    <row r="451" spans="1:93" ht="24.95" customHeight="1">
      <c r="A451" s="654" t="str">
        <f ca="1">IFERROR(IF(INDIRECT($A$14&amp;ROW())&lt;&gt;"",COUNTIF(Summary!$B$30:$B$1054,INDIRECT($A$14&amp;ROW())),""),"")</f>
        <v/>
      </c>
      <c r="B451" s="672"/>
      <c r="C451" s="210"/>
      <c r="E451" s="209"/>
      <c r="F451" s="210"/>
      <c r="H451" s="209"/>
      <c r="I451" s="210"/>
      <c r="K451" s="209"/>
      <c r="L451" s="210"/>
      <c r="N451" s="209"/>
      <c r="O451" s="210"/>
      <c r="Q451" s="209"/>
      <c r="R451" s="210"/>
      <c r="T451" s="209"/>
      <c r="U451" s="210"/>
      <c r="W451" s="209"/>
      <c r="X451" s="210"/>
      <c r="Z451" s="209"/>
      <c r="AA451" s="210"/>
      <c r="AC451" s="209"/>
      <c r="AD451" s="210"/>
      <c r="AF451" s="209"/>
      <c r="AG451" s="210"/>
      <c r="AI451" s="209"/>
      <c r="AJ451" s="210"/>
      <c r="AL451" s="209"/>
      <c r="AM451" s="210"/>
      <c r="AO451" s="209"/>
      <c r="AP451" s="210"/>
      <c r="AR451" s="209"/>
      <c r="AS451" s="210"/>
      <c r="AU451" s="209"/>
      <c r="AV451" s="210"/>
      <c r="AX451" s="209"/>
      <c r="AY451" s="671"/>
      <c r="BA451" s="209"/>
      <c r="BB451" s="210"/>
      <c r="BD451" s="209"/>
      <c r="BE451" s="210"/>
      <c r="BG451" s="209"/>
      <c r="BH451" s="210"/>
      <c r="BJ451" s="209"/>
      <c r="BK451" s="210"/>
      <c r="BM451" s="209"/>
      <c r="BN451" s="210"/>
      <c r="BP451" s="209"/>
      <c r="BQ451" s="210"/>
      <c r="BS451" s="209"/>
      <c r="BT451" s="210"/>
      <c r="BV451" s="209"/>
      <c r="BW451" s="210"/>
      <c r="BY451" s="209"/>
      <c r="BZ451" s="210"/>
      <c r="CB451" s="209"/>
      <c r="CC451" s="210"/>
      <c r="CE451" s="209"/>
      <c r="CF451" s="210"/>
      <c r="CH451" s="209"/>
      <c r="CI451" s="210"/>
      <c r="CK451" s="209"/>
      <c r="CL451" s="210"/>
      <c r="CN451" s="209"/>
      <c r="CO451" s="210"/>
    </row>
    <row r="452" spans="1:93" ht="24.95" customHeight="1">
      <c r="A452" s="654" t="str">
        <f ca="1">IFERROR(IF(INDIRECT($A$14&amp;ROW())&lt;&gt;"",COUNTIF(Summary!$B$30:$B$1054,INDIRECT($A$14&amp;ROW())),""),"")</f>
        <v/>
      </c>
      <c r="B452" s="672"/>
      <c r="C452" s="210"/>
      <c r="E452" s="209"/>
      <c r="F452" s="210"/>
      <c r="H452" s="209"/>
      <c r="I452" s="210"/>
      <c r="K452" s="209"/>
      <c r="L452" s="210"/>
      <c r="N452" s="209"/>
      <c r="O452" s="210"/>
      <c r="Q452" s="209"/>
      <c r="R452" s="210"/>
      <c r="T452" s="209"/>
      <c r="U452" s="210"/>
      <c r="W452" s="209"/>
      <c r="X452" s="210"/>
      <c r="Z452" s="209"/>
      <c r="AA452" s="210"/>
      <c r="AC452" s="209"/>
      <c r="AD452" s="210"/>
      <c r="AF452" s="209"/>
      <c r="AG452" s="210"/>
      <c r="AI452" s="209"/>
      <c r="AJ452" s="210"/>
      <c r="AL452" s="209"/>
      <c r="AM452" s="210"/>
      <c r="AO452" s="209"/>
      <c r="AP452" s="210"/>
      <c r="AR452" s="209"/>
      <c r="AS452" s="210"/>
      <c r="AU452" s="209"/>
      <c r="AV452" s="210"/>
      <c r="AX452" s="209"/>
      <c r="AY452" s="671"/>
      <c r="BA452" s="209"/>
      <c r="BB452" s="210"/>
      <c r="BD452" s="209"/>
      <c r="BE452" s="210"/>
      <c r="BG452" s="209"/>
      <c r="BH452" s="210"/>
      <c r="BJ452" s="209"/>
      <c r="BK452" s="210"/>
      <c r="BM452" s="209"/>
      <c r="BN452" s="210"/>
      <c r="BP452" s="209"/>
      <c r="BQ452" s="210"/>
      <c r="BS452" s="209"/>
      <c r="BT452" s="210"/>
      <c r="BV452" s="209"/>
      <c r="BW452" s="210"/>
      <c r="BY452" s="209"/>
      <c r="BZ452" s="210"/>
      <c r="CB452" s="209"/>
      <c r="CC452" s="210"/>
      <c r="CE452" s="209"/>
      <c r="CF452" s="210"/>
      <c r="CH452" s="209"/>
      <c r="CI452" s="210"/>
      <c r="CK452" s="209"/>
      <c r="CL452" s="210"/>
      <c r="CN452" s="209"/>
      <c r="CO452" s="210"/>
    </row>
    <row r="453" spans="1:93" ht="24.95" customHeight="1">
      <c r="A453" s="654" t="str">
        <f ca="1">IFERROR(IF(INDIRECT($A$14&amp;ROW())&lt;&gt;"",COUNTIF(Summary!$B$30:$B$1054,INDIRECT($A$14&amp;ROW())),""),"")</f>
        <v/>
      </c>
      <c r="B453" s="672"/>
      <c r="C453" s="210"/>
      <c r="E453" s="209"/>
      <c r="F453" s="210"/>
      <c r="H453" s="209"/>
      <c r="I453" s="210"/>
      <c r="K453" s="209"/>
      <c r="L453" s="210"/>
      <c r="N453" s="209"/>
      <c r="O453" s="210"/>
      <c r="Q453" s="209"/>
      <c r="R453" s="210"/>
      <c r="T453" s="209"/>
      <c r="U453" s="210"/>
      <c r="W453" s="209"/>
      <c r="X453" s="210"/>
      <c r="Z453" s="209"/>
      <c r="AA453" s="210"/>
      <c r="AC453" s="209"/>
      <c r="AD453" s="210"/>
      <c r="AF453" s="209"/>
      <c r="AG453" s="210"/>
      <c r="AI453" s="209"/>
      <c r="AJ453" s="210"/>
      <c r="AL453" s="209"/>
      <c r="AM453" s="210"/>
      <c r="AO453" s="209"/>
      <c r="AP453" s="210"/>
      <c r="AR453" s="209"/>
      <c r="AS453" s="210"/>
      <c r="AU453" s="209"/>
      <c r="AV453" s="210"/>
      <c r="AX453" s="209"/>
      <c r="AY453" s="671"/>
      <c r="BA453" s="209"/>
      <c r="BB453" s="210"/>
      <c r="BD453" s="209"/>
      <c r="BE453" s="210"/>
      <c r="BG453" s="209"/>
      <c r="BH453" s="210"/>
      <c r="BJ453" s="209"/>
      <c r="BK453" s="210"/>
      <c r="BM453" s="209"/>
      <c r="BN453" s="210"/>
      <c r="BP453" s="209"/>
      <c r="BQ453" s="210"/>
      <c r="BS453" s="209"/>
      <c r="BT453" s="210"/>
      <c r="BV453" s="209"/>
      <c r="BW453" s="210"/>
      <c r="BY453" s="209"/>
      <c r="BZ453" s="210"/>
      <c r="CB453" s="209"/>
      <c r="CC453" s="210"/>
      <c r="CE453" s="209"/>
      <c r="CF453" s="210"/>
      <c r="CH453" s="209"/>
      <c r="CI453" s="210"/>
      <c r="CK453" s="209"/>
      <c r="CL453" s="210"/>
      <c r="CN453" s="209"/>
      <c r="CO453" s="210"/>
    </row>
    <row r="454" spans="1:93" ht="24.95" customHeight="1">
      <c r="A454" s="654" t="str">
        <f ca="1">IFERROR(IF(INDIRECT($A$14&amp;ROW())&lt;&gt;"",COUNTIF(Summary!$B$30:$B$1054,INDIRECT($A$14&amp;ROW())),""),"")</f>
        <v/>
      </c>
      <c r="B454" s="672"/>
      <c r="C454" s="210"/>
      <c r="E454" s="209"/>
      <c r="F454" s="210"/>
      <c r="H454" s="209"/>
      <c r="I454" s="210"/>
      <c r="K454" s="209"/>
      <c r="L454" s="210"/>
      <c r="N454" s="209"/>
      <c r="O454" s="210"/>
      <c r="Q454" s="209"/>
      <c r="R454" s="210"/>
      <c r="T454" s="209"/>
      <c r="U454" s="210"/>
      <c r="W454" s="209"/>
      <c r="X454" s="210"/>
      <c r="Z454" s="209"/>
      <c r="AA454" s="210"/>
      <c r="AC454" s="209"/>
      <c r="AD454" s="210"/>
      <c r="AF454" s="209"/>
      <c r="AG454" s="210"/>
      <c r="AI454" s="209"/>
      <c r="AJ454" s="210"/>
      <c r="AL454" s="209"/>
      <c r="AM454" s="210"/>
      <c r="AO454" s="209"/>
      <c r="AP454" s="210"/>
      <c r="AR454" s="209"/>
      <c r="AS454" s="210"/>
      <c r="AU454" s="209"/>
      <c r="AV454" s="210"/>
      <c r="AX454" s="209"/>
      <c r="AY454" s="671"/>
      <c r="BA454" s="209"/>
      <c r="BB454" s="210"/>
      <c r="BD454" s="209"/>
      <c r="BE454" s="210"/>
      <c r="BG454" s="209"/>
      <c r="BH454" s="210"/>
      <c r="BJ454" s="209"/>
      <c r="BK454" s="210"/>
      <c r="BM454" s="209"/>
      <c r="BN454" s="210"/>
      <c r="BP454" s="209"/>
      <c r="BQ454" s="210"/>
      <c r="BS454" s="209"/>
      <c r="BT454" s="210"/>
      <c r="BV454" s="209"/>
      <c r="BW454" s="210"/>
      <c r="BY454" s="209"/>
      <c r="BZ454" s="210"/>
      <c r="CB454" s="209"/>
      <c r="CC454" s="210"/>
      <c r="CE454" s="209"/>
      <c r="CF454" s="210"/>
      <c r="CH454" s="209"/>
      <c r="CI454" s="210"/>
      <c r="CK454" s="209"/>
      <c r="CL454" s="210"/>
      <c r="CN454" s="209"/>
      <c r="CO454" s="210"/>
    </row>
    <row r="455" spans="1:93" ht="24.95" customHeight="1">
      <c r="A455" s="654" t="str">
        <f ca="1">IFERROR(IF(INDIRECT($A$14&amp;ROW())&lt;&gt;"",COUNTIF(Summary!$B$30:$B$1054,INDIRECT($A$14&amp;ROW())),""),"")</f>
        <v/>
      </c>
      <c r="B455" s="672"/>
      <c r="C455" s="210"/>
      <c r="E455" s="209"/>
      <c r="F455" s="210"/>
      <c r="H455" s="209"/>
      <c r="I455" s="210"/>
      <c r="K455" s="209"/>
      <c r="L455" s="210"/>
      <c r="N455" s="209"/>
      <c r="O455" s="210"/>
      <c r="Q455" s="209"/>
      <c r="R455" s="210"/>
      <c r="T455" s="209"/>
      <c r="U455" s="210"/>
      <c r="W455" s="209"/>
      <c r="X455" s="210"/>
      <c r="Z455" s="209"/>
      <c r="AA455" s="210"/>
      <c r="AC455" s="209"/>
      <c r="AD455" s="210"/>
      <c r="AF455" s="209"/>
      <c r="AG455" s="210"/>
      <c r="AI455" s="209"/>
      <c r="AJ455" s="210"/>
      <c r="AL455" s="209"/>
      <c r="AM455" s="210"/>
      <c r="AO455" s="209"/>
      <c r="AP455" s="210"/>
      <c r="AR455" s="209"/>
      <c r="AS455" s="210"/>
      <c r="AU455" s="209"/>
      <c r="AV455" s="210"/>
      <c r="AX455" s="209"/>
      <c r="AY455" s="671"/>
      <c r="BA455" s="209"/>
      <c r="BB455" s="210"/>
      <c r="BD455" s="209"/>
      <c r="BE455" s="210"/>
      <c r="BG455" s="209"/>
      <c r="BH455" s="210"/>
      <c r="BJ455" s="209"/>
      <c r="BK455" s="210"/>
      <c r="BM455" s="209"/>
      <c r="BN455" s="210"/>
      <c r="BP455" s="209"/>
      <c r="BQ455" s="210"/>
      <c r="BS455" s="209"/>
      <c r="BT455" s="210"/>
      <c r="BV455" s="209"/>
      <c r="BW455" s="210"/>
      <c r="BY455" s="209"/>
      <c r="BZ455" s="210"/>
      <c r="CB455" s="209"/>
      <c r="CC455" s="210"/>
      <c r="CE455" s="209"/>
      <c r="CF455" s="210"/>
      <c r="CH455" s="209"/>
      <c r="CI455" s="210"/>
      <c r="CK455" s="209"/>
      <c r="CL455" s="210"/>
      <c r="CN455" s="209"/>
      <c r="CO455" s="210"/>
    </row>
    <row r="456" spans="1:93" ht="24.95" customHeight="1">
      <c r="A456" s="654" t="str">
        <f ca="1">IFERROR(IF(INDIRECT($A$14&amp;ROW())&lt;&gt;"",COUNTIF(Summary!$B$30:$B$1054,INDIRECT($A$14&amp;ROW())),""),"")</f>
        <v/>
      </c>
      <c r="B456" s="672"/>
      <c r="C456" s="210"/>
      <c r="E456" s="209"/>
      <c r="F456" s="210"/>
      <c r="H456" s="209"/>
      <c r="I456" s="210"/>
      <c r="K456" s="209"/>
      <c r="L456" s="210"/>
      <c r="N456" s="209"/>
      <c r="O456" s="210"/>
      <c r="Q456" s="209"/>
      <c r="R456" s="210"/>
      <c r="T456" s="209"/>
      <c r="U456" s="210"/>
      <c r="W456" s="209"/>
      <c r="X456" s="210"/>
      <c r="Z456" s="209"/>
      <c r="AA456" s="210"/>
      <c r="AC456" s="209"/>
      <c r="AD456" s="210"/>
      <c r="AF456" s="209"/>
      <c r="AG456" s="210"/>
      <c r="AI456" s="209"/>
      <c r="AJ456" s="210"/>
      <c r="AL456" s="209"/>
      <c r="AM456" s="210"/>
      <c r="AO456" s="209"/>
      <c r="AP456" s="210"/>
      <c r="AR456" s="209"/>
      <c r="AS456" s="210"/>
      <c r="AU456" s="209"/>
      <c r="AV456" s="210"/>
      <c r="AX456" s="209"/>
      <c r="AY456" s="671"/>
      <c r="BA456" s="209"/>
      <c r="BB456" s="210"/>
      <c r="BD456" s="209"/>
      <c r="BE456" s="210"/>
      <c r="BG456" s="209"/>
      <c r="BH456" s="210"/>
      <c r="BJ456" s="209"/>
      <c r="BK456" s="210"/>
      <c r="BM456" s="209"/>
      <c r="BN456" s="210"/>
      <c r="BP456" s="209"/>
      <c r="BQ456" s="210"/>
      <c r="BS456" s="209"/>
      <c r="BT456" s="210"/>
      <c r="BV456" s="209"/>
      <c r="BW456" s="210"/>
      <c r="BY456" s="209"/>
      <c r="BZ456" s="210"/>
      <c r="CB456" s="209"/>
      <c r="CC456" s="210"/>
      <c r="CE456" s="209"/>
      <c r="CF456" s="210"/>
      <c r="CH456" s="209"/>
      <c r="CI456" s="210"/>
      <c r="CK456" s="209"/>
      <c r="CL456" s="210"/>
      <c r="CN456" s="209"/>
      <c r="CO456" s="210"/>
    </row>
    <row r="457" spans="1:93" ht="24.95" customHeight="1">
      <c r="A457" s="654" t="str">
        <f ca="1">IFERROR(IF(INDIRECT($A$14&amp;ROW())&lt;&gt;"",COUNTIF(Summary!$B$30:$B$1054,INDIRECT($A$14&amp;ROW())),""),"")</f>
        <v/>
      </c>
      <c r="B457" s="672"/>
      <c r="C457" s="210"/>
      <c r="E457" s="209"/>
      <c r="F457" s="210"/>
      <c r="H457" s="209"/>
      <c r="I457" s="210"/>
      <c r="K457" s="209"/>
      <c r="L457" s="210"/>
      <c r="N457" s="209"/>
      <c r="O457" s="210"/>
      <c r="Q457" s="209"/>
      <c r="R457" s="210"/>
      <c r="T457" s="209"/>
      <c r="U457" s="210"/>
      <c r="W457" s="209"/>
      <c r="X457" s="210"/>
      <c r="Z457" s="209"/>
      <c r="AA457" s="210"/>
      <c r="AC457" s="209"/>
      <c r="AD457" s="210"/>
      <c r="AF457" s="209"/>
      <c r="AG457" s="210"/>
      <c r="AI457" s="209"/>
      <c r="AJ457" s="210"/>
      <c r="AL457" s="209"/>
      <c r="AM457" s="210"/>
      <c r="AO457" s="209"/>
      <c r="AP457" s="210"/>
      <c r="AR457" s="209"/>
      <c r="AS457" s="210"/>
      <c r="AU457" s="209"/>
      <c r="AV457" s="210"/>
      <c r="AX457" s="209"/>
      <c r="AY457" s="671"/>
      <c r="BA457" s="209"/>
      <c r="BB457" s="210"/>
      <c r="BD457" s="209"/>
      <c r="BE457" s="210"/>
      <c r="BG457" s="209"/>
      <c r="BH457" s="210"/>
      <c r="BJ457" s="209"/>
      <c r="BK457" s="210"/>
      <c r="BM457" s="209"/>
      <c r="BN457" s="210"/>
      <c r="BP457" s="209"/>
      <c r="BQ457" s="210"/>
      <c r="BS457" s="209"/>
      <c r="BT457" s="210"/>
      <c r="BV457" s="209"/>
      <c r="BW457" s="210"/>
      <c r="BY457" s="209"/>
      <c r="BZ457" s="210"/>
      <c r="CB457" s="209"/>
      <c r="CC457" s="210"/>
      <c r="CE457" s="209"/>
      <c r="CF457" s="210"/>
      <c r="CH457" s="209"/>
      <c r="CI457" s="210"/>
      <c r="CK457" s="209"/>
      <c r="CL457" s="210"/>
      <c r="CN457" s="209"/>
      <c r="CO457" s="210"/>
    </row>
    <row r="458" spans="1:93" ht="24.95" customHeight="1">
      <c r="A458" s="654" t="str">
        <f ca="1">IFERROR(IF(INDIRECT($A$14&amp;ROW())&lt;&gt;"",COUNTIF(Summary!$B$30:$B$1054,INDIRECT($A$14&amp;ROW())),""),"")</f>
        <v/>
      </c>
      <c r="B458" s="672"/>
      <c r="C458" s="210"/>
      <c r="E458" s="209"/>
      <c r="F458" s="210"/>
      <c r="H458" s="209"/>
      <c r="I458" s="210"/>
      <c r="K458" s="209"/>
      <c r="L458" s="210"/>
      <c r="N458" s="209"/>
      <c r="O458" s="210"/>
      <c r="Q458" s="209"/>
      <c r="R458" s="210"/>
      <c r="T458" s="209"/>
      <c r="U458" s="210"/>
      <c r="W458" s="209"/>
      <c r="X458" s="210"/>
      <c r="Z458" s="209"/>
      <c r="AA458" s="210"/>
      <c r="AC458" s="209"/>
      <c r="AD458" s="210"/>
      <c r="AF458" s="209"/>
      <c r="AG458" s="210"/>
      <c r="AI458" s="209"/>
      <c r="AJ458" s="210"/>
      <c r="AL458" s="209"/>
      <c r="AM458" s="210"/>
      <c r="AO458" s="209"/>
      <c r="AP458" s="210"/>
      <c r="AR458" s="209"/>
      <c r="AS458" s="210"/>
      <c r="AU458" s="209"/>
      <c r="AV458" s="210"/>
      <c r="AX458" s="209"/>
      <c r="AY458" s="671"/>
      <c r="BA458" s="209"/>
      <c r="BB458" s="210"/>
      <c r="BD458" s="209"/>
      <c r="BE458" s="210"/>
      <c r="BG458" s="209"/>
      <c r="BH458" s="210"/>
      <c r="BJ458" s="209"/>
      <c r="BK458" s="210"/>
      <c r="BM458" s="209"/>
      <c r="BN458" s="210"/>
      <c r="BP458" s="209"/>
      <c r="BQ458" s="210"/>
      <c r="BS458" s="209"/>
      <c r="BT458" s="210"/>
      <c r="BV458" s="209"/>
      <c r="BW458" s="210"/>
      <c r="BY458" s="209"/>
      <c r="BZ458" s="210"/>
      <c r="CB458" s="209"/>
      <c r="CC458" s="210"/>
      <c r="CE458" s="209"/>
      <c r="CF458" s="210"/>
      <c r="CH458" s="209"/>
      <c r="CI458" s="210"/>
      <c r="CK458" s="209"/>
      <c r="CL458" s="210"/>
      <c r="CN458" s="209"/>
      <c r="CO458" s="210"/>
    </row>
    <row r="459" spans="1:93" ht="24.95" customHeight="1">
      <c r="A459" s="654" t="str">
        <f ca="1">IFERROR(IF(INDIRECT($A$14&amp;ROW())&lt;&gt;"",COUNTIF(Summary!$B$30:$B$1054,INDIRECT($A$14&amp;ROW())),""),"")</f>
        <v/>
      </c>
      <c r="B459" s="672"/>
      <c r="C459" s="210"/>
      <c r="E459" s="209"/>
      <c r="F459" s="210"/>
      <c r="H459" s="209"/>
      <c r="I459" s="210"/>
      <c r="K459" s="209"/>
      <c r="L459" s="210"/>
      <c r="N459" s="209"/>
      <c r="O459" s="210"/>
      <c r="Q459" s="209"/>
      <c r="R459" s="210"/>
      <c r="T459" s="209"/>
      <c r="U459" s="210"/>
      <c r="W459" s="209"/>
      <c r="X459" s="210"/>
      <c r="Z459" s="209"/>
      <c r="AA459" s="210"/>
      <c r="AC459" s="209"/>
      <c r="AD459" s="210"/>
      <c r="AF459" s="209"/>
      <c r="AG459" s="210"/>
      <c r="AI459" s="209"/>
      <c r="AJ459" s="210"/>
      <c r="AL459" s="209"/>
      <c r="AM459" s="210"/>
      <c r="AO459" s="209"/>
      <c r="AP459" s="210"/>
      <c r="AR459" s="209"/>
      <c r="AS459" s="210"/>
      <c r="AU459" s="209"/>
      <c r="AV459" s="210"/>
      <c r="AX459" s="209"/>
      <c r="AY459" s="671"/>
      <c r="BA459" s="209"/>
      <c r="BB459" s="210"/>
      <c r="BD459" s="209"/>
      <c r="BE459" s="210"/>
      <c r="BG459" s="209"/>
      <c r="BH459" s="210"/>
      <c r="BJ459" s="209"/>
      <c r="BK459" s="210"/>
      <c r="BM459" s="209"/>
      <c r="BN459" s="210"/>
      <c r="BP459" s="209"/>
      <c r="BQ459" s="210"/>
      <c r="BS459" s="209"/>
      <c r="BT459" s="210"/>
      <c r="BV459" s="209"/>
      <c r="BW459" s="210"/>
      <c r="BY459" s="209"/>
      <c r="BZ459" s="210"/>
      <c r="CB459" s="209"/>
      <c r="CC459" s="210"/>
      <c r="CE459" s="209"/>
      <c r="CF459" s="210"/>
      <c r="CH459" s="209"/>
      <c r="CI459" s="210"/>
      <c r="CK459" s="209"/>
      <c r="CL459" s="210"/>
      <c r="CN459" s="209"/>
      <c r="CO459" s="210"/>
    </row>
    <row r="460" spans="1:93" ht="24.95" customHeight="1">
      <c r="A460" s="654" t="str">
        <f ca="1">IFERROR(IF(INDIRECT($A$14&amp;ROW())&lt;&gt;"",COUNTIF(Summary!$B$30:$B$1054,INDIRECT($A$14&amp;ROW())),""),"")</f>
        <v/>
      </c>
      <c r="B460" s="672"/>
      <c r="C460" s="210"/>
      <c r="E460" s="209"/>
      <c r="F460" s="210"/>
      <c r="H460" s="209"/>
      <c r="I460" s="210"/>
      <c r="K460" s="209"/>
      <c r="L460" s="210"/>
      <c r="N460" s="209"/>
      <c r="O460" s="210"/>
      <c r="Q460" s="209"/>
      <c r="R460" s="210"/>
      <c r="T460" s="209"/>
      <c r="U460" s="210"/>
      <c r="W460" s="209"/>
      <c r="X460" s="210"/>
      <c r="Z460" s="209"/>
      <c r="AA460" s="210"/>
      <c r="AC460" s="209"/>
      <c r="AD460" s="210"/>
      <c r="AF460" s="209"/>
      <c r="AG460" s="210"/>
      <c r="AI460" s="209"/>
      <c r="AJ460" s="210"/>
      <c r="AL460" s="209"/>
      <c r="AM460" s="210"/>
      <c r="AO460" s="209"/>
      <c r="AP460" s="210"/>
      <c r="AR460" s="209"/>
      <c r="AS460" s="210"/>
      <c r="AU460" s="209"/>
      <c r="AV460" s="210"/>
      <c r="AX460" s="209"/>
      <c r="AY460" s="671"/>
      <c r="BA460" s="209"/>
      <c r="BB460" s="210"/>
      <c r="BD460" s="209"/>
      <c r="BE460" s="210"/>
      <c r="BG460" s="209"/>
      <c r="BH460" s="210"/>
      <c r="BJ460" s="209"/>
      <c r="BK460" s="210"/>
      <c r="BM460" s="209"/>
      <c r="BN460" s="210"/>
      <c r="BP460" s="209"/>
      <c r="BQ460" s="210"/>
      <c r="BS460" s="209"/>
      <c r="BT460" s="210"/>
      <c r="BV460" s="209"/>
      <c r="BW460" s="210"/>
      <c r="BY460" s="209"/>
      <c r="BZ460" s="210"/>
      <c r="CB460" s="209"/>
      <c r="CC460" s="210"/>
      <c r="CE460" s="209"/>
      <c r="CF460" s="210"/>
      <c r="CH460" s="209"/>
      <c r="CI460" s="210"/>
      <c r="CK460" s="209"/>
      <c r="CL460" s="210"/>
      <c r="CN460" s="209"/>
      <c r="CO460" s="210"/>
    </row>
    <row r="461" spans="1:93" ht="24.95" customHeight="1">
      <c r="A461" s="654" t="str">
        <f ca="1">IFERROR(IF(INDIRECT($A$14&amp;ROW())&lt;&gt;"",COUNTIF(Summary!$B$30:$B$1054,INDIRECT($A$14&amp;ROW())),""),"")</f>
        <v/>
      </c>
      <c r="B461" s="672"/>
      <c r="C461" s="210"/>
      <c r="E461" s="209"/>
      <c r="F461" s="210"/>
      <c r="H461" s="209"/>
      <c r="I461" s="210"/>
      <c r="K461" s="209"/>
      <c r="L461" s="210"/>
      <c r="N461" s="209"/>
      <c r="O461" s="210"/>
      <c r="Q461" s="209"/>
      <c r="R461" s="210"/>
      <c r="T461" s="209"/>
      <c r="U461" s="210"/>
      <c r="W461" s="209"/>
      <c r="X461" s="210"/>
      <c r="Z461" s="209"/>
      <c r="AA461" s="210"/>
      <c r="AC461" s="209"/>
      <c r="AD461" s="210"/>
      <c r="AF461" s="209"/>
      <c r="AG461" s="210"/>
      <c r="AI461" s="209"/>
      <c r="AJ461" s="210"/>
      <c r="AL461" s="209"/>
      <c r="AM461" s="210"/>
      <c r="AO461" s="209"/>
      <c r="AP461" s="210"/>
      <c r="AR461" s="209"/>
      <c r="AS461" s="210"/>
      <c r="AU461" s="209"/>
      <c r="AV461" s="210"/>
      <c r="AX461" s="209"/>
      <c r="AY461" s="671"/>
      <c r="BA461" s="209"/>
      <c r="BB461" s="210"/>
      <c r="BD461" s="209"/>
      <c r="BE461" s="210"/>
      <c r="BG461" s="209"/>
      <c r="BH461" s="210"/>
      <c r="BJ461" s="209"/>
      <c r="BK461" s="210"/>
      <c r="BM461" s="209"/>
      <c r="BN461" s="210"/>
      <c r="BP461" s="209"/>
      <c r="BQ461" s="210"/>
      <c r="BS461" s="209"/>
      <c r="BT461" s="210"/>
      <c r="BV461" s="209"/>
      <c r="BW461" s="210"/>
      <c r="BY461" s="209"/>
      <c r="BZ461" s="210"/>
      <c r="CB461" s="209"/>
      <c r="CC461" s="210"/>
      <c r="CE461" s="209"/>
      <c r="CF461" s="210"/>
      <c r="CH461" s="209"/>
      <c r="CI461" s="210"/>
      <c r="CK461" s="209"/>
      <c r="CL461" s="210"/>
      <c r="CN461" s="209"/>
      <c r="CO461" s="210"/>
    </row>
    <row r="462" spans="1:93" ht="24.95" customHeight="1">
      <c r="A462" s="654" t="str">
        <f ca="1">IFERROR(IF(INDIRECT($A$14&amp;ROW())&lt;&gt;"",COUNTIF(Summary!$B$30:$B$1054,INDIRECT($A$14&amp;ROW())),""),"")</f>
        <v/>
      </c>
      <c r="B462" s="672"/>
      <c r="C462" s="210"/>
      <c r="E462" s="209"/>
      <c r="F462" s="210"/>
      <c r="H462" s="209"/>
      <c r="I462" s="210"/>
      <c r="K462" s="209"/>
      <c r="L462" s="210"/>
      <c r="N462" s="209"/>
      <c r="O462" s="210"/>
      <c r="Q462" s="209"/>
      <c r="R462" s="210"/>
      <c r="T462" s="209"/>
      <c r="U462" s="210"/>
      <c r="W462" s="209"/>
      <c r="X462" s="210"/>
      <c r="Z462" s="209"/>
      <c r="AA462" s="210"/>
      <c r="AC462" s="209"/>
      <c r="AD462" s="210"/>
      <c r="AF462" s="209"/>
      <c r="AG462" s="210"/>
      <c r="AI462" s="209"/>
      <c r="AJ462" s="210"/>
      <c r="AL462" s="209"/>
      <c r="AM462" s="210"/>
      <c r="AO462" s="209"/>
      <c r="AP462" s="210"/>
      <c r="AR462" s="209"/>
      <c r="AS462" s="210"/>
      <c r="AU462" s="209"/>
      <c r="AV462" s="210"/>
      <c r="AX462" s="209"/>
      <c r="AY462" s="671"/>
      <c r="BA462" s="209"/>
      <c r="BB462" s="210"/>
      <c r="BD462" s="209"/>
      <c r="BE462" s="210"/>
      <c r="BG462" s="209"/>
      <c r="BH462" s="210"/>
      <c r="BJ462" s="209"/>
      <c r="BK462" s="210"/>
      <c r="BM462" s="209"/>
      <c r="BN462" s="210"/>
      <c r="BP462" s="209"/>
      <c r="BQ462" s="210"/>
      <c r="BS462" s="209"/>
      <c r="BT462" s="210"/>
      <c r="BV462" s="209"/>
      <c r="BW462" s="210"/>
      <c r="BY462" s="209"/>
      <c r="BZ462" s="210"/>
      <c r="CB462" s="209"/>
      <c r="CC462" s="210"/>
      <c r="CE462" s="209"/>
      <c r="CF462" s="210"/>
      <c r="CH462" s="209"/>
      <c r="CI462" s="210"/>
      <c r="CK462" s="209"/>
      <c r="CL462" s="210"/>
      <c r="CN462" s="209"/>
      <c r="CO462" s="210"/>
    </row>
    <row r="463" spans="1:93" ht="24.95" customHeight="1">
      <c r="A463" s="654" t="str">
        <f ca="1">IFERROR(IF(INDIRECT($A$14&amp;ROW())&lt;&gt;"",COUNTIF(Summary!$B$30:$B$1054,INDIRECT($A$14&amp;ROW())),""),"")</f>
        <v/>
      </c>
      <c r="B463" s="672"/>
      <c r="C463" s="210"/>
      <c r="E463" s="209"/>
      <c r="F463" s="210"/>
      <c r="H463" s="209"/>
      <c r="I463" s="210"/>
      <c r="K463" s="209"/>
      <c r="L463" s="210"/>
      <c r="N463" s="209"/>
      <c r="O463" s="210"/>
      <c r="Q463" s="209"/>
      <c r="R463" s="210"/>
      <c r="T463" s="209"/>
      <c r="U463" s="210"/>
      <c r="W463" s="209"/>
      <c r="X463" s="210"/>
      <c r="Z463" s="209"/>
      <c r="AA463" s="210"/>
      <c r="AC463" s="209"/>
      <c r="AD463" s="210"/>
      <c r="AF463" s="209"/>
      <c r="AG463" s="210"/>
      <c r="AI463" s="209"/>
      <c r="AJ463" s="210"/>
      <c r="AL463" s="209"/>
      <c r="AM463" s="210"/>
      <c r="AO463" s="209"/>
      <c r="AP463" s="210"/>
      <c r="AR463" s="209"/>
      <c r="AS463" s="210"/>
      <c r="AU463" s="209"/>
      <c r="AV463" s="210"/>
      <c r="AX463" s="209"/>
      <c r="AY463" s="671"/>
      <c r="BA463" s="209"/>
      <c r="BB463" s="210"/>
      <c r="BD463" s="209"/>
      <c r="BE463" s="210"/>
      <c r="BG463" s="209"/>
      <c r="BH463" s="210"/>
      <c r="BJ463" s="209"/>
      <c r="BK463" s="210"/>
      <c r="BM463" s="209"/>
      <c r="BN463" s="210"/>
      <c r="BP463" s="209"/>
      <c r="BQ463" s="210"/>
      <c r="BS463" s="209"/>
      <c r="BT463" s="210"/>
      <c r="BV463" s="209"/>
      <c r="BW463" s="210"/>
      <c r="BY463" s="209"/>
      <c r="BZ463" s="210"/>
      <c r="CB463" s="209"/>
      <c r="CC463" s="210"/>
      <c r="CE463" s="209"/>
      <c r="CF463" s="210"/>
      <c r="CH463" s="209"/>
      <c r="CI463" s="210"/>
      <c r="CK463" s="209"/>
      <c r="CL463" s="210"/>
      <c r="CN463" s="209"/>
      <c r="CO463" s="210"/>
    </row>
    <row r="464" spans="1:93" ht="24.95" customHeight="1">
      <c r="A464" s="654" t="str">
        <f ca="1">IFERROR(IF(INDIRECT($A$14&amp;ROW())&lt;&gt;"",COUNTIF(Summary!$B$30:$B$1054,INDIRECT($A$14&amp;ROW())),""),"")</f>
        <v/>
      </c>
      <c r="B464" s="672"/>
      <c r="C464" s="210"/>
      <c r="E464" s="209"/>
      <c r="F464" s="210"/>
      <c r="H464" s="209"/>
      <c r="I464" s="210"/>
      <c r="K464" s="209"/>
      <c r="L464" s="210"/>
      <c r="N464" s="209"/>
      <c r="O464" s="210"/>
      <c r="Q464" s="209"/>
      <c r="R464" s="210"/>
      <c r="T464" s="209"/>
      <c r="U464" s="210"/>
      <c r="W464" s="209"/>
      <c r="X464" s="210"/>
      <c r="Z464" s="209"/>
      <c r="AA464" s="210"/>
      <c r="AC464" s="209"/>
      <c r="AD464" s="210"/>
      <c r="AF464" s="209"/>
      <c r="AG464" s="210"/>
      <c r="AI464" s="209"/>
      <c r="AJ464" s="210"/>
      <c r="AL464" s="209"/>
      <c r="AM464" s="210"/>
      <c r="AO464" s="209"/>
      <c r="AP464" s="210"/>
      <c r="AR464" s="209"/>
      <c r="AS464" s="210"/>
      <c r="AU464" s="209"/>
      <c r="AV464" s="210"/>
      <c r="AX464" s="209"/>
      <c r="AY464" s="671"/>
      <c r="BA464" s="209"/>
      <c r="BB464" s="210"/>
      <c r="BD464" s="209"/>
      <c r="BE464" s="210"/>
      <c r="BG464" s="209"/>
      <c r="BH464" s="210"/>
      <c r="BJ464" s="209"/>
      <c r="BK464" s="210"/>
      <c r="BM464" s="209"/>
      <c r="BN464" s="210"/>
      <c r="BP464" s="209"/>
      <c r="BQ464" s="210"/>
      <c r="BS464" s="209"/>
      <c r="BT464" s="210"/>
      <c r="BV464" s="209"/>
      <c r="BW464" s="210"/>
      <c r="BY464" s="209"/>
      <c r="BZ464" s="210"/>
      <c r="CB464" s="209"/>
      <c r="CC464" s="210"/>
      <c r="CE464" s="209"/>
      <c r="CF464" s="210"/>
      <c r="CH464" s="209"/>
      <c r="CI464" s="210"/>
      <c r="CK464" s="209"/>
      <c r="CL464" s="210"/>
      <c r="CN464" s="209"/>
      <c r="CO464" s="210"/>
    </row>
    <row r="465" spans="1:93" ht="24.95" customHeight="1">
      <c r="A465" s="654" t="str">
        <f ca="1">IFERROR(IF(INDIRECT($A$14&amp;ROW())&lt;&gt;"",COUNTIF(Summary!$B$30:$B$1054,INDIRECT($A$14&amp;ROW())),""),"")</f>
        <v/>
      </c>
      <c r="B465" s="672"/>
      <c r="C465" s="210"/>
      <c r="E465" s="209"/>
      <c r="F465" s="210"/>
      <c r="H465" s="209"/>
      <c r="I465" s="210"/>
      <c r="K465" s="209"/>
      <c r="L465" s="210"/>
      <c r="N465" s="209"/>
      <c r="O465" s="210"/>
      <c r="Q465" s="209"/>
      <c r="R465" s="210"/>
      <c r="T465" s="209"/>
      <c r="U465" s="210"/>
      <c r="W465" s="209"/>
      <c r="X465" s="210"/>
      <c r="Z465" s="209"/>
      <c r="AA465" s="210"/>
      <c r="AC465" s="209"/>
      <c r="AD465" s="210"/>
      <c r="AF465" s="209"/>
      <c r="AG465" s="210"/>
      <c r="AI465" s="209"/>
      <c r="AJ465" s="210"/>
      <c r="AL465" s="209"/>
      <c r="AM465" s="210"/>
      <c r="AO465" s="209"/>
      <c r="AP465" s="210"/>
      <c r="AR465" s="209"/>
      <c r="AS465" s="210"/>
      <c r="AU465" s="209"/>
      <c r="AV465" s="210"/>
      <c r="AX465" s="209"/>
      <c r="AY465" s="671"/>
      <c r="BA465" s="209"/>
      <c r="BB465" s="210"/>
      <c r="BD465" s="209"/>
      <c r="BE465" s="210"/>
      <c r="BG465" s="209"/>
      <c r="BH465" s="210"/>
      <c r="BJ465" s="209"/>
      <c r="BK465" s="210"/>
      <c r="BM465" s="209"/>
      <c r="BN465" s="210"/>
      <c r="BP465" s="209"/>
      <c r="BQ465" s="210"/>
      <c r="BS465" s="209"/>
      <c r="BT465" s="210"/>
      <c r="BV465" s="209"/>
      <c r="BW465" s="210"/>
      <c r="BY465" s="209"/>
      <c r="BZ465" s="210"/>
      <c r="CB465" s="209"/>
      <c r="CC465" s="210"/>
      <c r="CE465" s="209"/>
      <c r="CF465" s="210"/>
      <c r="CH465" s="209"/>
      <c r="CI465" s="210"/>
      <c r="CK465" s="209"/>
      <c r="CL465" s="210"/>
      <c r="CN465" s="209"/>
      <c r="CO465" s="210"/>
    </row>
    <row r="466" spans="1:93" ht="24.95" customHeight="1">
      <c r="A466" s="654" t="str">
        <f ca="1">IFERROR(IF(INDIRECT($A$14&amp;ROW())&lt;&gt;"",COUNTIF(Summary!$B$30:$B$1054,INDIRECT($A$14&amp;ROW())),""),"")</f>
        <v/>
      </c>
      <c r="B466" s="672"/>
      <c r="C466" s="210"/>
      <c r="E466" s="209"/>
      <c r="F466" s="210"/>
      <c r="H466" s="209"/>
      <c r="I466" s="210"/>
      <c r="K466" s="209"/>
      <c r="L466" s="210"/>
      <c r="N466" s="209"/>
      <c r="O466" s="210"/>
      <c r="Q466" s="209"/>
      <c r="R466" s="210"/>
      <c r="T466" s="209"/>
      <c r="U466" s="210"/>
      <c r="W466" s="209"/>
      <c r="X466" s="210"/>
      <c r="Z466" s="209"/>
      <c r="AA466" s="210"/>
      <c r="AC466" s="209"/>
      <c r="AD466" s="210"/>
      <c r="AF466" s="209"/>
      <c r="AG466" s="210"/>
      <c r="AI466" s="209"/>
      <c r="AJ466" s="210"/>
      <c r="AL466" s="209"/>
      <c r="AM466" s="210"/>
      <c r="AO466" s="209"/>
      <c r="AP466" s="210"/>
      <c r="AR466" s="209"/>
      <c r="AS466" s="210"/>
      <c r="AU466" s="209"/>
      <c r="AV466" s="210"/>
      <c r="AX466" s="209"/>
      <c r="AY466" s="671"/>
      <c r="BA466" s="209"/>
      <c r="BB466" s="210"/>
      <c r="BD466" s="209"/>
      <c r="BE466" s="210"/>
      <c r="BG466" s="209"/>
      <c r="BH466" s="210"/>
      <c r="BJ466" s="209"/>
      <c r="BK466" s="210"/>
      <c r="BM466" s="209"/>
      <c r="BN466" s="210"/>
      <c r="BP466" s="209"/>
      <c r="BQ466" s="210"/>
      <c r="BS466" s="209"/>
      <c r="BT466" s="210"/>
      <c r="BV466" s="209"/>
      <c r="BW466" s="210"/>
      <c r="BY466" s="209"/>
      <c r="BZ466" s="210"/>
      <c r="CB466" s="209"/>
      <c r="CC466" s="210"/>
      <c r="CE466" s="209"/>
      <c r="CF466" s="210"/>
      <c r="CH466" s="209"/>
      <c r="CI466" s="210"/>
      <c r="CK466" s="209"/>
      <c r="CL466" s="210"/>
      <c r="CN466" s="209"/>
      <c r="CO466" s="210"/>
    </row>
    <row r="467" spans="1:93" ht="24.95" customHeight="1">
      <c r="A467" s="654" t="str">
        <f ca="1">IFERROR(IF(INDIRECT($A$14&amp;ROW())&lt;&gt;"",COUNTIF(Summary!$B$30:$B$1054,INDIRECT($A$14&amp;ROW())),""),"")</f>
        <v/>
      </c>
      <c r="B467" s="672"/>
      <c r="C467" s="210"/>
      <c r="E467" s="209"/>
      <c r="F467" s="210"/>
      <c r="H467" s="209"/>
      <c r="I467" s="210"/>
      <c r="K467" s="209"/>
      <c r="L467" s="210"/>
      <c r="N467" s="209"/>
      <c r="O467" s="210"/>
      <c r="Q467" s="209"/>
      <c r="R467" s="210"/>
      <c r="T467" s="209"/>
      <c r="U467" s="210"/>
      <c r="W467" s="209"/>
      <c r="X467" s="210"/>
      <c r="Z467" s="209"/>
      <c r="AA467" s="210"/>
      <c r="AC467" s="209"/>
      <c r="AD467" s="210"/>
      <c r="AF467" s="209"/>
      <c r="AG467" s="210"/>
      <c r="AI467" s="209"/>
      <c r="AJ467" s="210"/>
      <c r="AL467" s="209"/>
      <c r="AM467" s="210"/>
      <c r="AO467" s="209"/>
      <c r="AP467" s="210"/>
      <c r="AR467" s="209"/>
      <c r="AS467" s="210"/>
      <c r="AU467" s="209"/>
      <c r="AV467" s="210"/>
      <c r="AX467" s="209"/>
      <c r="AY467" s="671"/>
      <c r="BA467" s="209"/>
      <c r="BB467" s="210"/>
      <c r="BD467" s="209"/>
      <c r="BE467" s="210"/>
      <c r="BG467" s="209"/>
      <c r="BH467" s="210"/>
      <c r="BJ467" s="209"/>
      <c r="BK467" s="210"/>
      <c r="BM467" s="209"/>
      <c r="BN467" s="210"/>
      <c r="BP467" s="209"/>
      <c r="BQ467" s="210"/>
      <c r="BS467" s="209"/>
      <c r="BT467" s="210"/>
      <c r="BV467" s="209"/>
      <c r="BW467" s="210"/>
      <c r="BY467" s="209"/>
      <c r="BZ467" s="210"/>
      <c r="CB467" s="209"/>
      <c r="CC467" s="210"/>
      <c r="CE467" s="209"/>
      <c r="CF467" s="210"/>
      <c r="CH467" s="209"/>
      <c r="CI467" s="210"/>
      <c r="CK467" s="209"/>
      <c r="CL467" s="210"/>
      <c r="CN467" s="209"/>
      <c r="CO467" s="210"/>
    </row>
    <row r="468" spans="1:93" ht="24.95" customHeight="1">
      <c r="A468" s="654" t="str">
        <f ca="1">IFERROR(IF(INDIRECT($A$14&amp;ROW())&lt;&gt;"",COUNTIF(Summary!$B$30:$B$1054,INDIRECT($A$14&amp;ROW())),""),"")</f>
        <v/>
      </c>
      <c r="B468" s="672"/>
      <c r="C468" s="210"/>
      <c r="E468" s="209"/>
      <c r="F468" s="210"/>
      <c r="H468" s="209"/>
      <c r="I468" s="210"/>
      <c r="K468" s="209"/>
      <c r="L468" s="210"/>
      <c r="N468" s="209"/>
      <c r="O468" s="210"/>
      <c r="Q468" s="209"/>
      <c r="R468" s="210"/>
      <c r="T468" s="209"/>
      <c r="U468" s="210"/>
      <c r="W468" s="209"/>
      <c r="X468" s="210"/>
      <c r="Z468" s="209"/>
      <c r="AA468" s="210"/>
      <c r="AC468" s="209"/>
      <c r="AD468" s="210"/>
      <c r="AF468" s="209"/>
      <c r="AG468" s="210"/>
      <c r="AI468" s="209"/>
      <c r="AJ468" s="210"/>
      <c r="AL468" s="209"/>
      <c r="AM468" s="210"/>
      <c r="AO468" s="209"/>
      <c r="AP468" s="210"/>
      <c r="AR468" s="209"/>
      <c r="AS468" s="210"/>
      <c r="AU468" s="209"/>
      <c r="AV468" s="210"/>
      <c r="AX468" s="209"/>
      <c r="AY468" s="671"/>
      <c r="BA468" s="209"/>
      <c r="BB468" s="210"/>
      <c r="BD468" s="209"/>
      <c r="BE468" s="210"/>
      <c r="BG468" s="209"/>
      <c r="BH468" s="210"/>
      <c r="BJ468" s="209"/>
      <c r="BK468" s="210"/>
      <c r="BM468" s="209"/>
      <c r="BN468" s="210"/>
      <c r="BP468" s="209"/>
      <c r="BQ468" s="210"/>
      <c r="BS468" s="209"/>
      <c r="BT468" s="210"/>
      <c r="BV468" s="209"/>
      <c r="BW468" s="210"/>
      <c r="BY468" s="209"/>
      <c r="BZ468" s="210"/>
      <c r="CB468" s="209"/>
      <c r="CC468" s="210"/>
      <c r="CE468" s="209"/>
      <c r="CF468" s="210"/>
      <c r="CH468" s="209"/>
      <c r="CI468" s="210"/>
      <c r="CK468" s="209"/>
      <c r="CL468" s="210"/>
      <c r="CN468" s="209"/>
      <c r="CO468" s="210"/>
    </row>
    <row r="469" spans="1:93" ht="24.95" customHeight="1">
      <c r="A469" s="654" t="str">
        <f ca="1">IFERROR(IF(INDIRECT($A$14&amp;ROW())&lt;&gt;"",COUNTIF(Summary!$B$30:$B$1054,INDIRECT($A$14&amp;ROW())),""),"")</f>
        <v/>
      </c>
      <c r="B469" s="672"/>
      <c r="C469" s="210"/>
      <c r="E469" s="209"/>
      <c r="F469" s="210"/>
      <c r="H469" s="209"/>
      <c r="I469" s="210"/>
      <c r="K469" s="209"/>
      <c r="L469" s="210"/>
      <c r="N469" s="209"/>
      <c r="O469" s="210"/>
      <c r="Q469" s="209"/>
      <c r="R469" s="210"/>
      <c r="T469" s="209"/>
      <c r="U469" s="210"/>
      <c r="W469" s="209"/>
      <c r="X469" s="210"/>
      <c r="Z469" s="209"/>
      <c r="AA469" s="210"/>
      <c r="AC469" s="209"/>
      <c r="AD469" s="210"/>
      <c r="AF469" s="209"/>
      <c r="AG469" s="210"/>
      <c r="AI469" s="209"/>
      <c r="AJ469" s="210"/>
      <c r="AL469" s="209"/>
      <c r="AM469" s="210"/>
      <c r="AO469" s="209"/>
      <c r="AP469" s="210"/>
      <c r="AR469" s="209"/>
      <c r="AS469" s="210"/>
      <c r="AU469" s="209"/>
      <c r="AV469" s="210"/>
      <c r="AX469" s="209"/>
      <c r="AY469" s="671"/>
      <c r="BA469" s="209"/>
      <c r="BB469" s="210"/>
      <c r="BD469" s="209"/>
      <c r="BE469" s="210"/>
      <c r="BG469" s="209"/>
      <c r="BH469" s="210"/>
      <c r="BJ469" s="209"/>
      <c r="BK469" s="210"/>
      <c r="BM469" s="209"/>
      <c r="BN469" s="210"/>
      <c r="BP469" s="209"/>
      <c r="BQ469" s="210"/>
      <c r="BS469" s="209"/>
      <c r="BT469" s="210"/>
      <c r="BV469" s="209"/>
      <c r="BW469" s="210"/>
      <c r="BY469" s="209"/>
      <c r="BZ469" s="210"/>
      <c r="CB469" s="209"/>
      <c r="CC469" s="210"/>
      <c r="CE469" s="209"/>
      <c r="CF469" s="210"/>
      <c r="CH469" s="209"/>
      <c r="CI469" s="210"/>
      <c r="CK469" s="209"/>
      <c r="CL469" s="210"/>
      <c r="CN469" s="209"/>
      <c r="CO469" s="210"/>
    </row>
    <row r="470" spans="1:93" ht="24.95" customHeight="1">
      <c r="A470" s="654" t="str">
        <f ca="1">IFERROR(IF(INDIRECT($A$14&amp;ROW())&lt;&gt;"",COUNTIF(Summary!$B$30:$B$1054,INDIRECT($A$14&amp;ROW())),""),"")</f>
        <v/>
      </c>
      <c r="B470" s="672"/>
      <c r="C470" s="210"/>
      <c r="E470" s="209"/>
      <c r="F470" s="210"/>
      <c r="H470" s="209"/>
      <c r="I470" s="210"/>
      <c r="K470" s="209"/>
      <c r="L470" s="210"/>
      <c r="N470" s="209"/>
      <c r="O470" s="210"/>
      <c r="Q470" s="209"/>
      <c r="R470" s="210"/>
      <c r="T470" s="209"/>
      <c r="U470" s="210"/>
      <c r="W470" s="209"/>
      <c r="X470" s="210"/>
      <c r="Z470" s="209"/>
      <c r="AA470" s="210"/>
      <c r="AC470" s="209"/>
      <c r="AD470" s="210"/>
      <c r="AF470" s="209"/>
      <c r="AG470" s="210"/>
      <c r="AI470" s="209"/>
      <c r="AJ470" s="210"/>
      <c r="AL470" s="209"/>
      <c r="AM470" s="210"/>
      <c r="AO470" s="209"/>
      <c r="AP470" s="210"/>
      <c r="AR470" s="209"/>
      <c r="AS470" s="210"/>
      <c r="AU470" s="209"/>
      <c r="AV470" s="210"/>
      <c r="AX470" s="209"/>
      <c r="AY470" s="671"/>
      <c r="BA470" s="209"/>
      <c r="BB470" s="210"/>
      <c r="BD470" s="209"/>
      <c r="BE470" s="210"/>
      <c r="BG470" s="209"/>
      <c r="BH470" s="210"/>
      <c r="BJ470" s="209"/>
      <c r="BK470" s="210"/>
      <c r="BM470" s="209"/>
      <c r="BN470" s="210"/>
      <c r="BP470" s="209"/>
      <c r="BQ470" s="210"/>
      <c r="BS470" s="209"/>
      <c r="BT470" s="210"/>
      <c r="BV470" s="209"/>
      <c r="BW470" s="210"/>
      <c r="BY470" s="209"/>
      <c r="BZ470" s="210"/>
      <c r="CB470" s="209"/>
      <c r="CC470" s="210"/>
      <c r="CE470" s="209"/>
      <c r="CF470" s="210"/>
      <c r="CH470" s="209"/>
      <c r="CI470" s="210"/>
      <c r="CK470" s="209"/>
      <c r="CL470" s="210"/>
      <c r="CN470" s="209"/>
      <c r="CO470" s="210"/>
    </row>
    <row r="471" spans="1:93" ht="24.95" customHeight="1">
      <c r="A471" s="654" t="str">
        <f ca="1">IFERROR(IF(INDIRECT($A$14&amp;ROW())&lt;&gt;"",COUNTIF(Summary!$B$30:$B$1054,INDIRECT($A$14&amp;ROW())),""),"")</f>
        <v/>
      </c>
      <c r="B471" s="672"/>
      <c r="C471" s="210"/>
      <c r="E471" s="209"/>
      <c r="F471" s="210"/>
      <c r="H471" s="209"/>
      <c r="I471" s="210"/>
      <c r="K471" s="209"/>
      <c r="L471" s="210"/>
      <c r="N471" s="209"/>
      <c r="O471" s="210"/>
      <c r="Q471" s="209"/>
      <c r="R471" s="210"/>
      <c r="T471" s="209"/>
      <c r="U471" s="210"/>
      <c r="W471" s="209"/>
      <c r="X471" s="210"/>
      <c r="Z471" s="209"/>
      <c r="AA471" s="210"/>
      <c r="AC471" s="209"/>
      <c r="AD471" s="210"/>
      <c r="AF471" s="209"/>
      <c r="AG471" s="210"/>
      <c r="AI471" s="209"/>
      <c r="AJ471" s="210"/>
      <c r="AL471" s="209"/>
      <c r="AM471" s="210"/>
      <c r="AO471" s="209"/>
      <c r="AP471" s="210"/>
      <c r="AR471" s="209"/>
      <c r="AS471" s="210"/>
      <c r="AU471" s="209"/>
      <c r="AV471" s="210"/>
      <c r="AX471" s="209"/>
      <c r="AY471" s="671"/>
      <c r="BA471" s="209"/>
      <c r="BB471" s="210"/>
      <c r="BD471" s="209"/>
      <c r="BE471" s="210"/>
      <c r="BG471" s="209"/>
      <c r="BH471" s="210"/>
      <c r="BJ471" s="209"/>
      <c r="BK471" s="210"/>
      <c r="BM471" s="209"/>
      <c r="BN471" s="210"/>
      <c r="BP471" s="209"/>
      <c r="BQ471" s="210"/>
      <c r="BS471" s="209"/>
      <c r="BT471" s="210"/>
      <c r="BV471" s="209"/>
      <c r="BW471" s="210"/>
      <c r="BY471" s="209"/>
      <c r="BZ471" s="210"/>
      <c r="CB471" s="209"/>
      <c r="CC471" s="210"/>
      <c r="CE471" s="209"/>
      <c r="CF471" s="210"/>
      <c r="CH471" s="209"/>
      <c r="CI471" s="210"/>
      <c r="CK471" s="209"/>
      <c r="CL471" s="210"/>
      <c r="CN471" s="209"/>
      <c r="CO471" s="210"/>
    </row>
    <row r="472" spans="1:93" ht="24.95" customHeight="1">
      <c r="A472" s="654" t="str">
        <f ca="1">IFERROR(IF(INDIRECT($A$14&amp;ROW())&lt;&gt;"",COUNTIF(Summary!$B$30:$B$1054,INDIRECT($A$14&amp;ROW())),""),"")</f>
        <v/>
      </c>
      <c r="B472" s="672"/>
      <c r="C472" s="210"/>
      <c r="E472" s="209"/>
      <c r="F472" s="210"/>
      <c r="H472" s="209"/>
      <c r="I472" s="210"/>
      <c r="K472" s="209"/>
      <c r="L472" s="210"/>
      <c r="N472" s="209"/>
      <c r="O472" s="210"/>
      <c r="Q472" s="209"/>
      <c r="R472" s="210"/>
      <c r="T472" s="209"/>
      <c r="U472" s="210"/>
      <c r="W472" s="209"/>
      <c r="X472" s="210"/>
      <c r="Z472" s="209"/>
      <c r="AA472" s="210"/>
      <c r="AC472" s="209"/>
      <c r="AD472" s="210"/>
      <c r="AF472" s="209"/>
      <c r="AG472" s="210"/>
      <c r="AI472" s="209"/>
      <c r="AJ472" s="210"/>
      <c r="AL472" s="209"/>
      <c r="AM472" s="210"/>
      <c r="AO472" s="209"/>
      <c r="AP472" s="210"/>
      <c r="AR472" s="209"/>
      <c r="AS472" s="210"/>
      <c r="AU472" s="209"/>
      <c r="AV472" s="210"/>
      <c r="AX472" s="209"/>
      <c r="AY472" s="671"/>
      <c r="BA472" s="209"/>
      <c r="BB472" s="210"/>
      <c r="BD472" s="209"/>
      <c r="BE472" s="210"/>
      <c r="BG472" s="209"/>
      <c r="BH472" s="210"/>
      <c r="BJ472" s="209"/>
      <c r="BK472" s="210"/>
      <c r="BM472" s="209"/>
      <c r="BN472" s="210"/>
      <c r="BP472" s="209"/>
      <c r="BQ472" s="210"/>
      <c r="BS472" s="209"/>
      <c r="BT472" s="210"/>
      <c r="BV472" s="209"/>
      <c r="BW472" s="210"/>
      <c r="BY472" s="209"/>
      <c r="BZ472" s="210"/>
      <c r="CB472" s="209"/>
      <c r="CC472" s="210"/>
      <c r="CE472" s="209"/>
      <c r="CF472" s="210"/>
      <c r="CH472" s="209"/>
      <c r="CI472" s="210"/>
      <c r="CK472" s="209"/>
      <c r="CL472" s="210"/>
      <c r="CN472" s="209"/>
      <c r="CO472" s="210"/>
    </row>
    <row r="473" spans="1:93" ht="24.95" customHeight="1">
      <c r="A473" s="654" t="str">
        <f ca="1">IFERROR(IF(INDIRECT($A$14&amp;ROW())&lt;&gt;"",COUNTIF(Summary!$B$30:$B$1054,INDIRECT($A$14&amp;ROW())),""),"")</f>
        <v/>
      </c>
      <c r="B473" s="672"/>
      <c r="C473" s="210"/>
      <c r="E473" s="209"/>
      <c r="F473" s="210"/>
      <c r="H473" s="209"/>
      <c r="I473" s="210"/>
      <c r="K473" s="209"/>
      <c r="L473" s="210"/>
      <c r="N473" s="209"/>
      <c r="O473" s="210"/>
      <c r="Q473" s="209"/>
      <c r="R473" s="210"/>
      <c r="T473" s="209"/>
      <c r="U473" s="210"/>
      <c r="W473" s="209"/>
      <c r="X473" s="210"/>
      <c r="Z473" s="209"/>
      <c r="AA473" s="210"/>
      <c r="AC473" s="209"/>
      <c r="AD473" s="210"/>
      <c r="AF473" s="209"/>
      <c r="AG473" s="210"/>
      <c r="AI473" s="209"/>
      <c r="AJ473" s="210"/>
      <c r="AL473" s="209"/>
      <c r="AM473" s="210"/>
      <c r="AO473" s="209"/>
      <c r="AP473" s="210"/>
      <c r="AR473" s="209"/>
      <c r="AS473" s="210"/>
      <c r="AU473" s="209"/>
      <c r="AV473" s="210"/>
      <c r="AX473" s="209"/>
      <c r="AY473" s="671"/>
      <c r="BA473" s="209"/>
      <c r="BB473" s="210"/>
      <c r="BD473" s="209"/>
      <c r="BE473" s="210"/>
      <c r="BG473" s="209"/>
      <c r="BH473" s="210"/>
      <c r="BJ473" s="209"/>
      <c r="BK473" s="210"/>
      <c r="BM473" s="209"/>
      <c r="BN473" s="210"/>
      <c r="BP473" s="209"/>
      <c r="BQ473" s="210"/>
      <c r="BS473" s="209"/>
      <c r="BT473" s="210"/>
      <c r="BV473" s="209"/>
      <c r="BW473" s="210"/>
      <c r="BY473" s="209"/>
      <c r="BZ473" s="210"/>
      <c r="CB473" s="209"/>
      <c r="CC473" s="210"/>
      <c r="CE473" s="209"/>
      <c r="CF473" s="210"/>
      <c r="CH473" s="209"/>
      <c r="CI473" s="210"/>
      <c r="CK473" s="209"/>
      <c r="CL473" s="210"/>
      <c r="CN473" s="209"/>
      <c r="CO473" s="210"/>
    </row>
    <row r="474" spans="1:93" ht="24.95" customHeight="1">
      <c r="A474" s="654" t="str">
        <f ca="1">IFERROR(IF(INDIRECT($A$14&amp;ROW())&lt;&gt;"",COUNTIF(Summary!$B$30:$B$1054,INDIRECT($A$14&amp;ROW())),""),"")</f>
        <v/>
      </c>
      <c r="B474" s="672"/>
      <c r="C474" s="210"/>
      <c r="E474" s="209"/>
      <c r="F474" s="210"/>
      <c r="H474" s="209"/>
      <c r="I474" s="210"/>
      <c r="K474" s="209"/>
      <c r="L474" s="210"/>
      <c r="N474" s="209"/>
      <c r="O474" s="210"/>
      <c r="Q474" s="209"/>
      <c r="R474" s="210"/>
      <c r="T474" s="209"/>
      <c r="U474" s="210"/>
      <c r="W474" s="209"/>
      <c r="X474" s="210"/>
      <c r="Z474" s="209"/>
      <c r="AA474" s="210"/>
      <c r="AC474" s="209"/>
      <c r="AD474" s="210"/>
      <c r="AF474" s="209"/>
      <c r="AG474" s="210"/>
      <c r="AI474" s="209"/>
      <c r="AJ474" s="210"/>
      <c r="AL474" s="209"/>
      <c r="AM474" s="210"/>
      <c r="AO474" s="209"/>
      <c r="AP474" s="210"/>
      <c r="AR474" s="209"/>
      <c r="AS474" s="210"/>
      <c r="AU474" s="209"/>
      <c r="AV474" s="210"/>
      <c r="AX474" s="209"/>
      <c r="AY474" s="671"/>
      <c r="BA474" s="209"/>
      <c r="BB474" s="210"/>
      <c r="BD474" s="209"/>
      <c r="BE474" s="210"/>
      <c r="BG474" s="209"/>
      <c r="BH474" s="210"/>
      <c r="BJ474" s="209"/>
      <c r="BK474" s="210"/>
      <c r="BM474" s="209"/>
      <c r="BN474" s="210"/>
      <c r="BP474" s="209"/>
      <c r="BQ474" s="210"/>
      <c r="BS474" s="209"/>
      <c r="BT474" s="210"/>
      <c r="BV474" s="209"/>
      <c r="BW474" s="210"/>
      <c r="BY474" s="209"/>
      <c r="BZ474" s="210"/>
      <c r="CB474" s="209"/>
      <c r="CC474" s="210"/>
      <c r="CE474" s="209"/>
      <c r="CF474" s="210"/>
      <c r="CH474" s="209"/>
      <c r="CI474" s="210"/>
      <c r="CK474" s="209"/>
      <c r="CL474" s="210"/>
      <c r="CN474" s="209"/>
      <c r="CO474" s="210"/>
    </row>
    <row r="475" spans="1:93" ht="24.95" customHeight="1">
      <c r="A475" s="654" t="str">
        <f ca="1">IFERROR(IF(INDIRECT($A$14&amp;ROW())&lt;&gt;"",COUNTIF(Summary!$B$30:$B$1054,INDIRECT($A$14&amp;ROW())),""),"")</f>
        <v/>
      </c>
      <c r="B475" s="672"/>
      <c r="C475" s="210"/>
      <c r="E475" s="209"/>
      <c r="F475" s="210"/>
      <c r="H475" s="209"/>
      <c r="I475" s="210"/>
      <c r="K475" s="209"/>
      <c r="L475" s="210"/>
      <c r="N475" s="209"/>
      <c r="O475" s="210"/>
      <c r="Q475" s="209"/>
      <c r="R475" s="210"/>
      <c r="T475" s="209"/>
      <c r="U475" s="210"/>
      <c r="W475" s="209"/>
      <c r="X475" s="210"/>
      <c r="Z475" s="209"/>
      <c r="AA475" s="210"/>
      <c r="AC475" s="209"/>
      <c r="AD475" s="210"/>
      <c r="AF475" s="209"/>
      <c r="AG475" s="210"/>
      <c r="AI475" s="209"/>
      <c r="AJ475" s="210"/>
      <c r="AL475" s="209"/>
      <c r="AM475" s="210"/>
      <c r="AO475" s="209"/>
      <c r="AP475" s="210"/>
      <c r="AR475" s="209"/>
      <c r="AS475" s="210"/>
      <c r="AU475" s="209"/>
      <c r="AV475" s="210"/>
      <c r="AX475" s="209"/>
      <c r="AY475" s="671"/>
      <c r="BA475" s="209"/>
      <c r="BB475" s="210"/>
      <c r="BD475" s="209"/>
      <c r="BE475" s="210"/>
      <c r="BG475" s="209"/>
      <c r="BH475" s="210"/>
      <c r="BJ475" s="209"/>
      <c r="BK475" s="210"/>
      <c r="BM475" s="209"/>
      <c r="BN475" s="210"/>
      <c r="BP475" s="209"/>
      <c r="BQ475" s="210"/>
      <c r="BS475" s="209"/>
      <c r="BT475" s="210"/>
      <c r="BV475" s="209"/>
      <c r="BW475" s="210"/>
      <c r="BY475" s="209"/>
      <c r="BZ475" s="210"/>
      <c r="CB475" s="209"/>
      <c r="CC475" s="210"/>
      <c r="CE475" s="209"/>
      <c r="CF475" s="210"/>
      <c r="CH475" s="209"/>
      <c r="CI475" s="210"/>
      <c r="CK475" s="209"/>
      <c r="CL475" s="210"/>
      <c r="CN475" s="209"/>
      <c r="CO475" s="210"/>
    </row>
    <row r="476" spans="1:93" ht="24.95" customHeight="1">
      <c r="A476" s="654" t="str">
        <f ca="1">IFERROR(IF(INDIRECT($A$14&amp;ROW())&lt;&gt;"",COUNTIF(Summary!$B$30:$B$1054,INDIRECT($A$14&amp;ROW())),""),"")</f>
        <v/>
      </c>
      <c r="B476" s="672"/>
      <c r="C476" s="210"/>
      <c r="E476" s="209"/>
      <c r="F476" s="210"/>
      <c r="H476" s="209"/>
      <c r="I476" s="210"/>
      <c r="K476" s="209"/>
      <c r="L476" s="210"/>
      <c r="N476" s="209"/>
      <c r="O476" s="210"/>
      <c r="Q476" s="209"/>
      <c r="R476" s="210"/>
      <c r="T476" s="209"/>
      <c r="U476" s="210"/>
      <c r="W476" s="209"/>
      <c r="X476" s="210"/>
      <c r="Z476" s="209"/>
      <c r="AA476" s="210"/>
      <c r="AC476" s="209"/>
      <c r="AD476" s="210"/>
      <c r="AF476" s="209"/>
      <c r="AG476" s="210"/>
      <c r="AI476" s="209"/>
      <c r="AJ476" s="210"/>
      <c r="AL476" s="209"/>
      <c r="AM476" s="210"/>
      <c r="AO476" s="209"/>
      <c r="AP476" s="210"/>
      <c r="AR476" s="209"/>
      <c r="AS476" s="210"/>
      <c r="AU476" s="209"/>
      <c r="AV476" s="210"/>
      <c r="AX476" s="209"/>
      <c r="AY476" s="671"/>
      <c r="BA476" s="209"/>
      <c r="BB476" s="210"/>
      <c r="BD476" s="209"/>
      <c r="BE476" s="210"/>
      <c r="BG476" s="209"/>
      <c r="BH476" s="210"/>
      <c r="BJ476" s="209"/>
      <c r="BK476" s="210"/>
      <c r="BM476" s="209"/>
      <c r="BN476" s="210"/>
      <c r="BP476" s="209"/>
      <c r="BQ476" s="210"/>
      <c r="BS476" s="209"/>
      <c r="BT476" s="210"/>
      <c r="BV476" s="209"/>
      <c r="BW476" s="210"/>
      <c r="BY476" s="209"/>
      <c r="BZ476" s="210"/>
      <c r="CB476" s="209"/>
      <c r="CC476" s="210"/>
      <c r="CE476" s="209"/>
      <c r="CF476" s="210"/>
      <c r="CH476" s="209"/>
      <c r="CI476" s="210"/>
      <c r="CK476" s="209"/>
      <c r="CL476" s="210"/>
      <c r="CN476" s="209"/>
      <c r="CO476" s="210"/>
    </row>
    <row r="477" spans="1:93" ht="24.95" customHeight="1">
      <c r="A477" s="654" t="str">
        <f ca="1">IFERROR(IF(INDIRECT($A$14&amp;ROW())&lt;&gt;"",COUNTIF(Summary!$B$30:$B$1054,INDIRECT($A$14&amp;ROW())),""),"")</f>
        <v/>
      </c>
      <c r="B477" s="672"/>
      <c r="C477" s="210"/>
      <c r="E477" s="209"/>
      <c r="F477" s="210"/>
      <c r="H477" s="209"/>
      <c r="I477" s="210"/>
      <c r="K477" s="209"/>
      <c r="L477" s="210"/>
      <c r="N477" s="209"/>
      <c r="O477" s="210"/>
      <c r="Q477" s="209"/>
      <c r="R477" s="210"/>
      <c r="T477" s="209"/>
      <c r="U477" s="210"/>
      <c r="W477" s="209"/>
      <c r="X477" s="210"/>
      <c r="Z477" s="209"/>
      <c r="AA477" s="210"/>
      <c r="AC477" s="209"/>
      <c r="AD477" s="210"/>
      <c r="AF477" s="209"/>
      <c r="AG477" s="210"/>
      <c r="AI477" s="209"/>
      <c r="AJ477" s="210"/>
      <c r="AL477" s="209"/>
      <c r="AM477" s="210"/>
      <c r="AO477" s="209"/>
      <c r="AP477" s="210"/>
      <c r="AR477" s="209"/>
      <c r="AS477" s="210"/>
      <c r="AU477" s="209"/>
      <c r="AV477" s="210"/>
      <c r="AX477" s="209"/>
      <c r="AY477" s="671"/>
      <c r="BA477" s="209"/>
      <c r="BB477" s="210"/>
      <c r="BD477" s="209"/>
      <c r="BE477" s="210"/>
      <c r="BG477" s="209"/>
      <c r="BH477" s="210"/>
      <c r="BJ477" s="209"/>
      <c r="BK477" s="210"/>
      <c r="BM477" s="209"/>
      <c r="BN477" s="210"/>
      <c r="BP477" s="209"/>
      <c r="BQ477" s="210"/>
      <c r="BS477" s="209"/>
      <c r="BT477" s="210"/>
      <c r="BV477" s="209"/>
      <c r="BW477" s="210"/>
      <c r="BY477" s="209"/>
      <c r="BZ477" s="210"/>
      <c r="CB477" s="209"/>
      <c r="CC477" s="210"/>
      <c r="CE477" s="209"/>
      <c r="CF477" s="210"/>
      <c r="CH477" s="209"/>
      <c r="CI477" s="210"/>
      <c r="CK477" s="209"/>
      <c r="CL477" s="210"/>
      <c r="CN477" s="209"/>
      <c r="CO477" s="210"/>
    </row>
    <row r="478" spans="1:93" ht="24.95" customHeight="1">
      <c r="A478" s="654" t="str">
        <f ca="1">IFERROR(IF(INDIRECT($A$14&amp;ROW())&lt;&gt;"",COUNTIF(Summary!$B$30:$B$1054,INDIRECT($A$14&amp;ROW())),""),"")</f>
        <v/>
      </c>
      <c r="B478" s="672"/>
      <c r="C478" s="210"/>
      <c r="E478" s="209"/>
      <c r="F478" s="210"/>
      <c r="H478" s="209"/>
      <c r="I478" s="210"/>
      <c r="K478" s="209"/>
      <c r="L478" s="210"/>
      <c r="N478" s="209"/>
      <c r="O478" s="210"/>
      <c r="Q478" s="209"/>
      <c r="R478" s="210"/>
      <c r="T478" s="209"/>
      <c r="U478" s="210"/>
      <c r="W478" s="209"/>
      <c r="X478" s="210"/>
      <c r="Z478" s="209"/>
      <c r="AA478" s="210"/>
      <c r="AC478" s="209"/>
      <c r="AD478" s="210"/>
      <c r="AF478" s="209"/>
      <c r="AG478" s="210"/>
      <c r="AI478" s="209"/>
      <c r="AJ478" s="210"/>
      <c r="AL478" s="209"/>
      <c r="AM478" s="210"/>
      <c r="AO478" s="209"/>
      <c r="AP478" s="210"/>
      <c r="AR478" s="209"/>
      <c r="AS478" s="210"/>
      <c r="AU478" s="209"/>
      <c r="AV478" s="210"/>
      <c r="AX478" s="209"/>
      <c r="AY478" s="671"/>
      <c r="BA478" s="209"/>
      <c r="BB478" s="210"/>
      <c r="BD478" s="209"/>
      <c r="BE478" s="210"/>
      <c r="BG478" s="209"/>
      <c r="BH478" s="210"/>
      <c r="BJ478" s="209"/>
      <c r="BK478" s="210"/>
      <c r="BM478" s="209"/>
      <c r="BN478" s="210"/>
      <c r="BP478" s="209"/>
      <c r="BQ478" s="210"/>
      <c r="BS478" s="209"/>
      <c r="BT478" s="210"/>
      <c r="BV478" s="209"/>
      <c r="BW478" s="210"/>
      <c r="BY478" s="209"/>
      <c r="BZ478" s="210"/>
      <c r="CB478" s="209"/>
      <c r="CC478" s="210"/>
      <c r="CE478" s="209"/>
      <c r="CF478" s="210"/>
      <c r="CH478" s="209"/>
      <c r="CI478" s="210"/>
      <c r="CK478" s="209"/>
      <c r="CL478" s="210"/>
      <c r="CN478" s="209"/>
      <c r="CO478" s="210"/>
    </row>
    <row r="479" spans="1:93" ht="24.95" customHeight="1">
      <c r="A479" s="654" t="str">
        <f ca="1">IFERROR(IF(INDIRECT($A$14&amp;ROW())&lt;&gt;"",COUNTIF(Summary!$B$30:$B$1054,INDIRECT($A$14&amp;ROW())),""),"")</f>
        <v/>
      </c>
      <c r="B479" s="672"/>
      <c r="C479" s="210"/>
      <c r="E479" s="209"/>
      <c r="F479" s="210"/>
      <c r="H479" s="209"/>
      <c r="I479" s="210"/>
      <c r="K479" s="209"/>
      <c r="L479" s="210"/>
      <c r="N479" s="209"/>
      <c r="O479" s="210"/>
      <c r="Q479" s="209"/>
      <c r="R479" s="210"/>
      <c r="T479" s="209"/>
      <c r="U479" s="210"/>
      <c r="W479" s="209"/>
      <c r="X479" s="210"/>
      <c r="Z479" s="209"/>
      <c r="AA479" s="210"/>
      <c r="AC479" s="209"/>
      <c r="AD479" s="210"/>
      <c r="AF479" s="209"/>
      <c r="AG479" s="210"/>
      <c r="AI479" s="209"/>
      <c r="AJ479" s="210"/>
      <c r="AL479" s="209"/>
      <c r="AM479" s="210"/>
      <c r="AO479" s="209"/>
      <c r="AP479" s="210"/>
      <c r="AR479" s="209"/>
      <c r="AS479" s="210"/>
      <c r="AU479" s="209"/>
      <c r="AV479" s="210"/>
      <c r="AX479" s="209"/>
      <c r="AY479" s="671"/>
      <c r="BA479" s="209"/>
      <c r="BB479" s="210"/>
      <c r="BD479" s="209"/>
      <c r="BE479" s="210"/>
      <c r="BG479" s="209"/>
      <c r="BH479" s="210"/>
      <c r="BJ479" s="209"/>
      <c r="BK479" s="210"/>
      <c r="BM479" s="209"/>
      <c r="BN479" s="210"/>
      <c r="BP479" s="209"/>
      <c r="BQ479" s="210"/>
      <c r="BS479" s="209"/>
      <c r="BT479" s="210"/>
      <c r="BV479" s="209"/>
      <c r="BW479" s="210"/>
      <c r="BY479" s="209"/>
      <c r="BZ479" s="210"/>
      <c r="CB479" s="209"/>
      <c r="CC479" s="210"/>
      <c r="CE479" s="209"/>
      <c r="CF479" s="210"/>
      <c r="CH479" s="209"/>
      <c r="CI479" s="210"/>
      <c r="CK479" s="209"/>
      <c r="CL479" s="210"/>
      <c r="CN479" s="209"/>
      <c r="CO479" s="210"/>
    </row>
    <row r="480" spans="1:93" ht="24.95" customHeight="1">
      <c r="A480" s="654" t="str">
        <f ca="1">IFERROR(IF(INDIRECT($A$14&amp;ROW())&lt;&gt;"",COUNTIF(Summary!$B$30:$B$1054,INDIRECT($A$14&amp;ROW())),""),"")</f>
        <v/>
      </c>
      <c r="B480" s="672"/>
      <c r="C480" s="210"/>
      <c r="E480" s="209"/>
      <c r="F480" s="210"/>
      <c r="H480" s="209"/>
      <c r="I480" s="210"/>
      <c r="K480" s="209"/>
      <c r="L480" s="210"/>
      <c r="N480" s="209"/>
      <c r="O480" s="210"/>
      <c r="Q480" s="209"/>
      <c r="R480" s="210"/>
      <c r="T480" s="209"/>
      <c r="U480" s="210"/>
      <c r="W480" s="209"/>
      <c r="X480" s="210"/>
      <c r="Z480" s="209"/>
      <c r="AA480" s="210"/>
      <c r="AC480" s="209"/>
      <c r="AD480" s="210"/>
      <c r="AF480" s="209"/>
      <c r="AG480" s="210"/>
      <c r="AI480" s="209"/>
      <c r="AJ480" s="210"/>
      <c r="AL480" s="209"/>
      <c r="AM480" s="210"/>
      <c r="AO480" s="209"/>
      <c r="AP480" s="210"/>
      <c r="AR480" s="209"/>
      <c r="AS480" s="210"/>
      <c r="AU480" s="209"/>
      <c r="AV480" s="210"/>
      <c r="AX480" s="209"/>
      <c r="AY480" s="671"/>
      <c r="BA480" s="209"/>
      <c r="BB480" s="210"/>
      <c r="BD480" s="209"/>
      <c r="BE480" s="210"/>
      <c r="BG480" s="209"/>
      <c r="BH480" s="210"/>
      <c r="BJ480" s="209"/>
      <c r="BK480" s="210"/>
      <c r="BM480" s="209"/>
      <c r="BN480" s="210"/>
      <c r="BP480" s="209"/>
      <c r="BQ480" s="210"/>
      <c r="BS480" s="209"/>
      <c r="BT480" s="210"/>
      <c r="BV480" s="209"/>
      <c r="BW480" s="210"/>
      <c r="BY480" s="209"/>
      <c r="BZ480" s="210"/>
      <c r="CB480" s="209"/>
      <c r="CC480" s="210"/>
      <c r="CE480" s="209"/>
      <c r="CF480" s="210"/>
      <c r="CH480" s="209"/>
      <c r="CI480" s="210"/>
      <c r="CK480" s="209"/>
      <c r="CL480" s="210"/>
      <c r="CN480" s="209"/>
      <c r="CO480" s="210"/>
    </row>
    <row r="481" spans="1:93" ht="24.95" customHeight="1">
      <c r="A481" s="654" t="str">
        <f ca="1">IFERROR(IF(INDIRECT($A$14&amp;ROW())&lt;&gt;"",COUNTIF(Summary!$B$30:$B$1054,INDIRECT($A$14&amp;ROW())),""),"")</f>
        <v/>
      </c>
      <c r="B481" s="672"/>
      <c r="C481" s="210"/>
      <c r="E481" s="209"/>
      <c r="F481" s="210"/>
      <c r="H481" s="209"/>
      <c r="I481" s="210"/>
      <c r="K481" s="209"/>
      <c r="L481" s="210"/>
      <c r="N481" s="209"/>
      <c r="O481" s="210"/>
      <c r="Q481" s="209"/>
      <c r="R481" s="210"/>
      <c r="T481" s="209"/>
      <c r="U481" s="210"/>
      <c r="W481" s="209"/>
      <c r="X481" s="210"/>
      <c r="Z481" s="209"/>
      <c r="AA481" s="210"/>
      <c r="AC481" s="209"/>
      <c r="AD481" s="210"/>
      <c r="AF481" s="209"/>
      <c r="AG481" s="210"/>
      <c r="AI481" s="209"/>
      <c r="AJ481" s="210"/>
      <c r="AL481" s="209"/>
      <c r="AM481" s="210"/>
      <c r="AO481" s="209"/>
      <c r="AP481" s="210"/>
      <c r="AR481" s="209"/>
      <c r="AS481" s="210"/>
      <c r="AU481" s="209"/>
      <c r="AV481" s="210"/>
      <c r="AX481" s="209"/>
      <c r="AY481" s="671"/>
      <c r="BA481" s="209"/>
      <c r="BB481" s="210"/>
      <c r="BD481" s="209"/>
      <c r="BE481" s="210"/>
      <c r="BG481" s="209"/>
      <c r="BH481" s="210"/>
      <c r="BJ481" s="209"/>
      <c r="BK481" s="210"/>
      <c r="BM481" s="209"/>
      <c r="BN481" s="210"/>
      <c r="BP481" s="209"/>
      <c r="BQ481" s="210"/>
      <c r="BS481" s="209"/>
      <c r="BT481" s="210"/>
      <c r="BV481" s="209"/>
      <c r="BW481" s="210"/>
      <c r="BY481" s="209"/>
      <c r="BZ481" s="210"/>
      <c r="CB481" s="209"/>
      <c r="CC481" s="210"/>
      <c r="CE481" s="209"/>
      <c r="CF481" s="210"/>
      <c r="CH481" s="209"/>
      <c r="CI481" s="210"/>
      <c r="CK481" s="209"/>
      <c r="CL481" s="210"/>
      <c r="CN481" s="209"/>
      <c r="CO481" s="210"/>
    </row>
    <row r="482" spans="1:93" ht="24.95" customHeight="1">
      <c r="A482" s="654" t="str">
        <f ca="1">IFERROR(IF(INDIRECT($A$14&amp;ROW())&lt;&gt;"",COUNTIF(Summary!$B$30:$B$1054,INDIRECT($A$14&amp;ROW())),""),"")</f>
        <v/>
      </c>
      <c r="B482" s="672"/>
      <c r="C482" s="210"/>
      <c r="E482" s="209"/>
      <c r="F482" s="210"/>
      <c r="H482" s="209"/>
      <c r="I482" s="210"/>
      <c r="K482" s="209"/>
      <c r="L482" s="210"/>
      <c r="N482" s="209"/>
      <c r="O482" s="210"/>
      <c r="Q482" s="209"/>
      <c r="R482" s="210"/>
      <c r="T482" s="209"/>
      <c r="U482" s="210"/>
      <c r="W482" s="209"/>
      <c r="X482" s="210"/>
      <c r="Z482" s="209"/>
      <c r="AA482" s="210"/>
      <c r="AC482" s="209"/>
      <c r="AD482" s="210"/>
      <c r="AF482" s="209"/>
      <c r="AG482" s="210"/>
      <c r="AI482" s="209"/>
      <c r="AJ482" s="210"/>
      <c r="AL482" s="209"/>
      <c r="AM482" s="210"/>
      <c r="AO482" s="209"/>
      <c r="AP482" s="210"/>
      <c r="AR482" s="209"/>
      <c r="AS482" s="210"/>
      <c r="AU482" s="209"/>
      <c r="AV482" s="210"/>
      <c r="AX482" s="209"/>
      <c r="AY482" s="671"/>
      <c r="BA482" s="209"/>
      <c r="BB482" s="210"/>
      <c r="BD482" s="209"/>
      <c r="BE482" s="210"/>
      <c r="BG482" s="209"/>
      <c r="BH482" s="210"/>
      <c r="BJ482" s="209"/>
      <c r="BK482" s="210"/>
      <c r="BM482" s="209"/>
      <c r="BN482" s="210"/>
      <c r="BP482" s="209"/>
      <c r="BQ482" s="210"/>
      <c r="BS482" s="209"/>
      <c r="BT482" s="210"/>
      <c r="BV482" s="209"/>
      <c r="BW482" s="210"/>
      <c r="BY482" s="209"/>
      <c r="BZ482" s="210"/>
      <c r="CB482" s="209"/>
      <c r="CC482" s="210"/>
      <c r="CE482" s="209"/>
      <c r="CF482" s="210"/>
      <c r="CH482" s="209"/>
      <c r="CI482" s="210"/>
      <c r="CK482" s="209"/>
      <c r="CL482" s="210"/>
      <c r="CN482" s="209"/>
      <c r="CO482" s="210"/>
    </row>
    <row r="483" spans="1:93" ht="24.95" customHeight="1">
      <c r="A483" s="654" t="str">
        <f ca="1">IFERROR(IF(INDIRECT($A$14&amp;ROW())&lt;&gt;"",COUNTIF(Summary!$B$30:$B$1054,INDIRECT($A$14&amp;ROW())),""),"")</f>
        <v/>
      </c>
      <c r="B483" s="672"/>
      <c r="C483" s="210"/>
      <c r="E483" s="209"/>
      <c r="F483" s="210"/>
      <c r="H483" s="209"/>
      <c r="I483" s="210"/>
      <c r="K483" s="209"/>
      <c r="L483" s="210"/>
      <c r="N483" s="209"/>
      <c r="O483" s="210"/>
      <c r="Q483" s="209"/>
      <c r="R483" s="210"/>
      <c r="T483" s="209"/>
      <c r="U483" s="210"/>
      <c r="W483" s="209"/>
      <c r="X483" s="210"/>
      <c r="Z483" s="209"/>
      <c r="AA483" s="210"/>
      <c r="AC483" s="209"/>
      <c r="AD483" s="210"/>
      <c r="AF483" s="209"/>
      <c r="AG483" s="210"/>
      <c r="AI483" s="209"/>
      <c r="AJ483" s="210"/>
      <c r="AL483" s="209"/>
      <c r="AM483" s="210"/>
      <c r="AO483" s="209"/>
      <c r="AP483" s="210"/>
      <c r="AR483" s="209"/>
      <c r="AS483" s="210"/>
      <c r="AU483" s="209"/>
      <c r="AV483" s="210"/>
      <c r="AX483" s="209"/>
      <c r="AY483" s="671"/>
      <c r="BA483" s="209"/>
      <c r="BB483" s="210"/>
      <c r="BD483" s="209"/>
      <c r="BE483" s="210"/>
      <c r="BG483" s="209"/>
      <c r="BH483" s="210"/>
      <c r="BJ483" s="209"/>
      <c r="BK483" s="210"/>
      <c r="BM483" s="209"/>
      <c r="BN483" s="210"/>
      <c r="BP483" s="209"/>
      <c r="BQ483" s="210"/>
      <c r="BS483" s="209"/>
      <c r="BT483" s="210"/>
      <c r="BV483" s="209"/>
      <c r="BW483" s="210"/>
      <c r="BY483" s="209"/>
      <c r="BZ483" s="210"/>
      <c r="CB483" s="209"/>
      <c r="CC483" s="210"/>
      <c r="CE483" s="209"/>
      <c r="CF483" s="210"/>
      <c r="CH483" s="209"/>
      <c r="CI483" s="210"/>
      <c r="CK483" s="209"/>
      <c r="CL483" s="210"/>
      <c r="CN483" s="209"/>
      <c r="CO483" s="210"/>
    </row>
    <row r="484" spans="1:93" ht="24.95" customHeight="1">
      <c r="A484" s="654" t="str">
        <f ca="1">IFERROR(IF(INDIRECT($A$14&amp;ROW())&lt;&gt;"",COUNTIF(Summary!$B$30:$B$1054,INDIRECT($A$14&amp;ROW())),""),"")</f>
        <v/>
      </c>
      <c r="B484" s="672"/>
      <c r="C484" s="210"/>
      <c r="E484" s="209"/>
      <c r="F484" s="210"/>
      <c r="H484" s="209"/>
      <c r="I484" s="210"/>
      <c r="K484" s="209"/>
      <c r="L484" s="210"/>
      <c r="N484" s="209"/>
      <c r="O484" s="210"/>
      <c r="Q484" s="209"/>
      <c r="R484" s="210"/>
      <c r="T484" s="209"/>
      <c r="U484" s="210"/>
      <c r="W484" s="209"/>
      <c r="X484" s="210"/>
      <c r="Z484" s="209"/>
      <c r="AA484" s="210"/>
      <c r="AC484" s="209"/>
      <c r="AD484" s="210"/>
      <c r="AF484" s="209"/>
      <c r="AG484" s="210"/>
      <c r="AI484" s="209"/>
      <c r="AJ484" s="210"/>
      <c r="AL484" s="209"/>
      <c r="AM484" s="210"/>
      <c r="AO484" s="209"/>
      <c r="AP484" s="210"/>
      <c r="AR484" s="209"/>
      <c r="AS484" s="210"/>
      <c r="AU484" s="209"/>
      <c r="AV484" s="210"/>
      <c r="AX484" s="209"/>
      <c r="AY484" s="671"/>
      <c r="BA484" s="209"/>
      <c r="BB484" s="210"/>
      <c r="BD484" s="209"/>
      <c r="BE484" s="210"/>
      <c r="BG484" s="209"/>
      <c r="BH484" s="210"/>
      <c r="BJ484" s="209"/>
      <c r="BK484" s="210"/>
      <c r="BM484" s="209"/>
      <c r="BN484" s="210"/>
      <c r="BP484" s="209"/>
      <c r="BQ484" s="210"/>
      <c r="BS484" s="209"/>
      <c r="BT484" s="210"/>
      <c r="BV484" s="209"/>
      <c r="BW484" s="210"/>
      <c r="BY484" s="209"/>
      <c r="BZ484" s="210"/>
      <c r="CB484" s="209"/>
      <c r="CC484" s="210"/>
      <c r="CE484" s="209"/>
      <c r="CF484" s="210"/>
      <c r="CH484" s="209"/>
      <c r="CI484" s="210"/>
      <c r="CK484" s="209"/>
      <c r="CL484" s="210"/>
      <c r="CN484" s="209"/>
      <c r="CO484" s="210"/>
    </row>
    <row r="485" spans="1:93" ht="24.95" customHeight="1">
      <c r="A485" s="654" t="str">
        <f ca="1">IFERROR(IF(INDIRECT($A$14&amp;ROW())&lt;&gt;"",COUNTIF(Summary!$B$30:$B$1054,INDIRECT($A$14&amp;ROW())),""),"")</f>
        <v/>
      </c>
      <c r="B485" s="672"/>
      <c r="C485" s="210"/>
      <c r="E485" s="209"/>
      <c r="F485" s="210"/>
      <c r="H485" s="209"/>
      <c r="I485" s="210"/>
      <c r="K485" s="209"/>
      <c r="L485" s="210"/>
      <c r="N485" s="209"/>
      <c r="O485" s="210"/>
      <c r="Q485" s="209"/>
      <c r="R485" s="210"/>
      <c r="T485" s="209"/>
      <c r="U485" s="210"/>
      <c r="W485" s="209"/>
      <c r="X485" s="210"/>
      <c r="Z485" s="209"/>
      <c r="AA485" s="210"/>
      <c r="AC485" s="209"/>
      <c r="AD485" s="210"/>
      <c r="AF485" s="209"/>
      <c r="AG485" s="210"/>
      <c r="AI485" s="209"/>
      <c r="AJ485" s="210"/>
      <c r="AL485" s="209"/>
      <c r="AM485" s="210"/>
      <c r="AO485" s="209"/>
      <c r="AP485" s="210"/>
      <c r="AR485" s="209"/>
      <c r="AS485" s="210"/>
      <c r="AU485" s="209"/>
      <c r="AV485" s="210"/>
      <c r="AX485" s="209"/>
      <c r="AY485" s="671"/>
      <c r="BA485" s="209"/>
      <c r="BB485" s="210"/>
      <c r="BD485" s="209"/>
      <c r="BE485" s="210"/>
      <c r="BG485" s="209"/>
      <c r="BH485" s="210"/>
      <c r="BJ485" s="209"/>
      <c r="BK485" s="210"/>
      <c r="BM485" s="209"/>
      <c r="BN485" s="210"/>
      <c r="BP485" s="209"/>
      <c r="BQ485" s="210"/>
      <c r="BS485" s="209"/>
      <c r="BT485" s="210"/>
      <c r="BV485" s="209"/>
      <c r="BW485" s="210"/>
      <c r="BY485" s="209"/>
      <c r="BZ485" s="210"/>
      <c r="CB485" s="209"/>
      <c r="CC485" s="210"/>
      <c r="CE485" s="209"/>
      <c r="CF485" s="210"/>
      <c r="CH485" s="209"/>
      <c r="CI485" s="210"/>
      <c r="CK485" s="209"/>
      <c r="CL485" s="210"/>
      <c r="CN485" s="209"/>
      <c r="CO485" s="210"/>
    </row>
    <row r="486" spans="1:93" ht="24.95" customHeight="1">
      <c r="A486" s="654" t="str">
        <f ca="1">IFERROR(IF(INDIRECT($A$14&amp;ROW())&lt;&gt;"",COUNTIF(Summary!$B$30:$B$1054,INDIRECT($A$14&amp;ROW())),""),"")</f>
        <v/>
      </c>
      <c r="B486" s="672"/>
      <c r="C486" s="210"/>
      <c r="E486" s="209"/>
      <c r="F486" s="210"/>
      <c r="H486" s="209"/>
      <c r="I486" s="210"/>
      <c r="K486" s="209"/>
      <c r="L486" s="210"/>
      <c r="N486" s="209"/>
      <c r="O486" s="210"/>
      <c r="Q486" s="209"/>
      <c r="R486" s="210"/>
      <c r="T486" s="209"/>
      <c r="U486" s="210"/>
      <c r="W486" s="209"/>
      <c r="X486" s="210"/>
      <c r="Z486" s="209"/>
      <c r="AA486" s="210"/>
      <c r="AC486" s="209"/>
      <c r="AD486" s="210"/>
      <c r="AF486" s="209"/>
      <c r="AG486" s="210"/>
      <c r="AI486" s="209"/>
      <c r="AJ486" s="210"/>
      <c r="AL486" s="209"/>
      <c r="AM486" s="210"/>
      <c r="AO486" s="209"/>
      <c r="AP486" s="210"/>
      <c r="AR486" s="209"/>
      <c r="AS486" s="210"/>
      <c r="AU486" s="209"/>
      <c r="AV486" s="210"/>
      <c r="AX486" s="209"/>
      <c r="AY486" s="671"/>
      <c r="BA486" s="209"/>
      <c r="BB486" s="210"/>
      <c r="BD486" s="209"/>
      <c r="BE486" s="210"/>
      <c r="BG486" s="209"/>
      <c r="BH486" s="210"/>
      <c r="BJ486" s="209"/>
      <c r="BK486" s="210"/>
      <c r="BM486" s="209"/>
      <c r="BN486" s="210"/>
      <c r="BP486" s="209"/>
      <c r="BQ486" s="210"/>
      <c r="BS486" s="209"/>
      <c r="BT486" s="210"/>
      <c r="BV486" s="209"/>
      <c r="BW486" s="210"/>
      <c r="BY486" s="209"/>
      <c r="BZ486" s="210"/>
      <c r="CB486" s="209"/>
      <c r="CC486" s="210"/>
      <c r="CE486" s="209"/>
      <c r="CF486" s="210"/>
      <c r="CH486" s="209"/>
      <c r="CI486" s="210"/>
      <c r="CK486" s="209"/>
      <c r="CL486" s="210"/>
      <c r="CN486" s="209"/>
      <c r="CO486" s="210"/>
    </row>
    <row r="487" spans="1:93" ht="24.95" customHeight="1">
      <c r="A487" s="654" t="str">
        <f ca="1">IFERROR(IF(INDIRECT($A$14&amp;ROW())&lt;&gt;"",COUNTIF(Summary!$B$30:$B$1054,INDIRECT($A$14&amp;ROW())),""),"")</f>
        <v/>
      </c>
      <c r="B487" s="672"/>
      <c r="C487" s="210"/>
      <c r="E487" s="209"/>
      <c r="F487" s="210"/>
      <c r="H487" s="209"/>
      <c r="I487" s="210"/>
      <c r="K487" s="209"/>
      <c r="L487" s="210"/>
      <c r="N487" s="209"/>
      <c r="O487" s="210"/>
      <c r="Q487" s="209"/>
      <c r="R487" s="210"/>
      <c r="T487" s="209"/>
      <c r="U487" s="210"/>
      <c r="W487" s="209"/>
      <c r="X487" s="210"/>
      <c r="Z487" s="209"/>
      <c r="AA487" s="210"/>
      <c r="AC487" s="209"/>
      <c r="AD487" s="210"/>
      <c r="AF487" s="209"/>
      <c r="AG487" s="210"/>
      <c r="AI487" s="209"/>
      <c r="AJ487" s="210"/>
      <c r="AL487" s="209"/>
      <c r="AM487" s="210"/>
      <c r="AO487" s="209"/>
      <c r="AP487" s="210"/>
      <c r="AR487" s="209"/>
      <c r="AS487" s="210"/>
      <c r="AU487" s="209"/>
      <c r="AV487" s="210"/>
      <c r="AX487" s="209"/>
      <c r="AY487" s="671"/>
      <c r="BA487" s="209"/>
      <c r="BB487" s="210"/>
      <c r="BD487" s="209"/>
      <c r="BE487" s="210"/>
      <c r="BG487" s="209"/>
      <c r="BH487" s="210"/>
      <c r="BJ487" s="209"/>
      <c r="BK487" s="210"/>
      <c r="BM487" s="209"/>
      <c r="BN487" s="210"/>
      <c r="BP487" s="209"/>
      <c r="BQ487" s="210"/>
      <c r="BS487" s="209"/>
      <c r="BT487" s="210"/>
      <c r="BV487" s="209"/>
      <c r="BW487" s="210"/>
      <c r="BY487" s="209"/>
      <c r="BZ487" s="210"/>
      <c r="CB487" s="209"/>
      <c r="CC487" s="210"/>
      <c r="CE487" s="209"/>
      <c r="CF487" s="210"/>
      <c r="CH487" s="209"/>
      <c r="CI487" s="210"/>
      <c r="CK487" s="209"/>
      <c r="CL487" s="210"/>
      <c r="CN487" s="209"/>
      <c r="CO487" s="210"/>
    </row>
    <row r="488" spans="1:93" ht="24.95" customHeight="1">
      <c r="A488" s="654" t="str">
        <f ca="1">IFERROR(IF(INDIRECT($A$14&amp;ROW())&lt;&gt;"",COUNTIF(Summary!$B$30:$B$1054,INDIRECT($A$14&amp;ROW())),""),"")</f>
        <v/>
      </c>
      <c r="B488" s="672"/>
      <c r="C488" s="210"/>
      <c r="E488" s="209"/>
      <c r="F488" s="210"/>
      <c r="H488" s="209"/>
      <c r="I488" s="210"/>
      <c r="K488" s="209"/>
      <c r="L488" s="210"/>
      <c r="N488" s="209"/>
      <c r="O488" s="210"/>
      <c r="Q488" s="209"/>
      <c r="R488" s="210"/>
      <c r="T488" s="209"/>
      <c r="U488" s="210"/>
      <c r="W488" s="209"/>
      <c r="X488" s="210"/>
      <c r="Z488" s="209"/>
      <c r="AA488" s="210"/>
      <c r="AC488" s="209"/>
      <c r="AD488" s="210"/>
      <c r="AF488" s="209"/>
      <c r="AG488" s="210"/>
      <c r="AI488" s="209"/>
      <c r="AJ488" s="210"/>
      <c r="AL488" s="209"/>
      <c r="AM488" s="210"/>
      <c r="AO488" s="209"/>
      <c r="AP488" s="210"/>
      <c r="AR488" s="209"/>
      <c r="AS488" s="210"/>
      <c r="AU488" s="209"/>
      <c r="AV488" s="210"/>
      <c r="AX488" s="209"/>
      <c r="AY488" s="671"/>
      <c r="BA488" s="209"/>
      <c r="BB488" s="210"/>
      <c r="BD488" s="209"/>
      <c r="BE488" s="210"/>
      <c r="BG488" s="209"/>
      <c r="BH488" s="210"/>
      <c r="BJ488" s="209"/>
      <c r="BK488" s="210"/>
      <c r="BM488" s="209"/>
      <c r="BN488" s="210"/>
      <c r="BP488" s="209"/>
      <c r="BQ488" s="210"/>
      <c r="BS488" s="209"/>
      <c r="BT488" s="210"/>
      <c r="BV488" s="209"/>
      <c r="BW488" s="210"/>
      <c r="BY488" s="209"/>
      <c r="BZ488" s="210"/>
      <c r="CB488" s="209"/>
      <c r="CC488" s="210"/>
      <c r="CE488" s="209"/>
      <c r="CF488" s="210"/>
      <c r="CH488" s="209"/>
      <c r="CI488" s="210"/>
      <c r="CK488" s="209"/>
      <c r="CL488" s="210"/>
      <c r="CN488" s="209"/>
      <c r="CO488" s="210"/>
    </row>
    <row r="489" spans="1:93" ht="24.95" customHeight="1">
      <c r="A489" s="654" t="str">
        <f ca="1">IFERROR(IF(INDIRECT($A$14&amp;ROW())&lt;&gt;"",COUNTIF(Summary!$B$30:$B$1054,INDIRECT($A$14&amp;ROW())),""),"")</f>
        <v/>
      </c>
      <c r="B489" s="672"/>
      <c r="C489" s="210"/>
      <c r="E489" s="209"/>
      <c r="F489" s="210"/>
      <c r="H489" s="209"/>
      <c r="I489" s="210"/>
      <c r="K489" s="209"/>
      <c r="L489" s="210"/>
      <c r="N489" s="209"/>
      <c r="O489" s="210"/>
      <c r="Q489" s="209"/>
      <c r="R489" s="210"/>
      <c r="T489" s="209"/>
      <c r="U489" s="210"/>
      <c r="W489" s="209"/>
      <c r="X489" s="210"/>
      <c r="Z489" s="209"/>
      <c r="AA489" s="210"/>
      <c r="AC489" s="209"/>
      <c r="AD489" s="210"/>
      <c r="AF489" s="209"/>
      <c r="AG489" s="210"/>
      <c r="AI489" s="209"/>
      <c r="AJ489" s="210"/>
      <c r="AL489" s="209"/>
      <c r="AM489" s="210"/>
      <c r="AO489" s="209"/>
      <c r="AP489" s="210"/>
      <c r="AR489" s="209"/>
      <c r="AS489" s="210"/>
      <c r="AU489" s="209"/>
      <c r="AV489" s="210"/>
      <c r="AX489" s="209"/>
      <c r="AY489" s="671"/>
      <c r="BA489" s="209"/>
      <c r="BB489" s="210"/>
      <c r="BD489" s="209"/>
      <c r="BE489" s="210"/>
      <c r="BG489" s="209"/>
      <c r="BH489" s="210"/>
      <c r="BJ489" s="209"/>
      <c r="BK489" s="210"/>
      <c r="BM489" s="209"/>
      <c r="BN489" s="210"/>
      <c r="BP489" s="209"/>
      <c r="BQ489" s="210"/>
      <c r="BS489" s="209"/>
      <c r="BT489" s="210"/>
      <c r="BV489" s="209"/>
      <c r="BW489" s="210"/>
      <c r="BY489" s="209"/>
      <c r="BZ489" s="210"/>
      <c r="CB489" s="209"/>
      <c r="CC489" s="210"/>
      <c r="CE489" s="209"/>
      <c r="CF489" s="210"/>
      <c r="CH489" s="209"/>
      <c r="CI489" s="210"/>
      <c r="CK489" s="209"/>
      <c r="CL489" s="210"/>
      <c r="CN489" s="209"/>
      <c r="CO489" s="210"/>
    </row>
    <row r="490" spans="1:93" ht="24.95" customHeight="1">
      <c r="A490" s="654" t="str">
        <f ca="1">IFERROR(IF(INDIRECT($A$14&amp;ROW())&lt;&gt;"",COUNTIF(Summary!$B$30:$B$1054,INDIRECT($A$14&amp;ROW())),""),"")</f>
        <v/>
      </c>
      <c r="B490" s="672"/>
      <c r="C490" s="210"/>
      <c r="E490" s="209"/>
      <c r="F490" s="210"/>
      <c r="H490" s="209"/>
      <c r="I490" s="210"/>
      <c r="K490" s="209"/>
      <c r="L490" s="210"/>
      <c r="N490" s="209"/>
      <c r="O490" s="210"/>
      <c r="Q490" s="209"/>
      <c r="R490" s="210"/>
      <c r="T490" s="209"/>
      <c r="U490" s="210"/>
      <c r="W490" s="209"/>
      <c r="X490" s="210"/>
      <c r="Z490" s="209"/>
      <c r="AA490" s="210"/>
      <c r="AC490" s="209"/>
      <c r="AD490" s="210"/>
      <c r="AF490" s="209"/>
      <c r="AG490" s="210"/>
      <c r="AI490" s="209"/>
      <c r="AJ490" s="210"/>
      <c r="AL490" s="209"/>
      <c r="AM490" s="210"/>
      <c r="AO490" s="209"/>
      <c r="AP490" s="210"/>
      <c r="AR490" s="209"/>
      <c r="AS490" s="210"/>
      <c r="AU490" s="209"/>
      <c r="AV490" s="210"/>
      <c r="AX490" s="209"/>
      <c r="AY490" s="671"/>
      <c r="BA490" s="209"/>
      <c r="BB490" s="210"/>
      <c r="BD490" s="209"/>
      <c r="BE490" s="210"/>
      <c r="BG490" s="209"/>
      <c r="BH490" s="210"/>
      <c r="BJ490" s="209"/>
      <c r="BK490" s="210"/>
      <c r="BM490" s="209"/>
      <c r="BN490" s="210"/>
      <c r="BP490" s="209"/>
      <c r="BQ490" s="210"/>
      <c r="BS490" s="209"/>
      <c r="BT490" s="210"/>
      <c r="BV490" s="209"/>
      <c r="BW490" s="210"/>
      <c r="BY490" s="209"/>
      <c r="BZ490" s="210"/>
      <c r="CB490" s="209"/>
      <c r="CC490" s="210"/>
      <c r="CE490" s="209"/>
      <c r="CF490" s="210"/>
      <c r="CH490" s="209"/>
      <c r="CI490" s="210"/>
      <c r="CK490" s="209"/>
      <c r="CL490" s="210"/>
      <c r="CN490" s="209"/>
      <c r="CO490" s="210"/>
    </row>
    <row r="491" spans="1:93" ht="24.95" customHeight="1">
      <c r="A491" s="654" t="str">
        <f ca="1">IFERROR(IF(INDIRECT($A$14&amp;ROW())&lt;&gt;"",COUNTIF(Summary!$B$30:$B$1054,INDIRECT($A$14&amp;ROW())),""),"")</f>
        <v/>
      </c>
      <c r="B491" s="672"/>
      <c r="C491" s="210"/>
      <c r="E491" s="209"/>
      <c r="F491" s="210"/>
      <c r="H491" s="209"/>
      <c r="I491" s="210"/>
      <c r="K491" s="209"/>
      <c r="L491" s="210"/>
      <c r="N491" s="209"/>
      <c r="O491" s="210"/>
      <c r="Q491" s="209"/>
      <c r="R491" s="210"/>
      <c r="T491" s="209"/>
      <c r="U491" s="210"/>
      <c r="W491" s="209"/>
      <c r="X491" s="210"/>
      <c r="Z491" s="209"/>
      <c r="AA491" s="210"/>
      <c r="AC491" s="209"/>
      <c r="AD491" s="210"/>
      <c r="AF491" s="209"/>
      <c r="AG491" s="210"/>
      <c r="AI491" s="209"/>
      <c r="AJ491" s="210"/>
      <c r="AL491" s="209"/>
      <c r="AM491" s="210"/>
      <c r="AO491" s="209"/>
      <c r="AP491" s="210"/>
      <c r="AR491" s="209"/>
      <c r="AS491" s="210"/>
      <c r="AU491" s="209"/>
      <c r="AV491" s="210"/>
      <c r="AX491" s="209"/>
      <c r="AY491" s="671"/>
      <c r="BA491" s="209"/>
      <c r="BB491" s="210"/>
      <c r="BD491" s="209"/>
      <c r="BE491" s="210"/>
      <c r="BG491" s="209"/>
      <c r="BH491" s="210"/>
      <c r="BJ491" s="209"/>
      <c r="BK491" s="210"/>
      <c r="BM491" s="209"/>
      <c r="BN491" s="210"/>
      <c r="BP491" s="209"/>
      <c r="BQ491" s="210"/>
      <c r="BS491" s="209"/>
      <c r="BT491" s="210"/>
      <c r="BV491" s="209"/>
      <c r="BW491" s="210"/>
      <c r="BY491" s="209"/>
      <c r="BZ491" s="210"/>
      <c r="CB491" s="209"/>
      <c r="CC491" s="210"/>
      <c r="CE491" s="209"/>
      <c r="CF491" s="210"/>
      <c r="CH491" s="209"/>
      <c r="CI491" s="210"/>
      <c r="CK491" s="209"/>
      <c r="CL491" s="210"/>
      <c r="CN491" s="209"/>
      <c r="CO491" s="210"/>
    </row>
    <row r="492" spans="1:93" ht="24.95" customHeight="1">
      <c r="A492" s="654" t="str">
        <f ca="1">IFERROR(IF(INDIRECT($A$14&amp;ROW())&lt;&gt;"",COUNTIF(Summary!$B$30:$B$1054,INDIRECT($A$14&amp;ROW())),""),"")</f>
        <v/>
      </c>
      <c r="B492" s="672"/>
      <c r="C492" s="210"/>
      <c r="E492" s="209"/>
      <c r="F492" s="210"/>
      <c r="H492" s="209"/>
      <c r="I492" s="210"/>
      <c r="K492" s="209"/>
      <c r="L492" s="210"/>
      <c r="N492" s="209"/>
      <c r="O492" s="210"/>
      <c r="Q492" s="209"/>
      <c r="R492" s="210"/>
      <c r="T492" s="209"/>
      <c r="U492" s="210"/>
      <c r="W492" s="209"/>
      <c r="X492" s="210"/>
      <c r="Z492" s="209"/>
      <c r="AA492" s="210"/>
      <c r="AC492" s="209"/>
      <c r="AD492" s="210"/>
      <c r="AF492" s="209"/>
      <c r="AG492" s="210"/>
      <c r="AI492" s="209"/>
      <c r="AJ492" s="210"/>
      <c r="AL492" s="209"/>
      <c r="AM492" s="210"/>
      <c r="AO492" s="209"/>
      <c r="AP492" s="210"/>
      <c r="AR492" s="209"/>
      <c r="AS492" s="210"/>
      <c r="AU492" s="209"/>
      <c r="AV492" s="210"/>
      <c r="AX492" s="209"/>
      <c r="AY492" s="671"/>
      <c r="BA492" s="209"/>
      <c r="BB492" s="210"/>
      <c r="BD492" s="209"/>
      <c r="BE492" s="210"/>
      <c r="BG492" s="209"/>
      <c r="BH492" s="210"/>
      <c r="BJ492" s="209"/>
      <c r="BK492" s="210"/>
      <c r="BM492" s="209"/>
      <c r="BN492" s="210"/>
      <c r="BP492" s="209"/>
      <c r="BQ492" s="210"/>
      <c r="BS492" s="209"/>
      <c r="BT492" s="210"/>
      <c r="BV492" s="209"/>
      <c r="BW492" s="210"/>
      <c r="BY492" s="209"/>
      <c r="BZ492" s="210"/>
      <c r="CB492" s="209"/>
      <c r="CC492" s="210"/>
      <c r="CE492" s="209"/>
      <c r="CF492" s="210"/>
      <c r="CH492" s="209"/>
      <c r="CI492" s="210"/>
      <c r="CK492" s="209"/>
      <c r="CL492" s="210"/>
      <c r="CN492" s="209"/>
      <c r="CO492" s="210"/>
    </row>
    <row r="493" spans="1:93" ht="24.95" customHeight="1">
      <c r="A493" s="654" t="str">
        <f ca="1">IFERROR(IF(INDIRECT($A$14&amp;ROW())&lt;&gt;"",COUNTIF(Summary!$B$30:$B$1054,INDIRECT($A$14&amp;ROW())),""),"")</f>
        <v/>
      </c>
      <c r="B493" s="672"/>
      <c r="C493" s="210"/>
      <c r="E493" s="209"/>
      <c r="F493" s="210"/>
      <c r="H493" s="209"/>
      <c r="I493" s="210"/>
      <c r="K493" s="209"/>
      <c r="L493" s="210"/>
      <c r="N493" s="209"/>
      <c r="O493" s="210"/>
      <c r="Q493" s="209"/>
      <c r="R493" s="210"/>
      <c r="T493" s="209"/>
      <c r="U493" s="210"/>
      <c r="W493" s="209"/>
      <c r="X493" s="210"/>
      <c r="Z493" s="209"/>
      <c r="AA493" s="210"/>
      <c r="AC493" s="209"/>
      <c r="AD493" s="210"/>
      <c r="AF493" s="209"/>
      <c r="AG493" s="210"/>
      <c r="AI493" s="209"/>
      <c r="AJ493" s="210"/>
      <c r="AL493" s="209"/>
      <c r="AM493" s="210"/>
      <c r="AO493" s="209"/>
      <c r="AP493" s="210"/>
      <c r="AR493" s="209"/>
      <c r="AS493" s="210"/>
      <c r="AU493" s="209"/>
      <c r="AV493" s="210"/>
      <c r="AX493" s="209"/>
      <c r="AY493" s="671"/>
      <c r="BA493" s="209"/>
      <c r="BB493" s="210"/>
      <c r="BD493" s="209"/>
      <c r="BE493" s="210"/>
      <c r="BG493" s="209"/>
      <c r="BH493" s="210"/>
      <c r="BJ493" s="209"/>
      <c r="BK493" s="210"/>
      <c r="BM493" s="209"/>
      <c r="BN493" s="210"/>
      <c r="BP493" s="209"/>
      <c r="BQ493" s="210"/>
      <c r="BS493" s="209"/>
      <c r="BT493" s="210"/>
      <c r="BV493" s="209"/>
      <c r="BW493" s="210"/>
      <c r="BY493" s="209"/>
      <c r="BZ493" s="210"/>
      <c r="CB493" s="209"/>
      <c r="CC493" s="210"/>
      <c r="CE493" s="209"/>
      <c r="CF493" s="210"/>
      <c r="CH493" s="209"/>
      <c r="CI493" s="210"/>
      <c r="CK493" s="209"/>
      <c r="CL493" s="210"/>
      <c r="CN493" s="209"/>
      <c r="CO493" s="210"/>
    </row>
    <row r="494" spans="1:93" ht="24.95" customHeight="1">
      <c r="A494" s="654" t="str">
        <f ca="1">IFERROR(IF(INDIRECT($A$14&amp;ROW())&lt;&gt;"",COUNTIF(Summary!$B$30:$B$1054,INDIRECT($A$14&amp;ROW())),""),"")</f>
        <v/>
      </c>
      <c r="B494" s="672"/>
      <c r="C494" s="210"/>
      <c r="E494" s="209"/>
      <c r="F494" s="210"/>
      <c r="H494" s="209"/>
      <c r="I494" s="210"/>
      <c r="K494" s="209"/>
      <c r="L494" s="210"/>
      <c r="N494" s="209"/>
      <c r="O494" s="210"/>
      <c r="Q494" s="209"/>
      <c r="R494" s="210"/>
      <c r="T494" s="209"/>
      <c r="U494" s="210"/>
      <c r="W494" s="209"/>
      <c r="X494" s="210"/>
      <c r="Z494" s="209"/>
      <c r="AA494" s="210"/>
      <c r="AC494" s="209"/>
      <c r="AD494" s="210"/>
      <c r="AF494" s="209"/>
      <c r="AG494" s="210"/>
      <c r="AI494" s="209"/>
      <c r="AJ494" s="210"/>
      <c r="AL494" s="209"/>
      <c r="AM494" s="210"/>
      <c r="AO494" s="209"/>
      <c r="AP494" s="210"/>
      <c r="AR494" s="209"/>
      <c r="AS494" s="210"/>
      <c r="AU494" s="209"/>
      <c r="AV494" s="210"/>
      <c r="AX494" s="209"/>
      <c r="AY494" s="671"/>
      <c r="BA494" s="209"/>
      <c r="BB494" s="210"/>
      <c r="BD494" s="209"/>
      <c r="BE494" s="210"/>
      <c r="BG494" s="209"/>
      <c r="BH494" s="210"/>
      <c r="BJ494" s="209"/>
      <c r="BK494" s="210"/>
      <c r="BM494" s="209"/>
      <c r="BN494" s="210"/>
      <c r="BP494" s="209"/>
      <c r="BQ494" s="210"/>
      <c r="BS494" s="209"/>
      <c r="BT494" s="210"/>
      <c r="BV494" s="209"/>
      <c r="BW494" s="210"/>
      <c r="BY494" s="209"/>
      <c r="BZ494" s="210"/>
      <c r="CB494" s="209"/>
      <c r="CC494" s="210"/>
      <c r="CE494" s="209"/>
      <c r="CF494" s="210"/>
      <c r="CH494" s="209"/>
      <c r="CI494" s="210"/>
      <c r="CK494" s="209"/>
      <c r="CL494" s="210"/>
      <c r="CN494" s="209"/>
      <c r="CO494" s="210"/>
    </row>
    <row r="495" spans="1:93" ht="24.95" customHeight="1">
      <c r="A495" s="654" t="str">
        <f ca="1">IFERROR(IF(INDIRECT($A$14&amp;ROW())&lt;&gt;"",COUNTIF(Summary!$B$30:$B$1054,INDIRECT($A$14&amp;ROW())),""),"")</f>
        <v/>
      </c>
      <c r="B495" s="672"/>
      <c r="C495" s="210"/>
      <c r="E495" s="209"/>
      <c r="F495" s="210"/>
      <c r="H495" s="209"/>
      <c r="I495" s="210"/>
      <c r="K495" s="209"/>
      <c r="L495" s="210"/>
      <c r="N495" s="209"/>
      <c r="O495" s="210"/>
      <c r="Q495" s="209"/>
      <c r="R495" s="210"/>
      <c r="T495" s="209"/>
      <c r="U495" s="210"/>
      <c r="W495" s="209"/>
      <c r="X495" s="210"/>
      <c r="Z495" s="209"/>
      <c r="AA495" s="210"/>
      <c r="AC495" s="209"/>
      <c r="AD495" s="210"/>
      <c r="AF495" s="209"/>
      <c r="AG495" s="210"/>
      <c r="AI495" s="209"/>
      <c r="AJ495" s="210"/>
      <c r="AL495" s="209"/>
      <c r="AM495" s="210"/>
      <c r="AO495" s="209"/>
      <c r="AP495" s="210"/>
      <c r="AR495" s="209"/>
      <c r="AS495" s="210"/>
      <c r="AU495" s="209"/>
      <c r="AV495" s="210"/>
      <c r="AX495" s="209"/>
      <c r="AY495" s="671"/>
      <c r="BA495" s="209"/>
      <c r="BB495" s="210"/>
      <c r="BD495" s="209"/>
      <c r="BE495" s="210"/>
      <c r="BG495" s="209"/>
      <c r="BH495" s="210"/>
      <c r="BJ495" s="209"/>
      <c r="BK495" s="210"/>
      <c r="BM495" s="209"/>
      <c r="BN495" s="210"/>
      <c r="BP495" s="209"/>
      <c r="BQ495" s="210"/>
      <c r="BS495" s="209"/>
      <c r="BT495" s="210"/>
      <c r="BV495" s="209"/>
      <c r="BW495" s="210"/>
      <c r="BY495" s="209"/>
      <c r="BZ495" s="210"/>
      <c r="CB495" s="209"/>
      <c r="CC495" s="210"/>
      <c r="CE495" s="209"/>
      <c r="CF495" s="210"/>
      <c r="CH495" s="209"/>
      <c r="CI495" s="210"/>
      <c r="CK495" s="209"/>
      <c r="CL495" s="210"/>
      <c r="CN495" s="209"/>
      <c r="CO495" s="210"/>
    </row>
    <row r="496" spans="1:93" ht="24.95" customHeight="1">
      <c r="A496" s="654" t="str">
        <f ca="1">IFERROR(IF(INDIRECT($A$14&amp;ROW())&lt;&gt;"",COUNTIF(Summary!$B$30:$B$1054,INDIRECT($A$14&amp;ROW())),""),"")</f>
        <v/>
      </c>
      <c r="B496" s="672"/>
      <c r="C496" s="210"/>
      <c r="E496" s="209"/>
      <c r="F496" s="210"/>
      <c r="H496" s="209"/>
      <c r="I496" s="210"/>
      <c r="K496" s="209"/>
      <c r="L496" s="210"/>
      <c r="N496" s="209"/>
      <c r="O496" s="210"/>
      <c r="Q496" s="209"/>
      <c r="R496" s="210"/>
      <c r="T496" s="209"/>
      <c r="U496" s="210"/>
      <c r="W496" s="209"/>
      <c r="X496" s="210"/>
      <c r="Z496" s="209"/>
      <c r="AA496" s="210"/>
      <c r="AC496" s="209"/>
      <c r="AD496" s="210"/>
      <c r="AF496" s="209"/>
      <c r="AG496" s="210"/>
      <c r="AI496" s="209"/>
      <c r="AJ496" s="210"/>
      <c r="AL496" s="209"/>
      <c r="AM496" s="210"/>
      <c r="AO496" s="209"/>
      <c r="AP496" s="210"/>
      <c r="AR496" s="209"/>
      <c r="AS496" s="210"/>
      <c r="AU496" s="209"/>
      <c r="AV496" s="210"/>
      <c r="AX496" s="209"/>
      <c r="AY496" s="671"/>
      <c r="BA496" s="209"/>
      <c r="BB496" s="210"/>
      <c r="BD496" s="209"/>
      <c r="BE496" s="210"/>
      <c r="BG496" s="209"/>
      <c r="BH496" s="210"/>
      <c r="BJ496" s="209"/>
      <c r="BK496" s="210"/>
      <c r="BM496" s="209"/>
      <c r="BN496" s="210"/>
      <c r="BP496" s="209"/>
      <c r="BQ496" s="210"/>
      <c r="BS496" s="209"/>
      <c r="BT496" s="210"/>
      <c r="BV496" s="209"/>
      <c r="BW496" s="210"/>
      <c r="BY496" s="209"/>
      <c r="BZ496" s="210"/>
      <c r="CB496" s="209"/>
      <c r="CC496" s="210"/>
      <c r="CE496" s="209"/>
      <c r="CF496" s="210"/>
      <c r="CH496" s="209"/>
      <c r="CI496" s="210"/>
      <c r="CK496" s="209"/>
      <c r="CL496" s="210"/>
      <c r="CN496" s="209"/>
      <c r="CO496" s="210"/>
    </row>
    <row r="497" spans="1:93" ht="24.95" customHeight="1">
      <c r="A497" s="654" t="str">
        <f ca="1">IFERROR(IF(INDIRECT($A$14&amp;ROW())&lt;&gt;"",COUNTIF(Summary!$B$30:$B$1054,INDIRECT($A$14&amp;ROW())),""),"")</f>
        <v/>
      </c>
      <c r="B497" s="672"/>
      <c r="C497" s="210"/>
      <c r="E497" s="209"/>
      <c r="F497" s="210"/>
      <c r="H497" s="209"/>
      <c r="I497" s="210"/>
      <c r="K497" s="209"/>
      <c r="L497" s="210"/>
      <c r="N497" s="209"/>
      <c r="O497" s="210"/>
      <c r="Q497" s="209"/>
      <c r="R497" s="210"/>
      <c r="T497" s="209"/>
      <c r="U497" s="210"/>
      <c r="W497" s="209"/>
      <c r="X497" s="210"/>
      <c r="Z497" s="209"/>
      <c r="AA497" s="210"/>
      <c r="AC497" s="209"/>
      <c r="AD497" s="210"/>
      <c r="AF497" s="209"/>
      <c r="AG497" s="210"/>
      <c r="AI497" s="209"/>
      <c r="AJ497" s="210"/>
      <c r="AL497" s="209"/>
      <c r="AM497" s="210"/>
      <c r="AO497" s="209"/>
      <c r="AP497" s="210"/>
      <c r="AR497" s="209"/>
      <c r="AS497" s="210"/>
      <c r="AU497" s="209"/>
      <c r="AV497" s="210"/>
      <c r="AX497" s="209"/>
      <c r="AY497" s="671"/>
      <c r="BA497" s="209"/>
      <c r="BB497" s="210"/>
      <c r="BD497" s="209"/>
      <c r="BE497" s="210"/>
      <c r="BG497" s="209"/>
      <c r="BH497" s="210"/>
      <c r="BJ497" s="209"/>
      <c r="BK497" s="210"/>
      <c r="BM497" s="209"/>
      <c r="BN497" s="210"/>
      <c r="BP497" s="209"/>
      <c r="BQ497" s="210"/>
      <c r="BS497" s="209"/>
      <c r="BT497" s="210"/>
      <c r="BV497" s="209"/>
      <c r="BW497" s="210"/>
      <c r="BY497" s="209"/>
      <c r="BZ497" s="210"/>
      <c r="CB497" s="209"/>
      <c r="CC497" s="210"/>
      <c r="CE497" s="209"/>
      <c r="CF497" s="210"/>
      <c r="CH497" s="209"/>
      <c r="CI497" s="210"/>
      <c r="CK497" s="209"/>
      <c r="CL497" s="210"/>
      <c r="CN497" s="209"/>
      <c r="CO497" s="210"/>
    </row>
    <row r="498" spans="1:93" ht="24.95" customHeight="1">
      <c r="A498" s="654" t="str">
        <f ca="1">IFERROR(IF(INDIRECT($A$14&amp;ROW())&lt;&gt;"",COUNTIF(Summary!$B$30:$B$1054,INDIRECT($A$14&amp;ROW())),""),"")</f>
        <v/>
      </c>
      <c r="B498" s="672"/>
      <c r="C498" s="210"/>
      <c r="E498" s="209"/>
      <c r="F498" s="210"/>
      <c r="H498" s="209"/>
      <c r="I498" s="210"/>
      <c r="K498" s="209"/>
      <c r="L498" s="210"/>
      <c r="N498" s="209"/>
      <c r="O498" s="210"/>
      <c r="Q498" s="209"/>
      <c r="R498" s="210"/>
      <c r="T498" s="209"/>
      <c r="U498" s="210"/>
      <c r="W498" s="209"/>
      <c r="X498" s="210"/>
      <c r="Z498" s="209"/>
      <c r="AA498" s="210"/>
      <c r="AC498" s="209"/>
      <c r="AD498" s="210"/>
      <c r="AF498" s="209"/>
      <c r="AG498" s="210"/>
      <c r="AI498" s="209"/>
      <c r="AJ498" s="210"/>
      <c r="AL498" s="209"/>
      <c r="AM498" s="210"/>
      <c r="AO498" s="209"/>
      <c r="AP498" s="210"/>
      <c r="AR498" s="209"/>
      <c r="AS498" s="210"/>
      <c r="AU498" s="209"/>
      <c r="AV498" s="210"/>
      <c r="AX498" s="209"/>
      <c r="AY498" s="671"/>
      <c r="BA498" s="209"/>
      <c r="BB498" s="210"/>
      <c r="BD498" s="209"/>
      <c r="BE498" s="210"/>
      <c r="BG498" s="209"/>
      <c r="BH498" s="210"/>
      <c r="BJ498" s="209"/>
      <c r="BK498" s="210"/>
      <c r="BM498" s="209"/>
      <c r="BN498" s="210"/>
      <c r="BP498" s="209"/>
      <c r="BQ498" s="210"/>
      <c r="BS498" s="209"/>
      <c r="BT498" s="210"/>
      <c r="BV498" s="209"/>
      <c r="BW498" s="210"/>
      <c r="BY498" s="209"/>
      <c r="BZ498" s="210"/>
      <c r="CB498" s="209"/>
      <c r="CC498" s="210"/>
      <c r="CE498" s="209"/>
      <c r="CF498" s="210"/>
      <c r="CH498" s="209"/>
      <c r="CI498" s="210"/>
      <c r="CK498" s="209"/>
      <c r="CL498" s="210"/>
      <c r="CN498" s="209"/>
      <c r="CO498" s="210"/>
    </row>
    <row r="499" spans="1:93" ht="24.95" customHeight="1">
      <c r="A499" s="654" t="str">
        <f ca="1">IFERROR(IF(INDIRECT($A$14&amp;ROW())&lt;&gt;"",COUNTIF(Summary!$B$30:$B$1054,INDIRECT($A$14&amp;ROW())),""),"")</f>
        <v/>
      </c>
      <c r="B499" s="672"/>
      <c r="C499" s="210"/>
      <c r="E499" s="209"/>
      <c r="F499" s="210"/>
      <c r="H499" s="209"/>
      <c r="I499" s="210"/>
      <c r="K499" s="209"/>
      <c r="L499" s="210"/>
      <c r="N499" s="209"/>
      <c r="O499" s="210"/>
      <c r="Q499" s="209"/>
      <c r="R499" s="210"/>
      <c r="T499" s="209"/>
      <c r="U499" s="210"/>
      <c r="W499" s="209"/>
      <c r="X499" s="210"/>
      <c r="Z499" s="209"/>
      <c r="AA499" s="210"/>
      <c r="AC499" s="209"/>
      <c r="AD499" s="210"/>
      <c r="AF499" s="209"/>
      <c r="AG499" s="210"/>
      <c r="AI499" s="209"/>
      <c r="AJ499" s="210"/>
      <c r="AL499" s="209"/>
      <c r="AM499" s="210"/>
      <c r="AO499" s="209"/>
      <c r="AP499" s="210"/>
      <c r="AR499" s="209"/>
      <c r="AS499" s="210"/>
      <c r="AU499" s="209"/>
      <c r="AV499" s="210"/>
      <c r="AX499" s="209"/>
      <c r="AY499" s="671"/>
      <c r="BA499" s="209"/>
      <c r="BB499" s="210"/>
      <c r="BD499" s="209"/>
      <c r="BE499" s="210"/>
      <c r="BG499" s="209"/>
      <c r="BH499" s="210"/>
      <c r="BJ499" s="209"/>
      <c r="BK499" s="210"/>
      <c r="BM499" s="209"/>
      <c r="BN499" s="210"/>
      <c r="BP499" s="209"/>
      <c r="BQ499" s="210"/>
      <c r="BS499" s="209"/>
      <c r="BT499" s="210"/>
      <c r="BV499" s="209"/>
      <c r="BW499" s="210"/>
      <c r="BY499" s="209"/>
      <c r="BZ499" s="210"/>
      <c r="CB499" s="209"/>
      <c r="CC499" s="210"/>
      <c r="CE499" s="209"/>
      <c r="CF499" s="210"/>
      <c r="CH499" s="209"/>
      <c r="CI499" s="210"/>
      <c r="CK499" s="209"/>
      <c r="CL499" s="210"/>
      <c r="CN499" s="209"/>
      <c r="CO499" s="210"/>
    </row>
    <row r="500" spans="1:93" ht="24.95" customHeight="1">
      <c r="A500" s="654" t="str">
        <f ca="1">IFERROR(IF(INDIRECT($A$14&amp;ROW())&lt;&gt;"",COUNTIF(Summary!$B$30:$B$1054,INDIRECT($A$14&amp;ROW())),""),"")</f>
        <v/>
      </c>
      <c r="B500" s="672"/>
      <c r="C500" s="210"/>
      <c r="E500" s="209"/>
      <c r="F500" s="210"/>
      <c r="H500" s="209"/>
      <c r="I500" s="210"/>
      <c r="K500" s="209"/>
      <c r="L500" s="210"/>
      <c r="N500" s="209"/>
      <c r="O500" s="210"/>
      <c r="Q500" s="209"/>
      <c r="R500" s="210"/>
      <c r="T500" s="209"/>
      <c r="U500" s="210"/>
      <c r="W500" s="209"/>
      <c r="X500" s="210"/>
      <c r="Z500" s="209"/>
      <c r="AA500" s="210"/>
      <c r="AC500" s="209"/>
      <c r="AD500" s="210"/>
      <c r="AF500" s="209"/>
      <c r="AG500" s="210"/>
      <c r="AI500" s="209"/>
      <c r="AJ500" s="210"/>
      <c r="AL500" s="209"/>
      <c r="AM500" s="210"/>
      <c r="AO500" s="209"/>
      <c r="AP500" s="210"/>
      <c r="AR500" s="209"/>
      <c r="AS500" s="210"/>
      <c r="AU500" s="209"/>
      <c r="AV500" s="210"/>
      <c r="AX500" s="209"/>
      <c r="AY500" s="671"/>
      <c r="BA500" s="209"/>
      <c r="BB500" s="210"/>
      <c r="BD500" s="209"/>
      <c r="BE500" s="210"/>
      <c r="BG500" s="209"/>
      <c r="BH500" s="210"/>
      <c r="BJ500" s="209"/>
      <c r="BK500" s="210"/>
      <c r="BM500" s="209"/>
      <c r="BN500" s="210"/>
      <c r="BP500" s="209"/>
      <c r="BQ500" s="210"/>
      <c r="BS500" s="209"/>
      <c r="BT500" s="210"/>
      <c r="BV500" s="209"/>
      <c r="BW500" s="210"/>
      <c r="BY500" s="209"/>
      <c r="BZ500" s="210"/>
      <c r="CB500" s="209"/>
      <c r="CC500" s="210"/>
      <c r="CE500" s="209"/>
      <c r="CF500" s="210"/>
      <c r="CH500" s="209"/>
      <c r="CI500" s="210"/>
      <c r="CK500" s="209"/>
      <c r="CL500" s="210"/>
      <c r="CN500" s="209"/>
      <c r="CO500" s="210"/>
    </row>
    <row r="501" spans="1:93" ht="24.95" customHeight="1">
      <c r="A501" s="654" t="str">
        <f ca="1">IFERROR(IF(INDIRECT($A$14&amp;ROW())&lt;&gt;"",COUNTIF(Summary!$B$30:$B$1054,INDIRECT($A$14&amp;ROW())),""),"")</f>
        <v/>
      </c>
      <c r="B501" s="672"/>
      <c r="C501" s="210"/>
      <c r="E501" s="209"/>
      <c r="F501" s="210"/>
      <c r="H501" s="209"/>
      <c r="I501" s="210"/>
      <c r="K501" s="209"/>
      <c r="L501" s="210"/>
      <c r="N501" s="209"/>
      <c r="O501" s="210"/>
      <c r="Q501" s="209"/>
      <c r="R501" s="210"/>
      <c r="T501" s="209"/>
      <c r="U501" s="210"/>
      <c r="W501" s="209"/>
      <c r="X501" s="210"/>
      <c r="Z501" s="209"/>
      <c r="AA501" s="210"/>
      <c r="AC501" s="209"/>
      <c r="AD501" s="210"/>
      <c r="AF501" s="209"/>
      <c r="AG501" s="210"/>
      <c r="AI501" s="209"/>
      <c r="AJ501" s="210"/>
      <c r="AL501" s="209"/>
      <c r="AM501" s="210"/>
      <c r="AO501" s="209"/>
      <c r="AP501" s="210"/>
      <c r="AR501" s="209"/>
      <c r="AS501" s="210"/>
      <c r="AU501" s="209"/>
      <c r="AV501" s="210"/>
      <c r="AX501" s="209"/>
      <c r="AY501" s="671"/>
      <c r="BA501" s="209"/>
      <c r="BB501" s="210"/>
      <c r="BD501" s="209"/>
      <c r="BE501" s="210"/>
      <c r="BG501" s="209"/>
      <c r="BH501" s="210"/>
      <c r="BJ501" s="209"/>
      <c r="BK501" s="210"/>
      <c r="BM501" s="209"/>
      <c r="BN501" s="210"/>
      <c r="BP501" s="209"/>
      <c r="BQ501" s="210"/>
      <c r="BS501" s="209"/>
      <c r="BT501" s="210"/>
      <c r="BV501" s="209"/>
      <c r="BW501" s="210"/>
      <c r="BY501" s="209"/>
      <c r="BZ501" s="210"/>
      <c r="CB501" s="209"/>
      <c r="CC501" s="210"/>
      <c r="CE501" s="209"/>
      <c r="CF501" s="210"/>
      <c r="CH501" s="209"/>
      <c r="CI501" s="210"/>
      <c r="CK501" s="209"/>
      <c r="CL501" s="210"/>
      <c r="CN501" s="209"/>
      <c r="CO501" s="210"/>
    </row>
    <row r="502" spans="1:93" ht="24.95" customHeight="1">
      <c r="A502" s="654" t="str">
        <f ca="1">IFERROR(IF(INDIRECT($A$14&amp;ROW())&lt;&gt;"",COUNTIF(Summary!$B$30:$B$1054,INDIRECT($A$14&amp;ROW())),""),"")</f>
        <v/>
      </c>
      <c r="B502" s="672"/>
      <c r="C502" s="210"/>
      <c r="E502" s="209"/>
      <c r="F502" s="210"/>
      <c r="H502" s="209"/>
      <c r="I502" s="210"/>
      <c r="K502" s="209"/>
      <c r="L502" s="210"/>
      <c r="N502" s="209"/>
      <c r="O502" s="210"/>
      <c r="Q502" s="209"/>
      <c r="R502" s="210"/>
      <c r="T502" s="209"/>
      <c r="U502" s="210"/>
      <c r="W502" s="209"/>
      <c r="X502" s="210"/>
      <c r="Z502" s="209"/>
      <c r="AA502" s="210"/>
      <c r="AC502" s="209"/>
      <c r="AD502" s="210"/>
      <c r="AF502" s="209"/>
      <c r="AG502" s="210"/>
      <c r="AI502" s="209"/>
      <c r="AJ502" s="210"/>
      <c r="AL502" s="209"/>
      <c r="AM502" s="210"/>
      <c r="AO502" s="209"/>
      <c r="AP502" s="210"/>
      <c r="AR502" s="209"/>
      <c r="AS502" s="210"/>
      <c r="AU502" s="209"/>
      <c r="AV502" s="210"/>
      <c r="AX502" s="209"/>
      <c r="AY502" s="671"/>
      <c r="BA502" s="209"/>
      <c r="BB502" s="210"/>
      <c r="BD502" s="209"/>
      <c r="BE502" s="210"/>
      <c r="BG502" s="209"/>
      <c r="BH502" s="210"/>
      <c r="BJ502" s="209"/>
      <c r="BK502" s="210"/>
      <c r="BM502" s="209"/>
      <c r="BN502" s="210"/>
      <c r="BP502" s="209"/>
      <c r="BQ502" s="210"/>
      <c r="BS502" s="209"/>
      <c r="BT502" s="210"/>
      <c r="BV502" s="209"/>
      <c r="BW502" s="210"/>
      <c r="BY502" s="209"/>
      <c r="BZ502" s="210"/>
      <c r="CB502" s="209"/>
      <c r="CC502" s="210"/>
      <c r="CE502" s="209"/>
      <c r="CF502" s="210"/>
      <c r="CH502" s="209"/>
      <c r="CI502" s="210"/>
      <c r="CK502" s="209"/>
      <c r="CL502" s="210"/>
      <c r="CN502" s="209"/>
      <c r="CO502" s="210"/>
    </row>
    <row r="503" spans="1:93" ht="24.95" customHeight="1">
      <c r="A503" s="654" t="str">
        <f ca="1">IFERROR(IF(INDIRECT($A$14&amp;ROW())&lt;&gt;"",COUNTIF(Summary!$B$30:$B$1054,INDIRECT($A$14&amp;ROW())),""),"")</f>
        <v/>
      </c>
      <c r="B503" s="672"/>
      <c r="C503" s="210"/>
      <c r="E503" s="209"/>
      <c r="F503" s="210"/>
      <c r="H503" s="209"/>
      <c r="I503" s="210"/>
      <c r="K503" s="209"/>
      <c r="L503" s="210"/>
      <c r="N503" s="209"/>
      <c r="O503" s="210"/>
      <c r="Q503" s="209"/>
      <c r="R503" s="210"/>
      <c r="T503" s="209"/>
      <c r="U503" s="210"/>
      <c r="W503" s="209"/>
      <c r="X503" s="210"/>
      <c r="Z503" s="209"/>
      <c r="AA503" s="210"/>
      <c r="AC503" s="209"/>
      <c r="AD503" s="210"/>
      <c r="AF503" s="209"/>
      <c r="AG503" s="210"/>
      <c r="AI503" s="209"/>
      <c r="AJ503" s="210"/>
      <c r="AL503" s="209"/>
      <c r="AM503" s="210"/>
      <c r="AO503" s="209"/>
      <c r="AP503" s="210"/>
      <c r="AR503" s="209"/>
      <c r="AS503" s="210"/>
      <c r="AU503" s="209"/>
      <c r="AV503" s="210"/>
      <c r="AX503" s="209"/>
      <c r="AY503" s="671"/>
      <c r="BA503" s="209"/>
      <c r="BB503" s="210"/>
      <c r="BD503" s="209"/>
      <c r="BE503" s="210"/>
      <c r="BG503" s="209"/>
      <c r="BH503" s="210"/>
      <c r="BJ503" s="209"/>
      <c r="BK503" s="210"/>
      <c r="BM503" s="209"/>
      <c r="BN503" s="210"/>
      <c r="BP503" s="209"/>
      <c r="BQ503" s="210"/>
      <c r="BS503" s="209"/>
      <c r="BT503" s="210"/>
      <c r="BV503" s="209"/>
      <c r="BW503" s="210"/>
      <c r="BY503" s="209"/>
      <c r="BZ503" s="210"/>
      <c r="CB503" s="209"/>
      <c r="CC503" s="210"/>
      <c r="CE503" s="209"/>
      <c r="CF503" s="210"/>
      <c r="CH503" s="209"/>
      <c r="CI503" s="210"/>
      <c r="CK503" s="209"/>
      <c r="CL503" s="210"/>
      <c r="CN503" s="209"/>
      <c r="CO503" s="210"/>
    </row>
    <row r="504" spans="1:93" ht="24.95" customHeight="1">
      <c r="A504" s="654" t="str">
        <f ca="1">IFERROR(IF(INDIRECT($A$14&amp;ROW())&lt;&gt;"",COUNTIF(Summary!$B$30:$B$1054,INDIRECT($A$14&amp;ROW())),""),"")</f>
        <v/>
      </c>
      <c r="B504" s="672"/>
      <c r="C504" s="210"/>
      <c r="E504" s="209"/>
      <c r="F504" s="210"/>
      <c r="H504" s="209"/>
      <c r="I504" s="210"/>
      <c r="K504" s="209"/>
      <c r="L504" s="210"/>
      <c r="N504" s="209"/>
      <c r="O504" s="210"/>
      <c r="Q504" s="209"/>
      <c r="R504" s="210"/>
      <c r="T504" s="209"/>
      <c r="U504" s="210"/>
      <c r="W504" s="209"/>
      <c r="X504" s="210"/>
      <c r="Z504" s="209"/>
      <c r="AA504" s="210"/>
      <c r="AC504" s="209"/>
      <c r="AD504" s="210"/>
      <c r="AF504" s="209"/>
      <c r="AG504" s="210"/>
      <c r="AI504" s="209"/>
      <c r="AJ504" s="210"/>
      <c r="AL504" s="209"/>
      <c r="AM504" s="210"/>
      <c r="AO504" s="209"/>
      <c r="AP504" s="210"/>
      <c r="AR504" s="209"/>
      <c r="AS504" s="210"/>
      <c r="AU504" s="209"/>
      <c r="AV504" s="210"/>
      <c r="AX504" s="209"/>
      <c r="AY504" s="671"/>
      <c r="BA504" s="209"/>
      <c r="BB504" s="210"/>
      <c r="BD504" s="209"/>
      <c r="BE504" s="210"/>
      <c r="BG504" s="209"/>
      <c r="BH504" s="210"/>
      <c r="BJ504" s="209"/>
      <c r="BK504" s="210"/>
      <c r="BM504" s="209"/>
      <c r="BN504" s="210"/>
      <c r="BP504" s="209"/>
      <c r="BQ504" s="210"/>
      <c r="BS504" s="209"/>
      <c r="BT504" s="210"/>
      <c r="BV504" s="209"/>
      <c r="BW504" s="210"/>
      <c r="BY504" s="209"/>
      <c r="BZ504" s="210"/>
      <c r="CB504" s="209"/>
      <c r="CC504" s="210"/>
      <c r="CE504" s="209"/>
      <c r="CF504" s="210"/>
      <c r="CH504" s="209"/>
      <c r="CI504" s="210"/>
      <c r="CK504" s="209"/>
      <c r="CL504" s="210"/>
      <c r="CN504" s="209"/>
      <c r="CO504" s="210"/>
    </row>
    <row r="505" spans="1:93" ht="24.95" customHeight="1">
      <c r="A505" s="654" t="str">
        <f ca="1">IFERROR(IF(INDIRECT($A$14&amp;ROW())&lt;&gt;"",COUNTIF(Summary!$B$30:$B$1054,INDIRECT($A$14&amp;ROW())),""),"")</f>
        <v/>
      </c>
      <c r="B505" s="672"/>
      <c r="C505" s="210"/>
      <c r="E505" s="209"/>
      <c r="F505" s="210"/>
      <c r="H505" s="209"/>
      <c r="I505" s="210"/>
      <c r="K505" s="209"/>
      <c r="L505" s="210"/>
      <c r="N505" s="209"/>
      <c r="O505" s="210"/>
      <c r="Q505" s="209"/>
      <c r="R505" s="210"/>
      <c r="T505" s="209"/>
      <c r="U505" s="210"/>
      <c r="W505" s="209"/>
      <c r="X505" s="210"/>
      <c r="Z505" s="209"/>
      <c r="AA505" s="210"/>
      <c r="AC505" s="209"/>
      <c r="AD505" s="210"/>
      <c r="AF505" s="209"/>
      <c r="AG505" s="210"/>
      <c r="AI505" s="209"/>
      <c r="AJ505" s="210"/>
      <c r="AL505" s="209"/>
      <c r="AM505" s="210"/>
      <c r="AO505" s="209"/>
      <c r="AP505" s="210"/>
      <c r="AR505" s="209"/>
      <c r="AS505" s="210"/>
      <c r="AU505" s="209"/>
      <c r="AV505" s="210"/>
      <c r="AX505" s="209"/>
      <c r="AY505" s="671"/>
      <c r="BA505" s="209"/>
      <c r="BB505" s="210"/>
      <c r="BD505" s="209"/>
      <c r="BE505" s="210"/>
      <c r="BG505" s="209"/>
      <c r="BH505" s="210"/>
      <c r="BJ505" s="209"/>
      <c r="BK505" s="210"/>
      <c r="BM505" s="209"/>
      <c r="BN505" s="210"/>
      <c r="BP505" s="209"/>
      <c r="BQ505" s="210"/>
      <c r="BS505" s="209"/>
      <c r="BT505" s="210"/>
      <c r="BV505" s="209"/>
      <c r="BW505" s="210"/>
      <c r="BY505" s="209"/>
      <c r="BZ505" s="210"/>
      <c r="CB505" s="209"/>
      <c r="CC505" s="210"/>
      <c r="CE505" s="209"/>
      <c r="CF505" s="210"/>
      <c r="CH505" s="209"/>
      <c r="CI505" s="210"/>
      <c r="CK505" s="209"/>
      <c r="CL505" s="210"/>
      <c r="CN505" s="209"/>
      <c r="CO505" s="210"/>
    </row>
    <row r="506" spans="1:93" ht="24.95" customHeight="1">
      <c r="A506" s="654" t="str">
        <f ca="1">IFERROR(IF(INDIRECT($A$14&amp;ROW())&lt;&gt;"",COUNTIF(Summary!$B$30:$B$1054,INDIRECT($A$14&amp;ROW())),""),"")</f>
        <v/>
      </c>
      <c r="B506" s="672"/>
      <c r="C506" s="210"/>
      <c r="E506" s="209"/>
      <c r="F506" s="210"/>
      <c r="H506" s="209"/>
      <c r="I506" s="210"/>
      <c r="K506" s="209"/>
      <c r="L506" s="210"/>
      <c r="N506" s="209"/>
      <c r="O506" s="210"/>
      <c r="Q506" s="209"/>
      <c r="R506" s="210"/>
      <c r="T506" s="209"/>
      <c r="U506" s="210"/>
      <c r="W506" s="209"/>
      <c r="X506" s="210"/>
      <c r="Z506" s="209"/>
      <c r="AA506" s="210"/>
      <c r="AC506" s="209"/>
      <c r="AD506" s="210"/>
      <c r="AF506" s="209"/>
      <c r="AG506" s="210"/>
      <c r="AI506" s="209"/>
      <c r="AJ506" s="210"/>
      <c r="AL506" s="209"/>
      <c r="AM506" s="210"/>
      <c r="AO506" s="209"/>
      <c r="AP506" s="210"/>
      <c r="AR506" s="209"/>
      <c r="AS506" s="210"/>
      <c r="AU506" s="209"/>
      <c r="AV506" s="210"/>
      <c r="AX506" s="209"/>
      <c r="AY506" s="671"/>
      <c r="BA506" s="209"/>
      <c r="BB506" s="210"/>
      <c r="BD506" s="209"/>
      <c r="BE506" s="210"/>
      <c r="BG506" s="209"/>
      <c r="BH506" s="210"/>
      <c r="BJ506" s="209"/>
      <c r="BK506" s="210"/>
      <c r="BM506" s="209"/>
      <c r="BN506" s="210"/>
      <c r="BP506" s="209"/>
      <c r="BQ506" s="210"/>
      <c r="BS506" s="209"/>
      <c r="BT506" s="210"/>
      <c r="BV506" s="209"/>
      <c r="BW506" s="210"/>
      <c r="BY506" s="209"/>
      <c r="BZ506" s="210"/>
      <c r="CB506" s="209"/>
      <c r="CC506" s="210"/>
      <c r="CE506" s="209"/>
      <c r="CF506" s="210"/>
      <c r="CH506" s="209"/>
      <c r="CI506" s="210"/>
      <c r="CK506" s="209"/>
      <c r="CL506" s="210"/>
      <c r="CN506" s="209"/>
      <c r="CO506" s="210"/>
    </row>
    <row r="507" spans="1:93" ht="24.95" customHeight="1">
      <c r="A507" s="654" t="str">
        <f ca="1">IFERROR(IF(INDIRECT($A$14&amp;ROW())&lt;&gt;"",COUNTIF(Summary!$B$30:$B$1054,INDIRECT($A$14&amp;ROW())),""),"")</f>
        <v/>
      </c>
      <c r="B507" s="672"/>
      <c r="C507" s="210"/>
      <c r="E507" s="209"/>
      <c r="F507" s="210"/>
      <c r="H507" s="209"/>
      <c r="I507" s="210"/>
      <c r="K507" s="209"/>
      <c r="L507" s="210"/>
      <c r="N507" s="209"/>
      <c r="O507" s="210"/>
      <c r="Q507" s="209"/>
      <c r="R507" s="210"/>
      <c r="T507" s="209"/>
      <c r="U507" s="210"/>
      <c r="W507" s="209"/>
      <c r="X507" s="210"/>
      <c r="Z507" s="209"/>
      <c r="AA507" s="210"/>
      <c r="AC507" s="209"/>
      <c r="AD507" s="210"/>
      <c r="AF507" s="209"/>
      <c r="AG507" s="210"/>
      <c r="AI507" s="209"/>
      <c r="AJ507" s="210"/>
      <c r="AL507" s="209"/>
      <c r="AM507" s="210"/>
      <c r="AO507" s="209"/>
      <c r="AP507" s="210"/>
      <c r="AR507" s="209"/>
      <c r="AS507" s="210"/>
      <c r="AU507" s="209"/>
      <c r="AV507" s="210"/>
      <c r="AX507" s="209"/>
      <c r="AY507" s="671"/>
      <c r="BA507" s="209"/>
      <c r="BB507" s="210"/>
      <c r="BD507" s="209"/>
      <c r="BE507" s="210"/>
      <c r="BG507" s="209"/>
      <c r="BH507" s="210"/>
      <c r="BJ507" s="209"/>
      <c r="BK507" s="210"/>
      <c r="BM507" s="209"/>
      <c r="BN507" s="210"/>
      <c r="BP507" s="209"/>
      <c r="BQ507" s="210"/>
      <c r="BS507" s="209"/>
      <c r="BT507" s="210"/>
      <c r="BV507" s="209"/>
      <c r="BW507" s="210"/>
      <c r="BY507" s="209"/>
      <c r="BZ507" s="210"/>
      <c r="CB507" s="209"/>
      <c r="CC507" s="210"/>
      <c r="CE507" s="209"/>
      <c r="CF507" s="210"/>
      <c r="CH507" s="209"/>
      <c r="CI507" s="210"/>
      <c r="CK507" s="209"/>
      <c r="CL507" s="210"/>
      <c r="CN507" s="209"/>
      <c r="CO507" s="210"/>
    </row>
    <row r="508" spans="1:93" ht="24.95" customHeight="1">
      <c r="A508" s="654" t="str">
        <f ca="1">IFERROR(IF(INDIRECT($A$14&amp;ROW())&lt;&gt;"",COUNTIF(Summary!$B$30:$B$1054,INDIRECT($A$14&amp;ROW())),""),"")</f>
        <v/>
      </c>
      <c r="B508" s="672"/>
      <c r="C508" s="210"/>
      <c r="E508" s="209"/>
      <c r="F508" s="210"/>
      <c r="H508" s="209"/>
      <c r="I508" s="210"/>
      <c r="K508" s="209"/>
      <c r="L508" s="210"/>
      <c r="N508" s="209"/>
      <c r="O508" s="210"/>
      <c r="Q508" s="209"/>
      <c r="R508" s="210"/>
      <c r="T508" s="209"/>
      <c r="U508" s="210"/>
      <c r="W508" s="209"/>
      <c r="X508" s="210"/>
      <c r="Z508" s="209"/>
      <c r="AA508" s="210"/>
      <c r="AC508" s="209"/>
      <c r="AD508" s="210"/>
      <c r="AF508" s="209"/>
      <c r="AG508" s="210"/>
      <c r="AI508" s="209"/>
      <c r="AJ508" s="210"/>
      <c r="AL508" s="209"/>
      <c r="AM508" s="210"/>
      <c r="AO508" s="209"/>
      <c r="AP508" s="210"/>
      <c r="AR508" s="209"/>
      <c r="AS508" s="210"/>
      <c r="AU508" s="209"/>
      <c r="AV508" s="210"/>
      <c r="AX508" s="209"/>
      <c r="AY508" s="671"/>
      <c r="BA508" s="209"/>
      <c r="BB508" s="210"/>
      <c r="BD508" s="209"/>
      <c r="BE508" s="210"/>
      <c r="BG508" s="209"/>
      <c r="BH508" s="210"/>
      <c r="BJ508" s="209"/>
      <c r="BK508" s="210"/>
      <c r="BM508" s="209"/>
      <c r="BN508" s="210"/>
      <c r="BP508" s="209"/>
      <c r="BQ508" s="210"/>
      <c r="BS508" s="209"/>
      <c r="BT508" s="210"/>
      <c r="BV508" s="209"/>
      <c r="BW508" s="210"/>
      <c r="BY508" s="209"/>
      <c r="BZ508" s="210"/>
      <c r="CB508" s="209"/>
      <c r="CC508" s="210"/>
      <c r="CE508" s="209"/>
      <c r="CF508" s="210"/>
      <c r="CH508" s="209"/>
      <c r="CI508" s="210"/>
      <c r="CK508" s="209"/>
      <c r="CL508" s="210"/>
      <c r="CN508" s="209"/>
      <c r="CO508" s="210"/>
    </row>
    <row r="509" spans="1:93" ht="24.95" customHeight="1">
      <c r="A509" s="654" t="str">
        <f ca="1">IFERROR(IF(INDIRECT($A$14&amp;ROW())&lt;&gt;"",COUNTIF(Summary!$B$30:$B$1054,INDIRECT($A$14&amp;ROW())),""),"")</f>
        <v/>
      </c>
      <c r="B509" s="672"/>
      <c r="C509" s="210"/>
      <c r="E509" s="209"/>
      <c r="F509" s="210"/>
      <c r="H509" s="209"/>
      <c r="I509" s="210"/>
      <c r="K509" s="209"/>
      <c r="L509" s="210"/>
      <c r="N509" s="209"/>
      <c r="O509" s="210"/>
      <c r="Q509" s="209"/>
      <c r="R509" s="210"/>
      <c r="T509" s="209"/>
      <c r="U509" s="210"/>
      <c r="W509" s="209"/>
      <c r="X509" s="210"/>
      <c r="Z509" s="209"/>
      <c r="AA509" s="210"/>
      <c r="AC509" s="209"/>
      <c r="AD509" s="210"/>
      <c r="AF509" s="209"/>
      <c r="AG509" s="210"/>
      <c r="AI509" s="209"/>
      <c r="AJ509" s="210"/>
      <c r="AL509" s="209"/>
      <c r="AM509" s="210"/>
      <c r="AO509" s="209"/>
      <c r="AP509" s="210"/>
      <c r="AR509" s="209"/>
      <c r="AS509" s="210"/>
      <c r="AU509" s="209"/>
      <c r="AV509" s="210"/>
      <c r="AX509" s="209"/>
      <c r="AY509" s="671"/>
      <c r="BA509" s="209"/>
      <c r="BB509" s="210"/>
      <c r="BD509" s="209"/>
      <c r="BE509" s="210"/>
      <c r="BG509" s="209"/>
      <c r="BH509" s="210"/>
      <c r="BJ509" s="209"/>
      <c r="BK509" s="210"/>
      <c r="BM509" s="209"/>
      <c r="BN509" s="210"/>
      <c r="BP509" s="209"/>
      <c r="BQ509" s="210"/>
      <c r="BS509" s="209"/>
      <c r="BT509" s="210"/>
      <c r="BV509" s="209"/>
      <c r="BW509" s="210"/>
      <c r="BY509" s="209"/>
      <c r="BZ509" s="210"/>
      <c r="CB509" s="209"/>
      <c r="CC509" s="210"/>
      <c r="CE509" s="209"/>
      <c r="CF509" s="210"/>
      <c r="CH509" s="209"/>
      <c r="CI509" s="210"/>
      <c r="CK509" s="209"/>
      <c r="CL509" s="210"/>
      <c r="CN509" s="209"/>
      <c r="CO509" s="210"/>
    </row>
    <row r="510" spans="1:93" ht="24.95" customHeight="1">
      <c r="A510" s="654" t="str">
        <f ca="1">IFERROR(IF(INDIRECT($A$14&amp;ROW())&lt;&gt;"",COUNTIF(Summary!$B$30:$B$1054,INDIRECT($A$14&amp;ROW())),""),"")</f>
        <v/>
      </c>
      <c r="B510" s="672"/>
      <c r="C510" s="210"/>
      <c r="E510" s="209"/>
      <c r="F510" s="210"/>
      <c r="H510" s="209"/>
      <c r="I510" s="210"/>
      <c r="K510" s="209"/>
      <c r="L510" s="210"/>
      <c r="N510" s="209"/>
      <c r="O510" s="210"/>
      <c r="Q510" s="209"/>
      <c r="R510" s="210"/>
      <c r="T510" s="209"/>
      <c r="U510" s="210"/>
      <c r="W510" s="209"/>
      <c r="X510" s="210"/>
      <c r="Z510" s="209"/>
      <c r="AA510" s="210"/>
      <c r="AC510" s="209"/>
      <c r="AD510" s="210"/>
      <c r="AF510" s="209"/>
      <c r="AG510" s="210"/>
      <c r="AI510" s="209"/>
      <c r="AJ510" s="210"/>
      <c r="AL510" s="209"/>
      <c r="AM510" s="210"/>
      <c r="AO510" s="209"/>
      <c r="AP510" s="210"/>
      <c r="AR510" s="209"/>
      <c r="AS510" s="210"/>
      <c r="AU510" s="209"/>
      <c r="AV510" s="210"/>
      <c r="AX510" s="209"/>
      <c r="AY510" s="671"/>
      <c r="BA510" s="209"/>
      <c r="BB510" s="210"/>
      <c r="BD510" s="209"/>
      <c r="BE510" s="210"/>
      <c r="BG510" s="209"/>
      <c r="BH510" s="210"/>
      <c r="BJ510" s="209"/>
      <c r="BK510" s="210"/>
      <c r="BM510" s="209"/>
      <c r="BN510" s="210"/>
      <c r="BP510" s="209"/>
      <c r="BQ510" s="210"/>
      <c r="BS510" s="209"/>
      <c r="BT510" s="210"/>
      <c r="BV510" s="209"/>
      <c r="BW510" s="210"/>
      <c r="BY510" s="209"/>
      <c r="BZ510" s="210"/>
      <c r="CB510" s="209"/>
      <c r="CC510" s="210"/>
      <c r="CE510" s="209"/>
      <c r="CF510" s="210"/>
      <c r="CH510" s="209"/>
      <c r="CI510" s="210"/>
      <c r="CK510" s="209"/>
      <c r="CL510" s="210"/>
      <c r="CN510" s="209"/>
      <c r="CO510" s="210"/>
    </row>
    <row r="511" spans="1:93" ht="24.95" customHeight="1">
      <c r="A511" s="654" t="str">
        <f ca="1">IFERROR(IF(INDIRECT($A$14&amp;ROW())&lt;&gt;"",COUNTIF(Summary!$B$30:$B$1054,INDIRECT($A$14&amp;ROW())),""),"")</f>
        <v/>
      </c>
      <c r="B511" s="672"/>
      <c r="C511" s="210"/>
      <c r="E511" s="209"/>
      <c r="F511" s="210"/>
      <c r="H511" s="209"/>
      <c r="I511" s="210"/>
      <c r="K511" s="209"/>
      <c r="L511" s="210"/>
      <c r="N511" s="209"/>
      <c r="O511" s="210"/>
      <c r="Q511" s="209"/>
      <c r="R511" s="210"/>
      <c r="T511" s="209"/>
      <c r="U511" s="210"/>
      <c r="W511" s="209"/>
      <c r="X511" s="210"/>
      <c r="Z511" s="209"/>
      <c r="AA511" s="210"/>
      <c r="AC511" s="209"/>
      <c r="AD511" s="210"/>
      <c r="AF511" s="209"/>
      <c r="AG511" s="210"/>
      <c r="AI511" s="209"/>
      <c r="AJ511" s="210"/>
      <c r="AL511" s="209"/>
      <c r="AM511" s="210"/>
      <c r="AO511" s="209"/>
      <c r="AP511" s="210"/>
      <c r="AR511" s="209"/>
      <c r="AS511" s="210"/>
      <c r="AU511" s="209"/>
      <c r="AV511" s="210"/>
      <c r="AX511" s="209"/>
      <c r="AY511" s="671"/>
      <c r="BA511" s="209"/>
      <c r="BB511" s="210"/>
      <c r="BD511" s="209"/>
      <c r="BE511" s="210"/>
      <c r="BG511" s="209"/>
      <c r="BH511" s="210"/>
      <c r="BJ511" s="209"/>
      <c r="BK511" s="210"/>
      <c r="BM511" s="209"/>
      <c r="BN511" s="210"/>
      <c r="BP511" s="209"/>
      <c r="BQ511" s="210"/>
      <c r="BS511" s="209"/>
      <c r="BT511" s="210"/>
      <c r="BV511" s="209"/>
      <c r="BW511" s="210"/>
      <c r="BY511" s="209"/>
      <c r="BZ511" s="210"/>
      <c r="CB511" s="209"/>
      <c r="CC511" s="210"/>
      <c r="CE511" s="209"/>
      <c r="CF511" s="210"/>
      <c r="CH511" s="209"/>
      <c r="CI511" s="210"/>
      <c r="CK511" s="209"/>
      <c r="CL511" s="210"/>
      <c r="CN511" s="209"/>
      <c r="CO511" s="210"/>
    </row>
    <row r="512" spans="1:93" ht="24.95" customHeight="1">
      <c r="A512" s="654" t="str">
        <f ca="1">IFERROR(IF(INDIRECT($A$14&amp;ROW())&lt;&gt;"",COUNTIF(Summary!$B$30:$B$1054,INDIRECT($A$14&amp;ROW())),""),"")</f>
        <v/>
      </c>
      <c r="B512" s="672"/>
      <c r="C512" s="210"/>
      <c r="E512" s="209"/>
      <c r="F512" s="210"/>
      <c r="H512" s="209"/>
      <c r="I512" s="210"/>
      <c r="K512" s="209"/>
      <c r="L512" s="210"/>
      <c r="N512" s="209"/>
      <c r="O512" s="210"/>
      <c r="Q512" s="209"/>
      <c r="R512" s="210"/>
      <c r="T512" s="209"/>
      <c r="U512" s="210"/>
      <c r="W512" s="209"/>
      <c r="X512" s="210"/>
      <c r="Z512" s="209"/>
      <c r="AA512" s="210"/>
      <c r="AC512" s="209"/>
      <c r="AD512" s="210"/>
      <c r="AF512" s="209"/>
      <c r="AG512" s="210"/>
      <c r="AI512" s="209"/>
      <c r="AJ512" s="210"/>
      <c r="AL512" s="209"/>
      <c r="AM512" s="210"/>
      <c r="AO512" s="209"/>
      <c r="AP512" s="210"/>
      <c r="AR512" s="209"/>
      <c r="AS512" s="210"/>
      <c r="AU512" s="209"/>
      <c r="AV512" s="210"/>
      <c r="AX512" s="209"/>
      <c r="AY512" s="671"/>
      <c r="BA512" s="209"/>
      <c r="BB512" s="210"/>
      <c r="BD512" s="209"/>
      <c r="BE512" s="210"/>
      <c r="BG512" s="209"/>
      <c r="BH512" s="210"/>
      <c r="BJ512" s="209"/>
      <c r="BK512" s="210"/>
      <c r="BM512" s="209"/>
      <c r="BN512" s="210"/>
      <c r="BP512" s="209"/>
      <c r="BQ512" s="210"/>
      <c r="BS512" s="209"/>
      <c r="BT512" s="210"/>
      <c r="BV512" s="209"/>
      <c r="BW512" s="210"/>
      <c r="BY512" s="209"/>
      <c r="BZ512" s="210"/>
      <c r="CB512" s="209"/>
      <c r="CC512" s="210"/>
      <c r="CE512" s="209"/>
      <c r="CF512" s="210"/>
      <c r="CH512" s="209"/>
      <c r="CI512" s="210"/>
      <c r="CK512" s="209"/>
      <c r="CL512" s="210"/>
      <c r="CN512" s="209"/>
      <c r="CO512" s="210"/>
    </row>
    <row r="513" spans="1:93" ht="24.95" customHeight="1">
      <c r="A513" s="654" t="str">
        <f ca="1">IFERROR(IF(INDIRECT($A$14&amp;ROW())&lt;&gt;"",COUNTIF(Summary!$B$30:$B$1054,INDIRECT($A$14&amp;ROW())),""),"")</f>
        <v/>
      </c>
      <c r="B513" s="672"/>
      <c r="C513" s="210"/>
      <c r="E513" s="209"/>
      <c r="F513" s="210"/>
      <c r="H513" s="209"/>
      <c r="I513" s="210"/>
      <c r="K513" s="209"/>
      <c r="L513" s="210"/>
      <c r="N513" s="209"/>
      <c r="O513" s="210"/>
      <c r="Q513" s="209"/>
      <c r="R513" s="210"/>
      <c r="T513" s="209"/>
      <c r="U513" s="210"/>
      <c r="W513" s="209"/>
      <c r="X513" s="210"/>
      <c r="Z513" s="209"/>
      <c r="AA513" s="210"/>
      <c r="AC513" s="209"/>
      <c r="AD513" s="210"/>
      <c r="AF513" s="209"/>
      <c r="AG513" s="210"/>
      <c r="AI513" s="209"/>
      <c r="AJ513" s="210"/>
      <c r="AL513" s="209"/>
      <c r="AM513" s="210"/>
      <c r="AO513" s="209"/>
      <c r="AP513" s="210"/>
      <c r="AR513" s="209"/>
      <c r="AS513" s="210"/>
      <c r="AU513" s="209"/>
      <c r="AV513" s="210"/>
      <c r="AX513" s="209"/>
      <c r="AY513" s="671"/>
      <c r="BA513" s="209"/>
      <c r="BB513" s="210"/>
      <c r="BD513" s="209"/>
      <c r="BE513" s="210"/>
      <c r="BG513" s="209"/>
      <c r="BH513" s="210"/>
      <c r="BJ513" s="209"/>
      <c r="BK513" s="210"/>
      <c r="BM513" s="209"/>
      <c r="BN513" s="210"/>
      <c r="BP513" s="209"/>
      <c r="BQ513" s="210"/>
      <c r="BS513" s="209"/>
      <c r="BT513" s="210"/>
      <c r="BV513" s="209"/>
      <c r="BW513" s="210"/>
      <c r="BY513" s="209"/>
      <c r="BZ513" s="210"/>
      <c r="CB513" s="209"/>
      <c r="CC513" s="210"/>
      <c r="CE513" s="209"/>
      <c r="CF513" s="210"/>
      <c r="CH513" s="209"/>
      <c r="CI513" s="210"/>
      <c r="CK513" s="209"/>
      <c r="CL513" s="210"/>
      <c r="CN513" s="209"/>
      <c r="CO513" s="210"/>
    </row>
    <row r="514" spans="1:93" ht="24.95" customHeight="1">
      <c r="A514" s="654" t="str">
        <f ca="1">IFERROR(IF(INDIRECT($A$14&amp;ROW())&lt;&gt;"",COUNTIF(Summary!$B$30:$B$1054,INDIRECT($A$14&amp;ROW())),""),"")</f>
        <v/>
      </c>
      <c r="B514" s="672"/>
      <c r="C514" s="210"/>
      <c r="E514" s="209"/>
      <c r="F514" s="210"/>
      <c r="H514" s="209"/>
      <c r="I514" s="210"/>
      <c r="K514" s="209"/>
      <c r="L514" s="210"/>
      <c r="N514" s="209"/>
      <c r="O514" s="210"/>
      <c r="Q514" s="209"/>
      <c r="R514" s="210"/>
      <c r="T514" s="209"/>
      <c r="U514" s="210"/>
      <c r="W514" s="209"/>
      <c r="X514" s="210"/>
      <c r="Z514" s="209"/>
      <c r="AA514" s="210"/>
      <c r="AC514" s="209"/>
      <c r="AD514" s="210"/>
      <c r="AF514" s="209"/>
      <c r="AG514" s="210"/>
      <c r="AI514" s="209"/>
      <c r="AJ514" s="210"/>
      <c r="AL514" s="209"/>
      <c r="AM514" s="210"/>
      <c r="AO514" s="209"/>
      <c r="AP514" s="210"/>
      <c r="AR514" s="209"/>
      <c r="AS514" s="210"/>
      <c r="AU514" s="209"/>
      <c r="AV514" s="210"/>
      <c r="AX514" s="209"/>
      <c r="AY514" s="671"/>
      <c r="BA514" s="209"/>
      <c r="BB514" s="210"/>
      <c r="BD514" s="209"/>
      <c r="BE514" s="210"/>
      <c r="BG514" s="209"/>
      <c r="BH514" s="210"/>
      <c r="BJ514" s="209"/>
      <c r="BK514" s="210"/>
      <c r="BM514" s="209"/>
      <c r="BN514" s="210"/>
      <c r="BP514" s="209"/>
      <c r="BQ514" s="210"/>
      <c r="BS514" s="209"/>
      <c r="BT514" s="210"/>
      <c r="BV514" s="209"/>
      <c r="BW514" s="210"/>
      <c r="BY514" s="209"/>
      <c r="BZ514" s="210"/>
      <c r="CB514" s="209"/>
      <c r="CC514" s="210"/>
      <c r="CE514" s="209"/>
      <c r="CF514" s="210"/>
      <c r="CH514" s="209"/>
      <c r="CI514" s="210"/>
      <c r="CK514" s="209"/>
      <c r="CL514" s="210"/>
      <c r="CN514" s="209"/>
      <c r="CO514" s="210"/>
    </row>
    <row r="515" spans="1:93" ht="24.95" customHeight="1">
      <c r="A515" s="654" t="str">
        <f ca="1">IFERROR(IF(INDIRECT($A$14&amp;ROW())&lt;&gt;"",COUNTIF(Summary!$B$30:$B$1054,INDIRECT($A$14&amp;ROW())),""),"")</f>
        <v/>
      </c>
      <c r="B515" s="672"/>
      <c r="C515" s="210"/>
      <c r="E515" s="209"/>
      <c r="F515" s="210"/>
      <c r="H515" s="209"/>
      <c r="I515" s="210"/>
      <c r="K515" s="209"/>
      <c r="L515" s="210"/>
      <c r="N515" s="209"/>
      <c r="O515" s="210"/>
      <c r="Q515" s="209"/>
      <c r="R515" s="210"/>
      <c r="T515" s="209"/>
      <c r="U515" s="210"/>
      <c r="W515" s="209"/>
      <c r="X515" s="210"/>
      <c r="Z515" s="209"/>
      <c r="AA515" s="210"/>
      <c r="AC515" s="209"/>
      <c r="AD515" s="210"/>
      <c r="AF515" s="209"/>
      <c r="AG515" s="210"/>
      <c r="AI515" s="209"/>
      <c r="AJ515" s="210"/>
      <c r="AL515" s="209"/>
      <c r="AM515" s="210"/>
      <c r="AO515" s="209"/>
      <c r="AP515" s="210"/>
      <c r="AR515" s="209"/>
      <c r="AS515" s="210"/>
      <c r="AU515" s="209"/>
      <c r="AV515" s="210"/>
      <c r="AX515" s="209"/>
      <c r="AY515" s="671"/>
      <c r="BA515" s="209"/>
      <c r="BB515" s="210"/>
      <c r="BD515" s="209"/>
      <c r="BE515" s="210"/>
      <c r="BG515" s="209"/>
      <c r="BH515" s="210"/>
      <c r="BJ515" s="209"/>
      <c r="BK515" s="210"/>
      <c r="BM515" s="209"/>
      <c r="BN515" s="210"/>
      <c r="BP515" s="209"/>
      <c r="BQ515" s="210"/>
      <c r="BS515" s="209"/>
      <c r="BT515" s="210"/>
      <c r="BV515" s="209"/>
      <c r="BW515" s="210"/>
      <c r="BY515" s="209"/>
      <c r="BZ515" s="210"/>
      <c r="CB515" s="209"/>
      <c r="CC515" s="210"/>
      <c r="CE515" s="209"/>
      <c r="CF515" s="210"/>
      <c r="CH515" s="209"/>
      <c r="CI515" s="210"/>
      <c r="CK515" s="209"/>
      <c r="CL515" s="210"/>
      <c r="CN515" s="209"/>
      <c r="CO515" s="210"/>
    </row>
    <row r="516" spans="1:93" ht="24.95" customHeight="1">
      <c r="A516" s="654" t="str">
        <f ca="1">IFERROR(IF(INDIRECT($A$14&amp;ROW())&lt;&gt;"",COUNTIF(Summary!$B$30:$B$1054,INDIRECT($A$14&amp;ROW())),""),"")</f>
        <v/>
      </c>
      <c r="B516" s="672"/>
      <c r="C516" s="210"/>
      <c r="E516" s="209"/>
      <c r="F516" s="210"/>
      <c r="H516" s="209"/>
      <c r="I516" s="210"/>
      <c r="K516" s="209"/>
      <c r="L516" s="210"/>
      <c r="N516" s="209"/>
      <c r="O516" s="210"/>
      <c r="Q516" s="209"/>
      <c r="R516" s="210"/>
      <c r="T516" s="209"/>
      <c r="U516" s="210"/>
      <c r="W516" s="209"/>
      <c r="X516" s="210"/>
      <c r="Z516" s="209"/>
      <c r="AA516" s="210"/>
      <c r="AC516" s="209"/>
      <c r="AD516" s="210"/>
      <c r="AF516" s="209"/>
      <c r="AG516" s="210"/>
      <c r="AI516" s="209"/>
      <c r="AJ516" s="210"/>
      <c r="AL516" s="209"/>
      <c r="AM516" s="210"/>
      <c r="AO516" s="209"/>
      <c r="AP516" s="210"/>
      <c r="AR516" s="209"/>
      <c r="AS516" s="210"/>
      <c r="AU516" s="209"/>
      <c r="AV516" s="210"/>
      <c r="AX516" s="209"/>
      <c r="AY516" s="671"/>
      <c r="BA516" s="209"/>
      <c r="BB516" s="210"/>
      <c r="BD516" s="209"/>
      <c r="BE516" s="210"/>
      <c r="BG516" s="209"/>
      <c r="BH516" s="210"/>
      <c r="BJ516" s="209"/>
      <c r="BK516" s="210"/>
      <c r="BM516" s="209"/>
      <c r="BN516" s="210"/>
      <c r="BP516" s="209"/>
      <c r="BQ516" s="210"/>
      <c r="BS516" s="209"/>
      <c r="BT516" s="210"/>
      <c r="BV516" s="209"/>
      <c r="BW516" s="210"/>
      <c r="BY516" s="209"/>
      <c r="BZ516" s="210"/>
      <c r="CB516" s="209"/>
      <c r="CC516" s="210"/>
      <c r="CE516" s="209"/>
      <c r="CF516" s="210"/>
      <c r="CH516" s="209"/>
      <c r="CI516" s="210"/>
      <c r="CK516" s="209"/>
      <c r="CL516" s="210"/>
      <c r="CN516" s="209"/>
      <c r="CO516" s="210"/>
    </row>
    <row r="517" spans="1:93" ht="24.95" customHeight="1">
      <c r="A517" s="654" t="str">
        <f ca="1">IFERROR(IF(INDIRECT($A$14&amp;ROW())&lt;&gt;"",COUNTIF(Summary!$B$30:$B$1054,INDIRECT($A$14&amp;ROW())),""),"")</f>
        <v/>
      </c>
      <c r="B517" s="672"/>
      <c r="C517" s="210"/>
      <c r="E517" s="209"/>
      <c r="F517" s="210"/>
      <c r="H517" s="209"/>
      <c r="I517" s="210"/>
      <c r="K517" s="209"/>
      <c r="L517" s="210"/>
      <c r="N517" s="209"/>
      <c r="O517" s="210"/>
      <c r="Q517" s="209"/>
      <c r="R517" s="210"/>
      <c r="T517" s="209"/>
      <c r="U517" s="210"/>
      <c r="W517" s="209"/>
      <c r="X517" s="210"/>
      <c r="Z517" s="209"/>
      <c r="AA517" s="210"/>
      <c r="AC517" s="209"/>
      <c r="AD517" s="210"/>
      <c r="AF517" s="209"/>
      <c r="AG517" s="210"/>
      <c r="AI517" s="209"/>
      <c r="AJ517" s="210"/>
      <c r="AL517" s="209"/>
      <c r="AM517" s="210"/>
      <c r="AO517" s="209"/>
      <c r="AP517" s="210"/>
      <c r="AR517" s="209"/>
      <c r="AS517" s="210"/>
      <c r="AU517" s="209"/>
      <c r="AV517" s="210"/>
      <c r="AX517" s="209"/>
      <c r="AY517" s="671"/>
      <c r="BA517" s="209"/>
      <c r="BB517" s="210"/>
      <c r="BD517" s="209"/>
      <c r="BE517" s="210"/>
      <c r="BG517" s="209"/>
      <c r="BH517" s="210"/>
      <c r="BJ517" s="209"/>
      <c r="BK517" s="210"/>
      <c r="BM517" s="209"/>
      <c r="BN517" s="210"/>
      <c r="BP517" s="209"/>
      <c r="BQ517" s="210"/>
      <c r="BS517" s="209"/>
      <c r="BT517" s="210"/>
      <c r="BV517" s="209"/>
      <c r="BW517" s="210"/>
      <c r="BY517" s="209"/>
      <c r="BZ517" s="210"/>
      <c r="CB517" s="209"/>
      <c r="CC517" s="210"/>
      <c r="CE517" s="209"/>
      <c r="CF517" s="210"/>
      <c r="CH517" s="209"/>
      <c r="CI517" s="210"/>
      <c r="CK517" s="209"/>
      <c r="CL517" s="210"/>
      <c r="CN517" s="209"/>
      <c r="CO517" s="210"/>
    </row>
    <row r="518" spans="1:93" ht="24.95" customHeight="1">
      <c r="A518" s="654" t="str">
        <f ca="1">IFERROR(IF(INDIRECT($A$14&amp;ROW())&lt;&gt;"",COUNTIF(Summary!$B$30:$B$1054,INDIRECT($A$14&amp;ROW())),""),"")</f>
        <v/>
      </c>
      <c r="B518" s="672"/>
      <c r="C518" s="210"/>
      <c r="E518" s="209"/>
      <c r="F518" s="210"/>
      <c r="H518" s="209"/>
      <c r="I518" s="210"/>
      <c r="K518" s="209"/>
      <c r="L518" s="210"/>
      <c r="N518" s="209"/>
      <c r="O518" s="210"/>
      <c r="Q518" s="209"/>
      <c r="R518" s="210"/>
      <c r="T518" s="209"/>
      <c r="U518" s="210"/>
      <c r="W518" s="209"/>
      <c r="X518" s="210"/>
      <c r="Z518" s="209"/>
      <c r="AA518" s="210"/>
      <c r="AC518" s="209"/>
      <c r="AD518" s="210"/>
      <c r="AF518" s="209"/>
      <c r="AG518" s="210"/>
      <c r="AI518" s="209"/>
      <c r="AJ518" s="210"/>
      <c r="AL518" s="209"/>
      <c r="AM518" s="210"/>
      <c r="AO518" s="209"/>
      <c r="AP518" s="210"/>
      <c r="AR518" s="209"/>
      <c r="AS518" s="210"/>
      <c r="AU518" s="209"/>
      <c r="AV518" s="210"/>
      <c r="AX518" s="209"/>
      <c r="AY518" s="671"/>
      <c r="BA518" s="209"/>
      <c r="BB518" s="210"/>
      <c r="BD518" s="209"/>
      <c r="BE518" s="210"/>
      <c r="BG518" s="209"/>
      <c r="BH518" s="210"/>
      <c r="BJ518" s="209"/>
      <c r="BK518" s="210"/>
      <c r="BM518" s="209"/>
      <c r="BN518" s="210"/>
      <c r="BP518" s="209"/>
      <c r="BQ518" s="210"/>
      <c r="BS518" s="209"/>
      <c r="BT518" s="210"/>
      <c r="BV518" s="209"/>
      <c r="BW518" s="210"/>
      <c r="BY518" s="209"/>
      <c r="BZ518" s="210"/>
      <c r="CB518" s="209"/>
      <c r="CC518" s="210"/>
      <c r="CE518" s="209"/>
      <c r="CF518" s="210"/>
      <c r="CH518" s="209"/>
      <c r="CI518" s="210"/>
      <c r="CK518" s="209"/>
      <c r="CL518" s="210"/>
      <c r="CN518" s="209"/>
      <c r="CO518" s="210"/>
    </row>
    <row r="519" spans="1:93" ht="24.95" customHeight="1">
      <c r="A519" s="654" t="str">
        <f ca="1">IFERROR(IF(INDIRECT($A$14&amp;ROW())&lt;&gt;"",COUNTIF(Summary!$B$30:$B$1054,INDIRECT($A$14&amp;ROW())),""),"")</f>
        <v/>
      </c>
      <c r="B519" s="672"/>
      <c r="C519" s="210"/>
      <c r="E519" s="209"/>
      <c r="F519" s="210"/>
      <c r="H519" s="209"/>
      <c r="I519" s="210"/>
      <c r="K519" s="209"/>
      <c r="L519" s="210"/>
      <c r="N519" s="209"/>
      <c r="O519" s="210"/>
      <c r="Q519" s="209"/>
      <c r="R519" s="210"/>
      <c r="T519" s="209"/>
      <c r="U519" s="210"/>
      <c r="W519" s="209"/>
      <c r="X519" s="210"/>
      <c r="Z519" s="209"/>
      <c r="AA519" s="210"/>
      <c r="AC519" s="209"/>
      <c r="AD519" s="210"/>
      <c r="AF519" s="209"/>
      <c r="AG519" s="210"/>
      <c r="AI519" s="209"/>
      <c r="AJ519" s="210"/>
      <c r="AL519" s="209"/>
      <c r="AM519" s="210"/>
      <c r="AO519" s="209"/>
      <c r="AP519" s="210"/>
      <c r="AR519" s="209"/>
      <c r="AS519" s="210"/>
      <c r="AU519" s="209"/>
      <c r="AV519" s="210"/>
      <c r="AX519" s="209"/>
      <c r="AY519" s="671"/>
      <c r="BA519" s="209"/>
      <c r="BB519" s="210"/>
      <c r="BD519" s="209"/>
      <c r="BE519" s="210"/>
      <c r="BG519" s="209"/>
      <c r="BH519" s="210"/>
      <c r="BJ519" s="209"/>
      <c r="BK519" s="210"/>
      <c r="BM519" s="209"/>
      <c r="BN519" s="210"/>
      <c r="BP519" s="209"/>
      <c r="BQ519" s="210"/>
      <c r="BS519" s="209"/>
      <c r="BT519" s="210"/>
      <c r="BV519" s="209"/>
      <c r="BW519" s="210"/>
      <c r="BY519" s="209"/>
      <c r="BZ519" s="210"/>
      <c r="CB519" s="209"/>
      <c r="CC519" s="210"/>
      <c r="CE519" s="209"/>
      <c r="CF519" s="210"/>
      <c r="CH519" s="209"/>
      <c r="CI519" s="210"/>
      <c r="CK519" s="209"/>
      <c r="CL519" s="210"/>
      <c r="CN519" s="209"/>
      <c r="CO519" s="210"/>
    </row>
    <row r="520" spans="1:93" ht="24.95" customHeight="1">
      <c r="A520" s="654" t="str">
        <f ca="1">IFERROR(IF(INDIRECT($A$14&amp;ROW())&lt;&gt;"",COUNTIF(Summary!$B$30:$B$1054,INDIRECT($A$14&amp;ROW())),""),"")</f>
        <v/>
      </c>
      <c r="B520" s="672"/>
      <c r="C520" s="210"/>
      <c r="E520" s="209"/>
      <c r="F520" s="210"/>
      <c r="H520" s="209"/>
      <c r="I520" s="210"/>
      <c r="K520" s="209"/>
      <c r="L520" s="210"/>
      <c r="N520" s="209"/>
      <c r="O520" s="210"/>
      <c r="Q520" s="209"/>
      <c r="R520" s="210"/>
      <c r="T520" s="209"/>
      <c r="U520" s="210"/>
      <c r="W520" s="209"/>
      <c r="X520" s="210"/>
      <c r="Z520" s="209"/>
      <c r="AA520" s="210"/>
      <c r="AC520" s="209"/>
      <c r="AD520" s="210"/>
      <c r="AF520" s="209"/>
      <c r="AG520" s="210"/>
      <c r="AI520" s="209"/>
      <c r="AJ520" s="210"/>
      <c r="AL520" s="209"/>
      <c r="AM520" s="210"/>
      <c r="AO520" s="209"/>
      <c r="AP520" s="210"/>
      <c r="AR520" s="209"/>
      <c r="AS520" s="210"/>
      <c r="AU520" s="209"/>
      <c r="AV520" s="210"/>
      <c r="AX520" s="209"/>
      <c r="AY520" s="671"/>
      <c r="BA520" s="209"/>
      <c r="BB520" s="210"/>
      <c r="BD520" s="209"/>
      <c r="BE520" s="210"/>
      <c r="BG520" s="209"/>
      <c r="BH520" s="210"/>
      <c r="BJ520" s="209"/>
      <c r="BK520" s="210"/>
      <c r="BM520" s="209"/>
      <c r="BN520" s="210"/>
      <c r="BP520" s="209"/>
      <c r="BQ520" s="210"/>
      <c r="BS520" s="209"/>
      <c r="BT520" s="210"/>
      <c r="BV520" s="209"/>
      <c r="BW520" s="210"/>
      <c r="BY520" s="209"/>
      <c r="BZ520" s="210"/>
      <c r="CB520" s="209"/>
      <c r="CC520" s="210"/>
      <c r="CE520" s="209"/>
      <c r="CF520" s="210"/>
      <c r="CH520" s="209"/>
      <c r="CI520" s="210"/>
      <c r="CK520" s="209"/>
      <c r="CL520" s="210"/>
      <c r="CN520" s="209"/>
      <c r="CO520" s="210"/>
    </row>
    <row r="521" spans="1:93" ht="24.95" customHeight="1">
      <c r="A521" s="654" t="str">
        <f ca="1">IFERROR(IF(INDIRECT($A$14&amp;ROW())&lt;&gt;"",COUNTIF(Summary!$B$30:$B$1054,INDIRECT($A$14&amp;ROW())),""),"")</f>
        <v/>
      </c>
      <c r="B521" s="672"/>
      <c r="C521" s="210"/>
      <c r="E521" s="209"/>
      <c r="F521" s="210"/>
      <c r="H521" s="209"/>
      <c r="I521" s="210"/>
      <c r="K521" s="209"/>
      <c r="L521" s="210"/>
      <c r="N521" s="209"/>
      <c r="O521" s="210"/>
      <c r="Q521" s="209"/>
      <c r="R521" s="210"/>
      <c r="T521" s="209"/>
      <c r="U521" s="210"/>
      <c r="W521" s="209"/>
      <c r="X521" s="210"/>
      <c r="Z521" s="209"/>
      <c r="AA521" s="210"/>
      <c r="AC521" s="209"/>
      <c r="AD521" s="210"/>
      <c r="AF521" s="209"/>
      <c r="AG521" s="210"/>
      <c r="AI521" s="209"/>
      <c r="AJ521" s="210"/>
      <c r="AL521" s="209"/>
      <c r="AM521" s="210"/>
      <c r="AO521" s="209"/>
      <c r="AP521" s="210"/>
      <c r="AR521" s="209"/>
      <c r="AS521" s="210"/>
      <c r="AU521" s="209"/>
      <c r="AV521" s="210"/>
      <c r="AX521" s="209"/>
      <c r="AY521" s="671"/>
      <c r="BA521" s="209"/>
      <c r="BB521" s="210"/>
      <c r="BD521" s="209"/>
      <c r="BE521" s="210"/>
      <c r="BG521" s="209"/>
      <c r="BH521" s="210"/>
      <c r="BJ521" s="209"/>
      <c r="BK521" s="210"/>
      <c r="BM521" s="209"/>
      <c r="BN521" s="210"/>
      <c r="BP521" s="209"/>
      <c r="BQ521" s="210"/>
      <c r="BS521" s="209"/>
      <c r="BT521" s="210"/>
      <c r="BV521" s="209"/>
      <c r="BW521" s="210"/>
      <c r="BY521" s="209"/>
      <c r="BZ521" s="210"/>
      <c r="CB521" s="209"/>
      <c r="CC521" s="210"/>
      <c r="CE521" s="209"/>
      <c r="CF521" s="210"/>
      <c r="CH521" s="209"/>
      <c r="CI521" s="210"/>
      <c r="CK521" s="209"/>
      <c r="CL521" s="210"/>
      <c r="CN521" s="209"/>
      <c r="CO521" s="210"/>
    </row>
    <row r="522" spans="1:93" ht="24.95" customHeight="1">
      <c r="A522" s="654" t="str">
        <f ca="1">IFERROR(IF(INDIRECT($A$14&amp;ROW())&lt;&gt;"",COUNTIF(Summary!$B$30:$B$1054,INDIRECT($A$14&amp;ROW())),""),"")</f>
        <v/>
      </c>
      <c r="B522" s="672"/>
      <c r="C522" s="210"/>
      <c r="E522" s="209"/>
      <c r="F522" s="210"/>
      <c r="H522" s="209"/>
      <c r="I522" s="210"/>
      <c r="K522" s="209"/>
      <c r="L522" s="210"/>
      <c r="N522" s="209"/>
      <c r="O522" s="210"/>
      <c r="Q522" s="209"/>
      <c r="R522" s="210"/>
      <c r="T522" s="209"/>
      <c r="U522" s="210"/>
      <c r="W522" s="209"/>
      <c r="X522" s="210"/>
      <c r="Z522" s="209"/>
      <c r="AA522" s="210"/>
      <c r="AC522" s="209"/>
      <c r="AD522" s="210"/>
      <c r="AF522" s="209"/>
      <c r="AG522" s="210"/>
      <c r="AI522" s="209"/>
      <c r="AJ522" s="210"/>
      <c r="AL522" s="209"/>
      <c r="AM522" s="210"/>
      <c r="AO522" s="209"/>
      <c r="AP522" s="210"/>
      <c r="AR522" s="209"/>
      <c r="AS522" s="210"/>
      <c r="AU522" s="209"/>
      <c r="AV522" s="210"/>
      <c r="AX522" s="209"/>
      <c r="AY522" s="671"/>
      <c r="BA522" s="209"/>
      <c r="BB522" s="210"/>
      <c r="BD522" s="209"/>
      <c r="BE522" s="210"/>
      <c r="BG522" s="209"/>
      <c r="BH522" s="210"/>
      <c r="BJ522" s="209"/>
      <c r="BK522" s="210"/>
      <c r="BM522" s="209"/>
      <c r="BN522" s="210"/>
      <c r="BP522" s="209"/>
      <c r="BQ522" s="210"/>
      <c r="BS522" s="209"/>
      <c r="BT522" s="210"/>
      <c r="BV522" s="209"/>
      <c r="BW522" s="210"/>
      <c r="BY522" s="209"/>
      <c r="BZ522" s="210"/>
      <c r="CB522" s="209"/>
      <c r="CC522" s="210"/>
      <c r="CE522" s="209"/>
      <c r="CF522" s="210"/>
      <c r="CH522" s="209"/>
      <c r="CI522" s="210"/>
      <c r="CK522" s="209"/>
      <c r="CL522" s="210"/>
      <c r="CN522" s="209"/>
      <c r="CO522" s="210"/>
    </row>
    <row r="523" spans="1:93" ht="24.95" customHeight="1">
      <c r="A523" s="654" t="str">
        <f ca="1">IFERROR(IF(INDIRECT($A$14&amp;ROW())&lt;&gt;"",COUNTIF(Summary!$B$30:$B$1054,INDIRECT($A$14&amp;ROW())),""),"")</f>
        <v/>
      </c>
      <c r="B523" s="672"/>
      <c r="C523" s="210"/>
      <c r="E523" s="209"/>
      <c r="F523" s="210"/>
      <c r="H523" s="209"/>
      <c r="I523" s="210"/>
      <c r="K523" s="209"/>
      <c r="L523" s="210"/>
      <c r="N523" s="209"/>
      <c r="O523" s="210"/>
      <c r="Q523" s="209"/>
      <c r="R523" s="210"/>
      <c r="T523" s="209"/>
      <c r="U523" s="210"/>
      <c r="W523" s="209"/>
      <c r="X523" s="210"/>
      <c r="Z523" s="209"/>
      <c r="AA523" s="210"/>
      <c r="AC523" s="209"/>
      <c r="AD523" s="210"/>
      <c r="AF523" s="209"/>
      <c r="AG523" s="210"/>
      <c r="AI523" s="209"/>
      <c r="AJ523" s="210"/>
      <c r="AL523" s="209"/>
      <c r="AM523" s="210"/>
      <c r="AO523" s="209"/>
      <c r="AP523" s="210"/>
      <c r="AR523" s="209"/>
      <c r="AS523" s="210"/>
      <c r="AU523" s="209"/>
      <c r="AV523" s="210"/>
      <c r="AX523" s="209"/>
      <c r="AY523" s="671"/>
      <c r="BA523" s="209"/>
      <c r="BB523" s="210"/>
      <c r="BD523" s="209"/>
      <c r="BE523" s="210"/>
      <c r="BG523" s="209"/>
      <c r="BH523" s="210"/>
      <c r="BJ523" s="209"/>
      <c r="BK523" s="210"/>
      <c r="BM523" s="209"/>
      <c r="BN523" s="210"/>
      <c r="BP523" s="209"/>
      <c r="BQ523" s="210"/>
      <c r="BS523" s="209"/>
      <c r="BT523" s="210"/>
      <c r="BV523" s="209"/>
      <c r="BW523" s="210"/>
      <c r="BY523" s="209"/>
      <c r="BZ523" s="210"/>
      <c r="CB523" s="209"/>
      <c r="CC523" s="210"/>
      <c r="CE523" s="209"/>
      <c r="CF523" s="210"/>
      <c r="CH523" s="209"/>
      <c r="CI523" s="210"/>
      <c r="CK523" s="209"/>
      <c r="CL523" s="210"/>
      <c r="CN523" s="209"/>
      <c r="CO523" s="210"/>
    </row>
    <row r="524" spans="1:93" ht="24.95" customHeight="1">
      <c r="A524" s="654" t="str">
        <f ca="1">IFERROR(IF(INDIRECT($A$14&amp;ROW())&lt;&gt;"",COUNTIF(Summary!$B$30:$B$1054,INDIRECT($A$14&amp;ROW())),""),"")</f>
        <v/>
      </c>
      <c r="B524" s="672"/>
      <c r="C524" s="210"/>
      <c r="E524" s="209"/>
      <c r="F524" s="210"/>
      <c r="H524" s="209"/>
      <c r="I524" s="210"/>
      <c r="K524" s="209"/>
      <c r="L524" s="210"/>
      <c r="N524" s="209"/>
      <c r="O524" s="210"/>
      <c r="Q524" s="209"/>
      <c r="R524" s="210"/>
      <c r="T524" s="209"/>
      <c r="U524" s="210"/>
      <c r="W524" s="209"/>
      <c r="X524" s="210"/>
      <c r="Z524" s="209"/>
      <c r="AA524" s="210"/>
      <c r="AC524" s="209"/>
      <c r="AD524" s="210"/>
      <c r="AF524" s="209"/>
      <c r="AG524" s="210"/>
      <c r="AI524" s="209"/>
      <c r="AJ524" s="210"/>
      <c r="AL524" s="209"/>
      <c r="AM524" s="210"/>
      <c r="AO524" s="209"/>
      <c r="AP524" s="210"/>
      <c r="AR524" s="209"/>
      <c r="AS524" s="210"/>
      <c r="AU524" s="209"/>
      <c r="AV524" s="210"/>
      <c r="AX524" s="209"/>
      <c r="AY524" s="671"/>
      <c r="BA524" s="209"/>
      <c r="BB524" s="210"/>
      <c r="BD524" s="209"/>
      <c r="BE524" s="210"/>
      <c r="BG524" s="209"/>
      <c r="BH524" s="210"/>
      <c r="BJ524" s="209"/>
      <c r="BK524" s="210"/>
      <c r="BM524" s="209"/>
      <c r="BN524" s="210"/>
      <c r="BP524" s="209"/>
      <c r="BQ524" s="210"/>
      <c r="BS524" s="209"/>
      <c r="BT524" s="210"/>
      <c r="BV524" s="209"/>
      <c r="BW524" s="210"/>
      <c r="BY524" s="209"/>
      <c r="BZ524" s="210"/>
      <c r="CB524" s="209"/>
      <c r="CC524" s="210"/>
      <c r="CE524" s="209"/>
      <c r="CF524" s="210"/>
      <c r="CH524" s="209"/>
      <c r="CI524" s="210"/>
      <c r="CK524" s="209"/>
      <c r="CL524" s="210"/>
      <c r="CN524" s="209"/>
      <c r="CO524" s="210"/>
    </row>
    <row r="525" spans="1:93" ht="24.95" customHeight="1">
      <c r="A525" s="654" t="str">
        <f ca="1">IFERROR(IF(INDIRECT($A$14&amp;ROW())&lt;&gt;"",COUNTIF(Summary!$B$30:$B$1054,INDIRECT($A$14&amp;ROW())),""),"")</f>
        <v/>
      </c>
      <c r="B525" s="672"/>
      <c r="C525" s="210"/>
      <c r="E525" s="209"/>
      <c r="F525" s="210"/>
      <c r="H525" s="209"/>
      <c r="I525" s="210"/>
      <c r="K525" s="209"/>
      <c r="L525" s="210"/>
      <c r="N525" s="209"/>
      <c r="O525" s="210"/>
      <c r="Q525" s="209"/>
      <c r="R525" s="210"/>
      <c r="T525" s="209"/>
      <c r="U525" s="210"/>
      <c r="W525" s="209"/>
      <c r="X525" s="210"/>
      <c r="Z525" s="209"/>
      <c r="AA525" s="210"/>
      <c r="AC525" s="209"/>
      <c r="AD525" s="210"/>
      <c r="AF525" s="209"/>
      <c r="AG525" s="210"/>
      <c r="AI525" s="209"/>
      <c r="AJ525" s="210"/>
      <c r="AL525" s="209"/>
      <c r="AM525" s="210"/>
      <c r="AO525" s="209"/>
      <c r="AP525" s="210"/>
      <c r="AR525" s="209"/>
      <c r="AS525" s="210"/>
      <c r="AU525" s="209"/>
      <c r="AV525" s="210"/>
      <c r="AX525" s="209"/>
      <c r="AY525" s="671"/>
      <c r="BA525" s="209"/>
      <c r="BB525" s="210"/>
      <c r="BD525" s="209"/>
      <c r="BE525" s="210"/>
      <c r="BG525" s="209"/>
      <c r="BH525" s="210"/>
      <c r="BJ525" s="209"/>
      <c r="BK525" s="210"/>
      <c r="BM525" s="209"/>
      <c r="BN525" s="210"/>
      <c r="BP525" s="209"/>
      <c r="BQ525" s="210"/>
      <c r="BS525" s="209"/>
      <c r="BT525" s="210"/>
      <c r="BV525" s="209"/>
      <c r="BW525" s="210"/>
      <c r="BY525" s="209"/>
      <c r="BZ525" s="210"/>
      <c r="CB525" s="209"/>
      <c r="CC525" s="210"/>
      <c r="CE525" s="209"/>
      <c r="CF525" s="210"/>
      <c r="CH525" s="209"/>
      <c r="CI525" s="210"/>
      <c r="CK525" s="209"/>
      <c r="CL525" s="210"/>
      <c r="CN525" s="209"/>
      <c r="CO525" s="210"/>
    </row>
    <row r="526" spans="1:93" ht="24.95" customHeight="1">
      <c r="A526" s="654" t="str">
        <f ca="1">IFERROR(IF(INDIRECT($A$14&amp;ROW())&lt;&gt;"",COUNTIF(Summary!$B$30:$B$1054,INDIRECT($A$14&amp;ROW())),""),"")</f>
        <v/>
      </c>
      <c r="B526" s="672"/>
      <c r="C526" s="210"/>
      <c r="E526" s="209"/>
      <c r="F526" s="210"/>
      <c r="H526" s="209"/>
      <c r="I526" s="210"/>
      <c r="K526" s="209"/>
      <c r="L526" s="210"/>
      <c r="N526" s="209"/>
      <c r="O526" s="210"/>
      <c r="Q526" s="209"/>
      <c r="R526" s="210"/>
      <c r="T526" s="209"/>
      <c r="U526" s="210"/>
      <c r="W526" s="209"/>
      <c r="X526" s="210"/>
      <c r="Z526" s="209"/>
      <c r="AA526" s="210"/>
      <c r="AC526" s="209"/>
      <c r="AD526" s="210"/>
      <c r="AF526" s="209"/>
      <c r="AG526" s="210"/>
      <c r="AI526" s="209"/>
      <c r="AJ526" s="210"/>
      <c r="AL526" s="209"/>
      <c r="AM526" s="210"/>
      <c r="AO526" s="209"/>
      <c r="AP526" s="210"/>
      <c r="AR526" s="209"/>
      <c r="AS526" s="210"/>
      <c r="AU526" s="209"/>
      <c r="AV526" s="210"/>
      <c r="AX526" s="209"/>
      <c r="AY526" s="671"/>
      <c r="BA526" s="209"/>
      <c r="BB526" s="210"/>
      <c r="BD526" s="209"/>
      <c r="BE526" s="210"/>
      <c r="BG526" s="209"/>
      <c r="BH526" s="210"/>
      <c r="BJ526" s="209"/>
      <c r="BK526" s="210"/>
      <c r="BM526" s="209"/>
      <c r="BN526" s="210"/>
      <c r="BP526" s="209"/>
      <c r="BQ526" s="210"/>
      <c r="BS526" s="209"/>
      <c r="BT526" s="210"/>
      <c r="BV526" s="209"/>
      <c r="BW526" s="210"/>
      <c r="BY526" s="209"/>
      <c r="BZ526" s="210"/>
      <c r="CB526" s="209"/>
      <c r="CC526" s="210"/>
      <c r="CE526" s="209"/>
      <c r="CF526" s="210"/>
      <c r="CH526" s="209"/>
      <c r="CI526" s="210"/>
      <c r="CK526" s="209"/>
      <c r="CL526" s="210"/>
      <c r="CN526" s="209"/>
      <c r="CO526" s="210"/>
    </row>
    <row r="527" spans="1:93" ht="24.95" customHeight="1">
      <c r="A527" s="654" t="str">
        <f ca="1">IFERROR(IF(INDIRECT($A$14&amp;ROW())&lt;&gt;"",COUNTIF(Summary!$B$30:$B$1054,INDIRECT($A$14&amp;ROW())),""),"")</f>
        <v/>
      </c>
      <c r="B527" s="672"/>
      <c r="C527" s="210"/>
      <c r="E527" s="209"/>
      <c r="F527" s="210"/>
      <c r="H527" s="209"/>
      <c r="I527" s="210"/>
      <c r="K527" s="209"/>
      <c r="L527" s="210"/>
      <c r="N527" s="209"/>
      <c r="O527" s="210"/>
      <c r="Q527" s="209"/>
      <c r="R527" s="210"/>
      <c r="T527" s="209"/>
      <c r="U527" s="210"/>
      <c r="W527" s="209"/>
      <c r="X527" s="210"/>
      <c r="Z527" s="209"/>
      <c r="AA527" s="210"/>
      <c r="AC527" s="209"/>
      <c r="AD527" s="210"/>
      <c r="AF527" s="209"/>
      <c r="AG527" s="210"/>
      <c r="AI527" s="209"/>
      <c r="AJ527" s="210"/>
      <c r="AL527" s="209"/>
      <c r="AM527" s="210"/>
      <c r="AO527" s="209"/>
      <c r="AP527" s="210"/>
      <c r="AR527" s="209"/>
      <c r="AS527" s="210"/>
      <c r="AU527" s="209"/>
      <c r="AV527" s="210"/>
      <c r="AX527" s="209"/>
      <c r="AY527" s="671"/>
      <c r="BA527" s="209"/>
      <c r="BB527" s="210"/>
      <c r="BD527" s="209"/>
      <c r="BE527" s="210"/>
      <c r="BG527" s="209"/>
      <c r="BH527" s="210"/>
      <c r="BJ527" s="209"/>
      <c r="BK527" s="210"/>
      <c r="BM527" s="209"/>
      <c r="BN527" s="210"/>
      <c r="BP527" s="209"/>
      <c r="BQ527" s="210"/>
      <c r="BS527" s="209"/>
      <c r="BT527" s="210"/>
      <c r="BV527" s="209"/>
      <c r="BW527" s="210"/>
      <c r="BY527" s="209"/>
      <c r="BZ527" s="210"/>
      <c r="CB527" s="209"/>
      <c r="CC527" s="210"/>
      <c r="CE527" s="209"/>
      <c r="CF527" s="210"/>
      <c r="CH527" s="209"/>
      <c r="CI527" s="210"/>
      <c r="CK527" s="209"/>
      <c r="CL527" s="210"/>
      <c r="CN527" s="209"/>
      <c r="CO527" s="210"/>
    </row>
    <row r="528" spans="1:93" ht="24.95" customHeight="1">
      <c r="A528" s="654" t="str">
        <f ca="1">IFERROR(IF(INDIRECT($A$14&amp;ROW())&lt;&gt;"",COUNTIF(Summary!$B$30:$B$1054,INDIRECT($A$14&amp;ROW())),""),"")</f>
        <v/>
      </c>
      <c r="B528" s="672"/>
      <c r="C528" s="210"/>
      <c r="E528" s="209"/>
      <c r="F528" s="210"/>
      <c r="H528" s="209"/>
      <c r="I528" s="210"/>
      <c r="K528" s="209"/>
      <c r="L528" s="210"/>
      <c r="N528" s="209"/>
      <c r="O528" s="210"/>
      <c r="Q528" s="209"/>
      <c r="R528" s="210"/>
      <c r="T528" s="209"/>
      <c r="U528" s="210"/>
      <c r="W528" s="209"/>
      <c r="X528" s="210"/>
      <c r="Z528" s="209"/>
      <c r="AA528" s="210"/>
      <c r="AC528" s="209"/>
      <c r="AD528" s="210"/>
      <c r="AF528" s="209"/>
      <c r="AG528" s="210"/>
      <c r="AI528" s="209"/>
      <c r="AJ528" s="210"/>
      <c r="AL528" s="209"/>
      <c r="AM528" s="210"/>
      <c r="AO528" s="209"/>
      <c r="AP528" s="210"/>
      <c r="AR528" s="209"/>
      <c r="AS528" s="210"/>
      <c r="AU528" s="209"/>
      <c r="AV528" s="210"/>
      <c r="AX528" s="209"/>
      <c r="AY528" s="671"/>
      <c r="BA528" s="209"/>
      <c r="BB528" s="210"/>
      <c r="BD528" s="209"/>
      <c r="BE528" s="210"/>
      <c r="BG528" s="209"/>
      <c r="BH528" s="210"/>
      <c r="BJ528" s="209"/>
      <c r="BK528" s="210"/>
      <c r="BM528" s="209"/>
      <c r="BN528" s="210"/>
      <c r="BP528" s="209"/>
      <c r="BQ528" s="210"/>
      <c r="BS528" s="209"/>
      <c r="BT528" s="210"/>
      <c r="BV528" s="209"/>
      <c r="BW528" s="210"/>
      <c r="BY528" s="209"/>
      <c r="BZ528" s="210"/>
      <c r="CB528" s="209"/>
      <c r="CC528" s="210"/>
      <c r="CE528" s="209"/>
      <c r="CF528" s="210"/>
      <c r="CH528" s="209"/>
      <c r="CI528" s="210"/>
      <c r="CK528" s="209"/>
      <c r="CL528" s="210"/>
      <c r="CN528" s="209"/>
      <c r="CO528" s="210"/>
    </row>
    <row r="529" spans="1:93" ht="24.95" customHeight="1">
      <c r="A529" s="654" t="str">
        <f ca="1">IFERROR(IF(INDIRECT($A$14&amp;ROW())&lt;&gt;"",COUNTIF(Summary!$B$30:$B$1054,INDIRECT($A$14&amp;ROW())),""),"")</f>
        <v/>
      </c>
      <c r="B529" s="672"/>
      <c r="C529" s="210"/>
      <c r="E529" s="209"/>
      <c r="F529" s="210"/>
      <c r="H529" s="209"/>
      <c r="I529" s="210"/>
      <c r="K529" s="209"/>
      <c r="L529" s="210"/>
      <c r="N529" s="209"/>
      <c r="O529" s="210"/>
      <c r="Q529" s="209"/>
      <c r="R529" s="210"/>
      <c r="T529" s="209"/>
      <c r="U529" s="210"/>
      <c r="W529" s="209"/>
      <c r="X529" s="210"/>
      <c r="Z529" s="209"/>
      <c r="AA529" s="210"/>
      <c r="AC529" s="209"/>
      <c r="AD529" s="210"/>
      <c r="AF529" s="209"/>
      <c r="AG529" s="210"/>
      <c r="AI529" s="209"/>
      <c r="AJ529" s="210"/>
      <c r="AL529" s="209"/>
      <c r="AM529" s="210"/>
      <c r="AO529" s="209"/>
      <c r="AP529" s="210"/>
      <c r="AR529" s="209"/>
      <c r="AS529" s="210"/>
      <c r="AU529" s="209"/>
      <c r="AV529" s="210"/>
      <c r="AX529" s="209"/>
      <c r="AY529" s="671"/>
      <c r="BA529" s="209"/>
      <c r="BB529" s="210"/>
      <c r="BD529" s="209"/>
      <c r="BE529" s="210"/>
      <c r="BG529" s="209"/>
      <c r="BH529" s="210"/>
      <c r="BJ529" s="209"/>
      <c r="BK529" s="210"/>
      <c r="BM529" s="209"/>
      <c r="BN529" s="210"/>
      <c r="BP529" s="209"/>
      <c r="BQ529" s="210"/>
      <c r="BS529" s="209"/>
      <c r="BT529" s="210"/>
      <c r="BV529" s="209"/>
      <c r="BW529" s="210"/>
      <c r="BY529" s="209"/>
      <c r="BZ529" s="210"/>
      <c r="CB529" s="209"/>
      <c r="CC529" s="210"/>
      <c r="CE529" s="209"/>
      <c r="CF529" s="210"/>
      <c r="CH529" s="209"/>
      <c r="CI529" s="210"/>
      <c r="CK529" s="209"/>
      <c r="CL529" s="210"/>
      <c r="CN529" s="209"/>
      <c r="CO529" s="210"/>
    </row>
    <row r="530" spans="1:93" ht="24.95" customHeight="1">
      <c r="A530" s="654" t="str">
        <f ca="1">IFERROR(IF(INDIRECT($A$14&amp;ROW())&lt;&gt;"",COUNTIF(Summary!$B$30:$B$1054,INDIRECT($A$14&amp;ROW())),""),"")</f>
        <v/>
      </c>
      <c r="B530" s="672"/>
      <c r="C530" s="210"/>
      <c r="E530" s="209"/>
      <c r="F530" s="210"/>
      <c r="H530" s="209"/>
      <c r="I530" s="210"/>
      <c r="K530" s="209"/>
      <c r="L530" s="210"/>
      <c r="N530" s="209"/>
      <c r="O530" s="210"/>
      <c r="Q530" s="209"/>
      <c r="R530" s="210"/>
      <c r="T530" s="209"/>
      <c r="U530" s="210"/>
      <c r="W530" s="209"/>
      <c r="X530" s="210"/>
      <c r="Z530" s="209"/>
      <c r="AA530" s="210"/>
      <c r="AC530" s="209"/>
      <c r="AD530" s="210"/>
      <c r="AF530" s="209"/>
      <c r="AG530" s="210"/>
      <c r="AI530" s="209"/>
      <c r="AJ530" s="210"/>
      <c r="AL530" s="209"/>
      <c r="AM530" s="210"/>
      <c r="AO530" s="209"/>
      <c r="AP530" s="210"/>
      <c r="AR530" s="209"/>
      <c r="AS530" s="210"/>
      <c r="AU530" s="209"/>
      <c r="AV530" s="210"/>
      <c r="AX530" s="209"/>
      <c r="AY530" s="671"/>
      <c r="BA530" s="209"/>
      <c r="BB530" s="210"/>
      <c r="BD530" s="209"/>
      <c r="BE530" s="210"/>
      <c r="BG530" s="209"/>
      <c r="BH530" s="210"/>
      <c r="BJ530" s="209"/>
      <c r="BK530" s="210"/>
      <c r="BM530" s="209"/>
      <c r="BN530" s="210"/>
      <c r="BP530" s="209"/>
      <c r="BQ530" s="210"/>
      <c r="BS530" s="209"/>
      <c r="BT530" s="210"/>
      <c r="BV530" s="209"/>
      <c r="BW530" s="210"/>
      <c r="BY530" s="209"/>
      <c r="BZ530" s="210"/>
      <c r="CB530" s="209"/>
      <c r="CC530" s="210"/>
      <c r="CE530" s="209"/>
      <c r="CF530" s="210"/>
      <c r="CH530" s="209"/>
      <c r="CI530" s="210"/>
      <c r="CK530" s="209"/>
      <c r="CL530" s="210"/>
      <c r="CN530" s="209"/>
      <c r="CO530" s="210"/>
    </row>
    <row r="531" spans="1:93" ht="24.95" customHeight="1">
      <c r="A531" s="654" t="str">
        <f ca="1">IFERROR(IF(INDIRECT($A$14&amp;ROW())&lt;&gt;"",COUNTIF(Summary!$B$30:$B$1054,INDIRECT($A$14&amp;ROW())),""),"")</f>
        <v/>
      </c>
      <c r="B531" s="672"/>
      <c r="C531" s="210"/>
      <c r="E531" s="209"/>
      <c r="F531" s="210"/>
      <c r="H531" s="209"/>
      <c r="I531" s="210"/>
      <c r="K531" s="209"/>
      <c r="L531" s="210"/>
      <c r="N531" s="209"/>
      <c r="O531" s="210"/>
      <c r="Q531" s="209"/>
      <c r="R531" s="210"/>
      <c r="T531" s="209"/>
      <c r="U531" s="210"/>
      <c r="W531" s="209"/>
      <c r="X531" s="210"/>
      <c r="Z531" s="209"/>
      <c r="AA531" s="210"/>
      <c r="AC531" s="209"/>
      <c r="AD531" s="210"/>
      <c r="AF531" s="209"/>
      <c r="AG531" s="210"/>
      <c r="AI531" s="209"/>
      <c r="AJ531" s="210"/>
      <c r="AL531" s="209"/>
      <c r="AM531" s="210"/>
      <c r="AO531" s="209"/>
      <c r="AP531" s="210"/>
      <c r="AR531" s="209"/>
      <c r="AS531" s="210"/>
      <c r="AU531" s="209"/>
      <c r="AV531" s="210"/>
      <c r="AX531" s="209"/>
      <c r="AY531" s="671"/>
      <c r="BA531" s="209"/>
      <c r="BB531" s="210"/>
      <c r="BD531" s="209"/>
      <c r="BE531" s="210"/>
      <c r="BG531" s="209"/>
      <c r="BH531" s="210"/>
      <c r="BJ531" s="209"/>
      <c r="BK531" s="210"/>
      <c r="BM531" s="209"/>
      <c r="BN531" s="210"/>
      <c r="BP531" s="209"/>
      <c r="BQ531" s="210"/>
      <c r="BS531" s="209"/>
      <c r="BT531" s="210"/>
      <c r="BV531" s="209"/>
      <c r="BW531" s="210"/>
      <c r="BY531" s="209"/>
      <c r="BZ531" s="210"/>
      <c r="CB531" s="209"/>
      <c r="CC531" s="210"/>
      <c r="CE531" s="209"/>
      <c r="CF531" s="210"/>
      <c r="CH531" s="209"/>
      <c r="CI531" s="210"/>
      <c r="CK531" s="209"/>
      <c r="CL531" s="210"/>
      <c r="CN531" s="209"/>
      <c r="CO531" s="210"/>
    </row>
    <row r="532" spans="1:93" ht="24.95" customHeight="1">
      <c r="A532" s="654" t="str">
        <f ca="1">IFERROR(IF(INDIRECT($A$14&amp;ROW())&lt;&gt;"",COUNTIF(Summary!$B$30:$B$1054,INDIRECT($A$14&amp;ROW())),""),"")</f>
        <v/>
      </c>
      <c r="B532" s="672"/>
      <c r="C532" s="210"/>
      <c r="E532" s="209"/>
      <c r="F532" s="210"/>
      <c r="H532" s="209"/>
      <c r="I532" s="210"/>
      <c r="K532" s="209"/>
      <c r="L532" s="210"/>
      <c r="N532" s="209"/>
      <c r="O532" s="210"/>
      <c r="Q532" s="209"/>
      <c r="R532" s="210"/>
      <c r="T532" s="209"/>
      <c r="U532" s="210"/>
      <c r="W532" s="209"/>
      <c r="X532" s="210"/>
      <c r="Z532" s="209"/>
      <c r="AA532" s="210"/>
      <c r="AC532" s="209"/>
      <c r="AD532" s="210"/>
      <c r="AF532" s="209"/>
      <c r="AG532" s="210"/>
      <c r="AI532" s="209"/>
      <c r="AJ532" s="210"/>
      <c r="AL532" s="209"/>
      <c r="AM532" s="210"/>
      <c r="AO532" s="209"/>
      <c r="AP532" s="210"/>
      <c r="AR532" s="209"/>
      <c r="AS532" s="210"/>
      <c r="AU532" s="209"/>
      <c r="AV532" s="210"/>
      <c r="AX532" s="209"/>
      <c r="AY532" s="671"/>
      <c r="BA532" s="209"/>
      <c r="BB532" s="210"/>
      <c r="BD532" s="209"/>
      <c r="BE532" s="210"/>
      <c r="BG532" s="209"/>
      <c r="BH532" s="210"/>
      <c r="BJ532" s="209"/>
      <c r="BK532" s="210"/>
      <c r="BM532" s="209"/>
      <c r="BN532" s="210"/>
      <c r="BP532" s="209"/>
      <c r="BQ532" s="210"/>
      <c r="BS532" s="209"/>
      <c r="BT532" s="210"/>
      <c r="BV532" s="209"/>
      <c r="BW532" s="210"/>
      <c r="BY532" s="209"/>
      <c r="BZ532" s="210"/>
      <c r="CB532" s="209"/>
      <c r="CC532" s="210"/>
      <c r="CE532" s="209"/>
      <c r="CF532" s="210"/>
      <c r="CH532" s="209"/>
      <c r="CI532" s="210"/>
      <c r="CK532" s="209"/>
      <c r="CL532" s="210"/>
      <c r="CN532" s="209"/>
      <c r="CO532" s="210"/>
    </row>
    <row r="533" spans="1:93" ht="24.95" customHeight="1">
      <c r="A533" s="654" t="str">
        <f ca="1">IFERROR(IF(INDIRECT($A$14&amp;ROW())&lt;&gt;"",COUNTIF(Summary!$B$30:$B$1054,INDIRECT($A$14&amp;ROW())),""),"")</f>
        <v/>
      </c>
      <c r="B533" s="672"/>
      <c r="C533" s="210"/>
      <c r="E533" s="209"/>
      <c r="F533" s="210"/>
      <c r="H533" s="209"/>
      <c r="I533" s="210"/>
      <c r="K533" s="209"/>
      <c r="L533" s="210"/>
      <c r="N533" s="209"/>
      <c r="O533" s="210"/>
      <c r="Q533" s="209"/>
      <c r="R533" s="210"/>
      <c r="T533" s="209"/>
      <c r="U533" s="210"/>
      <c r="W533" s="209"/>
      <c r="X533" s="210"/>
      <c r="Z533" s="209"/>
      <c r="AA533" s="210"/>
      <c r="AC533" s="209"/>
      <c r="AD533" s="210"/>
      <c r="AF533" s="209"/>
      <c r="AG533" s="210"/>
      <c r="AI533" s="209"/>
      <c r="AJ533" s="210"/>
      <c r="AL533" s="209"/>
      <c r="AM533" s="210"/>
      <c r="AO533" s="209"/>
      <c r="AP533" s="210"/>
      <c r="AR533" s="209"/>
      <c r="AS533" s="210"/>
      <c r="AU533" s="209"/>
      <c r="AV533" s="210"/>
      <c r="AX533" s="209"/>
      <c r="AY533" s="671"/>
      <c r="BA533" s="209"/>
      <c r="BB533" s="210"/>
      <c r="BD533" s="209"/>
      <c r="BE533" s="210"/>
      <c r="BG533" s="209"/>
      <c r="BH533" s="210"/>
      <c r="BJ533" s="209"/>
      <c r="BK533" s="210"/>
      <c r="BM533" s="209"/>
      <c r="BN533" s="210"/>
      <c r="BP533" s="209"/>
      <c r="BQ533" s="210"/>
      <c r="BS533" s="209"/>
      <c r="BT533" s="210"/>
      <c r="BV533" s="209"/>
      <c r="BW533" s="210"/>
      <c r="BY533" s="209"/>
      <c r="BZ533" s="210"/>
      <c r="CB533" s="209"/>
      <c r="CC533" s="210"/>
      <c r="CE533" s="209"/>
      <c r="CF533" s="210"/>
      <c r="CH533" s="209"/>
      <c r="CI533" s="210"/>
      <c r="CK533" s="209"/>
      <c r="CL533" s="210"/>
      <c r="CN533" s="209"/>
      <c r="CO533" s="210"/>
    </row>
    <row r="534" spans="1:93" ht="24.95" customHeight="1">
      <c r="A534" s="654" t="str">
        <f ca="1">IFERROR(IF(INDIRECT($A$14&amp;ROW())&lt;&gt;"",COUNTIF(Summary!$B$30:$B$1054,INDIRECT($A$14&amp;ROW())),""),"")</f>
        <v/>
      </c>
      <c r="B534" s="672"/>
      <c r="C534" s="210"/>
      <c r="E534" s="209"/>
      <c r="F534" s="210"/>
      <c r="H534" s="209"/>
      <c r="I534" s="210"/>
      <c r="K534" s="209"/>
      <c r="L534" s="210"/>
      <c r="N534" s="209"/>
      <c r="O534" s="210"/>
      <c r="Q534" s="209"/>
      <c r="R534" s="210"/>
      <c r="T534" s="209"/>
      <c r="U534" s="210"/>
      <c r="W534" s="209"/>
      <c r="X534" s="210"/>
      <c r="Z534" s="209"/>
      <c r="AA534" s="210"/>
      <c r="AC534" s="209"/>
      <c r="AD534" s="210"/>
      <c r="AF534" s="209"/>
      <c r="AG534" s="210"/>
      <c r="AI534" s="209"/>
      <c r="AJ534" s="210"/>
      <c r="AL534" s="209"/>
      <c r="AM534" s="210"/>
      <c r="AO534" s="209"/>
      <c r="AP534" s="210"/>
      <c r="AR534" s="209"/>
      <c r="AS534" s="210"/>
      <c r="AU534" s="209"/>
      <c r="AV534" s="210"/>
      <c r="AX534" s="209"/>
      <c r="AY534" s="671"/>
      <c r="BA534" s="209"/>
      <c r="BB534" s="210"/>
      <c r="BD534" s="209"/>
      <c r="BE534" s="210"/>
      <c r="BG534" s="209"/>
      <c r="BH534" s="210"/>
      <c r="BJ534" s="209"/>
      <c r="BK534" s="210"/>
      <c r="BM534" s="209"/>
      <c r="BN534" s="210"/>
      <c r="BP534" s="209"/>
      <c r="BQ534" s="210"/>
      <c r="BS534" s="209"/>
      <c r="BT534" s="210"/>
      <c r="BV534" s="209"/>
      <c r="BW534" s="210"/>
      <c r="BY534" s="209"/>
      <c r="BZ534" s="210"/>
      <c r="CB534" s="209"/>
      <c r="CC534" s="210"/>
      <c r="CE534" s="209"/>
      <c r="CF534" s="210"/>
      <c r="CH534" s="209"/>
      <c r="CI534" s="210"/>
      <c r="CK534" s="209"/>
      <c r="CL534" s="210"/>
      <c r="CN534" s="209"/>
      <c r="CO534" s="210"/>
    </row>
    <row r="535" spans="1:93" ht="24.95" customHeight="1">
      <c r="A535" s="654" t="str">
        <f ca="1">IFERROR(IF(INDIRECT($A$14&amp;ROW())&lt;&gt;"",COUNTIF(Summary!$B$30:$B$1054,INDIRECT($A$14&amp;ROW())),""),"")</f>
        <v/>
      </c>
      <c r="B535" s="672"/>
      <c r="C535" s="210"/>
      <c r="E535" s="209"/>
      <c r="F535" s="210"/>
      <c r="H535" s="209"/>
      <c r="I535" s="210"/>
      <c r="K535" s="209"/>
      <c r="L535" s="210"/>
      <c r="N535" s="209"/>
      <c r="O535" s="210"/>
      <c r="Q535" s="209"/>
      <c r="R535" s="210"/>
      <c r="T535" s="209"/>
      <c r="U535" s="210"/>
      <c r="W535" s="209"/>
      <c r="X535" s="210"/>
      <c r="Z535" s="209"/>
      <c r="AA535" s="210"/>
      <c r="AC535" s="209"/>
      <c r="AD535" s="210"/>
      <c r="AF535" s="209"/>
      <c r="AG535" s="210"/>
      <c r="AI535" s="209"/>
      <c r="AJ535" s="210"/>
      <c r="AL535" s="209"/>
      <c r="AM535" s="210"/>
      <c r="AO535" s="209"/>
      <c r="AP535" s="210"/>
      <c r="AR535" s="209"/>
      <c r="AS535" s="210"/>
      <c r="AU535" s="209"/>
      <c r="AV535" s="210"/>
      <c r="AX535" s="209"/>
      <c r="AY535" s="671"/>
      <c r="BA535" s="209"/>
      <c r="BB535" s="210"/>
      <c r="BD535" s="209"/>
      <c r="BE535" s="210"/>
      <c r="BG535" s="209"/>
      <c r="BH535" s="210"/>
      <c r="BJ535" s="209"/>
      <c r="BK535" s="210"/>
      <c r="BM535" s="209"/>
      <c r="BN535" s="210"/>
      <c r="BP535" s="209"/>
      <c r="BQ535" s="210"/>
      <c r="BS535" s="209"/>
      <c r="BT535" s="210"/>
      <c r="BV535" s="209"/>
      <c r="BW535" s="210"/>
      <c r="BY535" s="209"/>
      <c r="BZ535" s="210"/>
      <c r="CB535" s="209"/>
      <c r="CC535" s="210"/>
      <c r="CE535" s="209"/>
      <c r="CF535" s="210"/>
      <c r="CH535" s="209"/>
      <c r="CI535" s="210"/>
      <c r="CK535" s="209"/>
      <c r="CL535" s="210"/>
      <c r="CN535" s="209"/>
      <c r="CO535" s="210"/>
    </row>
    <row r="536" spans="1:93" ht="24.95" customHeight="1">
      <c r="A536" s="654" t="str">
        <f ca="1">IFERROR(IF(INDIRECT($A$14&amp;ROW())&lt;&gt;"",COUNTIF(Summary!$B$30:$B$1054,INDIRECT($A$14&amp;ROW())),""),"")</f>
        <v/>
      </c>
      <c r="B536" s="672"/>
      <c r="C536" s="210"/>
      <c r="E536" s="209"/>
      <c r="F536" s="210"/>
      <c r="H536" s="209"/>
      <c r="I536" s="210"/>
      <c r="K536" s="209"/>
      <c r="L536" s="210"/>
      <c r="N536" s="209"/>
      <c r="O536" s="210"/>
      <c r="Q536" s="209"/>
      <c r="R536" s="210"/>
      <c r="T536" s="209"/>
      <c r="U536" s="210"/>
      <c r="W536" s="209"/>
      <c r="X536" s="210"/>
      <c r="Z536" s="209"/>
      <c r="AA536" s="210"/>
      <c r="AC536" s="209"/>
      <c r="AD536" s="210"/>
      <c r="AF536" s="209"/>
      <c r="AG536" s="210"/>
      <c r="AI536" s="209"/>
      <c r="AJ536" s="210"/>
      <c r="AL536" s="209"/>
      <c r="AM536" s="210"/>
      <c r="AO536" s="209"/>
      <c r="AP536" s="210"/>
      <c r="AR536" s="209"/>
      <c r="AS536" s="210"/>
      <c r="AU536" s="209"/>
      <c r="AV536" s="210"/>
      <c r="AX536" s="209"/>
      <c r="AY536" s="671"/>
      <c r="BA536" s="209"/>
      <c r="BB536" s="210"/>
      <c r="BD536" s="209"/>
      <c r="BE536" s="210"/>
      <c r="BG536" s="209"/>
      <c r="BH536" s="210"/>
      <c r="BJ536" s="209"/>
      <c r="BK536" s="210"/>
      <c r="BM536" s="209"/>
      <c r="BN536" s="210"/>
      <c r="BP536" s="209"/>
      <c r="BQ536" s="210"/>
      <c r="BS536" s="209"/>
      <c r="BT536" s="210"/>
      <c r="BV536" s="209"/>
      <c r="BW536" s="210"/>
      <c r="BY536" s="209"/>
      <c r="BZ536" s="210"/>
      <c r="CB536" s="209"/>
      <c r="CC536" s="210"/>
      <c r="CE536" s="209"/>
      <c r="CF536" s="210"/>
      <c r="CH536" s="209"/>
      <c r="CI536" s="210"/>
      <c r="CK536" s="209"/>
      <c r="CL536" s="210"/>
      <c r="CN536" s="209"/>
      <c r="CO536" s="210"/>
    </row>
    <row r="537" spans="1:93" ht="24.95" customHeight="1">
      <c r="A537" s="654" t="str">
        <f ca="1">IFERROR(IF(INDIRECT($A$14&amp;ROW())&lt;&gt;"",COUNTIF(Summary!$B$30:$B$1054,INDIRECT($A$14&amp;ROW())),""),"")</f>
        <v/>
      </c>
      <c r="B537" s="672"/>
      <c r="C537" s="210"/>
      <c r="E537" s="209"/>
      <c r="F537" s="210"/>
      <c r="H537" s="209"/>
      <c r="I537" s="210"/>
      <c r="K537" s="209"/>
      <c r="L537" s="210"/>
      <c r="N537" s="209"/>
      <c r="O537" s="210"/>
      <c r="Q537" s="209"/>
      <c r="R537" s="210"/>
      <c r="T537" s="209"/>
      <c r="U537" s="210"/>
      <c r="W537" s="209"/>
      <c r="X537" s="210"/>
      <c r="Z537" s="209"/>
      <c r="AA537" s="210"/>
      <c r="AC537" s="209"/>
      <c r="AD537" s="210"/>
      <c r="AF537" s="209"/>
      <c r="AG537" s="210"/>
      <c r="AI537" s="209"/>
      <c r="AJ537" s="210"/>
      <c r="AL537" s="209"/>
      <c r="AM537" s="210"/>
      <c r="AO537" s="209"/>
      <c r="AP537" s="210"/>
      <c r="AR537" s="209"/>
      <c r="AS537" s="210"/>
      <c r="AU537" s="209"/>
      <c r="AV537" s="210"/>
      <c r="AX537" s="209"/>
      <c r="AY537" s="671"/>
      <c r="BA537" s="209"/>
      <c r="BB537" s="210"/>
      <c r="BD537" s="209"/>
      <c r="BE537" s="210"/>
      <c r="BG537" s="209"/>
      <c r="BH537" s="210"/>
      <c r="BJ537" s="209"/>
      <c r="BK537" s="210"/>
      <c r="BM537" s="209"/>
      <c r="BN537" s="210"/>
      <c r="BP537" s="209"/>
      <c r="BQ537" s="210"/>
      <c r="BS537" s="209"/>
      <c r="BT537" s="210"/>
      <c r="BV537" s="209"/>
      <c r="BW537" s="210"/>
      <c r="BY537" s="209"/>
      <c r="BZ537" s="210"/>
      <c r="CB537" s="209"/>
      <c r="CC537" s="210"/>
      <c r="CE537" s="209"/>
      <c r="CF537" s="210"/>
      <c r="CH537" s="209"/>
      <c r="CI537" s="210"/>
      <c r="CK537" s="209"/>
      <c r="CL537" s="210"/>
      <c r="CN537" s="209"/>
      <c r="CO537" s="210"/>
    </row>
    <row r="538" spans="1:93" ht="24.95" customHeight="1">
      <c r="A538" s="654" t="str">
        <f ca="1">IFERROR(IF(INDIRECT($A$14&amp;ROW())&lt;&gt;"",COUNTIF(Summary!$B$30:$B$1054,INDIRECT($A$14&amp;ROW())),""),"")</f>
        <v/>
      </c>
      <c r="B538" s="672"/>
      <c r="C538" s="210"/>
      <c r="E538" s="209"/>
      <c r="F538" s="210"/>
      <c r="H538" s="209"/>
      <c r="I538" s="210"/>
      <c r="K538" s="209"/>
      <c r="L538" s="210"/>
      <c r="N538" s="209"/>
      <c r="O538" s="210"/>
      <c r="Q538" s="209"/>
      <c r="R538" s="210"/>
      <c r="T538" s="209"/>
      <c r="U538" s="210"/>
      <c r="W538" s="209"/>
      <c r="X538" s="210"/>
      <c r="Z538" s="209"/>
      <c r="AA538" s="210"/>
      <c r="AC538" s="209"/>
      <c r="AD538" s="210"/>
      <c r="AF538" s="209"/>
      <c r="AG538" s="210"/>
      <c r="AI538" s="209"/>
      <c r="AJ538" s="210"/>
      <c r="AL538" s="209"/>
      <c r="AM538" s="210"/>
      <c r="AO538" s="209"/>
      <c r="AP538" s="210"/>
      <c r="AR538" s="209"/>
      <c r="AS538" s="210"/>
      <c r="AU538" s="209"/>
      <c r="AV538" s="210"/>
      <c r="AX538" s="209"/>
      <c r="AY538" s="671"/>
      <c r="BA538" s="209"/>
      <c r="BB538" s="210"/>
      <c r="BD538" s="209"/>
      <c r="BE538" s="210"/>
      <c r="BG538" s="209"/>
      <c r="BH538" s="210"/>
      <c r="BJ538" s="209"/>
      <c r="BK538" s="210"/>
      <c r="BM538" s="209"/>
      <c r="BN538" s="210"/>
      <c r="BP538" s="209"/>
      <c r="BQ538" s="210"/>
      <c r="BS538" s="209"/>
      <c r="BT538" s="210"/>
      <c r="BV538" s="209"/>
      <c r="BW538" s="210"/>
      <c r="BY538" s="209"/>
      <c r="BZ538" s="210"/>
      <c r="CB538" s="209"/>
      <c r="CC538" s="210"/>
      <c r="CE538" s="209"/>
      <c r="CF538" s="210"/>
      <c r="CH538" s="209"/>
      <c r="CI538" s="210"/>
      <c r="CK538" s="209"/>
      <c r="CL538" s="210"/>
      <c r="CN538" s="209"/>
      <c r="CO538" s="210"/>
    </row>
    <row r="539" spans="1:93" ht="24.95" customHeight="1">
      <c r="A539" s="654" t="str">
        <f ca="1">IFERROR(IF(INDIRECT($A$14&amp;ROW())&lt;&gt;"",COUNTIF(Summary!$B$30:$B$1054,INDIRECT($A$14&amp;ROW())),""),"")</f>
        <v/>
      </c>
      <c r="B539" s="672"/>
      <c r="C539" s="210"/>
      <c r="E539" s="209"/>
      <c r="F539" s="210"/>
      <c r="H539" s="209"/>
      <c r="I539" s="210"/>
      <c r="K539" s="209"/>
      <c r="L539" s="210"/>
      <c r="N539" s="209"/>
      <c r="O539" s="210"/>
      <c r="Q539" s="209"/>
      <c r="R539" s="210"/>
      <c r="T539" s="209"/>
      <c r="U539" s="210"/>
      <c r="W539" s="209"/>
      <c r="X539" s="210"/>
      <c r="Z539" s="209"/>
      <c r="AA539" s="210"/>
      <c r="AC539" s="209"/>
      <c r="AD539" s="210"/>
      <c r="AF539" s="209"/>
      <c r="AG539" s="210"/>
      <c r="AI539" s="209"/>
      <c r="AJ539" s="210"/>
      <c r="AL539" s="209"/>
      <c r="AM539" s="210"/>
      <c r="AO539" s="209"/>
      <c r="AP539" s="210"/>
      <c r="AR539" s="209"/>
      <c r="AS539" s="210"/>
      <c r="AU539" s="209"/>
      <c r="AV539" s="210"/>
      <c r="AX539" s="209"/>
      <c r="AY539" s="671"/>
      <c r="BA539" s="209"/>
      <c r="BB539" s="210"/>
      <c r="BD539" s="209"/>
      <c r="BE539" s="210"/>
      <c r="BG539" s="209"/>
      <c r="BH539" s="210"/>
      <c r="BJ539" s="209"/>
      <c r="BK539" s="210"/>
      <c r="BM539" s="209"/>
      <c r="BN539" s="210"/>
      <c r="BP539" s="209"/>
      <c r="BQ539" s="210"/>
      <c r="BS539" s="209"/>
      <c r="BT539" s="210"/>
      <c r="BV539" s="209"/>
      <c r="BW539" s="210"/>
      <c r="BY539" s="209"/>
      <c r="BZ539" s="210"/>
      <c r="CB539" s="209"/>
      <c r="CC539" s="210"/>
      <c r="CE539" s="209"/>
      <c r="CF539" s="210"/>
      <c r="CH539" s="209"/>
      <c r="CI539" s="210"/>
      <c r="CK539" s="209"/>
      <c r="CL539" s="210"/>
      <c r="CN539" s="209"/>
      <c r="CO539" s="210"/>
    </row>
    <row r="540" spans="1:93" ht="24.95" customHeight="1">
      <c r="A540" s="654" t="str">
        <f ca="1">IFERROR(IF(INDIRECT($A$14&amp;ROW())&lt;&gt;"",COUNTIF(Summary!$B$30:$B$1054,INDIRECT($A$14&amp;ROW())),""),"")</f>
        <v/>
      </c>
      <c r="B540" s="672"/>
      <c r="C540" s="210"/>
      <c r="E540" s="209"/>
      <c r="F540" s="210"/>
      <c r="H540" s="209"/>
      <c r="I540" s="210"/>
      <c r="K540" s="209"/>
      <c r="L540" s="210"/>
      <c r="N540" s="209"/>
      <c r="O540" s="210"/>
      <c r="Q540" s="209"/>
      <c r="R540" s="210"/>
      <c r="T540" s="209"/>
      <c r="U540" s="210"/>
      <c r="W540" s="209"/>
      <c r="X540" s="210"/>
      <c r="Z540" s="209"/>
      <c r="AA540" s="210"/>
      <c r="AC540" s="209"/>
      <c r="AD540" s="210"/>
      <c r="AF540" s="209"/>
      <c r="AG540" s="210"/>
      <c r="AI540" s="209"/>
      <c r="AJ540" s="210"/>
      <c r="AL540" s="209"/>
      <c r="AM540" s="210"/>
      <c r="AO540" s="209"/>
      <c r="AP540" s="210"/>
      <c r="AR540" s="209"/>
      <c r="AS540" s="210"/>
      <c r="AU540" s="209"/>
      <c r="AV540" s="210"/>
      <c r="AX540" s="209"/>
      <c r="AY540" s="671"/>
      <c r="BA540" s="209"/>
      <c r="BB540" s="210"/>
      <c r="BD540" s="209"/>
      <c r="BE540" s="210"/>
      <c r="BG540" s="209"/>
      <c r="BH540" s="210"/>
      <c r="BJ540" s="209"/>
      <c r="BK540" s="210"/>
      <c r="BM540" s="209"/>
      <c r="BN540" s="210"/>
      <c r="BP540" s="209"/>
      <c r="BQ540" s="210"/>
      <c r="BS540" s="209"/>
      <c r="BT540" s="210"/>
      <c r="BV540" s="209"/>
      <c r="BW540" s="210"/>
      <c r="BY540" s="209"/>
      <c r="BZ540" s="210"/>
      <c r="CB540" s="209"/>
      <c r="CC540" s="210"/>
      <c r="CE540" s="209"/>
      <c r="CF540" s="210"/>
      <c r="CH540" s="209"/>
      <c r="CI540" s="210"/>
      <c r="CK540" s="209"/>
      <c r="CL540" s="210"/>
      <c r="CN540" s="209"/>
      <c r="CO540" s="210"/>
    </row>
    <row r="541" spans="1:93" ht="24.95" customHeight="1">
      <c r="A541" s="654" t="str">
        <f ca="1">IFERROR(IF(INDIRECT($A$14&amp;ROW())&lt;&gt;"",COUNTIF(Summary!$B$30:$B$1054,INDIRECT($A$14&amp;ROW())),""),"")</f>
        <v/>
      </c>
      <c r="B541" s="672"/>
      <c r="C541" s="210"/>
      <c r="E541" s="209"/>
      <c r="F541" s="210"/>
      <c r="H541" s="209"/>
      <c r="I541" s="210"/>
      <c r="K541" s="209"/>
      <c r="L541" s="210"/>
      <c r="N541" s="209"/>
      <c r="O541" s="210"/>
      <c r="Q541" s="209"/>
      <c r="R541" s="210"/>
      <c r="T541" s="209"/>
      <c r="U541" s="210"/>
      <c r="W541" s="209"/>
      <c r="X541" s="210"/>
      <c r="Z541" s="209"/>
      <c r="AA541" s="210"/>
      <c r="AC541" s="209"/>
      <c r="AD541" s="210"/>
      <c r="AF541" s="209"/>
      <c r="AG541" s="210"/>
      <c r="AI541" s="209"/>
      <c r="AJ541" s="210"/>
      <c r="AL541" s="209"/>
      <c r="AM541" s="210"/>
      <c r="AO541" s="209"/>
      <c r="AP541" s="210"/>
      <c r="AR541" s="209"/>
      <c r="AS541" s="210"/>
      <c r="AU541" s="209"/>
      <c r="AV541" s="210"/>
      <c r="AX541" s="209"/>
      <c r="AY541" s="671"/>
      <c r="BA541" s="209"/>
      <c r="BB541" s="210"/>
      <c r="BD541" s="209"/>
      <c r="BE541" s="210"/>
      <c r="BG541" s="209"/>
      <c r="BH541" s="210"/>
      <c r="BJ541" s="209"/>
      <c r="BK541" s="210"/>
      <c r="BM541" s="209"/>
      <c r="BN541" s="210"/>
      <c r="BP541" s="209"/>
      <c r="BQ541" s="210"/>
      <c r="BS541" s="209"/>
      <c r="BT541" s="210"/>
      <c r="BV541" s="209"/>
      <c r="BW541" s="210"/>
      <c r="BY541" s="209"/>
      <c r="BZ541" s="210"/>
      <c r="CB541" s="209"/>
      <c r="CC541" s="210"/>
      <c r="CE541" s="209"/>
      <c r="CF541" s="210"/>
      <c r="CH541" s="209"/>
      <c r="CI541" s="210"/>
      <c r="CK541" s="209"/>
      <c r="CL541" s="210"/>
      <c r="CN541" s="209"/>
      <c r="CO541" s="210"/>
    </row>
    <row r="542" spans="1:93" ht="24.95" customHeight="1">
      <c r="A542" s="654" t="str">
        <f ca="1">IFERROR(IF(INDIRECT($A$14&amp;ROW())&lt;&gt;"",COUNTIF(Summary!$B$30:$B$1054,INDIRECT($A$14&amp;ROW())),""),"")</f>
        <v/>
      </c>
      <c r="B542" s="672"/>
      <c r="C542" s="210"/>
      <c r="E542" s="209"/>
      <c r="F542" s="210"/>
      <c r="H542" s="209"/>
      <c r="I542" s="210"/>
      <c r="K542" s="209"/>
      <c r="L542" s="210"/>
      <c r="N542" s="209"/>
      <c r="O542" s="210"/>
      <c r="Q542" s="209"/>
      <c r="R542" s="210"/>
      <c r="T542" s="209"/>
      <c r="U542" s="210"/>
      <c r="W542" s="209"/>
      <c r="X542" s="210"/>
      <c r="Z542" s="209"/>
      <c r="AA542" s="210"/>
      <c r="AC542" s="209"/>
      <c r="AD542" s="210"/>
      <c r="AF542" s="209"/>
      <c r="AG542" s="210"/>
      <c r="AI542" s="209"/>
      <c r="AJ542" s="210"/>
      <c r="AL542" s="209"/>
      <c r="AM542" s="210"/>
      <c r="AO542" s="209"/>
      <c r="AP542" s="210"/>
      <c r="AR542" s="209"/>
      <c r="AS542" s="210"/>
      <c r="AU542" s="209"/>
      <c r="AV542" s="210"/>
      <c r="AX542" s="209"/>
      <c r="AY542" s="671"/>
      <c r="BA542" s="209"/>
      <c r="BB542" s="210"/>
      <c r="BD542" s="209"/>
      <c r="BE542" s="210"/>
      <c r="BG542" s="209"/>
      <c r="BH542" s="210"/>
      <c r="BJ542" s="209"/>
      <c r="BK542" s="210"/>
      <c r="BM542" s="209"/>
      <c r="BN542" s="210"/>
      <c r="BP542" s="209"/>
      <c r="BQ542" s="210"/>
      <c r="BS542" s="209"/>
      <c r="BT542" s="210"/>
      <c r="BV542" s="209"/>
      <c r="BW542" s="210"/>
      <c r="BY542" s="209"/>
      <c r="BZ542" s="210"/>
      <c r="CB542" s="209"/>
      <c r="CC542" s="210"/>
      <c r="CE542" s="209"/>
      <c r="CF542" s="210"/>
      <c r="CH542" s="209"/>
      <c r="CI542" s="210"/>
      <c r="CK542" s="209"/>
      <c r="CL542" s="210"/>
      <c r="CN542" s="209"/>
      <c r="CO542" s="210"/>
    </row>
    <row r="543" spans="1:93" ht="24.95" customHeight="1">
      <c r="A543" s="654" t="str">
        <f ca="1">IFERROR(IF(INDIRECT($A$14&amp;ROW())&lt;&gt;"",COUNTIF(Summary!$B$30:$B$1054,INDIRECT($A$14&amp;ROW())),""),"")</f>
        <v/>
      </c>
      <c r="B543" s="672"/>
      <c r="C543" s="210"/>
      <c r="E543" s="209"/>
      <c r="F543" s="210"/>
      <c r="H543" s="209"/>
      <c r="I543" s="210"/>
      <c r="K543" s="209"/>
      <c r="L543" s="210"/>
      <c r="N543" s="209"/>
      <c r="O543" s="210"/>
      <c r="Q543" s="209"/>
      <c r="R543" s="210"/>
      <c r="T543" s="209"/>
      <c r="U543" s="210"/>
      <c r="W543" s="209"/>
      <c r="X543" s="210"/>
      <c r="Z543" s="209"/>
      <c r="AA543" s="210"/>
      <c r="AC543" s="209"/>
      <c r="AD543" s="210"/>
      <c r="AF543" s="209"/>
      <c r="AG543" s="210"/>
      <c r="AI543" s="209"/>
      <c r="AJ543" s="210"/>
      <c r="AL543" s="209"/>
      <c r="AM543" s="210"/>
      <c r="AO543" s="209"/>
      <c r="AP543" s="210"/>
      <c r="AR543" s="209"/>
      <c r="AS543" s="210"/>
      <c r="AU543" s="209"/>
      <c r="AV543" s="210"/>
      <c r="AX543" s="209"/>
      <c r="AY543" s="671"/>
      <c r="BA543" s="209"/>
      <c r="BB543" s="210"/>
      <c r="BD543" s="209"/>
      <c r="BE543" s="210"/>
      <c r="BG543" s="209"/>
      <c r="BH543" s="210"/>
      <c r="BJ543" s="209"/>
      <c r="BK543" s="210"/>
      <c r="BM543" s="209"/>
      <c r="BN543" s="210"/>
      <c r="BP543" s="209"/>
      <c r="BQ543" s="210"/>
      <c r="BS543" s="209"/>
      <c r="BT543" s="210"/>
      <c r="BV543" s="209"/>
      <c r="BW543" s="210"/>
      <c r="BY543" s="209"/>
      <c r="BZ543" s="210"/>
      <c r="CB543" s="209"/>
      <c r="CC543" s="210"/>
      <c r="CE543" s="209"/>
      <c r="CF543" s="210"/>
      <c r="CH543" s="209"/>
      <c r="CI543" s="210"/>
      <c r="CK543" s="209"/>
      <c r="CL543" s="210"/>
      <c r="CN543" s="209"/>
      <c r="CO543" s="210"/>
    </row>
    <row r="544" spans="1:93" ht="24.95" customHeight="1">
      <c r="A544" s="654" t="str">
        <f ca="1">IFERROR(IF(INDIRECT($A$14&amp;ROW())&lt;&gt;"",COUNTIF(Summary!$B$30:$B$1054,INDIRECT($A$14&amp;ROW())),""),"")</f>
        <v/>
      </c>
      <c r="B544" s="672"/>
      <c r="C544" s="210"/>
      <c r="E544" s="209"/>
      <c r="F544" s="210"/>
      <c r="H544" s="209"/>
      <c r="I544" s="210"/>
      <c r="K544" s="209"/>
      <c r="L544" s="210"/>
      <c r="N544" s="209"/>
      <c r="O544" s="210"/>
      <c r="Q544" s="209"/>
      <c r="R544" s="210"/>
      <c r="T544" s="209"/>
      <c r="U544" s="210"/>
      <c r="W544" s="209"/>
      <c r="X544" s="210"/>
      <c r="Z544" s="209"/>
      <c r="AA544" s="210"/>
      <c r="AC544" s="209"/>
      <c r="AD544" s="210"/>
      <c r="AF544" s="209"/>
      <c r="AG544" s="210"/>
      <c r="AI544" s="209"/>
      <c r="AJ544" s="210"/>
      <c r="AL544" s="209"/>
      <c r="AM544" s="210"/>
      <c r="AO544" s="209"/>
      <c r="AP544" s="210"/>
      <c r="AR544" s="209"/>
      <c r="AS544" s="210"/>
      <c r="AU544" s="209"/>
      <c r="AV544" s="210"/>
      <c r="AX544" s="209"/>
      <c r="AY544" s="671"/>
      <c r="BA544" s="209"/>
      <c r="BB544" s="210"/>
      <c r="BD544" s="209"/>
      <c r="BE544" s="210"/>
      <c r="BG544" s="209"/>
      <c r="BH544" s="210"/>
      <c r="BJ544" s="209"/>
      <c r="BK544" s="210"/>
      <c r="BM544" s="209"/>
      <c r="BN544" s="210"/>
      <c r="BP544" s="209"/>
      <c r="BQ544" s="210"/>
      <c r="BS544" s="209"/>
      <c r="BT544" s="210"/>
      <c r="BV544" s="209"/>
      <c r="BW544" s="210"/>
      <c r="BY544" s="209"/>
      <c r="BZ544" s="210"/>
      <c r="CB544" s="209"/>
      <c r="CC544" s="210"/>
      <c r="CE544" s="209"/>
      <c r="CF544" s="210"/>
      <c r="CH544" s="209"/>
      <c r="CI544" s="210"/>
      <c r="CK544" s="209"/>
      <c r="CL544" s="210"/>
      <c r="CN544" s="209"/>
      <c r="CO544" s="210"/>
    </row>
    <row r="545" spans="1:93" ht="24.95" customHeight="1">
      <c r="A545" s="654" t="str">
        <f ca="1">IFERROR(IF(INDIRECT($A$14&amp;ROW())&lt;&gt;"",COUNTIF(Summary!$B$30:$B$1054,INDIRECT($A$14&amp;ROW())),""),"")</f>
        <v/>
      </c>
      <c r="B545" s="672"/>
      <c r="C545" s="210"/>
      <c r="E545" s="209"/>
      <c r="F545" s="210"/>
      <c r="H545" s="209"/>
      <c r="I545" s="210"/>
      <c r="K545" s="209"/>
      <c r="L545" s="210"/>
      <c r="N545" s="209"/>
      <c r="O545" s="210"/>
      <c r="Q545" s="209"/>
      <c r="R545" s="210"/>
      <c r="T545" s="209"/>
      <c r="U545" s="210"/>
      <c r="W545" s="209"/>
      <c r="X545" s="210"/>
      <c r="Z545" s="209"/>
      <c r="AA545" s="210"/>
      <c r="AC545" s="209"/>
      <c r="AD545" s="210"/>
      <c r="AF545" s="209"/>
      <c r="AG545" s="210"/>
      <c r="AI545" s="209"/>
      <c r="AJ545" s="210"/>
      <c r="AL545" s="209"/>
      <c r="AM545" s="210"/>
      <c r="AO545" s="209"/>
      <c r="AP545" s="210"/>
      <c r="AR545" s="209"/>
      <c r="AS545" s="210"/>
      <c r="AU545" s="209"/>
      <c r="AV545" s="210"/>
      <c r="AX545" s="209"/>
      <c r="AY545" s="671"/>
      <c r="BA545" s="209"/>
      <c r="BB545" s="210"/>
      <c r="BD545" s="209"/>
      <c r="BE545" s="210"/>
      <c r="BG545" s="209"/>
      <c r="BH545" s="210"/>
      <c r="BJ545" s="209"/>
      <c r="BK545" s="210"/>
      <c r="BM545" s="209"/>
      <c r="BN545" s="210"/>
      <c r="BP545" s="209"/>
      <c r="BQ545" s="210"/>
      <c r="BS545" s="209"/>
      <c r="BT545" s="210"/>
      <c r="BV545" s="209"/>
      <c r="BW545" s="210"/>
      <c r="BY545" s="209"/>
      <c r="BZ545" s="210"/>
      <c r="CB545" s="209"/>
      <c r="CC545" s="210"/>
      <c r="CE545" s="209"/>
      <c r="CF545" s="210"/>
      <c r="CH545" s="209"/>
      <c r="CI545" s="210"/>
      <c r="CK545" s="209"/>
      <c r="CL545" s="210"/>
      <c r="CN545" s="209"/>
      <c r="CO545" s="210"/>
    </row>
    <row r="546" spans="1:93" ht="24.95" customHeight="1">
      <c r="A546" s="654" t="str">
        <f ca="1">IFERROR(IF(INDIRECT($A$14&amp;ROW())&lt;&gt;"",COUNTIF(Summary!$B$30:$B$1054,INDIRECT($A$14&amp;ROW())),""),"")</f>
        <v/>
      </c>
      <c r="B546" s="672"/>
      <c r="C546" s="210"/>
      <c r="E546" s="209"/>
      <c r="F546" s="210"/>
      <c r="H546" s="209"/>
      <c r="I546" s="210"/>
      <c r="K546" s="209"/>
      <c r="L546" s="210"/>
      <c r="N546" s="209"/>
      <c r="O546" s="210"/>
      <c r="Q546" s="209"/>
      <c r="R546" s="210"/>
      <c r="T546" s="209"/>
      <c r="U546" s="210"/>
      <c r="W546" s="209"/>
      <c r="X546" s="210"/>
      <c r="Z546" s="209"/>
      <c r="AA546" s="210"/>
      <c r="AC546" s="209"/>
      <c r="AD546" s="210"/>
      <c r="AF546" s="209"/>
      <c r="AG546" s="210"/>
      <c r="AI546" s="209"/>
      <c r="AJ546" s="210"/>
      <c r="AL546" s="209"/>
      <c r="AM546" s="210"/>
      <c r="AO546" s="209"/>
      <c r="AP546" s="210"/>
      <c r="AR546" s="209"/>
      <c r="AS546" s="210"/>
      <c r="AU546" s="209"/>
      <c r="AV546" s="210"/>
      <c r="AX546" s="209"/>
      <c r="AY546" s="671"/>
      <c r="BA546" s="209"/>
      <c r="BB546" s="210"/>
      <c r="BD546" s="209"/>
      <c r="BE546" s="210"/>
      <c r="BG546" s="209"/>
      <c r="BH546" s="210"/>
      <c r="BJ546" s="209"/>
      <c r="BK546" s="210"/>
      <c r="BM546" s="209"/>
      <c r="BN546" s="210"/>
      <c r="BP546" s="209"/>
      <c r="BQ546" s="210"/>
      <c r="BS546" s="209"/>
      <c r="BT546" s="210"/>
      <c r="BV546" s="209"/>
      <c r="BW546" s="210"/>
      <c r="BY546" s="209"/>
      <c r="BZ546" s="210"/>
      <c r="CB546" s="209"/>
      <c r="CC546" s="210"/>
      <c r="CE546" s="209"/>
      <c r="CF546" s="210"/>
      <c r="CH546" s="209"/>
      <c r="CI546" s="210"/>
      <c r="CK546" s="209"/>
      <c r="CL546" s="210"/>
      <c r="CN546" s="209"/>
      <c r="CO546" s="210"/>
    </row>
    <row r="547" spans="1:93" ht="24.95" customHeight="1">
      <c r="A547" s="654" t="str">
        <f ca="1">IFERROR(IF(INDIRECT($A$14&amp;ROW())&lt;&gt;"",COUNTIF(Summary!$B$30:$B$1054,INDIRECT($A$14&amp;ROW())),""),"")</f>
        <v/>
      </c>
      <c r="B547" s="672"/>
      <c r="C547" s="210"/>
      <c r="E547" s="209"/>
      <c r="F547" s="210"/>
      <c r="H547" s="209"/>
      <c r="I547" s="210"/>
      <c r="K547" s="209"/>
      <c r="L547" s="210"/>
      <c r="N547" s="209"/>
      <c r="O547" s="210"/>
      <c r="Q547" s="209"/>
      <c r="R547" s="210"/>
      <c r="T547" s="209"/>
      <c r="U547" s="210"/>
      <c r="W547" s="209"/>
      <c r="X547" s="210"/>
      <c r="Z547" s="209"/>
      <c r="AA547" s="210"/>
      <c r="AC547" s="209"/>
      <c r="AD547" s="210"/>
      <c r="AF547" s="209"/>
      <c r="AG547" s="210"/>
      <c r="AI547" s="209"/>
      <c r="AJ547" s="210"/>
      <c r="AL547" s="209"/>
      <c r="AM547" s="210"/>
      <c r="AO547" s="209"/>
      <c r="AP547" s="210"/>
      <c r="AR547" s="209"/>
      <c r="AS547" s="210"/>
      <c r="AU547" s="209"/>
      <c r="AV547" s="210"/>
      <c r="AX547" s="209"/>
      <c r="AY547" s="671"/>
      <c r="BA547" s="209"/>
      <c r="BB547" s="210"/>
      <c r="BD547" s="209"/>
      <c r="BE547" s="210"/>
      <c r="BG547" s="209"/>
      <c r="BH547" s="210"/>
      <c r="BJ547" s="209"/>
      <c r="BK547" s="210"/>
      <c r="BM547" s="209"/>
      <c r="BN547" s="210"/>
      <c r="BP547" s="209"/>
      <c r="BQ547" s="210"/>
      <c r="BS547" s="209"/>
      <c r="BT547" s="210"/>
      <c r="BV547" s="209"/>
      <c r="BW547" s="210"/>
      <c r="BY547" s="209"/>
      <c r="BZ547" s="210"/>
      <c r="CB547" s="209"/>
      <c r="CC547" s="210"/>
      <c r="CE547" s="209"/>
      <c r="CF547" s="210"/>
      <c r="CH547" s="209"/>
      <c r="CI547" s="210"/>
      <c r="CK547" s="209"/>
      <c r="CL547" s="210"/>
      <c r="CN547" s="209"/>
      <c r="CO547" s="210"/>
    </row>
    <row r="548" spans="1:93" ht="24.95" customHeight="1">
      <c r="A548" s="654" t="str">
        <f ca="1">IFERROR(IF(INDIRECT($A$14&amp;ROW())&lt;&gt;"",COUNTIF(Summary!$B$30:$B$1054,INDIRECT($A$14&amp;ROW())),""),"")</f>
        <v/>
      </c>
      <c r="B548" s="672"/>
      <c r="C548" s="210"/>
      <c r="E548" s="209"/>
      <c r="F548" s="210"/>
      <c r="H548" s="209"/>
      <c r="I548" s="210"/>
      <c r="K548" s="209"/>
      <c r="L548" s="210"/>
      <c r="N548" s="209"/>
      <c r="O548" s="210"/>
      <c r="Q548" s="209"/>
      <c r="R548" s="210"/>
      <c r="T548" s="209"/>
      <c r="U548" s="210"/>
      <c r="W548" s="209"/>
      <c r="X548" s="210"/>
      <c r="Z548" s="209"/>
      <c r="AA548" s="210"/>
      <c r="AC548" s="209"/>
      <c r="AD548" s="210"/>
      <c r="AF548" s="209"/>
      <c r="AG548" s="210"/>
      <c r="AI548" s="209"/>
      <c r="AJ548" s="210"/>
      <c r="AL548" s="209"/>
      <c r="AM548" s="210"/>
      <c r="AO548" s="209"/>
      <c r="AP548" s="210"/>
      <c r="AR548" s="209"/>
      <c r="AS548" s="210"/>
      <c r="AU548" s="209"/>
      <c r="AV548" s="210"/>
      <c r="AX548" s="209"/>
      <c r="AY548" s="671"/>
      <c r="BA548" s="209"/>
      <c r="BB548" s="210"/>
      <c r="BD548" s="209"/>
      <c r="BE548" s="210"/>
      <c r="BG548" s="209"/>
      <c r="BH548" s="210"/>
      <c r="BJ548" s="209"/>
      <c r="BK548" s="210"/>
      <c r="BM548" s="209"/>
      <c r="BN548" s="210"/>
      <c r="BP548" s="209"/>
      <c r="BQ548" s="210"/>
      <c r="BS548" s="209"/>
      <c r="BT548" s="210"/>
      <c r="BV548" s="209"/>
      <c r="BW548" s="210"/>
      <c r="BY548" s="209"/>
      <c r="BZ548" s="210"/>
      <c r="CB548" s="209"/>
      <c r="CC548" s="210"/>
      <c r="CE548" s="209"/>
      <c r="CF548" s="210"/>
      <c r="CH548" s="209"/>
      <c r="CI548" s="210"/>
      <c r="CK548" s="209"/>
      <c r="CL548" s="210"/>
      <c r="CN548" s="209"/>
      <c r="CO548" s="210"/>
    </row>
    <row r="549" spans="1:93" ht="24.95" customHeight="1">
      <c r="A549" s="654" t="str">
        <f ca="1">IFERROR(IF(INDIRECT($A$14&amp;ROW())&lt;&gt;"",COUNTIF(Summary!$B$30:$B$1054,INDIRECT($A$14&amp;ROW())),""),"")</f>
        <v/>
      </c>
      <c r="B549" s="672"/>
      <c r="C549" s="210"/>
      <c r="E549" s="209"/>
      <c r="F549" s="210"/>
      <c r="H549" s="209"/>
      <c r="I549" s="210"/>
      <c r="K549" s="209"/>
      <c r="L549" s="210"/>
      <c r="N549" s="209"/>
      <c r="O549" s="210"/>
      <c r="Q549" s="209"/>
      <c r="R549" s="210"/>
      <c r="T549" s="209"/>
      <c r="U549" s="210"/>
      <c r="W549" s="209"/>
      <c r="X549" s="210"/>
      <c r="Z549" s="209"/>
      <c r="AA549" s="210"/>
      <c r="AC549" s="209"/>
      <c r="AD549" s="210"/>
      <c r="AF549" s="209"/>
      <c r="AG549" s="210"/>
      <c r="AI549" s="209"/>
      <c r="AJ549" s="210"/>
      <c r="AL549" s="209"/>
      <c r="AM549" s="210"/>
      <c r="AO549" s="209"/>
      <c r="AP549" s="210"/>
      <c r="AR549" s="209"/>
      <c r="AS549" s="210"/>
      <c r="AU549" s="209"/>
      <c r="AV549" s="210"/>
      <c r="AX549" s="209"/>
      <c r="AY549" s="671"/>
      <c r="BA549" s="209"/>
      <c r="BB549" s="210"/>
      <c r="BD549" s="209"/>
      <c r="BE549" s="210"/>
      <c r="BG549" s="209"/>
      <c r="BH549" s="210"/>
      <c r="BJ549" s="209"/>
      <c r="BK549" s="210"/>
      <c r="BM549" s="209"/>
      <c r="BN549" s="210"/>
      <c r="BP549" s="209"/>
      <c r="BQ549" s="210"/>
      <c r="BS549" s="209"/>
      <c r="BT549" s="210"/>
      <c r="BV549" s="209"/>
      <c r="BW549" s="210"/>
      <c r="BY549" s="209"/>
      <c r="BZ549" s="210"/>
      <c r="CB549" s="209"/>
      <c r="CC549" s="210"/>
      <c r="CE549" s="209"/>
      <c r="CF549" s="210"/>
      <c r="CH549" s="209"/>
      <c r="CI549" s="210"/>
      <c r="CK549" s="209"/>
      <c r="CL549" s="210"/>
      <c r="CN549" s="209"/>
      <c r="CO549" s="210"/>
    </row>
    <row r="550" spans="1:93" ht="24.95" customHeight="1">
      <c r="A550" s="654" t="str">
        <f ca="1">IFERROR(IF(INDIRECT($A$14&amp;ROW())&lt;&gt;"",COUNTIF(Summary!$B$30:$B$1054,INDIRECT($A$14&amp;ROW())),""),"")</f>
        <v/>
      </c>
      <c r="B550" s="672"/>
      <c r="C550" s="210"/>
      <c r="E550" s="209"/>
      <c r="F550" s="210"/>
      <c r="H550" s="209"/>
      <c r="I550" s="210"/>
      <c r="K550" s="209"/>
      <c r="L550" s="210"/>
      <c r="N550" s="209"/>
      <c r="O550" s="210"/>
      <c r="Q550" s="209"/>
      <c r="R550" s="210"/>
      <c r="T550" s="209"/>
      <c r="U550" s="210"/>
      <c r="W550" s="209"/>
      <c r="X550" s="210"/>
      <c r="Z550" s="209"/>
      <c r="AA550" s="210"/>
      <c r="AC550" s="209"/>
      <c r="AD550" s="210"/>
      <c r="AF550" s="209"/>
      <c r="AG550" s="210"/>
      <c r="AI550" s="209"/>
      <c r="AJ550" s="210"/>
      <c r="AL550" s="209"/>
      <c r="AM550" s="210"/>
      <c r="AO550" s="209"/>
      <c r="AP550" s="210"/>
      <c r="AR550" s="209"/>
      <c r="AS550" s="210"/>
      <c r="AU550" s="209"/>
      <c r="AV550" s="210"/>
      <c r="AX550" s="209"/>
      <c r="AY550" s="671"/>
      <c r="BA550" s="209"/>
      <c r="BB550" s="210"/>
      <c r="BD550" s="209"/>
      <c r="BE550" s="210"/>
      <c r="BG550" s="209"/>
      <c r="BH550" s="210"/>
      <c r="BJ550" s="209"/>
      <c r="BK550" s="210"/>
      <c r="BM550" s="209"/>
      <c r="BN550" s="210"/>
      <c r="BP550" s="209"/>
      <c r="BQ550" s="210"/>
      <c r="BS550" s="209"/>
      <c r="BT550" s="210"/>
      <c r="BV550" s="209"/>
      <c r="BW550" s="210"/>
      <c r="BY550" s="209"/>
      <c r="BZ550" s="210"/>
      <c r="CB550" s="209"/>
      <c r="CC550" s="210"/>
      <c r="CE550" s="209"/>
      <c r="CF550" s="210"/>
      <c r="CH550" s="209"/>
      <c r="CI550" s="210"/>
      <c r="CK550" s="209"/>
      <c r="CL550" s="210"/>
      <c r="CN550" s="209"/>
      <c r="CO550" s="210"/>
    </row>
    <row r="551" spans="1:93" ht="24.95" customHeight="1">
      <c r="A551" s="654" t="str">
        <f ca="1">IFERROR(IF(INDIRECT($A$14&amp;ROW())&lt;&gt;"",COUNTIF(Summary!$B$30:$B$1054,INDIRECT($A$14&amp;ROW())),""),"")</f>
        <v/>
      </c>
      <c r="B551" s="672"/>
      <c r="C551" s="210"/>
      <c r="E551" s="209"/>
      <c r="F551" s="210"/>
      <c r="H551" s="209"/>
      <c r="I551" s="210"/>
      <c r="K551" s="209"/>
      <c r="L551" s="210"/>
      <c r="N551" s="209"/>
      <c r="O551" s="210"/>
      <c r="Q551" s="209"/>
      <c r="R551" s="210"/>
      <c r="T551" s="209"/>
      <c r="U551" s="210"/>
      <c r="W551" s="209"/>
      <c r="X551" s="210"/>
      <c r="Z551" s="209"/>
      <c r="AA551" s="210"/>
      <c r="AC551" s="209"/>
      <c r="AD551" s="210"/>
      <c r="AF551" s="209"/>
      <c r="AG551" s="210"/>
      <c r="AI551" s="209"/>
      <c r="AJ551" s="210"/>
      <c r="AL551" s="209"/>
      <c r="AM551" s="210"/>
      <c r="AO551" s="209"/>
      <c r="AP551" s="210"/>
      <c r="AR551" s="209"/>
      <c r="AS551" s="210"/>
      <c r="AU551" s="209"/>
      <c r="AV551" s="210"/>
      <c r="AX551" s="209"/>
      <c r="AY551" s="671"/>
      <c r="BA551" s="209"/>
      <c r="BB551" s="210"/>
      <c r="BD551" s="209"/>
      <c r="BE551" s="210"/>
      <c r="BG551" s="209"/>
      <c r="BH551" s="210"/>
      <c r="BJ551" s="209"/>
      <c r="BK551" s="210"/>
      <c r="BM551" s="209"/>
      <c r="BN551" s="210"/>
      <c r="BP551" s="209"/>
      <c r="BQ551" s="210"/>
      <c r="BS551" s="209"/>
      <c r="BT551" s="210"/>
      <c r="BV551" s="209"/>
      <c r="BW551" s="210"/>
      <c r="BY551" s="209"/>
      <c r="BZ551" s="210"/>
      <c r="CB551" s="209"/>
      <c r="CC551" s="210"/>
      <c r="CE551" s="209"/>
      <c r="CF551" s="210"/>
      <c r="CH551" s="209"/>
      <c r="CI551" s="210"/>
      <c r="CK551" s="209"/>
      <c r="CL551" s="210"/>
      <c r="CN551" s="209"/>
      <c r="CO551" s="210"/>
    </row>
    <row r="552" spans="1:93" ht="24.95" customHeight="1">
      <c r="A552" s="654" t="str">
        <f ca="1">IFERROR(IF(INDIRECT($A$14&amp;ROW())&lt;&gt;"",COUNTIF(Summary!$B$30:$B$1054,INDIRECT($A$14&amp;ROW())),""),"")</f>
        <v/>
      </c>
      <c r="B552" s="672"/>
      <c r="C552" s="210"/>
      <c r="E552" s="209"/>
      <c r="F552" s="210"/>
      <c r="H552" s="209"/>
      <c r="I552" s="210"/>
      <c r="K552" s="209"/>
      <c r="L552" s="210"/>
      <c r="N552" s="209"/>
      <c r="O552" s="210"/>
      <c r="Q552" s="209"/>
      <c r="R552" s="210"/>
      <c r="T552" s="209"/>
      <c r="U552" s="210"/>
      <c r="W552" s="209"/>
      <c r="X552" s="210"/>
      <c r="Z552" s="209"/>
      <c r="AA552" s="210"/>
      <c r="AC552" s="209"/>
      <c r="AD552" s="210"/>
      <c r="AF552" s="209"/>
      <c r="AG552" s="210"/>
      <c r="AI552" s="209"/>
      <c r="AJ552" s="210"/>
      <c r="AL552" s="209"/>
      <c r="AM552" s="210"/>
      <c r="AO552" s="209"/>
      <c r="AP552" s="210"/>
      <c r="AR552" s="209"/>
      <c r="AS552" s="210"/>
      <c r="AU552" s="209"/>
      <c r="AV552" s="210"/>
      <c r="AX552" s="209"/>
      <c r="AY552" s="671"/>
      <c r="BA552" s="209"/>
      <c r="BB552" s="210"/>
      <c r="BD552" s="209"/>
      <c r="BE552" s="210"/>
      <c r="BG552" s="209"/>
      <c r="BH552" s="210"/>
      <c r="BJ552" s="209"/>
      <c r="BK552" s="210"/>
      <c r="BM552" s="209"/>
      <c r="BN552" s="210"/>
      <c r="BP552" s="209"/>
      <c r="BQ552" s="210"/>
      <c r="BS552" s="209"/>
      <c r="BT552" s="210"/>
      <c r="BV552" s="209"/>
      <c r="BW552" s="210"/>
      <c r="BY552" s="209"/>
      <c r="BZ552" s="210"/>
      <c r="CB552" s="209"/>
      <c r="CC552" s="210"/>
      <c r="CE552" s="209"/>
      <c r="CF552" s="210"/>
      <c r="CH552" s="209"/>
      <c r="CI552" s="210"/>
      <c r="CK552" s="209"/>
      <c r="CL552" s="210"/>
      <c r="CN552" s="209"/>
      <c r="CO552" s="210"/>
    </row>
    <row r="553" spans="1:93" ht="24.95" customHeight="1">
      <c r="A553" s="654" t="str">
        <f ca="1">IFERROR(IF(INDIRECT($A$14&amp;ROW())&lt;&gt;"",COUNTIF(Summary!$B$30:$B$1054,INDIRECT($A$14&amp;ROW())),""),"")</f>
        <v/>
      </c>
      <c r="B553" s="672"/>
      <c r="C553" s="210"/>
      <c r="E553" s="209"/>
      <c r="F553" s="210"/>
      <c r="H553" s="209"/>
      <c r="I553" s="210"/>
      <c r="K553" s="209"/>
      <c r="L553" s="210"/>
      <c r="N553" s="209"/>
      <c r="O553" s="210"/>
      <c r="Q553" s="209"/>
      <c r="R553" s="210"/>
      <c r="T553" s="209"/>
      <c r="U553" s="210"/>
      <c r="W553" s="209"/>
      <c r="X553" s="210"/>
      <c r="Z553" s="209"/>
      <c r="AA553" s="210"/>
      <c r="AC553" s="209"/>
      <c r="AD553" s="210"/>
      <c r="AF553" s="209"/>
      <c r="AG553" s="210"/>
      <c r="AI553" s="209"/>
      <c r="AJ553" s="210"/>
      <c r="AL553" s="209"/>
      <c r="AM553" s="210"/>
      <c r="AO553" s="209"/>
      <c r="AP553" s="210"/>
      <c r="AR553" s="209"/>
      <c r="AS553" s="210"/>
      <c r="AU553" s="209"/>
      <c r="AV553" s="210"/>
      <c r="AX553" s="209"/>
      <c r="AY553" s="671"/>
      <c r="BA553" s="209"/>
      <c r="BB553" s="210"/>
      <c r="BD553" s="209"/>
      <c r="BE553" s="210"/>
      <c r="BG553" s="209"/>
      <c r="BH553" s="210"/>
      <c r="BJ553" s="209"/>
      <c r="BK553" s="210"/>
      <c r="BM553" s="209"/>
      <c r="BN553" s="210"/>
      <c r="BP553" s="209"/>
      <c r="BQ553" s="210"/>
      <c r="BS553" s="209"/>
      <c r="BT553" s="210"/>
      <c r="BV553" s="209"/>
      <c r="BW553" s="210"/>
      <c r="BY553" s="209"/>
      <c r="BZ553" s="210"/>
      <c r="CB553" s="209"/>
      <c r="CC553" s="210"/>
      <c r="CE553" s="209"/>
      <c r="CF553" s="210"/>
      <c r="CH553" s="209"/>
      <c r="CI553" s="210"/>
      <c r="CK553" s="209"/>
      <c r="CL553" s="210"/>
      <c r="CN553" s="209"/>
      <c r="CO553" s="210"/>
    </row>
    <row r="554" spans="1:93" ht="24.95" customHeight="1">
      <c r="A554" s="654" t="str">
        <f ca="1">IFERROR(IF(INDIRECT($A$14&amp;ROW())&lt;&gt;"",COUNTIF(Summary!$B$30:$B$1054,INDIRECT($A$14&amp;ROW())),""),"")</f>
        <v/>
      </c>
      <c r="B554" s="672"/>
      <c r="C554" s="210"/>
      <c r="E554" s="209"/>
      <c r="F554" s="210"/>
      <c r="H554" s="209"/>
      <c r="I554" s="210"/>
      <c r="K554" s="209"/>
      <c r="L554" s="210"/>
      <c r="N554" s="209"/>
      <c r="O554" s="210"/>
      <c r="Q554" s="209"/>
      <c r="R554" s="210"/>
      <c r="T554" s="209"/>
      <c r="U554" s="210"/>
      <c r="W554" s="209"/>
      <c r="X554" s="210"/>
      <c r="Z554" s="209"/>
      <c r="AA554" s="210"/>
      <c r="AC554" s="209"/>
      <c r="AD554" s="210"/>
      <c r="AF554" s="209"/>
      <c r="AG554" s="210"/>
      <c r="AI554" s="209"/>
      <c r="AJ554" s="210"/>
      <c r="AL554" s="209"/>
      <c r="AM554" s="210"/>
      <c r="AO554" s="209"/>
      <c r="AP554" s="210"/>
      <c r="AR554" s="209"/>
      <c r="AS554" s="210"/>
      <c r="AU554" s="209"/>
      <c r="AV554" s="210"/>
      <c r="AX554" s="209"/>
      <c r="AY554" s="671"/>
      <c r="BA554" s="209"/>
      <c r="BB554" s="210"/>
      <c r="BD554" s="209"/>
      <c r="BE554" s="210"/>
      <c r="BG554" s="209"/>
      <c r="BH554" s="210"/>
      <c r="BJ554" s="209"/>
      <c r="BK554" s="210"/>
      <c r="BM554" s="209"/>
      <c r="BN554" s="210"/>
      <c r="BP554" s="209"/>
      <c r="BQ554" s="210"/>
      <c r="BS554" s="209"/>
      <c r="BT554" s="210"/>
      <c r="BV554" s="209"/>
      <c r="BW554" s="210"/>
      <c r="BY554" s="209"/>
      <c r="BZ554" s="210"/>
      <c r="CB554" s="209"/>
      <c r="CC554" s="210"/>
      <c r="CE554" s="209"/>
      <c r="CF554" s="210"/>
      <c r="CH554" s="209"/>
      <c r="CI554" s="210"/>
      <c r="CK554" s="209"/>
      <c r="CL554" s="210"/>
      <c r="CN554" s="209"/>
      <c r="CO554" s="210"/>
    </row>
    <row r="555" spans="1:93" ht="24.95" customHeight="1">
      <c r="A555" s="654" t="str">
        <f ca="1">IFERROR(IF(INDIRECT($A$14&amp;ROW())&lt;&gt;"",COUNTIF(Summary!$B$30:$B$1054,INDIRECT($A$14&amp;ROW())),""),"")</f>
        <v/>
      </c>
      <c r="B555" s="672"/>
      <c r="C555" s="210"/>
      <c r="E555" s="209"/>
      <c r="F555" s="210"/>
      <c r="H555" s="209"/>
      <c r="I555" s="210"/>
      <c r="K555" s="209"/>
      <c r="L555" s="210"/>
      <c r="N555" s="209"/>
      <c r="O555" s="210"/>
      <c r="Q555" s="209"/>
      <c r="R555" s="210"/>
      <c r="T555" s="209"/>
      <c r="U555" s="210"/>
      <c r="W555" s="209"/>
      <c r="X555" s="210"/>
      <c r="Z555" s="209"/>
      <c r="AA555" s="210"/>
      <c r="AC555" s="209"/>
      <c r="AD555" s="210"/>
      <c r="AF555" s="209"/>
      <c r="AG555" s="210"/>
      <c r="AI555" s="209"/>
      <c r="AJ555" s="210"/>
      <c r="AL555" s="209"/>
      <c r="AM555" s="210"/>
      <c r="AO555" s="209"/>
      <c r="AP555" s="210"/>
      <c r="AR555" s="209"/>
      <c r="AS555" s="210"/>
      <c r="AU555" s="209"/>
      <c r="AV555" s="210"/>
      <c r="AX555" s="209"/>
      <c r="AY555" s="671"/>
      <c r="BA555" s="209"/>
      <c r="BB555" s="210"/>
      <c r="BD555" s="209"/>
      <c r="BE555" s="210"/>
      <c r="BG555" s="209"/>
      <c r="BH555" s="210"/>
      <c r="BJ555" s="209"/>
      <c r="BK555" s="210"/>
      <c r="BM555" s="209"/>
      <c r="BN555" s="210"/>
      <c r="BP555" s="209"/>
      <c r="BQ555" s="210"/>
      <c r="BS555" s="209"/>
      <c r="BT555" s="210"/>
      <c r="BV555" s="209"/>
      <c r="BW555" s="210"/>
      <c r="BY555" s="209"/>
      <c r="BZ555" s="210"/>
      <c r="CB555" s="209"/>
      <c r="CC555" s="210"/>
      <c r="CE555" s="209"/>
      <c r="CF555" s="210"/>
      <c r="CH555" s="209"/>
      <c r="CI555" s="210"/>
      <c r="CK555" s="209"/>
      <c r="CL555" s="210"/>
      <c r="CN555" s="209"/>
      <c r="CO555" s="210"/>
    </row>
    <row r="556" spans="1:93" ht="24.95" customHeight="1">
      <c r="A556" s="654" t="str">
        <f ca="1">IFERROR(IF(INDIRECT($A$14&amp;ROW())&lt;&gt;"",COUNTIF(Summary!$B$30:$B$1054,INDIRECT($A$14&amp;ROW())),""),"")</f>
        <v/>
      </c>
      <c r="B556" s="672"/>
      <c r="C556" s="210"/>
      <c r="E556" s="209"/>
      <c r="F556" s="210"/>
      <c r="H556" s="209"/>
      <c r="I556" s="210"/>
      <c r="K556" s="209"/>
      <c r="L556" s="210"/>
      <c r="N556" s="209"/>
      <c r="O556" s="210"/>
      <c r="Q556" s="209"/>
      <c r="R556" s="210"/>
      <c r="T556" s="209"/>
      <c r="U556" s="210"/>
      <c r="W556" s="209"/>
      <c r="X556" s="210"/>
      <c r="Z556" s="209"/>
      <c r="AA556" s="210"/>
      <c r="AC556" s="209"/>
      <c r="AD556" s="210"/>
      <c r="AF556" s="209"/>
      <c r="AG556" s="210"/>
      <c r="AI556" s="209"/>
      <c r="AJ556" s="210"/>
      <c r="AL556" s="209"/>
      <c r="AM556" s="210"/>
      <c r="AO556" s="209"/>
      <c r="AP556" s="210"/>
      <c r="AR556" s="209"/>
      <c r="AS556" s="210"/>
      <c r="AU556" s="209"/>
      <c r="AV556" s="210"/>
      <c r="AX556" s="209"/>
      <c r="AY556" s="671"/>
      <c r="BA556" s="209"/>
      <c r="BB556" s="210"/>
      <c r="BD556" s="209"/>
      <c r="BE556" s="210"/>
      <c r="BG556" s="209"/>
      <c r="BH556" s="210"/>
      <c r="BJ556" s="209"/>
      <c r="BK556" s="210"/>
      <c r="BM556" s="209"/>
      <c r="BN556" s="210"/>
      <c r="BP556" s="209"/>
      <c r="BQ556" s="210"/>
      <c r="BS556" s="209"/>
      <c r="BT556" s="210"/>
      <c r="BV556" s="209"/>
      <c r="BW556" s="210"/>
      <c r="BY556" s="209"/>
      <c r="BZ556" s="210"/>
      <c r="CB556" s="209"/>
      <c r="CC556" s="210"/>
      <c r="CE556" s="209"/>
      <c r="CF556" s="210"/>
      <c r="CH556" s="209"/>
      <c r="CI556" s="210"/>
      <c r="CK556" s="209"/>
      <c r="CL556" s="210"/>
      <c r="CN556" s="209"/>
      <c r="CO556" s="210"/>
    </row>
    <row r="557" spans="1:93" ht="24.95" customHeight="1">
      <c r="A557" s="654" t="str">
        <f ca="1">IFERROR(IF(INDIRECT($A$14&amp;ROW())&lt;&gt;"",COUNTIF(Summary!$B$30:$B$1054,INDIRECT($A$14&amp;ROW())),""),"")</f>
        <v/>
      </c>
      <c r="B557" s="672"/>
      <c r="C557" s="210"/>
      <c r="E557" s="209"/>
      <c r="F557" s="210"/>
      <c r="H557" s="209"/>
      <c r="I557" s="210"/>
      <c r="K557" s="209"/>
      <c r="L557" s="210"/>
      <c r="N557" s="209"/>
      <c r="O557" s="210"/>
      <c r="Q557" s="209"/>
      <c r="R557" s="210"/>
      <c r="T557" s="209"/>
      <c r="U557" s="210"/>
      <c r="W557" s="209"/>
      <c r="X557" s="210"/>
      <c r="Z557" s="209"/>
      <c r="AA557" s="210"/>
      <c r="AC557" s="209"/>
      <c r="AD557" s="210"/>
      <c r="AF557" s="209"/>
      <c r="AG557" s="210"/>
      <c r="AI557" s="209"/>
      <c r="AJ557" s="210"/>
      <c r="AL557" s="209"/>
      <c r="AM557" s="210"/>
      <c r="AO557" s="209"/>
      <c r="AP557" s="210"/>
      <c r="AR557" s="209"/>
      <c r="AS557" s="210"/>
      <c r="AU557" s="209"/>
      <c r="AV557" s="210"/>
      <c r="AX557" s="209"/>
      <c r="AY557" s="671"/>
      <c r="BA557" s="209"/>
      <c r="BB557" s="210"/>
      <c r="BD557" s="209"/>
      <c r="BE557" s="210"/>
      <c r="BG557" s="209"/>
      <c r="BH557" s="210"/>
      <c r="BJ557" s="209"/>
      <c r="BK557" s="210"/>
      <c r="BM557" s="209"/>
      <c r="BN557" s="210"/>
      <c r="BP557" s="209"/>
      <c r="BQ557" s="210"/>
      <c r="BS557" s="209"/>
      <c r="BT557" s="210"/>
      <c r="BV557" s="209"/>
      <c r="BW557" s="210"/>
      <c r="BY557" s="209"/>
      <c r="BZ557" s="210"/>
      <c r="CB557" s="209"/>
      <c r="CC557" s="210"/>
      <c r="CE557" s="209"/>
      <c r="CF557" s="210"/>
      <c r="CH557" s="209"/>
      <c r="CI557" s="210"/>
      <c r="CK557" s="209"/>
      <c r="CL557" s="210"/>
      <c r="CN557" s="209"/>
      <c r="CO557" s="210"/>
    </row>
    <row r="558" spans="1:93" ht="24.95" customHeight="1">
      <c r="A558" s="654" t="str">
        <f ca="1">IFERROR(IF(INDIRECT($A$14&amp;ROW())&lt;&gt;"",COUNTIF(Summary!$B$30:$B$1054,INDIRECT($A$14&amp;ROW())),""),"")</f>
        <v/>
      </c>
      <c r="B558" s="672"/>
      <c r="C558" s="210"/>
      <c r="E558" s="209"/>
      <c r="F558" s="210"/>
      <c r="H558" s="209"/>
      <c r="I558" s="210"/>
      <c r="K558" s="209"/>
      <c r="L558" s="210"/>
      <c r="N558" s="209"/>
      <c r="O558" s="210"/>
      <c r="Q558" s="209"/>
      <c r="R558" s="210"/>
      <c r="T558" s="209"/>
      <c r="U558" s="210"/>
      <c r="W558" s="209"/>
      <c r="X558" s="210"/>
      <c r="Z558" s="209"/>
      <c r="AA558" s="210"/>
      <c r="AC558" s="209"/>
      <c r="AD558" s="210"/>
      <c r="AF558" s="209"/>
      <c r="AG558" s="210"/>
      <c r="AI558" s="209"/>
      <c r="AJ558" s="210"/>
      <c r="AL558" s="209"/>
      <c r="AM558" s="210"/>
      <c r="AO558" s="209"/>
      <c r="AP558" s="210"/>
      <c r="AR558" s="209"/>
      <c r="AS558" s="210"/>
      <c r="AU558" s="209"/>
      <c r="AV558" s="210"/>
      <c r="AX558" s="209"/>
      <c r="AY558" s="671"/>
      <c r="BA558" s="209"/>
      <c r="BB558" s="210"/>
      <c r="BD558" s="209"/>
      <c r="BE558" s="210"/>
      <c r="BG558" s="209"/>
      <c r="BH558" s="210"/>
      <c r="BJ558" s="209"/>
      <c r="BK558" s="210"/>
      <c r="BM558" s="209"/>
      <c r="BN558" s="210"/>
      <c r="BP558" s="209"/>
      <c r="BQ558" s="210"/>
      <c r="BS558" s="209"/>
      <c r="BT558" s="210"/>
      <c r="BV558" s="209"/>
      <c r="BW558" s="210"/>
      <c r="BY558" s="209"/>
      <c r="BZ558" s="210"/>
      <c r="CB558" s="209"/>
      <c r="CC558" s="210"/>
      <c r="CE558" s="209"/>
      <c r="CF558" s="210"/>
      <c r="CH558" s="209"/>
      <c r="CI558" s="210"/>
      <c r="CK558" s="209"/>
      <c r="CL558" s="210"/>
      <c r="CN558" s="209"/>
      <c r="CO558" s="210"/>
    </row>
    <row r="559" spans="1:93" ht="24.95" customHeight="1">
      <c r="A559" s="654" t="str">
        <f ca="1">IFERROR(IF(INDIRECT($A$14&amp;ROW())&lt;&gt;"",COUNTIF(Summary!$B$30:$B$1054,INDIRECT($A$14&amp;ROW())),""),"")</f>
        <v/>
      </c>
      <c r="B559" s="672"/>
      <c r="C559" s="210"/>
      <c r="E559" s="209"/>
      <c r="F559" s="210"/>
      <c r="H559" s="209"/>
      <c r="I559" s="210"/>
      <c r="K559" s="209"/>
      <c r="L559" s="210"/>
      <c r="N559" s="209"/>
      <c r="O559" s="210"/>
      <c r="Q559" s="209"/>
      <c r="R559" s="210"/>
      <c r="T559" s="209"/>
      <c r="U559" s="210"/>
      <c r="W559" s="209"/>
      <c r="X559" s="210"/>
      <c r="Z559" s="209"/>
      <c r="AA559" s="210"/>
      <c r="AC559" s="209"/>
      <c r="AD559" s="210"/>
      <c r="AF559" s="209"/>
      <c r="AG559" s="210"/>
      <c r="AI559" s="209"/>
      <c r="AJ559" s="210"/>
      <c r="AL559" s="209"/>
      <c r="AM559" s="210"/>
      <c r="AO559" s="209"/>
      <c r="AP559" s="210"/>
      <c r="AR559" s="209"/>
      <c r="AS559" s="210"/>
      <c r="AU559" s="209"/>
      <c r="AV559" s="210"/>
      <c r="AX559" s="209"/>
      <c r="AY559" s="671"/>
      <c r="BA559" s="209"/>
      <c r="BB559" s="210"/>
      <c r="BD559" s="209"/>
      <c r="BE559" s="210"/>
      <c r="BG559" s="209"/>
      <c r="BH559" s="210"/>
      <c r="BJ559" s="209"/>
      <c r="BK559" s="210"/>
      <c r="BM559" s="209"/>
      <c r="BN559" s="210"/>
      <c r="BP559" s="209"/>
      <c r="BQ559" s="210"/>
      <c r="BS559" s="209"/>
      <c r="BT559" s="210"/>
      <c r="BV559" s="209"/>
      <c r="BW559" s="210"/>
      <c r="BY559" s="209"/>
      <c r="BZ559" s="210"/>
      <c r="CB559" s="209"/>
      <c r="CC559" s="210"/>
      <c r="CE559" s="209"/>
      <c r="CF559" s="210"/>
      <c r="CH559" s="209"/>
      <c r="CI559" s="210"/>
      <c r="CK559" s="209"/>
      <c r="CL559" s="210"/>
      <c r="CN559" s="209"/>
      <c r="CO559" s="210"/>
    </row>
    <row r="560" spans="1:93" ht="24.95" customHeight="1">
      <c r="A560" s="654" t="str">
        <f ca="1">IFERROR(IF(INDIRECT($A$14&amp;ROW())&lt;&gt;"",COUNTIF(Summary!$B$30:$B$1054,INDIRECT($A$14&amp;ROW())),""),"")</f>
        <v/>
      </c>
      <c r="B560" s="672"/>
      <c r="C560" s="210"/>
      <c r="E560" s="209"/>
      <c r="F560" s="210"/>
      <c r="H560" s="209"/>
      <c r="I560" s="210"/>
      <c r="K560" s="209"/>
      <c r="L560" s="210"/>
      <c r="N560" s="209"/>
      <c r="O560" s="210"/>
      <c r="Q560" s="209"/>
      <c r="R560" s="210"/>
      <c r="T560" s="209"/>
      <c r="U560" s="210"/>
      <c r="W560" s="209"/>
      <c r="X560" s="210"/>
      <c r="Z560" s="209"/>
      <c r="AA560" s="210"/>
      <c r="AC560" s="209"/>
      <c r="AD560" s="210"/>
      <c r="AF560" s="209"/>
      <c r="AG560" s="210"/>
      <c r="AI560" s="209"/>
      <c r="AJ560" s="210"/>
      <c r="AL560" s="209"/>
      <c r="AM560" s="210"/>
      <c r="AO560" s="209"/>
      <c r="AP560" s="210"/>
      <c r="AR560" s="209"/>
      <c r="AS560" s="210"/>
      <c r="AU560" s="209"/>
      <c r="AV560" s="210"/>
      <c r="AX560" s="209"/>
      <c r="AY560" s="671"/>
      <c r="BA560" s="209"/>
      <c r="BB560" s="210"/>
      <c r="BD560" s="209"/>
      <c r="BE560" s="210"/>
      <c r="BG560" s="209"/>
      <c r="BH560" s="210"/>
      <c r="BJ560" s="209"/>
      <c r="BK560" s="210"/>
      <c r="BM560" s="209"/>
      <c r="BN560" s="210"/>
      <c r="BP560" s="209"/>
      <c r="BQ560" s="210"/>
      <c r="BS560" s="209"/>
      <c r="BT560" s="210"/>
      <c r="BV560" s="209"/>
      <c r="BW560" s="210"/>
      <c r="BY560" s="209"/>
      <c r="BZ560" s="210"/>
      <c r="CB560" s="209"/>
      <c r="CC560" s="210"/>
      <c r="CE560" s="209"/>
      <c r="CF560" s="210"/>
      <c r="CH560" s="209"/>
      <c r="CI560" s="210"/>
      <c r="CK560" s="209"/>
      <c r="CL560" s="210"/>
      <c r="CN560" s="209"/>
      <c r="CO560" s="210"/>
    </row>
    <row r="561" spans="1:93" ht="24.95" customHeight="1">
      <c r="A561" s="654" t="str">
        <f ca="1">IFERROR(IF(INDIRECT($A$14&amp;ROW())&lt;&gt;"",COUNTIF(Summary!$B$30:$B$1054,INDIRECT($A$14&amp;ROW())),""),"")</f>
        <v/>
      </c>
      <c r="B561" s="672"/>
      <c r="C561" s="210"/>
      <c r="E561" s="209"/>
      <c r="F561" s="210"/>
      <c r="H561" s="209"/>
      <c r="I561" s="210"/>
      <c r="K561" s="209"/>
      <c r="L561" s="210"/>
      <c r="N561" s="209"/>
      <c r="O561" s="210"/>
      <c r="Q561" s="209"/>
      <c r="R561" s="210"/>
      <c r="T561" s="209"/>
      <c r="U561" s="210"/>
      <c r="W561" s="209"/>
      <c r="X561" s="210"/>
      <c r="Z561" s="209"/>
      <c r="AA561" s="210"/>
      <c r="AC561" s="209"/>
      <c r="AD561" s="210"/>
      <c r="AF561" s="209"/>
      <c r="AG561" s="210"/>
      <c r="AI561" s="209"/>
      <c r="AJ561" s="210"/>
      <c r="AL561" s="209"/>
      <c r="AM561" s="210"/>
      <c r="AO561" s="209"/>
      <c r="AP561" s="210"/>
      <c r="AR561" s="209"/>
      <c r="AS561" s="210"/>
      <c r="AU561" s="209"/>
      <c r="AV561" s="210"/>
      <c r="AX561" s="209"/>
      <c r="AY561" s="671"/>
      <c r="BA561" s="209"/>
      <c r="BB561" s="210"/>
      <c r="BD561" s="209"/>
      <c r="BE561" s="210"/>
      <c r="BG561" s="209"/>
      <c r="BH561" s="210"/>
      <c r="BJ561" s="209"/>
      <c r="BK561" s="210"/>
      <c r="BM561" s="209"/>
      <c r="BN561" s="210"/>
      <c r="BP561" s="209"/>
      <c r="BQ561" s="210"/>
      <c r="BS561" s="209"/>
      <c r="BT561" s="210"/>
      <c r="BV561" s="209"/>
      <c r="BW561" s="210"/>
      <c r="BY561" s="209"/>
      <c r="BZ561" s="210"/>
      <c r="CB561" s="209"/>
      <c r="CC561" s="210"/>
      <c r="CE561" s="209"/>
      <c r="CF561" s="210"/>
      <c r="CH561" s="209"/>
      <c r="CI561" s="210"/>
      <c r="CK561" s="209"/>
      <c r="CL561" s="210"/>
      <c r="CN561" s="209"/>
      <c r="CO561" s="210"/>
    </row>
    <row r="562" spans="1:93" ht="24.95" customHeight="1">
      <c r="A562" s="654" t="str">
        <f ca="1">IFERROR(IF(INDIRECT($A$14&amp;ROW())&lt;&gt;"",COUNTIF(Summary!$B$30:$B$1054,INDIRECT($A$14&amp;ROW())),""),"")</f>
        <v/>
      </c>
      <c r="B562" s="672"/>
      <c r="C562" s="210"/>
      <c r="E562" s="209"/>
      <c r="F562" s="210"/>
      <c r="H562" s="209"/>
      <c r="I562" s="210"/>
      <c r="K562" s="209"/>
      <c r="L562" s="210"/>
      <c r="N562" s="209"/>
      <c r="O562" s="210"/>
      <c r="Q562" s="209"/>
      <c r="R562" s="210"/>
      <c r="T562" s="209"/>
      <c r="U562" s="210"/>
      <c r="W562" s="209"/>
      <c r="X562" s="210"/>
      <c r="Z562" s="209"/>
      <c r="AA562" s="210"/>
      <c r="AC562" s="209"/>
      <c r="AD562" s="210"/>
      <c r="AF562" s="209"/>
      <c r="AG562" s="210"/>
      <c r="AI562" s="209"/>
      <c r="AJ562" s="210"/>
      <c r="AL562" s="209"/>
      <c r="AM562" s="210"/>
      <c r="AO562" s="209"/>
      <c r="AP562" s="210"/>
      <c r="AR562" s="209"/>
      <c r="AS562" s="210"/>
      <c r="AU562" s="209"/>
      <c r="AV562" s="210"/>
      <c r="AX562" s="209"/>
      <c r="AY562" s="671"/>
      <c r="BA562" s="209"/>
      <c r="BB562" s="210"/>
      <c r="BD562" s="209"/>
      <c r="BE562" s="210"/>
      <c r="BG562" s="209"/>
      <c r="BH562" s="210"/>
      <c r="BJ562" s="209"/>
      <c r="BK562" s="210"/>
      <c r="BM562" s="209"/>
      <c r="BN562" s="210"/>
      <c r="BP562" s="209"/>
      <c r="BQ562" s="210"/>
      <c r="BS562" s="209"/>
      <c r="BT562" s="210"/>
      <c r="BV562" s="209"/>
      <c r="BW562" s="210"/>
      <c r="BY562" s="209"/>
      <c r="BZ562" s="210"/>
      <c r="CB562" s="209"/>
      <c r="CC562" s="210"/>
      <c r="CE562" s="209"/>
      <c r="CF562" s="210"/>
      <c r="CH562" s="209"/>
      <c r="CI562" s="210"/>
      <c r="CK562" s="209"/>
      <c r="CL562" s="210"/>
      <c r="CN562" s="209"/>
      <c r="CO562" s="210"/>
    </row>
    <row r="563" spans="1:93" ht="24.95" customHeight="1">
      <c r="A563" s="654" t="str">
        <f ca="1">IFERROR(IF(INDIRECT($A$14&amp;ROW())&lt;&gt;"",COUNTIF(Summary!$B$30:$B$1054,INDIRECT($A$14&amp;ROW())),""),"")</f>
        <v/>
      </c>
      <c r="B563" s="672"/>
      <c r="C563" s="210"/>
      <c r="E563" s="209"/>
      <c r="F563" s="210"/>
      <c r="H563" s="209"/>
      <c r="I563" s="210"/>
      <c r="K563" s="209"/>
      <c r="L563" s="210"/>
      <c r="N563" s="209"/>
      <c r="O563" s="210"/>
      <c r="Q563" s="209"/>
      <c r="R563" s="210"/>
      <c r="T563" s="209"/>
      <c r="U563" s="210"/>
      <c r="W563" s="209"/>
      <c r="X563" s="210"/>
      <c r="Z563" s="209"/>
      <c r="AA563" s="210"/>
      <c r="AC563" s="209"/>
      <c r="AD563" s="210"/>
      <c r="AF563" s="209"/>
      <c r="AG563" s="210"/>
      <c r="AI563" s="209"/>
      <c r="AJ563" s="210"/>
      <c r="AL563" s="209"/>
      <c r="AM563" s="210"/>
      <c r="AO563" s="209"/>
      <c r="AP563" s="210"/>
      <c r="AR563" s="209"/>
      <c r="AS563" s="210"/>
      <c r="AU563" s="209"/>
      <c r="AV563" s="210"/>
      <c r="AX563" s="209"/>
      <c r="AY563" s="671"/>
      <c r="BA563" s="209"/>
      <c r="BB563" s="210"/>
      <c r="BD563" s="209"/>
      <c r="BE563" s="210"/>
      <c r="BG563" s="209"/>
      <c r="BH563" s="210"/>
      <c r="BJ563" s="209"/>
      <c r="BK563" s="210"/>
      <c r="BM563" s="209"/>
      <c r="BN563" s="210"/>
      <c r="BP563" s="209"/>
      <c r="BQ563" s="210"/>
      <c r="BS563" s="209"/>
      <c r="BT563" s="210"/>
      <c r="BV563" s="209"/>
      <c r="BW563" s="210"/>
      <c r="BY563" s="209"/>
      <c r="BZ563" s="210"/>
      <c r="CB563" s="209"/>
      <c r="CC563" s="210"/>
      <c r="CE563" s="209"/>
      <c r="CF563" s="210"/>
      <c r="CH563" s="209"/>
      <c r="CI563" s="210"/>
      <c r="CK563" s="209"/>
      <c r="CL563" s="210"/>
      <c r="CN563" s="209"/>
      <c r="CO563" s="210"/>
    </row>
    <row r="564" spans="1:93" ht="24.95" customHeight="1">
      <c r="A564" s="654" t="str">
        <f ca="1">IFERROR(IF(INDIRECT($A$14&amp;ROW())&lt;&gt;"",COUNTIF(Summary!$B$30:$B$1054,INDIRECT($A$14&amp;ROW())),""),"")</f>
        <v/>
      </c>
      <c r="B564" s="672"/>
      <c r="C564" s="210"/>
      <c r="E564" s="209"/>
      <c r="F564" s="210"/>
      <c r="H564" s="209"/>
      <c r="I564" s="210"/>
      <c r="K564" s="209"/>
      <c r="L564" s="210"/>
      <c r="N564" s="209"/>
      <c r="O564" s="210"/>
      <c r="Q564" s="209"/>
      <c r="R564" s="210"/>
      <c r="T564" s="209"/>
      <c r="U564" s="210"/>
      <c r="W564" s="209"/>
      <c r="X564" s="210"/>
      <c r="Z564" s="209"/>
      <c r="AA564" s="210"/>
      <c r="AC564" s="209"/>
      <c r="AD564" s="210"/>
      <c r="AF564" s="209"/>
      <c r="AG564" s="210"/>
      <c r="AI564" s="209"/>
      <c r="AJ564" s="210"/>
      <c r="AL564" s="209"/>
      <c r="AM564" s="210"/>
      <c r="AO564" s="209"/>
      <c r="AP564" s="210"/>
      <c r="AR564" s="209"/>
      <c r="AS564" s="210"/>
      <c r="AU564" s="209"/>
      <c r="AV564" s="210"/>
      <c r="AX564" s="209"/>
      <c r="AY564" s="671"/>
      <c r="BA564" s="209"/>
      <c r="BB564" s="210"/>
      <c r="BD564" s="209"/>
      <c r="BE564" s="210"/>
      <c r="BG564" s="209"/>
      <c r="BH564" s="210"/>
      <c r="BJ564" s="209"/>
      <c r="BK564" s="210"/>
      <c r="BM564" s="209"/>
      <c r="BN564" s="210"/>
      <c r="BP564" s="209"/>
      <c r="BQ564" s="210"/>
      <c r="BS564" s="209"/>
      <c r="BT564" s="210"/>
      <c r="BV564" s="209"/>
      <c r="BW564" s="210"/>
      <c r="BY564" s="209"/>
      <c r="BZ564" s="210"/>
      <c r="CB564" s="209"/>
      <c r="CC564" s="210"/>
      <c r="CE564" s="209"/>
      <c r="CF564" s="210"/>
      <c r="CH564" s="209"/>
      <c r="CI564" s="210"/>
      <c r="CK564" s="209"/>
      <c r="CL564" s="210"/>
      <c r="CN564" s="209"/>
      <c r="CO564" s="210"/>
    </row>
    <row r="565" spans="1:93" ht="24.95" customHeight="1">
      <c r="A565" s="654" t="str">
        <f ca="1">IFERROR(IF(INDIRECT($A$14&amp;ROW())&lt;&gt;"",COUNTIF(Summary!$B$30:$B$1054,INDIRECT($A$14&amp;ROW())),""),"")</f>
        <v/>
      </c>
      <c r="B565" s="672"/>
      <c r="C565" s="210"/>
      <c r="E565" s="209"/>
      <c r="F565" s="210"/>
      <c r="H565" s="209"/>
      <c r="I565" s="210"/>
      <c r="K565" s="209"/>
      <c r="L565" s="210"/>
      <c r="N565" s="209"/>
      <c r="O565" s="210"/>
      <c r="Q565" s="209"/>
      <c r="R565" s="210"/>
      <c r="T565" s="209"/>
      <c r="U565" s="210"/>
      <c r="W565" s="209"/>
      <c r="X565" s="210"/>
      <c r="Z565" s="209"/>
      <c r="AA565" s="210"/>
      <c r="AC565" s="209"/>
      <c r="AD565" s="210"/>
      <c r="AF565" s="209"/>
      <c r="AG565" s="210"/>
      <c r="AI565" s="209"/>
      <c r="AJ565" s="210"/>
      <c r="AL565" s="209"/>
      <c r="AM565" s="210"/>
      <c r="AO565" s="209"/>
      <c r="AP565" s="210"/>
      <c r="AR565" s="209"/>
      <c r="AS565" s="210"/>
      <c r="AU565" s="209"/>
      <c r="AV565" s="210"/>
      <c r="AX565" s="209"/>
      <c r="AY565" s="671"/>
      <c r="BA565" s="209"/>
      <c r="BB565" s="210"/>
      <c r="BD565" s="209"/>
      <c r="BE565" s="210"/>
      <c r="BG565" s="209"/>
      <c r="BH565" s="210"/>
      <c r="BJ565" s="209"/>
      <c r="BK565" s="210"/>
      <c r="BM565" s="209"/>
      <c r="BN565" s="210"/>
      <c r="BP565" s="209"/>
      <c r="BQ565" s="210"/>
      <c r="BS565" s="209"/>
      <c r="BT565" s="210"/>
      <c r="BV565" s="209"/>
      <c r="BW565" s="210"/>
      <c r="BY565" s="209"/>
      <c r="BZ565" s="210"/>
      <c r="CB565" s="209"/>
      <c r="CC565" s="210"/>
      <c r="CE565" s="209"/>
      <c r="CF565" s="210"/>
      <c r="CH565" s="209"/>
      <c r="CI565" s="210"/>
      <c r="CK565" s="209"/>
      <c r="CL565" s="210"/>
      <c r="CN565" s="209"/>
      <c r="CO565" s="210"/>
    </row>
    <row r="566" spans="1:93" ht="24.95" customHeight="1">
      <c r="A566" s="654" t="str">
        <f ca="1">IFERROR(IF(INDIRECT($A$14&amp;ROW())&lt;&gt;"",COUNTIF(Summary!$B$30:$B$1054,INDIRECT($A$14&amp;ROW())),""),"")</f>
        <v/>
      </c>
      <c r="B566" s="672"/>
      <c r="C566" s="210"/>
      <c r="E566" s="209"/>
      <c r="F566" s="210"/>
      <c r="H566" s="209"/>
      <c r="I566" s="210"/>
      <c r="K566" s="209"/>
      <c r="L566" s="210"/>
      <c r="N566" s="209"/>
      <c r="O566" s="210"/>
      <c r="Q566" s="209"/>
      <c r="R566" s="210"/>
      <c r="T566" s="209"/>
      <c r="U566" s="210"/>
      <c r="W566" s="209"/>
      <c r="X566" s="210"/>
      <c r="Z566" s="209"/>
      <c r="AA566" s="210"/>
      <c r="AC566" s="209"/>
      <c r="AD566" s="210"/>
      <c r="AF566" s="209"/>
      <c r="AG566" s="210"/>
      <c r="AI566" s="209"/>
      <c r="AJ566" s="210"/>
      <c r="AL566" s="209"/>
      <c r="AM566" s="210"/>
      <c r="AO566" s="209"/>
      <c r="AP566" s="210"/>
      <c r="AR566" s="209"/>
      <c r="AS566" s="210"/>
      <c r="AU566" s="209"/>
      <c r="AV566" s="210"/>
      <c r="AX566" s="209"/>
      <c r="AY566" s="671"/>
      <c r="BA566" s="209"/>
      <c r="BB566" s="210"/>
      <c r="BD566" s="209"/>
      <c r="BE566" s="210"/>
      <c r="BG566" s="209"/>
      <c r="BH566" s="210"/>
      <c r="BJ566" s="209"/>
      <c r="BK566" s="210"/>
      <c r="BM566" s="209"/>
      <c r="BN566" s="210"/>
      <c r="BP566" s="209"/>
      <c r="BQ566" s="210"/>
      <c r="BS566" s="209"/>
      <c r="BT566" s="210"/>
      <c r="BV566" s="209"/>
      <c r="BW566" s="210"/>
      <c r="BY566" s="209"/>
      <c r="BZ566" s="210"/>
      <c r="CB566" s="209"/>
      <c r="CC566" s="210"/>
      <c r="CE566" s="209"/>
      <c r="CF566" s="210"/>
      <c r="CH566" s="209"/>
      <c r="CI566" s="210"/>
      <c r="CK566" s="209"/>
      <c r="CL566" s="210"/>
      <c r="CN566" s="209"/>
      <c r="CO566" s="210"/>
    </row>
    <row r="567" spans="1:93" ht="24.95" customHeight="1">
      <c r="A567" s="654" t="str">
        <f ca="1">IFERROR(IF(INDIRECT($A$14&amp;ROW())&lt;&gt;"",COUNTIF(Summary!$B$30:$B$1054,INDIRECT($A$14&amp;ROW())),""),"")</f>
        <v/>
      </c>
      <c r="B567" s="672"/>
      <c r="C567" s="210"/>
      <c r="E567" s="209"/>
      <c r="F567" s="210"/>
      <c r="H567" s="209"/>
      <c r="I567" s="210"/>
      <c r="K567" s="209"/>
      <c r="L567" s="210"/>
      <c r="N567" s="209"/>
      <c r="O567" s="210"/>
      <c r="Q567" s="209"/>
      <c r="R567" s="210"/>
      <c r="T567" s="209"/>
      <c r="U567" s="210"/>
      <c r="W567" s="209"/>
      <c r="X567" s="210"/>
      <c r="Z567" s="209"/>
      <c r="AA567" s="210"/>
      <c r="AC567" s="209"/>
      <c r="AD567" s="210"/>
      <c r="AF567" s="209"/>
      <c r="AG567" s="210"/>
      <c r="AI567" s="209"/>
      <c r="AJ567" s="210"/>
      <c r="AL567" s="209"/>
      <c r="AM567" s="210"/>
      <c r="AO567" s="209"/>
      <c r="AP567" s="210"/>
      <c r="AR567" s="209"/>
      <c r="AS567" s="210"/>
      <c r="AU567" s="209"/>
      <c r="AV567" s="210"/>
      <c r="AX567" s="209"/>
      <c r="AY567" s="671"/>
      <c r="BA567" s="209"/>
      <c r="BB567" s="210"/>
      <c r="BD567" s="209"/>
      <c r="BE567" s="210"/>
      <c r="BG567" s="209"/>
      <c r="BH567" s="210"/>
      <c r="BJ567" s="209"/>
      <c r="BK567" s="210"/>
      <c r="BM567" s="209"/>
      <c r="BN567" s="210"/>
      <c r="BP567" s="209"/>
      <c r="BQ567" s="210"/>
      <c r="BS567" s="209"/>
      <c r="BT567" s="210"/>
      <c r="BV567" s="209"/>
      <c r="BW567" s="210"/>
      <c r="BY567" s="209"/>
      <c r="BZ567" s="210"/>
      <c r="CB567" s="209"/>
      <c r="CC567" s="210"/>
      <c r="CE567" s="209"/>
      <c r="CF567" s="210"/>
      <c r="CH567" s="209"/>
      <c r="CI567" s="210"/>
      <c r="CK567" s="209"/>
      <c r="CL567" s="210"/>
      <c r="CN567" s="209"/>
      <c r="CO567" s="210"/>
    </row>
    <row r="568" spans="1:93" ht="24.95" customHeight="1">
      <c r="A568" s="654" t="str">
        <f ca="1">IFERROR(IF(INDIRECT($A$14&amp;ROW())&lt;&gt;"",COUNTIF(Summary!$B$30:$B$1054,INDIRECT($A$14&amp;ROW())),""),"")</f>
        <v/>
      </c>
      <c r="B568" s="672"/>
      <c r="C568" s="210"/>
      <c r="E568" s="209"/>
      <c r="F568" s="210"/>
      <c r="H568" s="209"/>
      <c r="I568" s="210"/>
      <c r="K568" s="209"/>
      <c r="L568" s="210"/>
      <c r="N568" s="209"/>
      <c r="O568" s="210"/>
      <c r="Q568" s="209"/>
      <c r="R568" s="210"/>
      <c r="T568" s="209"/>
      <c r="U568" s="210"/>
      <c r="W568" s="209"/>
      <c r="X568" s="210"/>
      <c r="Z568" s="209"/>
      <c r="AA568" s="210"/>
      <c r="AC568" s="209"/>
      <c r="AD568" s="210"/>
      <c r="AF568" s="209"/>
      <c r="AG568" s="210"/>
      <c r="AI568" s="209"/>
      <c r="AJ568" s="210"/>
      <c r="AL568" s="209"/>
      <c r="AM568" s="210"/>
      <c r="AO568" s="209"/>
      <c r="AP568" s="210"/>
      <c r="AR568" s="209"/>
      <c r="AS568" s="210"/>
      <c r="AU568" s="209"/>
      <c r="AV568" s="210"/>
      <c r="AX568" s="209"/>
      <c r="AY568" s="671"/>
      <c r="BA568" s="209"/>
      <c r="BB568" s="210"/>
      <c r="BD568" s="209"/>
      <c r="BE568" s="210"/>
      <c r="BG568" s="209"/>
      <c r="BH568" s="210"/>
      <c r="BJ568" s="209"/>
      <c r="BK568" s="210"/>
      <c r="BM568" s="209"/>
      <c r="BN568" s="210"/>
      <c r="BP568" s="209"/>
      <c r="BQ568" s="210"/>
      <c r="BS568" s="209"/>
      <c r="BT568" s="210"/>
      <c r="BV568" s="209"/>
      <c r="BW568" s="210"/>
      <c r="BY568" s="209"/>
      <c r="BZ568" s="210"/>
      <c r="CB568" s="209"/>
      <c r="CC568" s="210"/>
      <c r="CE568" s="209"/>
      <c r="CF568" s="210"/>
      <c r="CH568" s="209"/>
      <c r="CI568" s="210"/>
      <c r="CK568" s="209"/>
      <c r="CL568" s="210"/>
      <c r="CN568" s="209"/>
      <c r="CO568" s="210"/>
    </row>
    <row r="569" spans="1:93" ht="24.95" customHeight="1">
      <c r="A569" s="654" t="str">
        <f ca="1">IFERROR(IF(INDIRECT($A$14&amp;ROW())&lt;&gt;"",COUNTIF(Summary!$B$30:$B$1054,INDIRECT($A$14&amp;ROW())),""),"")</f>
        <v/>
      </c>
      <c r="B569" s="672"/>
      <c r="C569" s="210"/>
      <c r="E569" s="209"/>
      <c r="F569" s="210"/>
      <c r="H569" s="209"/>
      <c r="I569" s="210"/>
      <c r="K569" s="209"/>
      <c r="L569" s="210"/>
      <c r="N569" s="209"/>
      <c r="O569" s="210"/>
      <c r="Q569" s="209"/>
      <c r="R569" s="210"/>
      <c r="T569" s="209"/>
      <c r="U569" s="210"/>
      <c r="W569" s="209"/>
      <c r="X569" s="210"/>
      <c r="Z569" s="209"/>
      <c r="AA569" s="210"/>
      <c r="AC569" s="209"/>
      <c r="AD569" s="210"/>
      <c r="AF569" s="209"/>
      <c r="AG569" s="210"/>
      <c r="AI569" s="209"/>
      <c r="AJ569" s="210"/>
      <c r="AL569" s="209"/>
      <c r="AM569" s="210"/>
      <c r="AO569" s="209"/>
      <c r="AP569" s="210"/>
      <c r="AR569" s="209"/>
      <c r="AS569" s="210"/>
      <c r="AU569" s="209"/>
      <c r="AV569" s="210"/>
      <c r="AX569" s="209"/>
      <c r="AY569" s="671"/>
      <c r="BA569" s="209"/>
      <c r="BB569" s="210"/>
      <c r="BD569" s="209"/>
      <c r="BE569" s="210"/>
      <c r="BG569" s="209"/>
      <c r="BH569" s="210"/>
      <c r="BJ569" s="209"/>
      <c r="BK569" s="210"/>
      <c r="BM569" s="209"/>
      <c r="BN569" s="210"/>
      <c r="BP569" s="209"/>
      <c r="BQ569" s="210"/>
      <c r="BS569" s="209"/>
      <c r="BT569" s="210"/>
      <c r="BV569" s="209"/>
      <c r="BW569" s="210"/>
      <c r="BY569" s="209"/>
      <c r="BZ569" s="210"/>
      <c r="CB569" s="209"/>
      <c r="CC569" s="210"/>
      <c r="CE569" s="209"/>
      <c r="CF569" s="210"/>
      <c r="CH569" s="209"/>
      <c r="CI569" s="210"/>
      <c r="CK569" s="209"/>
      <c r="CL569" s="210"/>
      <c r="CN569" s="209"/>
      <c r="CO569" s="210"/>
    </row>
    <row r="570" spans="1:93" ht="24.95" customHeight="1">
      <c r="A570" s="654" t="str">
        <f ca="1">IFERROR(IF(INDIRECT($A$14&amp;ROW())&lt;&gt;"",COUNTIF(Summary!$B$30:$B$1054,INDIRECT($A$14&amp;ROW())),""),"")</f>
        <v/>
      </c>
      <c r="B570" s="672"/>
      <c r="C570" s="210"/>
      <c r="E570" s="209"/>
      <c r="F570" s="210"/>
      <c r="H570" s="209"/>
      <c r="I570" s="210"/>
      <c r="K570" s="209"/>
      <c r="L570" s="210"/>
      <c r="N570" s="209"/>
      <c r="O570" s="210"/>
      <c r="Q570" s="209"/>
      <c r="R570" s="210"/>
      <c r="T570" s="209"/>
      <c r="U570" s="210"/>
      <c r="W570" s="209"/>
      <c r="X570" s="210"/>
      <c r="Z570" s="209"/>
      <c r="AA570" s="210"/>
      <c r="AC570" s="209"/>
      <c r="AD570" s="210"/>
      <c r="AF570" s="209"/>
      <c r="AG570" s="210"/>
      <c r="AI570" s="209"/>
      <c r="AJ570" s="210"/>
      <c r="AL570" s="209"/>
      <c r="AM570" s="210"/>
      <c r="AO570" s="209"/>
      <c r="AP570" s="210"/>
      <c r="AR570" s="209"/>
      <c r="AS570" s="210"/>
      <c r="AU570" s="209"/>
      <c r="AV570" s="210"/>
      <c r="AX570" s="209"/>
      <c r="AY570" s="671"/>
      <c r="BA570" s="209"/>
      <c r="BB570" s="210"/>
      <c r="BD570" s="209"/>
      <c r="BE570" s="210"/>
      <c r="BG570" s="209"/>
      <c r="BH570" s="210"/>
      <c r="BJ570" s="209"/>
      <c r="BK570" s="210"/>
      <c r="BM570" s="209"/>
      <c r="BN570" s="210"/>
      <c r="BP570" s="209"/>
      <c r="BQ570" s="210"/>
      <c r="BS570" s="209"/>
      <c r="BT570" s="210"/>
      <c r="BV570" s="209"/>
      <c r="BW570" s="210"/>
      <c r="BY570" s="209"/>
      <c r="BZ570" s="210"/>
      <c r="CB570" s="209"/>
      <c r="CC570" s="210"/>
      <c r="CE570" s="209"/>
      <c r="CF570" s="210"/>
      <c r="CH570" s="209"/>
      <c r="CI570" s="210"/>
      <c r="CK570" s="209"/>
      <c r="CL570" s="210"/>
      <c r="CN570" s="209"/>
      <c r="CO570" s="210"/>
    </row>
    <row r="571" spans="1:93" ht="24.95" customHeight="1">
      <c r="A571" s="654" t="str">
        <f ca="1">IFERROR(IF(INDIRECT($A$14&amp;ROW())&lt;&gt;"",COUNTIF(Summary!$B$30:$B$1054,INDIRECT($A$14&amp;ROW())),""),"")</f>
        <v/>
      </c>
      <c r="B571" s="672"/>
      <c r="C571" s="210"/>
      <c r="E571" s="209"/>
      <c r="F571" s="210"/>
      <c r="H571" s="209"/>
      <c r="I571" s="210"/>
      <c r="K571" s="209"/>
      <c r="L571" s="210"/>
      <c r="N571" s="209"/>
      <c r="O571" s="210"/>
      <c r="Q571" s="209"/>
      <c r="R571" s="210"/>
      <c r="T571" s="209"/>
      <c r="U571" s="210"/>
      <c r="W571" s="209"/>
      <c r="X571" s="210"/>
      <c r="Z571" s="209"/>
      <c r="AA571" s="210"/>
      <c r="AC571" s="209"/>
      <c r="AD571" s="210"/>
      <c r="AF571" s="209"/>
      <c r="AG571" s="210"/>
      <c r="AI571" s="209"/>
      <c r="AJ571" s="210"/>
      <c r="AL571" s="209"/>
      <c r="AM571" s="210"/>
      <c r="AO571" s="209"/>
      <c r="AP571" s="210"/>
      <c r="AR571" s="209"/>
      <c r="AS571" s="210"/>
      <c r="AU571" s="209"/>
      <c r="AV571" s="210"/>
      <c r="AX571" s="209"/>
      <c r="AY571" s="671"/>
      <c r="BA571" s="209"/>
      <c r="BB571" s="210"/>
      <c r="BD571" s="209"/>
      <c r="BE571" s="210"/>
      <c r="BG571" s="209"/>
      <c r="BH571" s="210"/>
      <c r="BJ571" s="209"/>
      <c r="BK571" s="210"/>
      <c r="BM571" s="209"/>
      <c r="BN571" s="210"/>
      <c r="BP571" s="209"/>
      <c r="BQ571" s="210"/>
      <c r="BS571" s="209"/>
      <c r="BT571" s="210"/>
      <c r="BV571" s="209"/>
      <c r="BW571" s="210"/>
      <c r="BY571" s="209"/>
      <c r="BZ571" s="210"/>
      <c r="CB571" s="209"/>
      <c r="CC571" s="210"/>
      <c r="CE571" s="209"/>
      <c r="CF571" s="210"/>
      <c r="CH571" s="209"/>
      <c r="CI571" s="210"/>
      <c r="CK571" s="209"/>
      <c r="CL571" s="210"/>
      <c r="CN571" s="209"/>
      <c r="CO571" s="210"/>
    </row>
    <row r="572" spans="1:93" ht="24.95" customHeight="1">
      <c r="A572" s="654" t="str">
        <f ca="1">IFERROR(IF(INDIRECT($A$14&amp;ROW())&lt;&gt;"",COUNTIF(Summary!$B$30:$B$1054,INDIRECT($A$14&amp;ROW())),""),"")</f>
        <v/>
      </c>
      <c r="B572" s="672"/>
      <c r="C572" s="210"/>
      <c r="E572" s="209"/>
      <c r="F572" s="210"/>
      <c r="H572" s="209"/>
      <c r="I572" s="210"/>
      <c r="K572" s="209"/>
      <c r="L572" s="210"/>
      <c r="N572" s="209"/>
      <c r="O572" s="210"/>
      <c r="Q572" s="209"/>
      <c r="R572" s="210"/>
      <c r="T572" s="209"/>
      <c r="U572" s="210"/>
      <c r="W572" s="209"/>
      <c r="X572" s="210"/>
      <c r="Z572" s="209"/>
      <c r="AA572" s="210"/>
      <c r="AC572" s="209"/>
      <c r="AD572" s="210"/>
      <c r="AF572" s="209"/>
      <c r="AG572" s="210"/>
      <c r="AI572" s="209"/>
      <c r="AJ572" s="210"/>
      <c r="AL572" s="209"/>
      <c r="AM572" s="210"/>
      <c r="AO572" s="209"/>
      <c r="AP572" s="210"/>
      <c r="AR572" s="209"/>
      <c r="AS572" s="210"/>
      <c r="AU572" s="209"/>
      <c r="AV572" s="210"/>
      <c r="AX572" s="209"/>
      <c r="AY572" s="671"/>
      <c r="BA572" s="209"/>
      <c r="BB572" s="210"/>
      <c r="BD572" s="209"/>
      <c r="BE572" s="210"/>
      <c r="BG572" s="209"/>
      <c r="BH572" s="210"/>
      <c r="BJ572" s="209"/>
      <c r="BK572" s="210"/>
      <c r="BM572" s="209"/>
      <c r="BN572" s="210"/>
      <c r="BP572" s="209"/>
      <c r="BQ572" s="210"/>
      <c r="BS572" s="209"/>
      <c r="BT572" s="210"/>
      <c r="BV572" s="209"/>
      <c r="BW572" s="210"/>
      <c r="BY572" s="209"/>
      <c r="BZ572" s="210"/>
      <c r="CB572" s="209"/>
      <c r="CC572" s="210"/>
      <c r="CE572" s="209"/>
      <c r="CF572" s="210"/>
      <c r="CH572" s="209"/>
      <c r="CI572" s="210"/>
      <c r="CK572" s="209"/>
      <c r="CL572" s="210"/>
      <c r="CN572" s="209"/>
      <c r="CO572" s="210"/>
    </row>
    <row r="573" spans="1:93" ht="24.95" customHeight="1">
      <c r="A573" s="654" t="str">
        <f ca="1">IFERROR(IF(INDIRECT($A$14&amp;ROW())&lt;&gt;"",COUNTIF(Summary!$B$30:$B$1054,INDIRECT($A$14&amp;ROW())),""),"")</f>
        <v/>
      </c>
      <c r="B573" s="672"/>
      <c r="C573" s="210"/>
      <c r="E573" s="209"/>
      <c r="F573" s="210"/>
      <c r="H573" s="209"/>
      <c r="I573" s="210"/>
      <c r="K573" s="209"/>
      <c r="L573" s="210"/>
      <c r="N573" s="209"/>
      <c r="O573" s="210"/>
      <c r="Q573" s="209"/>
      <c r="R573" s="210"/>
      <c r="T573" s="209"/>
      <c r="U573" s="210"/>
      <c r="W573" s="209"/>
      <c r="X573" s="210"/>
      <c r="Z573" s="209"/>
      <c r="AA573" s="210"/>
      <c r="AC573" s="209"/>
      <c r="AD573" s="210"/>
      <c r="AF573" s="209"/>
      <c r="AG573" s="210"/>
      <c r="AI573" s="209"/>
      <c r="AJ573" s="210"/>
      <c r="AL573" s="209"/>
      <c r="AM573" s="210"/>
      <c r="AO573" s="209"/>
      <c r="AP573" s="210"/>
      <c r="AR573" s="209"/>
      <c r="AS573" s="210"/>
      <c r="AU573" s="209"/>
      <c r="AV573" s="210"/>
      <c r="AX573" s="209"/>
      <c r="AY573" s="671"/>
      <c r="BA573" s="209"/>
      <c r="BB573" s="210"/>
      <c r="BD573" s="209"/>
      <c r="BE573" s="210"/>
      <c r="BG573" s="209"/>
      <c r="BH573" s="210"/>
      <c r="BJ573" s="209"/>
      <c r="BK573" s="210"/>
      <c r="BM573" s="209"/>
      <c r="BN573" s="210"/>
      <c r="BP573" s="209"/>
      <c r="BQ573" s="210"/>
      <c r="BS573" s="209"/>
      <c r="BT573" s="210"/>
      <c r="BV573" s="209"/>
      <c r="BW573" s="210"/>
      <c r="BY573" s="209"/>
      <c r="BZ573" s="210"/>
      <c r="CB573" s="209"/>
      <c r="CC573" s="210"/>
      <c r="CE573" s="209"/>
      <c r="CF573" s="210"/>
      <c r="CH573" s="209"/>
      <c r="CI573" s="210"/>
      <c r="CK573" s="209"/>
      <c r="CL573" s="210"/>
      <c r="CN573" s="209"/>
      <c r="CO573" s="210"/>
    </row>
    <row r="574" spans="1:93" ht="24.95" customHeight="1">
      <c r="A574" s="654" t="str">
        <f ca="1">IFERROR(IF(INDIRECT($A$14&amp;ROW())&lt;&gt;"",COUNTIF(Summary!$B$30:$B$1054,INDIRECT($A$14&amp;ROW())),""),"")</f>
        <v/>
      </c>
      <c r="B574" s="672"/>
      <c r="C574" s="210"/>
      <c r="E574" s="209"/>
      <c r="F574" s="210"/>
      <c r="H574" s="209"/>
      <c r="I574" s="210"/>
      <c r="K574" s="209"/>
      <c r="L574" s="210"/>
      <c r="N574" s="209"/>
      <c r="O574" s="210"/>
      <c r="Q574" s="209"/>
      <c r="R574" s="210"/>
      <c r="T574" s="209"/>
      <c r="U574" s="210"/>
      <c r="W574" s="209"/>
      <c r="X574" s="210"/>
      <c r="Z574" s="209"/>
      <c r="AA574" s="210"/>
      <c r="AC574" s="209"/>
      <c r="AD574" s="210"/>
      <c r="AF574" s="209"/>
      <c r="AG574" s="210"/>
      <c r="AI574" s="209"/>
      <c r="AJ574" s="210"/>
      <c r="AL574" s="209"/>
      <c r="AM574" s="210"/>
      <c r="AO574" s="209"/>
      <c r="AP574" s="210"/>
      <c r="AR574" s="209"/>
      <c r="AS574" s="210"/>
      <c r="AU574" s="209"/>
      <c r="AV574" s="210"/>
      <c r="AX574" s="209"/>
      <c r="AY574" s="671"/>
      <c r="BA574" s="209"/>
      <c r="BB574" s="210"/>
      <c r="BD574" s="209"/>
      <c r="BE574" s="210"/>
      <c r="BG574" s="209"/>
      <c r="BH574" s="210"/>
      <c r="BJ574" s="209"/>
      <c r="BK574" s="210"/>
      <c r="BM574" s="209"/>
      <c r="BN574" s="210"/>
      <c r="BP574" s="209"/>
      <c r="BQ574" s="210"/>
      <c r="BS574" s="209"/>
      <c r="BT574" s="210"/>
      <c r="BV574" s="209"/>
      <c r="BW574" s="210"/>
      <c r="BY574" s="209"/>
      <c r="BZ574" s="210"/>
      <c r="CB574" s="209"/>
      <c r="CC574" s="210"/>
      <c r="CE574" s="209"/>
      <c r="CF574" s="210"/>
      <c r="CH574" s="209"/>
      <c r="CI574" s="210"/>
      <c r="CK574" s="209"/>
      <c r="CL574" s="210"/>
      <c r="CN574" s="209"/>
      <c r="CO574" s="210"/>
    </row>
    <row r="575" spans="1:93" ht="24.95" customHeight="1">
      <c r="A575" s="654" t="str">
        <f ca="1">IFERROR(IF(INDIRECT($A$14&amp;ROW())&lt;&gt;"",COUNTIF(Summary!$B$30:$B$1054,INDIRECT($A$14&amp;ROW())),""),"")</f>
        <v/>
      </c>
      <c r="B575" s="672"/>
      <c r="C575" s="210"/>
      <c r="E575" s="209"/>
      <c r="F575" s="210"/>
      <c r="H575" s="209"/>
      <c r="I575" s="210"/>
      <c r="K575" s="209"/>
      <c r="L575" s="210"/>
      <c r="N575" s="209"/>
      <c r="O575" s="210"/>
      <c r="Q575" s="209"/>
      <c r="R575" s="210"/>
      <c r="T575" s="209"/>
      <c r="U575" s="210"/>
      <c r="W575" s="209"/>
      <c r="X575" s="210"/>
      <c r="Z575" s="209"/>
      <c r="AA575" s="210"/>
      <c r="AC575" s="209"/>
      <c r="AD575" s="210"/>
      <c r="AF575" s="209"/>
      <c r="AG575" s="210"/>
      <c r="AI575" s="209"/>
      <c r="AJ575" s="210"/>
      <c r="AL575" s="209"/>
      <c r="AM575" s="210"/>
      <c r="AO575" s="209"/>
      <c r="AP575" s="210"/>
      <c r="AR575" s="209"/>
      <c r="AS575" s="210"/>
      <c r="AU575" s="209"/>
      <c r="AV575" s="210"/>
      <c r="AX575" s="209"/>
      <c r="AY575" s="671"/>
      <c r="BA575" s="209"/>
      <c r="BB575" s="210"/>
      <c r="BD575" s="209"/>
      <c r="BE575" s="210"/>
      <c r="BG575" s="209"/>
      <c r="BH575" s="210"/>
      <c r="BJ575" s="209"/>
      <c r="BK575" s="210"/>
      <c r="BM575" s="209"/>
      <c r="BN575" s="210"/>
      <c r="BP575" s="209"/>
      <c r="BQ575" s="210"/>
      <c r="BS575" s="209"/>
      <c r="BT575" s="210"/>
      <c r="BV575" s="209"/>
      <c r="BW575" s="210"/>
      <c r="BY575" s="209"/>
      <c r="BZ575" s="210"/>
      <c r="CB575" s="209"/>
      <c r="CC575" s="210"/>
      <c r="CE575" s="209"/>
      <c r="CF575" s="210"/>
      <c r="CH575" s="209"/>
      <c r="CI575" s="210"/>
      <c r="CK575" s="209"/>
      <c r="CL575" s="210"/>
      <c r="CN575" s="209"/>
      <c r="CO575" s="210"/>
    </row>
    <row r="576" spans="1:93" ht="24.95" customHeight="1">
      <c r="A576" s="654" t="str">
        <f ca="1">IFERROR(IF(INDIRECT($A$14&amp;ROW())&lt;&gt;"",COUNTIF(Summary!$B$30:$B$1054,INDIRECT($A$14&amp;ROW())),""),"")</f>
        <v/>
      </c>
      <c r="B576" s="672"/>
      <c r="C576" s="210"/>
      <c r="E576" s="209"/>
      <c r="F576" s="210"/>
      <c r="H576" s="209"/>
      <c r="I576" s="210"/>
      <c r="K576" s="209"/>
      <c r="L576" s="210"/>
      <c r="N576" s="209"/>
      <c r="O576" s="210"/>
      <c r="Q576" s="209"/>
      <c r="R576" s="210"/>
      <c r="T576" s="209"/>
      <c r="U576" s="210"/>
      <c r="W576" s="209"/>
      <c r="X576" s="210"/>
      <c r="Z576" s="209"/>
      <c r="AA576" s="210"/>
      <c r="AC576" s="209"/>
      <c r="AD576" s="210"/>
      <c r="AF576" s="209"/>
      <c r="AG576" s="210"/>
      <c r="AI576" s="209"/>
      <c r="AJ576" s="210"/>
      <c r="AL576" s="209"/>
      <c r="AM576" s="210"/>
      <c r="AO576" s="209"/>
      <c r="AP576" s="210"/>
      <c r="AR576" s="209"/>
      <c r="AS576" s="210"/>
      <c r="AU576" s="209"/>
      <c r="AV576" s="210"/>
      <c r="AX576" s="209"/>
      <c r="AY576" s="671"/>
      <c r="BA576" s="209"/>
      <c r="BB576" s="210"/>
      <c r="BD576" s="209"/>
      <c r="BE576" s="210"/>
      <c r="BG576" s="209"/>
      <c r="BH576" s="210"/>
      <c r="BJ576" s="209"/>
      <c r="BK576" s="210"/>
      <c r="BM576" s="209"/>
      <c r="BN576" s="210"/>
      <c r="BP576" s="209"/>
      <c r="BQ576" s="210"/>
      <c r="BS576" s="209"/>
      <c r="BT576" s="210"/>
      <c r="BV576" s="209"/>
      <c r="BW576" s="210"/>
      <c r="BY576" s="209"/>
      <c r="BZ576" s="210"/>
      <c r="CB576" s="209"/>
      <c r="CC576" s="210"/>
      <c r="CE576" s="209"/>
      <c r="CF576" s="210"/>
      <c r="CH576" s="209"/>
      <c r="CI576" s="210"/>
      <c r="CK576" s="209"/>
      <c r="CL576" s="210"/>
      <c r="CN576" s="209"/>
      <c r="CO576" s="210"/>
    </row>
    <row r="577" spans="1:93" ht="24.95" customHeight="1">
      <c r="A577" s="654" t="str">
        <f ca="1">IFERROR(IF(INDIRECT($A$14&amp;ROW())&lt;&gt;"",COUNTIF(Summary!$B$30:$B$1054,INDIRECT($A$14&amp;ROW())),""),"")</f>
        <v/>
      </c>
      <c r="B577" s="672"/>
      <c r="C577" s="210"/>
      <c r="E577" s="209"/>
      <c r="F577" s="210"/>
      <c r="H577" s="209"/>
      <c r="I577" s="210"/>
      <c r="K577" s="209"/>
      <c r="L577" s="210"/>
      <c r="N577" s="209"/>
      <c r="O577" s="210"/>
      <c r="Q577" s="209"/>
      <c r="R577" s="210"/>
      <c r="T577" s="209"/>
      <c r="U577" s="210"/>
      <c r="W577" s="209"/>
      <c r="X577" s="210"/>
      <c r="Z577" s="209"/>
      <c r="AA577" s="210"/>
      <c r="AC577" s="209"/>
      <c r="AD577" s="210"/>
      <c r="AF577" s="209"/>
      <c r="AG577" s="210"/>
      <c r="AI577" s="209"/>
      <c r="AJ577" s="210"/>
      <c r="AL577" s="209"/>
      <c r="AM577" s="210"/>
      <c r="AO577" s="209"/>
      <c r="AP577" s="210"/>
      <c r="AR577" s="209"/>
      <c r="AS577" s="210"/>
      <c r="AU577" s="209"/>
      <c r="AV577" s="210"/>
      <c r="AX577" s="209"/>
      <c r="AY577" s="671"/>
      <c r="BA577" s="209"/>
      <c r="BB577" s="210"/>
      <c r="BD577" s="209"/>
      <c r="BE577" s="210"/>
      <c r="BG577" s="209"/>
      <c r="BH577" s="210"/>
      <c r="BJ577" s="209"/>
      <c r="BK577" s="210"/>
      <c r="BM577" s="209"/>
      <c r="BN577" s="210"/>
      <c r="BP577" s="209"/>
      <c r="BQ577" s="210"/>
      <c r="BS577" s="209"/>
      <c r="BT577" s="210"/>
      <c r="BV577" s="209"/>
      <c r="BW577" s="210"/>
      <c r="BY577" s="209"/>
      <c r="BZ577" s="210"/>
      <c r="CB577" s="209"/>
      <c r="CC577" s="210"/>
      <c r="CE577" s="209"/>
      <c r="CF577" s="210"/>
      <c r="CH577" s="209"/>
      <c r="CI577" s="210"/>
      <c r="CK577" s="209"/>
      <c r="CL577" s="210"/>
      <c r="CN577" s="209"/>
      <c r="CO577" s="210"/>
    </row>
    <row r="578" spans="1:93" ht="24.95" customHeight="1">
      <c r="A578" s="654" t="str">
        <f ca="1">IFERROR(IF(INDIRECT($A$14&amp;ROW())&lt;&gt;"",COUNTIF(Summary!$B$30:$B$1054,INDIRECT($A$14&amp;ROW())),""),"")</f>
        <v/>
      </c>
      <c r="B578" s="672"/>
      <c r="C578" s="210"/>
      <c r="E578" s="209"/>
      <c r="F578" s="210"/>
      <c r="H578" s="209"/>
      <c r="I578" s="210"/>
      <c r="K578" s="209"/>
      <c r="L578" s="210"/>
      <c r="N578" s="209"/>
      <c r="O578" s="210"/>
      <c r="Q578" s="209"/>
      <c r="R578" s="210"/>
      <c r="T578" s="209"/>
      <c r="U578" s="210"/>
      <c r="W578" s="209"/>
      <c r="X578" s="210"/>
      <c r="Z578" s="209"/>
      <c r="AA578" s="210"/>
      <c r="AC578" s="209"/>
      <c r="AD578" s="210"/>
      <c r="AF578" s="209"/>
      <c r="AG578" s="210"/>
      <c r="AI578" s="209"/>
      <c r="AJ578" s="210"/>
      <c r="AL578" s="209"/>
      <c r="AM578" s="210"/>
      <c r="AO578" s="209"/>
      <c r="AP578" s="210"/>
      <c r="AR578" s="209"/>
      <c r="AS578" s="210"/>
      <c r="AU578" s="209"/>
      <c r="AV578" s="210"/>
      <c r="AX578" s="209"/>
      <c r="AY578" s="671"/>
      <c r="BA578" s="209"/>
      <c r="BB578" s="210"/>
      <c r="BD578" s="209"/>
      <c r="BE578" s="210"/>
      <c r="BG578" s="209"/>
      <c r="BH578" s="210"/>
      <c r="BJ578" s="209"/>
      <c r="BK578" s="210"/>
      <c r="BM578" s="209"/>
      <c r="BN578" s="210"/>
      <c r="BP578" s="209"/>
      <c r="BQ578" s="210"/>
      <c r="BS578" s="209"/>
      <c r="BT578" s="210"/>
      <c r="BV578" s="209"/>
      <c r="BW578" s="210"/>
      <c r="BY578" s="209"/>
      <c r="BZ578" s="210"/>
      <c r="CB578" s="209"/>
      <c r="CC578" s="210"/>
      <c r="CE578" s="209"/>
      <c r="CF578" s="210"/>
      <c r="CH578" s="209"/>
      <c r="CI578" s="210"/>
      <c r="CK578" s="209"/>
      <c r="CL578" s="210"/>
      <c r="CN578" s="209"/>
      <c r="CO578" s="210"/>
    </row>
    <row r="579" spans="1:93" ht="24.95" customHeight="1">
      <c r="A579" s="654" t="str">
        <f ca="1">IFERROR(IF(INDIRECT($A$14&amp;ROW())&lt;&gt;"",COUNTIF(Summary!$B$30:$B$1054,INDIRECT($A$14&amp;ROW())),""),"")</f>
        <v/>
      </c>
      <c r="B579" s="672"/>
      <c r="C579" s="210"/>
      <c r="E579" s="209"/>
      <c r="F579" s="210"/>
      <c r="H579" s="209"/>
      <c r="I579" s="210"/>
      <c r="K579" s="209"/>
      <c r="L579" s="210"/>
      <c r="N579" s="209"/>
      <c r="O579" s="210"/>
      <c r="Q579" s="209"/>
      <c r="R579" s="210"/>
      <c r="T579" s="209"/>
      <c r="U579" s="210"/>
      <c r="W579" s="209"/>
      <c r="X579" s="210"/>
      <c r="Z579" s="209"/>
      <c r="AA579" s="210"/>
      <c r="AC579" s="209"/>
      <c r="AD579" s="210"/>
      <c r="AF579" s="209"/>
      <c r="AG579" s="210"/>
      <c r="AI579" s="209"/>
      <c r="AJ579" s="210"/>
      <c r="AL579" s="209"/>
      <c r="AM579" s="210"/>
      <c r="AO579" s="209"/>
      <c r="AP579" s="210"/>
      <c r="AR579" s="209"/>
      <c r="AS579" s="210"/>
      <c r="AU579" s="209"/>
      <c r="AV579" s="210"/>
      <c r="AX579" s="209"/>
      <c r="AY579" s="671"/>
      <c r="BA579" s="209"/>
      <c r="BB579" s="210"/>
      <c r="BD579" s="209"/>
      <c r="BE579" s="210"/>
      <c r="BG579" s="209"/>
      <c r="BH579" s="210"/>
      <c r="BJ579" s="209"/>
      <c r="BK579" s="210"/>
      <c r="BM579" s="209"/>
      <c r="BN579" s="210"/>
      <c r="BP579" s="209"/>
      <c r="BQ579" s="210"/>
      <c r="BS579" s="209"/>
      <c r="BT579" s="210"/>
      <c r="BV579" s="209"/>
      <c r="BW579" s="210"/>
      <c r="BY579" s="209"/>
      <c r="BZ579" s="210"/>
      <c r="CB579" s="209"/>
      <c r="CC579" s="210"/>
      <c r="CE579" s="209"/>
      <c r="CF579" s="210"/>
      <c r="CH579" s="209"/>
      <c r="CI579" s="210"/>
      <c r="CK579" s="209"/>
      <c r="CL579" s="210"/>
      <c r="CN579" s="209"/>
      <c r="CO579" s="210"/>
    </row>
    <row r="580" spans="1:93" ht="24.95" customHeight="1">
      <c r="A580" s="654" t="str">
        <f ca="1">IFERROR(IF(INDIRECT($A$14&amp;ROW())&lt;&gt;"",COUNTIF(Summary!$B$30:$B$1054,INDIRECT($A$14&amp;ROW())),""),"")</f>
        <v/>
      </c>
      <c r="B580" s="672"/>
      <c r="C580" s="210"/>
      <c r="E580" s="209"/>
      <c r="F580" s="210"/>
      <c r="H580" s="209"/>
      <c r="I580" s="210"/>
      <c r="K580" s="209"/>
      <c r="L580" s="210"/>
      <c r="N580" s="209"/>
      <c r="O580" s="210"/>
      <c r="Q580" s="209"/>
      <c r="R580" s="210"/>
      <c r="T580" s="209"/>
      <c r="U580" s="210"/>
      <c r="W580" s="209"/>
      <c r="X580" s="210"/>
      <c r="Z580" s="209"/>
      <c r="AA580" s="210"/>
      <c r="AC580" s="209"/>
      <c r="AD580" s="210"/>
      <c r="AF580" s="209"/>
      <c r="AG580" s="210"/>
      <c r="AI580" s="209"/>
      <c r="AJ580" s="210"/>
      <c r="AL580" s="209"/>
      <c r="AM580" s="210"/>
      <c r="AO580" s="209"/>
      <c r="AP580" s="210"/>
      <c r="AR580" s="209"/>
      <c r="AS580" s="210"/>
      <c r="AU580" s="209"/>
      <c r="AV580" s="210"/>
      <c r="AX580" s="209"/>
      <c r="AY580" s="671"/>
      <c r="BA580" s="209"/>
      <c r="BB580" s="210"/>
      <c r="BD580" s="209"/>
      <c r="BE580" s="210"/>
      <c r="BG580" s="209"/>
      <c r="BH580" s="210"/>
      <c r="BJ580" s="209"/>
      <c r="BK580" s="210"/>
      <c r="BM580" s="209"/>
      <c r="BN580" s="210"/>
      <c r="BP580" s="209"/>
      <c r="BQ580" s="210"/>
      <c r="BS580" s="209"/>
      <c r="BT580" s="210"/>
      <c r="BV580" s="209"/>
      <c r="BW580" s="210"/>
      <c r="BY580" s="209"/>
      <c r="BZ580" s="210"/>
      <c r="CB580" s="209"/>
      <c r="CC580" s="210"/>
      <c r="CE580" s="209"/>
      <c r="CF580" s="210"/>
      <c r="CH580" s="209"/>
      <c r="CI580" s="210"/>
      <c r="CK580" s="209"/>
      <c r="CL580" s="210"/>
      <c r="CN580" s="209"/>
      <c r="CO580" s="210"/>
    </row>
    <row r="581" spans="1:93" ht="24.95" customHeight="1">
      <c r="A581" s="654" t="str">
        <f ca="1">IFERROR(IF(INDIRECT($A$14&amp;ROW())&lt;&gt;"",COUNTIF(Summary!$B$30:$B$1054,INDIRECT($A$14&amp;ROW())),""),"")</f>
        <v/>
      </c>
      <c r="B581" s="672"/>
      <c r="C581" s="210"/>
      <c r="E581" s="209"/>
      <c r="F581" s="210"/>
      <c r="H581" s="209"/>
      <c r="I581" s="210"/>
      <c r="K581" s="209"/>
      <c r="L581" s="210"/>
      <c r="N581" s="209"/>
      <c r="O581" s="210"/>
      <c r="Q581" s="209"/>
      <c r="R581" s="210"/>
      <c r="T581" s="209"/>
      <c r="U581" s="210"/>
      <c r="W581" s="209"/>
      <c r="X581" s="210"/>
      <c r="Z581" s="209"/>
      <c r="AA581" s="210"/>
      <c r="AC581" s="209"/>
      <c r="AD581" s="210"/>
      <c r="AF581" s="209"/>
      <c r="AG581" s="210"/>
      <c r="AI581" s="209"/>
      <c r="AJ581" s="210"/>
      <c r="AL581" s="209"/>
      <c r="AM581" s="210"/>
      <c r="AO581" s="209"/>
      <c r="AP581" s="210"/>
      <c r="AR581" s="209"/>
      <c r="AS581" s="210"/>
      <c r="AU581" s="209"/>
      <c r="AV581" s="210"/>
      <c r="AX581" s="209"/>
      <c r="AY581" s="671"/>
      <c r="BA581" s="209"/>
      <c r="BB581" s="210"/>
      <c r="BD581" s="209"/>
      <c r="BE581" s="210"/>
      <c r="BG581" s="209"/>
      <c r="BH581" s="210"/>
      <c r="BJ581" s="209"/>
      <c r="BK581" s="210"/>
      <c r="BM581" s="209"/>
      <c r="BN581" s="210"/>
      <c r="BP581" s="209"/>
      <c r="BQ581" s="210"/>
      <c r="BS581" s="209"/>
      <c r="BT581" s="210"/>
      <c r="BV581" s="209"/>
      <c r="BW581" s="210"/>
      <c r="BY581" s="209"/>
      <c r="BZ581" s="210"/>
      <c r="CB581" s="209"/>
      <c r="CC581" s="210"/>
      <c r="CE581" s="209"/>
      <c r="CF581" s="210"/>
      <c r="CH581" s="209"/>
      <c r="CI581" s="210"/>
      <c r="CK581" s="209"/>
      <c r="CL581" s="210"/>
      <c r="CN581" s="209"/>
      <c r="CO581" s="210"/>
    </row>
    <row r="582" spans="1:93" ht="24.95" customHeight="1">
      <c r="A582" s="654" t="str">
        <f ca="1">IFERROR(IF(INDIRECT($A$14&amp;ROW())&lt;&gt;"",COUNTIF(Summary!$B$30:$B$1054,INDIRECT($A$14&amp;ROW())),""),"")</f>
        <v/>
      </c>
      <c r="B582" s="672"/>
      <c r="C582" s="210"/>
      <c r="E582" s="209"/>
      <c r="F582" s="210"/>
      <c r="H582" s="209"/>
      <c r="I582" s="210"/>
      <c r="K582" s="209"/>
      <c r="L582" s="210"/>
      <c r="N582" s="209"/>
      <c r="O582" s="210"/>
      <c r="Q582" s="209"/>
      <c r="R582" s="210"/>
      <c r="T582" s="209"/>
      <c r="U582" s="210"/>
      <c r="W582" s="209"/>
      <c r="X582" s="210"/>
      <c r="Z582" s="209"/>
      <c r="AA582" s="210"/>
      <c r="AC582" s="209"/>
      <c r="AD582" s="210"/>
      <c r="AF582" s="209"/>
      <c r="AG582" s="210"/>
      <c r="AI582" s="209"/>
      <c r="AJ582" s="210"/>
      <c r="AL582" s="209"/>
      <c r="AM582" s="210"/>
      <c r="AO582" s="209"/>
      <c r="AP582" s="210"/>
      <c r="AR582" s="209"/>
      <c r="AS582" s="210"/>
      <c r="AU582" s="209"/>
      <c r="AV582" s="210"/>
      <c r="AX582" s="209"/>
      <c r="AY582" s="671"/>
      <c r="BA582" s="209"/>
      <c r="BB582" s="210"/>
      <c r="BD582" s="209"/>
      <c r="BE582" s="210"/>
      <c r="BG582" s="209"/>
      <c r="BH582" s="210"/>
      <c r="BJ582" s="209"/>
      <c r="BK582" s="210"/>
      <c r="BM582" s="209"/>
      <c r="BN582" s="210"/>
      <c r="BP582" s="209"/>
      <c r="BQ582" s="210"/>
      <c r="BS582" s="209"/>
      <c r="BT582" s="210"/>
      <c r="BV582" s="209"/>
      <c r="BW582" s="210"/>
      <c r="BY582" s="209"/>
      <c r="BZ582" s="210"/>
      <c r="CB582" s="209"/>
      <c r="CC582" s="210"/>
      <c r="CE582" s="209"/>
      <c r="CF582" s="210"/>
      <c r="CH582" s="209"/>
      <c r="CI582" s="210"/>
      <c r="CK582" s="209"/>
      <c r="CL582" s="210"/>
      <c r="CN582" s="209"/>
      <c r="CO582" s="210"/>
    </row>
    <row r="583" spans="1:93" ht="24.95" customHeight="1">
      <c r="A583" s="654" t="str">
        <f ca="1">IFERROR(IF(INDIRECT($A$14&amp;ROW())&lt;&gt;"",COUNTIF(Summary!$B$30:$B$1054,INDIRECT($A$14&amp;ROW())),""),"")</f>
        <v/>
      </c>
      <c r="B583" s="672"/>
      <c r="C583" s="210"/>
      <c r="E583" s="209"/>
      <c r="F583" s="210"/>
      <c r="H583" s="209"/>
      <c r="I583" s="210"/>
      <c r="K583" s="209"/>
      <c r="L583" s="210"/>
      <c r="N583" s="209"/>
      <c r="O583" s="210"/>
      <c r="Q583" s="209"/>
      <c r="R583" s="210"/>
      <c r="T583" s="209"/>
      <c r="U583" s="210"/>
      <c r="W583" s="209"/>
      <c r="X583" s="210"/>
      <c r="Z583" s="209"/>
      <c r="AA583" s="210"/>
      <c r="AC583" s="209"/>
      <c r="AD583" s="210"/>
      <c r="AF583" s="209"/>
      <c r="AG583" s="210"/>
      <c r="AI583" s="209"/>
      <c r="AJ583" s="210"/>
      <c r="AL583" s="209"/>
      <c r="AM583" s="210"/>
      <c r="AO583" s="209"/>
      <c r="AP583" s="210"/>
      <c r="AR583" s="209"/>
      <c r="AS583" s="210"/>
      <c r="AU583" s="209"/>
      <c r="AV583" s="210"/>
      <c r="AX583" s="209"/>
      <c r="AY583" s="671"/>
      <c r="BA583" s="209"/>
      <c r="BB583" s="210"/>
      <c r="BD583" s="209"/>
      <c r="BE583" s="210"/>
      <c r="BG583" s="209"/>
      <c r="BH583" s="210"/>
      <c r="BJ583" s="209"/>
      <c r="BK583" s="210"/>
      <c r="BM583" s="209"/>
      <c r="BN583" s="210"/>
      <c r="BP583" s="209"/>
      <c r="BQ583" s="210"/>
      <c r="BS583" s="209"/>
      <c r="BT583" s="210"/>
      <c r="BV583" s="209"/>
      <c r="BW583" s="210"/>
      <c r="BY583" s="209"/>
      <c r="BZ583" s="210"/>
      <c r="CB583" s="209"/>
      <c r="CC583" s="210"/>
      <c r="CE583" s="209"/>
      <c r="CF583" s="210"/>
      <c r="CH583" s="209"/>
      <c r="CI583" s="210"/>
      <c r="CK583" s="209"/>
      <c r="CL583" s="210"/>
      <c r="CN583" s="209"/>
      <c r="CO583" s="210"/>
    </row>
    <row r="584" spans="1:93" ht="24.95" customHeight="1">
      <c r="A584" s="654" t="str">
        <f ca="1">IFERROR(IF(INDIRECT($A$14&amp;ROW())&lt;&gt;"",COUNTIF(Summary!$B$30:$B$1054,INDIRECT($A$14&amp;ROW())),""),"")</f>
        <v/>
      </c>
      <c r="B584" s="672"/>
      <c r="C584" s="210"/>
      <c r="E584" s="209"/>
      <c r="F584" s="210"/>
      <c r="H584" s="209"/>
      <c r="I584" s="210"/>
      <c r="K584" s="209"/>
      <c r="L584" s="210"/>
      <c r="N584" s="209"/>
      <c r="O584" s="210"/>
      <c r="Q584" s="209"/>
      <c r="R584" s="210"/>
      <c r="T584" s="209"/>
      <c r="U584" s="210"/>
      <c r="W584" s="209"/>
      <c r="X584" s="210"/>
      <c r="Z584" s="209"/>
      <c r="AA584" s="210"/>
      <c r="AC584" s="209"/>
      <c r="AD584" s="210"/>
      <c r="AF584" s="209"/>
      <c r="AG584" s="210"/>
      <c r="AI584" s="209"/>
      <c r="AJ584" s="210"/>
      <c r="AL584" s="209"/>
      <c r="AM584" s="210"/>
      <c r="AO584" s="209"/>
      <c r="AP584" s="210"/>
      <c r="AR584" s="209"/>
      <c r="AS584" s="210"/>
      <c r="AU584" s="209"/>
      <c r="AV584" s="210"/>
      <c r="AX584" s="209"/>
      <c r="AY584" s="671"/>
      <c r="BA584" s="209"/>
      <c r="BB584" s="210"/>
      <c r="BD584" s="209"/>
      <c r="BE584" s="210"/>
      <c r="BG584" s="209"/>
      <c r="BH584" s="210"/>
      <c r="BJ584" s="209"/>
      <c r="BK584" s="210"/>
      <c r="BM584" s="209"/>
      <c r="BN584" s="210"/>
      <c r="BP584" s="209"/>
      <c r="BQ584" s="210"/>
      <c r="BS584" s="209"/>
      <c r="BT584" s="210"/>
      <c r="BV584" s="209"/>
      <c r="BW584" s="210"/>
      <c r="BY584" s="209"/>
      <c r="BZ584" s="210"/>
      <c r="CB584" s="209"/>
      <c r="CC584" s="210"/>
      <c r="CE584" s="209"/>
      <c r="CF584" s="210"/>
      <c r="CH584" s="209"/>
      <c r="CI584" s="210"/>
      <c r="CK584" s="209"/>
      <c r="CL584" s="210"/>
      <c r="CN584" s="209"/>
      <c r="CO584" s="210"/>
    </row>
    <row r="585" spans="1:93" ht="24.95" customHeight="1">
      <c r="A585" s="654" t="str">
        <f ca="1">IFERROR(IF(INDIRECT($A$14&amp;ROW())&lt;&gt;"",COUNTIF(Summary!$B$30:$B$1054,INDIRECT($A$14&amp;ROW())),""),"")</f>
        <v/>
      </c>
      <c r="B585" s="672"/>
      <c r="C585" s="210"/>
      <c r="E585" s="209"/>
      <c r="F585" s="210"/>
      <c r="H585" s="209"/>
      <c r="I585" s="210"/>
      <c r="K585" s="209"/>
      <c r="L585" s="210"/>
      <c r="N585" s="209"/>
      <c r="O585" s="210"/>
      <c r="Q585" s="209"/>
      <c r="R585" s="210"/>
      <c r="T585" s="209"/>
      <c r="U585" s="210"/>
      <c r="W585" s="209"/>
      <c r="X585" s="210"/>
      <c r="Z585" s="209"/>
      <c r="AA585" s="210"/>
      <c r="AC585" s="209"/>
      <c r="AD585" s="210"/>
      <c r="AF585" s="209"/>
      <c r="AG585" s="210"/>
      <c r="AI585" s="209"/>
      <c r="AJ585" s="210"/>
      <c r="AL585" s="209"/>
      <c r="AM585" s="210"/>
      <c r="AO585" s="209"/>
      <c r="AP585" s="210"/>
      <c r="AR585" s="209"/>
      <c r="AS585" s="210"/>
      <c r="AU585" s="209"/>
      <c r="AV585" s="210"/>
      <c r="AX585" s="209"/>
      <c r="AY585" s="671"/>
      <c r="BA585" s="209"/>
      <c r="BB585" s="210"/>
      <c r="BD585" s="209"/>
      <c r="BE585" s="210"/>
      <c r="BG585" s="209"/>
      <c r="BH585" s="210"/>
      <c r="BJ585" s="209"/>
      <c r="BK585" s="210"/>
      <c r="BM585" s="209"/>
      <c r="BN585" s="210"/>
      <c r="BP585" s="209"/>
      <c r="BQ585" s="210"/>
      <c r="BS585" s="209"/>
      <c r="BT585" s="210"/>
      <c r="BV585" s="209"/>
      <c r="BW585" s="210"/>
      <c r="BY585" s="209"/>
      <c r="BZ585" s="210"/>
      <c r="CB585" s="209"/>
      <c r="CC585" s="210"/>
      <c r="CE585" s="209"/>
      <c r="CF585" s="210"/>
      <c r="CH585" s="209"/>
      <c r="CI585" s="210"/>
      <c r="CK585" s="209"/>
      <c r="CL585" s="210"/>
      <c r="CN585" s="209"/>
      <c r="CO585" s="210"/>
    </row>
    <row r="586" spans="1:93" ht="24.95" customHeight="1">
      <c r="A586" s="654" t="str">
        <f ca="1">IFERROR(IF(INDIRECT($A$14&amp;ROW())&lt;&gt;"",COUNTIF(Summary!$B$30:$B$1054,INDIRECT($A$14&amp;ROW())),""),"")</f>
        <v/>
      </c>
      <c r="B586" s="672"/>
      <c r="C586" s="210"/>
      <c r="E586" s="209"/>
      <c r="F586" s="210"/>
      <c r="H586" s="209"/>
      <c r="I586" s="210"/>
      <c r="K586" s="209"/>
      <c r="L586" s="210"/>
      <c r="N586" s="209"/>
      <c r="O586" s="210"/>
      <c r="Q586" s="209"/>
      <c r="R586" s="210"/>
      <c r="T586" s="209"/>
      <c r="U586" s="210"/>
      <c r="W586" s="209"/>
      <c r="X586" s="210"/>
      <c r="Z586" s="209"/>
      <c r="AA586" s="210"/>
      <c r="AC586" s="209"/>
      <c r="AD586" s="210"/>
      <c r="AF586" s="209"/>
      <c r="AG586" s="210"/>
      <c r="AI586" s="209"/>
      <c r="AJ586" s="210"/>
      <c r="AL586" s="209"/>
      <c r="AM586" s="210"/>
      <c r="AO586" s="209"/>
      <c r="AP586" s="210"/>
      <c r="AR586" s="209"/>
      <c r="AS586" s="210"/>
      <c r="AU586" s="209"/>
      <c r="AV586" s="210"/>
      <c r="AX586" s="209"/>
      <c r="AY586" s="671"/>
      <c r="BA586" s="209"/>
      <c r="BB586" s="210"/>
      <c r="BD586" s="209"/>
      <c r="BE586" s="210"/>
      <c r="BG586" s="209"/>
      <c r="BH586" s="210"/>
      <c r="BJ586" s="209"/>
      <c r="BK586" s="210"/>
      <c r="BM586" s="209"/>
      <c r="BN586" s="210"/>
      <c r="BP586" s="209"/>
      <c r="BQ586" s="210"/>
      <c r="BS586" s="209"/>
      <c r="BT586" s="210"/>
      <c r="BV586" s="209"/>
      <c r="BW586" s="210"/>
      <c r="BY586" s="209"/>
      <c r="BZ586" s="210"/>
      <c r="CB586" s="209"/>
      <c r="CC586" s="210"/>
      <c r="CE586" s="209"/>
      <c r="CF586" s="210"/>
      <c r="CH586" s="209"/>
      <c r="CI586" s="210"/>
      <c r="CK586" s="209"/>
      <c r="CL586" s="210"/>
      <c r="CN586" s="209"/>
      <c r="CO586" s="210"/>
    </row>
    <row r="587" spans="1:93" ht="24.95" customHeight="1">
      <c r="A587" s="654" t="str">
        <f ca="1">IFERROR(IF(INDIRECT($A$14&amp;ROW())&lt;&gt;"",COUNTIF(Summary!$B$30:$B$1054,INDIRECT($A$14&amp;ROW())),""),"")</f>
        <v/>
      </c>
      <c r="B587" s="672"/>
      <c r="C587" s="210"/>
      <c r="E587" s="209"/>
      <c r="F587" s="210"/>
      <c r="H587" s="209"/>
      <c r="I587" s="210"/>
      <c r="K587" s="209"/>
      <c r="L587" s="210"/>
      <c r="N587" s="209"/>
      <c r="O587" s="210"/>
      <c r="Q587" s="209"/>
      <c r="R587" s="210"/>
      <c r="T587" s="209"/>
      <c r="U587" s="210"/>
      <c r="W587" s="209"/>
      <c r="X587" s="210"/>
      <c r="Z587" s="209"/>
      <c r="AA587" s="210"/>
      <c r="AC587" s="209"/>
      <c r="AD587" s="210"/>
      <c r="AF587" s="209"/>
      <c r="AG587" s="210"/>
      <c r="AI587" s="209"/>
      <c r="AJ587" s="210"/>
      <c r="AL587" s="209"/>
      <c r="AM587" s="210"/>
      <c r="AO587" s="209"/>
      <c r="AP587" s="210"/>
      <c r="AR587" s="209"/>
      <c r="AS587" s="210"/>
      <c r="AU587" s="209"/>
      <c r="AV587" s="210"/>
      <c r="AX587" s="209"/>
      <c r="AY587" s="671"/>
      <c r="BA587" s="209"/>
      <c r="BB587" s="210"/>
      <c r="BD587" s="209"/>
      <c r="BE587" s="210"/>
      <c r="BG587" s="209"/>
      <c r="BH587" s="210"/>
      <c r="BJ587" s="209"/>
      <c r="BK587" s="210"/>
      <c r="BM587" s="209"/>
      <c r="BN587" s="210"/>
      <c r="BP587" s="209"/>
      <c r="BQ587" s="210"/>
      <c r="BS587" s="209"/>
      <c r="BT587" s="210"/>
      <c r="BV587" s="209"/>
      <c r="BW587" s="210"/>
      <c r="BY587" s="209"/>
      <c r="BZ587" s="210"/>
      <c r="CB587" s="209"/>
      <c r="CC587" s="210"/>
      <c r="CE587" s="209"/>
      <c r="CF587" s="210"/>
      <c r="CH587" s="209"/>
      <c r="CI587" s="210"/>
      <c r="CK587" s="209"/>
      <c r="CL587" s="210"/>
      <c r="CN587" s="209"/>
      <c r="CO587" s="210"/>
    </row>
    <row r="588" spans="1:93" ht="24.95" customHeight="1">
      <c r="A588" s="654" t="str">
        <f ca="1">IFERROR(IF(INDIRECT($A$14&amp;ROW())&lt;&gt;"",COUNTIF(Summary!$B$30:$B$1054,INDIRECT($A$14&amp;ROW())),""),"")</f>
        <v/>
      </c>
      <c r="B588" s="672"/>
      <c r="C588" s="210"/>
      <c r="E588" s="209"/>
      <c r="F588" s="210"/>
      <c r="H588" s="209"/>
      <c r="I588" s="210"/>
      <c r="K588" s="209"/>
      <c r="L588" s="210"/>
      <c r="N588" s="209"/>
      <c r="O588" s="210"/>
      <c r="Q588" s="209"/>
      <c r="R588" s="210"/>
      <c r="T588" s="209"/>
      <c r="U588" s="210"/>
      <c r="W588" s="209"/>
      <c r="X588" s="210"/>
      <c r="Z588" s="209"/>
      <c r="AA588" s="210"/>
      <c r="AC588" s="209"/>
      <c r="AD588" s="210"/>
      <c r="AF588" s="209"/>
      <c r="AG588" s="210"/>
      <c r="AI588" s="209"/>
      <c r="AJ588" s="210"/>
      <c r="AL588" s="209"/>
      <c r="AM588" s="210"/>
      <c r="AO588" s="209"/>
      <c r="AP588" s="210"/>
      <c r="AR588" s="209"/>
      <c r="AS588" s="210"/>
      <c r="AU588" s="209"/>
      <c r="AV588" s="210"/>
      <c r="AX588" s="209"/>
      <c r="AY588" s="671"/>
      <c r="BA588" s="209"/>
      <c r="BB588" s="210"/>
      <c r="BD588" s="209"/>
      <c r="BE588" s="210"/>
      <c r="BG588" s="209"/>
      <c r="BH588" s="210"/>
      <c r="BJ588" s="209"/>
      <c r="BK588" s="210"/>
      <c r="BM588" s="209"/>
      <c r="BN588" s="210"/>
      <c r="BP588" s="209"/>
      <c r="BQ588" s="210"/>
      <c r="BS588" s="209"/>
      <c r="BT588" s="210"/>
      <c r="BV588" s="209"/>
      <c r="BW588" s="210"/>
      <c r="BY588" s="209"/>
      <c r="BZ588" s="210"/>
      <c r="CB588" s="209"/>
      <c r="CC588" s="210"/>
      <c r="CE588" s="209"/>
      <c r="CF588" s="210"/>
      <c r="CH588" s="209"/>
      <c r="CI588" s="210"/>
      <c r="CK588" s="209"/>
      <c r="CL588" s="210"/>
      <c r="CN588" s="209"/>
      <c r="CO588" s="210"/>
    </row>
    <row r="589" spans="1:93" ht="24.95" customHeight="1">
      <c r="A589" s="654" t="str">
        <f ca="1">IFERROR(IF(INDIRECT($A$14&amp;ROW())&lt;&gt;"",COUNTIF(Summary!$B$30:$B$1054,INDIRECT($A$14&amp;ROW())),""),"")</f>
        <v/>
      </c>
      <c r="B589" s="672"/>
      <c r="C589" s="210"/>
      <c r="E589" s="209"/>
      <c r="F589" s="210"/>
      <c r="H589" s="209"/>
      <c r="I589" s="210"/>
      <c r="K589" s="209"/>
      <c r="L589" s="210"/>
      <c r="N589" s="209"/>
      <c r="O589" s="210"/>
      <c r="Q589" s="209"/>
      <c r="R589" s="210"/>
      <c r="T589" s="209"/>
      <c r="U589" s="210"/>
      <c r="W589" s="209"/>
      <c r="X589" s="210"/>
      <c r="Z589" s="209"/>
      <c r="AA589" s="210"/>
      <c r="AC589" s="209"/>
      <c r="AD589" s="210"/>
      <c r="AF589" s="209"/>
      <c r="AG589" s="210"/>
      <c r="AI589" s="209"/>
      <c r="AJ589" s="210"/>
      <c r="AL589" s="209"/>
      <c r="AM589" s="210"/>
      <c r="AO589" s="209"/>
      <c r="AP589" s="210"/>
      <c r="AR589" s="209"/>
      <c r="AS589" s="210"/>
      <c r="AU589" s="209"/>
      <c r="AV589" s="210"/>
      <c r="AX589" s="209"/>
      <c r="AY589" s="671"/>
      <c r="BA589" s="209"/>
      <c r="BB589" s="210"/>
      <c r="BD589" s="209"/>
      <c r="BE589" s="210"/>
      <c r="BG589" s="209"/>
      <c r="BH589" s="210"/>
      <c r="BJ589" s="209"/>
      <c r="BK589" s="210"/>
      <c r="BM589" s="209"/>
      <c r="BN589" s="210"/>
      <c r="BP589" s="209"/>
      <c r="BQ589" s="210"/>
      <c r="BS589" s="209"/>
      <c r="BT589" s="210"/>
      <c r="BV589" s="209"/>
      <c r="BW589" s="210"/>
      <c r="BY589" s="209"/>
      <c r="BZ589" s="210"/>
      <c r="CB589" s="209"/>
      <c r="CC589" s="210"/>
      <c r="CE589" s="209"/>
      <c r="CF589" s="210"/>
      <c r="CH589" s="209"/>
      <c r="CI589" s="210"/>
      <c r="CK589" s="209"/>
      <c r="CL589" s="210"/>
      <c r="CN589" s="209"/>
      <c r="CO589" s="210"/>
    </row>
    <row r="590" spans="1:93" ht="24.95" customHeight="1">
      <c r="A590" s="654" t="str">
        <f ca="1">IFERROR(IF(INDIRECT($A$14&amp;ROW())&lt;&gt;"",COUNTIF(Summary!$B$30:$B$1054,INDIRECT($A$14&amp;ROW())),""),"")</f>
        <v/>
      </c>
      <c r="B590" s="672"/>
      <c r="C590" s="210"/>
      <c r="E590" s="209"/>
      <c r="F590" s="210"/>
      <c r="H590" s="209"/>
      <c r="I590" s="210"/>
      <c r="K590" s="209"/>
      <c r="L590" s="210"/>
      <c r="N590" s="209"/>
      <c r="O590" s="210"/>
      <c r="Q590" s="209"/>
      <c r="R590" s="210"/>
      <c r="T590" s="209"/>
      <c r="U590" s="210"/>
      <c r="W590" s="209"/>
      <c r="X590" s="210"/>
      <c r="Z590" s="209"/>
      <c r="AA590" s="210"/>
      <c r="AC590" s="209"/>
      <c r="AD590" s="210"/>
      <c r="AF590" s="209"/>
      <c r="AG590" s="210"/>
      <c r="AI590" s="209"/>
      <c r="AJ590" s="210"/>
      <c r="AL590" s="209"/>
      <c r="AM590" s="210"/>
      <c r="AO590" s="209"/>
      <c r="AP590" s="210"/>
      <c r="AR590" s="209"/>
      <c r="AS590" s="210"/>
      <c r="AU590" s="209"/>
      <c r="AV590" s="210"/>
      <c r="AX590" s="209"/>
      <c r="AY590" s="671"/>
      <c r="BA590" s="209"/>
      <c r="BB590" s="210"/>
      <c r="BD590" s="209"/>
      <c r="BE590" s="210"/>
      <c r="BG590" s="209"/>
      <c r="BH590" s="210"/>
      <c r="BJ590" s="209"/>
      <c r="BK590" s="210"/>
      <c r="BM590" s="209"/>
      <c r="BN590" s="210"/>
      <c r="BP590" s="209"/>
      <c r="BQ590" s="210"/>
      <c r="BS590" s="209"/>
      <c r="BT590" s="210"/>
      <c r="BV590" s="209"/>
      <c r="BW590" s="210"/>
      <c r="BY590" s="209"/>
      <c r="BZ590" s="210"/>
      <c r="CB590" s="209"/>
      <c r="CC590" s="210"/>
      <c r="CE590" s="209"/>
      <c r="CF590" s="210"/>
      <c r="CH590" s="209"/>
      <c r="CI590" s="210"/>
      <c r="CK590" s="209"/>
      <c r="CL590" s="210"/>
      <c r="CN590" s="209"/>
      <c r="CO590" s="210"/>
    </row>
    <row r="591" spans="1:93" ht="24.95" customHeight="1">
      <c r="A591" s="654" t="str">
        <f ca="1">IFERROR(IF(INDIRECT($A$14&amp;ROW())&lt;&gt;"",COUNTIF(Summary!$B$30:$B$1054,INDIRECT($A$14&amp;ROW())),""),"")</f>
        <v/>
      </c>
      <c r="B591" s="672"/>
      <c r="C591" s="210"/>
      <c r="E591" s="209"/>
      <c r="F591" s="210"/>
      <c r="H591" s="209"/>
      <c r="I591" s="210"/>
      <c r="K591" s="209"/>
      <c r="L591" s="210"/>
      <c r="N591" s="209"/>
      <c r="O591" s="210"/>
      <c r="Q591" s="209"/>
      <c r="R591" s="210"/>
      <c r="T591" s="209"/>
      <c r="U591" s="210"/>
      <c r="W591" s="209"/>
      <c r="X591" s="210"/>
      <c r="Z591" s="209"/>
      <c r="AA591" s="210"/>
      <c r="AC591" s="209"/>
      <c r="AD591" s="210"/>
      <c r="AF591" s="209"/>
      <c r="AG591" s="210"/>
      <c r="AI591" s="209"/>
      <c r="AJ591" s="210"/>
      <c r="AL591" s="209"/>
      <c r="AM591" s="210"/>
      <c r="AO591" s="209"/>
      <c r="AP591" s="210"/>
      <c r="AR591" s="209"/>
      <c r="AS591" s="210"/>
      <c r="AU591" s="209"/>
      <c r="AV591" s="210"/>
      <c r="AX591" s="209"/>
      <c r="AY591" s="671"/>
      <c r="BA591" s="209"/>
      <c r="BB591" s="210"/>
      <c r="BD591" s="209"/>
      <c r="BE591" s="210"/>
      <c r="BG591" s="209"/>
      <c r="BH591" s="210"/>
      <c r="BJ591" s="209"/>
      <c r="BK591" s="210"/>
      <c r="BM591" s="209"/>
      <c r="BN591" s="210"/>
      <c r="BP591" s="209"/>
      <c r="BQ591" s="210"/>
      <c r="BS591" s="209"/>
      <c r="BT591" s="210"/>
      <c r="BV591" s="209"/>
      <c r="BW591" s="210"/>
      <c r="BY591" s="209"/>
      <c r="BZ591" s="210"/>
      <c r="CB591" s="209"/>
      <c r="CC591" s="210"/>
      <c r="CE591" s="209"/>
      <c r="CF591" s="210"/>
      <c r="CH591" s="209"/>
      <c r="CI591" s="210"/>
      <c r="CK591" s="209"/>
      <c r="CL591" s="210"/>
      <c r="CN591" s="209"/>
      <c r="CO591" s="210"/>
    </row>
    <row r="592" spans="1:93" ht="24.95" customHeight="1">
      <c r="A592" s="654" t="str">
        <f ca="1">IFERROR(IF(INDIRECT($A$14&amp;ROW())&lt;&gt;"",COUNTIF(Summary!$B$30:$B$1054,INDIRECT($A$14&amp;ROW())),""),"")</f>
        <v/>
      </c>
      <c r="B592" s="672"/>
      <c r="C592" s="210"/>
      <c r="E592" s="209"/>
      <c r="F592" s="210"/>
      <c r="H592" s="209"/>
      <c r="I592" s="210"/>
      <c r="K592" s="209"/>
      <c r="L592" s="210"/>
      <c r="N592" s="209"/>
      <c r="O592" s="210"/>
      <c r="Q592" s="209"/>
      <c r="R592" s="210"/>
      <c r="T592" s="209"/>
      <c r="U592" s="210"/>
      <c r="W592" s="209"/>
      <c r="X592" s="210"/>
      <c r="Z592" s="209"/>
      <c r="AA592" s="210"/>
      <c r="AC592" s="209"/>
      <c r="AD592" s="210"/>
      <c r="AF592" s="209"/>
      <c r="AG592" s="210"/>
      <c r="AI592" s="209"/>
      <c r="AJ592" s="210"/>
      <c r="AL592" s="209"/>
      <c r="AM592" s="210"/>
      <c r="AO592" s="209"/>
      <c r="AP592" s="210"/>
      <c r="AR592" s="209"/>
      <c r="AS592" s="210"/>
      <c r="AU592" s="209"/>
      <c r="AV592" s="210"/>
      <c r="AX592" s="209"/>
      <c r="AY592" s="671"/>
      <c r="BA592" s="209"/>
      <c r="BB592" s="210"/>
      <c r="BD592" s="209"/>
      <c r="BE592" s="210"/>
      <c r="BG592" s="209"/>
      <c r="BH592" s="210"/>
      <c r="BJ592" s="209"/>
      <c r="BK592" s="210"/>
      <c r="BM592" s="209"/>
      <c r="BN592" s="210"/>
      <c r="BP592" s="209"/>
      <c r="BQ592" s="210"/>
      <c r="BS592" s="209"/>
      <c r="BT592" s="210"/>
      <c r="BV592" s="209"/>
      <c r="BW592" s="210"/>
      <c r="BY592" s="209"/>
      <c r="BZ592" s="210"/>
      <c r="CB592" s="209"/>
      <c r="CC592" s="210"/>
      <c r="CE592" s="209"/>
      <c r="CF592" s="210"/>
      <c r="CH592" s="209"/>
      <c r="CI592" s="210"/>
      <c r="CK592" s="209"/>
      <c r="CL592" s="210"/>
      <c r="CN592" s="209"/>
      <c r="CO592" s="210"/>
    </row>
    <row r="593" spans="1:93" ht="24.95" customHeight="1">
      <c r="A593" s="654" t="str">
        <f ca="1">IFERROR(IF(INDIRECT($A$14&amp;ROW())&lt;&gt;"",COUNTIF(Summary!$B$30:$B$1054,INDIRECT($A$14&amp;ROW())),""),"")</f>
        <v/>
      </c>
      <c r="B593" s="672"/>
      <c r="C593" s="210"/>
      <c r="E593" s="209"/>
      <c r="F593" s="210"/>
      <c r="H593" s="209"/>
      <c r="I593" s="210"/>
      <c r="K593" s="209"/>
      <c r="L593" s="210"/>
      <c r="N593" s="209"/>
      <c r="O593" s="210"/>
      <c r="Q593" s="209"/>
      <c r="R593" s="210"/>
      <c r="T593" s="209"/>
      <c r="U593" s="210"/>
      <c r="W593" s="209"/>
      <c r="X593" s="210"/>
      <c r="Z593" s="209"/>
      <c r="AA593" s="210"/>
      <c r="AC593" s="209"/>
      <c r="AD593" s="210"/>
      <c r="AF593" s="209"/>
      <c r="AG593" s="210"/>
      <c r="AI593" s="209"/>
      <c r="AJ593" s="210"/>
      <c r="AL593" s="209"/>
      <c r="AM593" s="210"/>
      <c r="AO593" s="209"/>
      <c r="AP593" s="210"/>
      <c r="AR593" s="209"/>
      <c r="AS593" s="210"/>
      <c r="AU593" s="209"/>
      <c r="AV593" s="210"/>
      <c r="AX593" s="209"/>
      <c r="AY593" s="671"/>
      <c r="BA593" s="209"/>
      <c r="BB593" s="210"/>
      <c r="BD593" s="209"/>
      <c r="BE593" s="210"/>
      <c r="BG593" s="209"/>
      <c r="BH593" s="210"/>
      <c r="BJ593" s="209"/>
      <c r="BK593" s="210"/>
      <c r="BM593" s="209"/>
      <c r="BN593" s="210"/>
      <c r="BP593" s="209"/>
      <c r="BQ593" s="210"/>
      <c r="BS593" s="209"/>
      <c r="BT593" s="210"/>
      <c r="BV593" s="209"/>
      <c r="BW593" s="210"/>
      <c r="BY593" s="209"/>
      <c r="BZ593" s="210"/>
      <c r="CB593" s="209"/>
      <c r="CC593" s="210"/>
      <c r="CE593" s="209"/>
      <c r="CF593" s="210"/>
      <c r="CH593" s="209"/>
      <c r="CI593" s="210"/>
      <c r="CK593" s="209"/>
      <c r="CL593" s="210"/>
      <c r="CN593" s="209"/>
      <c r="CO593" s="210"/>
    </row>
    <row r="594" spans="1:93" ht="24.95" customHeight="1">
      <c r="A594" s="654" t="str">
        <f ca="1">IFERROR(IF(INDIRECT($A$14&amp;ROW())&lt;&gt;"",COUNTIF(Summary!$B$30:$B$1054,INDIRECT($A$14&amp;ROW())),""),"")</f>
        <v/>
      </c>
      <c r="B594" s="672"/>
      <c r="C594" s="210"/>
      <c r="E594" s="209"/>
      <c r="F594" s="210"/>
      <c r="H594" s="209"/>
      <c r="I594" s="210"/>
      <c r="K594" s="209"/>
      <c r="L594" s="210"/>
      <c r="N594" s="209"/>
      <c r="O594" s="210"/>
      <c r="Q594" s="209"/>
      <c r="R594" s="210"/>
      <c r="T594" s="209"/>
      <c r="U594" s="210"/>
      <c r="W594" s="209"/>
      <c r="X594" s="210"/>
      <c r="Z594" s="209"/>
      <c r="AA594" s="210"/>
      <c r="AC594" s="209"/>
      <c r="AD594" s="210"/>
      <c r="AF594" s="209"/>
      <c r="AG594" s="210"/>
      <c r="AI594" s="209"/>
      <c r="AJ594" s="210"/>
      <c r="AL594" s="209"/>
      <c r="AM594" s="210"/>
      <c r="AO594" s="209"/>
      <c r="AP594" s="210"/>
      <c r="AR594" s="209"/>
      <c r="AS594" s="210"/>
      <c r="AU594" s="209"/>
      <c r="AV594" s="210"/>
      <c r="AX594" s="209"/>
      <c r="AY594" s="671"/>
      <c r="BA594" s="209"/>
      <c r="BB594" s="210"/>
      <c r="BD594" s="209"/>
      <c r="BE594" s="210"/>
      <c r="BG594" s="209"/>
      <c r="BH594" s="210"/>
      <c r="BJ594" s="209"/>
      <c r="BK594" s="210"/>
      <c r="BM594" s="209"/>
      <c r="BN594" s="210"/>
      <c r="BP594" s="209"/>
      <c r="BQ594" s="210"/>
      <c r="BS594" s="209"/>
      <c r="BT594" s="210"/>
      <c r="BV594" s="209"/>
      <c r="BW594" s="210"/>
      <c r="BY594" s="209"/>
      <c r="BZ594" s="210"/>
      <c r="CB594" s="209"/>
      <c r="CC594" s="210"/>
      <c r="CE594" s="209"/>
      <c r="CF594" s="210"/>
      <c r="CH594" s="209"/>
      <c r="CI594" s="210"/>
      <c r="CK594" s="209"/>
      <c r="CL594" s="210"/>
      <c r="CN594" s="209"/>
      <c r="CO594" s="210"/>
    </row>
    <row r="595" spans="1:93" ht="24.95" customHeight="1">
      <c r="A595" s="654" t="str">
        <f ca="1">IFERROR(IF(INDIRECT($A$14&amp;ROW())&lt;&gt;"",COUNTIF(Summary!$B$30:$B$1054,INDIRECT($A$14&amp;ROW())),""),"")</f>
        <v/>
      </c>
      <c r="B595" s="672"/>
      <c r="C595" s="210"/>
      <c r="E595" s="209"/>
      <c r="F595" s="210"/>
      <c r="H595" s="209"/>
      <c r="I595" s="210"/>
      <c r="K595" s="209"/>
      <c r="L595" s="210"/>
      <c r="N595" s="209"/>
      <c r="O595" s="210"/>
      <c r="Q595" s="209"/>
      <c r="R595" s="210"/>
      <c r="T595" s="209"/>
      <c r="U595" s="210"/>
      <c r="W595" s="209"/>
      <c r="X595" s="210"/>
      <c r="Z595" s="209"/>
      <c r="AA595" s="210"/>
      <c r="AC595" s="209"/>
      <c r="AD595" s="210"/>
      <c r="AF595" s="209"/>
      <c r="AG595" s="210"/>
      <c r="AI595" s="209"/>
      <c r="AJ595" s="210"/>
      <c r="AL595" s="209"/>
      <c r="AM595" s="210"/>
      <c r="AO595" s="209"/>
      <c r="AP595" s="210"/>
      <c r="AR595" s="209"/>
      <c r="AS595" s="210"/>
      <c r="AU595" s="209"/>
      <c r="AV595" s="210"/>
      <c r="AX595" s="209"/>
      <c r="AY595" s="671"/>
      <c r="BA595" s="209"/>
      <c r="BB595" s="210"/>
      <c r="BD595" s="209"/>
      <c r="BE595" s="210"/>
      <c r="BG595" s="209"/>
      <c r="BH595" s="210"/>
      <c r="BJ595" s="209"/>
      <c r="BK595" s="210"/>
      <c r="BM595" s="209"/>
      <c r="BN595" s="210"/>
      <c r="BP595" s="209"/>
      <c r="BQ595" s="210"/>
      <c r="BS595" s="209"/>
      <c r="BT595" s="210"/>
      <c r="BV595" s="209"/>
      <c r="BW595" s="210"/>
      <c r="BY595" s="209"/>
      <c r="BZ595" s="210"/>
      <c r="CB595" s="209"/>
      <c r="CC595" s="210"/>
      <c r="CE595" s="209"/>
      <c r="CF595" s="210"/>
      <c r="CH595" s="209"/>
      <c r="CI595" s="210"/>
      <c r="CK595" s="209"/>
      <c r="CL595" s="210"/>
      <c r="CN595" s="209"/>
      <c r="CO595" s="210"/>
    </row>
    <row r="596" spans="1:93" ht="24.95" customHeight="1">
      <c r="A596" s="654" t="str">
        <f ca="1">IFERROR(IF(INDIRECT($A$14&amp;ROW())&lt;&gt;"",COUNTIF(Summary!$B$30:$B$1054,INDIRECT($A$14&amp;ROW())),""),"")</f>
        <v/>
      </c>
      <c r="B596" s="672"/>
      <c r="C596" s="210"/>
      <c r="E596" s="209"/>
      <c r="F596" s="210"/>
      <c r="H596" s="209"/>
      <c r="I596" s="210"/>
      <c r="K596" s="209"/>
      <c r="L596" s="210"/>
      <c r="N596" s="209"/>
      <c r="O596" s="210"/>
      <c r="Q596" s="209"/>
      <c r="R596" s="210"/>
      <c r="T596" s="209"/>
      <c r="U596" s="210"/>
      <c r="W596" s="209"/>
      <c r="X596" s="210"/>
      <c r="Z596" s="209"/>
      <c r="AA596" s="210"/>
      <c r="AC596" s="209"/>
      <c r="AD596" s="210"/>
      <c r="AF596" s="209"/>
      <c r="AG596" s="210"/>
      <c r="AI596" s="209"/>
      <c r="AJ596" s="210"/>
      <c r="AL596" s="209"/>
      <c r="AM596" s="210"/>
      <c r="AO596" s="209"/>
      <c r="AP596" s="210"/>
      <c r="AR596" s="209"/>
      <c r="AS596" s="210"/>
      <c r="AU596" s="209"/>
      <c r="AV596" s="210"/>
      <c r="AX596" s="209"/>
      <c r="AY596" s="671"/>
      <c r="BA596" s="209"/>
      <c r="BB596" s="210"/>
      <c r="BD596" s="209"/>
      <c r="BE596" s="210"/>
      <c r="BG596" s="209"/>
      <c r="BH596" s="210"/>
      <c r="BJ596" s="209"/>
      <c r="BK596" s="210"/>
      <c r="BM596" s="209"/>
      <c r="BN596" s="210"/>
      <c r="BP596" s="209"/>
      <c r="BQ596" s="210"/>
      <c r="BS596" s="209"/>
      <c r="BT596" s="210"/>
      <c r="BV596" s="209"/>
      <c r="BW596" s="210"/>
      <c r="BY596" s="209"/>
      <c r="BZ596" s="210"/>
      <c r="CB596" s="209"/>
      <c r="CC596" s="210"/>
      <c r="CE596" s="209"/>
      <c r="CF596" s="210"/>
      <c r="CH596" s="209"/>
      <c r="CI596" s="210"/>
      <c r="CK596" s="209"/>
      <c r="CL596" s="210"/>
      <c r="CN596" s="209"/>
      <c r="CO596" s="210"/>
    </row>
    <row r="597" spans="1:93" ht="24.95" customHeight="1">
      <c r="A597" s="654" t="str">
        <f ca="1">IFERROR(IF(INDIRECT($A$14&amp;ROW())&lt;&gt;"",COUNTIF(Summary!$B$30:$B$1054,INDIRECT($A$14&amp;ROW())),""),"")</f>
        <v/>
      </c>
      <c r="B597" s="672"/>
      <c r="C597" s="210"/>
      <c r="E597" s="209"/>
      <c r="F597" s="210"/>
      <c r="H597" s="209"/>
      <c r="I597" s="210"/>
      <c r="K597" s="209"/>
      <c r="L597" s="210"/>
      <c r="N597" s="209"/>
      <c r="O597" s="210"/>
      <c r="Q597" s="209"/>
      <c r="R597" s="210"/>
      <c r="T597" s="209"/>
      <c r="U597" s="210"/>
      <c r="W597" s="209"/>
      <c r="X597" s="210"/>
      <c r="Z597" s="209"/>
      <c r="AA597" s="210"/>
      <c r="AC597" s="209"/>
      <c r="AD597" s="210"/>
      <c r="AF597" s="209"/>
      <c r="AG597" s="210"/>
      <c r="AI597" s="209"/>
      <c r="AJ597" s="210"/>
      <c r="AL597" s="209"/>
      <c r="AM597" s="210"/>
      <c r="AO597" s="209"/>
      <c r="AP597" s="210"/>
      <c r="AR597" s="209"/>
      <c r="AS597" s="210"/>
      <c r="AU597" s="209"/>
      <c r="AV597" s="210"/>
      <c r="AX597" s="209"/>
      <c r="AY597" s="671"/>
      <c r="BA597" s="209"/>
      <c r="BB597" s="210"/>
      <c r="BD597" s="209"/>
      <c r="BE597" s="210"/>
      <c r="BG597" s="209"/>
      <c r="BH597" s="210"/>
      <c r="BJ597" s="209"/>
      <c r="BK597" s="210"/>
      <c r="BM597" s="209"/>
      <c r="BN597" s="210"/>
      <c r="BP597" s="209"/>
      <c r="BQ597" s="210"/>
      <c r="BS597" s="209"/>
      <c r="BT597" s="210"/>
      <c r="BV597" s="209"/>
      <c r="BW597" s="210"/>
      <c r="BY597" s="209"/>
      <c r="BZ597" s="210"/>
      <c r="CB597" s="209"/>
      <c r="CC597" s="210"/>
      <c r="CE597" s="209"/>
      <c r="CF597" s="210"/>
      <c r="CH597" s="209"/>
      <c r="CI597" s="210"/>
      <c r="CK597" s="209"/>
      <c r="CL597" s="210"/>
      <c r="CN597" s="209"/>
      <c r="CO597" s="210"/>
    </row>
    <row r="598" spans="1:93" ht="24.95" customHeight="1">
      <c r="A598" s="654" t="str">
        <f ca="1">IFERROR(IF(INDIRECT($A$14&amp;ROW())&lt;&gt;"",COUNTIF(Summary!$B$30:$B$1054,INDIRECT($A$14&amp;ROW())),""),"")</f>
        <v/>
      </c>
      <c r="B598" s="672"/>
      <c r="C598" s="210"/>
      <c r="E598" s="209"/>
      <c r="F598" s="210"/>
      <c r="H598" s="209"/>
      <c r="I598" s="210"/>
      <c r="K598" s="209"/>
      <c r="L598" s="210"/>
      <c r="N598" s="209"/>
      <c r="O598" s="210"/>
      <c r="Q598" s="209"/>
      <c r="R598" s="210"/>
      <c r="T598" s="209"/>
      <c r="U598" s="210"/>
      <c r="W598" s="209"/>
      <c r="X598" s="210"/>
      <c r="Z598" s="209"/>
      <c r="AA598" s="210"/>
      <c r="AC598" s="209"/>
      <c r="AD598" s="210"/>
      <c r="AF598" s="209"/>
      <c r="AG598" s="210"/>
      <c r="AI598" s="209"/>
      <c r="AJ598" s="210"/>
      <c r="AL598" s="209"/>
      <c r="AM598" s="210"/>
      <c r="AO598" s="209"/>
      <c r="AP598" s="210"/>
      <c r="AR598" s="209"/>
      <c r="AS598" s="210"/>
      <c r="AU598" s="209"/>
      <c r="AV598" s="210"/>
      <c r="AX598" s="209"/>
      <c r="AY598" s="671"/>
      <c r="BA598" s="209"/>
      <c r="BB598" s="210"/>
      <c r="BD598" s="209"/>
      <c r="BE598" s="210"/>
      <c r="BG598" s="209"/>
      <c r="BH598" s="210"/>
      <c r="BJ598" s="209"/>
      <c r="BK598" s="210"/>
      <c r="BM598" s="209"/>
      <c r="BN598" s="210"/>
      <c r="BP598" s="209"/>
      <c r="BQ598" s="210"/>
      <c r="BS598" s="209"/>
      <c r="BT598" s="210"/>
      <c r="BV598" s="209"/>
      <c r="BW598" s="210"/>
      <c r="BY598" s="209"/>
      <c r="BZ598" s="210"/>
      <c r="CB598" s="209"/>
      <c r="CC598" s="210"/>
      <c r="CE598" s="209"/>
      <c r="CF598" s="210"/>
      <c r="CH598" s="209"/>
      <c r="CI598" s="210"/>
      <c r="CK598" s="209"/>
      <c r="CL598" s="210"/>
      <c r="CN598" s="209"/>
      <c r="CO598" s="210"/>
    </row>
    <row r="599" spans="1:93" ht="24.95" customHeight="1">
      <c r="A599" s="654" t="str">
        <f ca="1">IFERROR(IF(INDIRECT($A$14&amp;ROW())&lt;&gt;"",COUNTIF(Summary!$B$30:$B$1054,INDIRECT($A$14&amp;ROW())),""),"")</f>
        <v/>
      </c>
      <c r="B599" s="672"/>
      <c r="C599" s="210"/>
      <c r="E599" s="209"/>
      <c r="F599" s="210"/>
      <c r="H599" s="209"/>
      <c r="I599" s="210"/>
      <c r="K599" s="209"/>
      <c r="L599" s="210"/>
      <c r="N599" s="209"/>
      <c r="O599" s="210"/>
      <c r="Q599" s="209"/>
      <c r="R599" s="210"/>
      <c r="T599" s="209"/>
      <c r="U599" s="210"/>
      <c r="W599" s="209"/>
      <c r="X599" s="210"/>
      <c r="Z599" s="209"/>
      <c r="AA599" s="210"/>
      <c r="AC599" s="209"/>
      <c r="AD599" s="210"/>
      <c r="AF599" s="209"/>
      <c r="AG599" s="210"/>
      <c r="AI599" s="209"/>
      <c r="AJ599" s="210"/>
      <c r="AL599" s="209"/>
      <c r="AM599" s="210"/>
      <c r="AO599" s="209"/>
      <c r="AP599" s="210"/>
      <c r="AR599" s="209"/>
      <c r="AS599" s="210"/>
      <c r="AU599" s="209"/>
      <c r="AV599" s="210"/>
      <c r="AX599" s="209"/>
      <c r="AY599" s="671"/>
      <c r="BA599" s="209"/>
      <c r="BB599" s="210"/>
      <c r="BD599" s="209"/>
      <c r="BE599" s="210"/>
      <c r="BG599" s="209"/>
      <c r="BH599" s="210"/>
      <c r="BJ599" s="209"/>
      <c r="BK599" s="210"/>
      <c r="BM599" s="209"/>
      <c r="BN599" s="210"/>
      <c r="BP599" s="209"/>
      <c r="BQ599" s="210"/>
      <c r="BS599" s="209"/>
      <c r="BT599" s="210"/>
      <c r="BV599" s="209"/>
      <c r="BW599" s="210"/>
      <c r="BY599" s="209"/>
      <c r="BZ599" s="210"/>
      <c r="CB599" s="209"/>
      <c r="CC599" s="210"/>
      <c r="CE599" s="209"/>
      <c r="CF599" s="210"/>
      <c r="CH599" s="209"/>
      <c r="CI599" s="210"/>
      <c r="CK599" s="209"/>
      <c r="CL599" s="210"/>
      <c r="CN599" s="209"/>
      <c r="CO599" s="210"/>
    </row>
    <row r="600" spans="1:93" ht="24.95" customHeight="1">
      <c r="A600" s="654" t="str">
        <f ca="1">IFERROR(IF(INDIRECT($A$14&amp;ROW())&lt;&gt;"",COUNTIF(Summary!$B$30:$B$1054,INDIRECT($A$14&amp;ROW())),""),"")</f>
        <v/>
      </c>
      <c r="B600" s="672"/>
      <c r="C600" s="210"/>
      <c r="E600" s="209"/>
      <c r="F600" s="210"/>
      <c r="H600" s="209"/>
      <c r="I600" s="210"/>
      <c r="K600" s="209"/>
      <c r="L600" s="210"/>
      <c r="N600" s="209"/>
      <c r="O600" s="210"/>
      <c r="Q600" s="209"/>
      <c r="R600" s="210"/>
      <c r="T600" s="209"/>
      <c r="U600" s="210"/>
      <c r="W600" s="209"/>
      <c r="X600" s="210"/>
      <c r="Z600" s="209"/>
      <c r="AA600" s="210"/>
      <c r="AC600" s="209"/>
      <c r="AD600" s="210"/>
      <c r="AF600" s="209"/>
      <c r="AG600" s="210"/>
      <c r="AI600" s="209"/>
      <c r="AJ600" s="210"/>
      <c r="AL600" s="209"/>
      <c r="AM600" s="210"/>
      <c r="AO600" s="209"/>
      <c r="AP600" s="210"/>
      <c r="AR600" s="209"/>
      <c r="AS600" s="210"/>
      <c r="AU600" s="209"/>
      <c r="AV600" s="210"/>
      <c r="AX600" s="209"/>
      <c r="AY600" s="671"/>
      <c r="BA600" s="209"/>
      <c r="BB600" s="210"/>
      <c r="BD600" s="209"/>
      <c r="BE600" s="210"/>
      <c r="BG600" s="209"/>
      <c r="BH600" s="210"/>
      <c r="BJ600" s="209"/>
      <c r="BK600" s="210"/>
      <c r="BM600" s="209"/>
      <c r="BN600" s="210"/>
      <c r="BP600" s="209"/>
      <c r="BQ600" s="210"/>
      <c r="BS600" s="209"/>
      <c r="BT600" s="210"/>
      <c r="BV600" s="209"/>
      <c r="BW600" s="210"/>
      <c r="BY600" s="209"/>
      <c r="BZ600" s="210"/>
      <c r="CB600" s="209"/>
      <c r="CC600" s="210"/>
      <c r="CE600" s="209"/>
      <c r="CF600" s="210"/>
      <c r="CH600" s="209"/>
      <c r="CI600" s="210"/>
      <c r="CK600" s="209"/>
      <c r="CL600" s="210"/>
      <c r="CN600" s="209"/>
      <c r="CO600" s="210"/>
    </row>
    <row r="601" spans="1:93" ht="24.95" customHeight="1">
      <c r="A601" s="654" t="str">
        <f ca="1">IFERROR(IF(INDIRECT($A$14&amp;ROW())&lt;&gt;"",COUNTIF(Summary!$B$30:$B$1054,INDIRECT($A$14&amp;ROW())),""),"")</f>
        <v/>
      </c>
      <c r="B601" s="672"/>
      <c r="C601" s="210"/>
      <c r="E601" s="209"/>
      <c r="F601" s="210"/>
      <c r="H601" s="209"/>
      <c r="I601" s="210"/>
      <c r="K601" s="209"/>
      <c r="L601" s="210"/>
      <c r="N601" s="209"/>
      <c r="O601" s="210"/>
      <c r="Q601" s="209"/>
      <c r="R601" s="210"/>
      <c r="T601" s="209"/>
      <c r="U601" s="210"/>
      <c r="W601" s="209"/>
      <c r="X601" s="210"/>
      <c r="Z601" s="209"/>
      <c r="AA601" s="210"/>
      <c r="AC601" s="209"/>
      <c r="AD601" s="210"/>
      <c r="AF601" s="209"/>
      <c r="AG601" s="210"/>
      <c r="AI601" s="209"/>
      <c r="AJ601" s="210"/>
      <c r="AL601" s="209"/>
      <c r="AM601" s="210"/>
      <c r="AO601" s="209"/>
      <c r="AP601" s="210"/>
      <c r="AR601" s="209"/>
      <c r="AS601" s="210"/>
      <c r="AU601" s="209"/>
      <c r="AV601" s="210"/>
      <c r="AX601" s="209"/>
      <c r="AY601" s="671"/>
      <c r="BA601" s="209"/>
      <c r="BB601" s="210"/>
      <c r="BD601" s="209"/>
      <c r="BE601" s="210"/>
      <c r="BG601" s="209"/>
      <c r="BH601" s="210"/>
      <c r="BJ601" s="209"/>
      <c r="BK601" s="210"/>
      <c r="BM601" s="209"/>
      <c r="BN601" s="210"/>
      <c r="BP601" s="209"/>
      <c r="BQ601" s="210"/>
      <c r="BS601" s="209"/>
      <c r="BT601" s="210"/>
      <c r="BV601" s="209"/>
      <c r="BW601" s="210"/>
      <c r="BY601" s="209"/>
      <c r="BZ601" s="210"/>
      <c r="CB601" s="209"/>
      <c r="CC601" s="210"/>
      <c r="CE601" s="209"/>
      <c r="CF601" s="210"/>
      <c r="CH601" s="209"/>
      <c r="CI601" s="210"/>
      <c r="CK601" s="209"/>
      <c r="CL601" s="210"/>
      <c r="CN601" s="209"/>
      <c r="CO601" s="210"/>
    </row>
    <row r="602" spans="1:93" ht="24.95" customHeight="1">
      <c r="A602" s="654" t="str">
        <f ca="1">IFERROR(IF(INDIRECT($A$14&amp;ROW())&lt;&gt;"",COUNTIF(Summary!$B$30:$B$1054,INDIRECT($A$14&amp;ROW())),""),"")</f>
        <v/>
      </c>
      <c r="B602" s="672"/>
      <c r="C602" s="210"/>
      <c r="E602" s="209"/>
      <c r="F602" s="210"/>
      <c r="H602" s="209"/>
      <c r="I602" s="210"/>
      <c r="K602" s="209"/>
      <c r="L602" s="210"/>
      <c r="N602" s="209"/>
      <c r="O602" s="210"/>
      <c r="Q602" s="209"/>
      <c r="R602" s="210"/>
      <c r="T602" s="209"/>
      <c r="U602" s="210"/>
      <c r="W602" s="209"/>
      <c r="X602" s="210"/>
      <c r="Z602" s="209"/>
      <c r="AA602" s="210"/>
      <c r="AC602" s="209"/>
      <c r="AD602" s="210"/>
      <c r="AF602" s="209"/>
      <c r="AG602" s="210"/>
      <c r="AI602" s="209"/>
      <c r="AJ602" s="210"/>
      <c r="AL602" s="209"/>
      <c r="AM602" s="210"/>
      <c r="AO602" s="209"/>
      <c r="AP602" s="210"/>
      <c r="AR602" s="209"/>
      <c r="AS602" s="210"/>
      <c r="AU602" s="209"/>
      <c r="AV602" s="210"/>
      <c r="AX602" s="209"/>
      <c r="AY602" s="671"/>
      <c r="BA602" s="209"/>
      <c r="BB602" s="210"/>
      <c r="BD602" s="209"/>
      <c r="BE602" s="210"/>
      <c r="BG602" s="209"/>
      <c r="BH602" s="210"/>
      <c r="BJ602" s="209"/>
      <c r="BK602" s="210"/>
      <c r="BM602" s="209"/>
      <c r="BN602" s="210"/>
      <c r="BP602" s="209"/>
      <c r="BQ602" s="210"/>
      <c r="BS602" s="209"/>
      <c r="BT602" s="210"/>
      <c r="BV602" s="209"/>
      <c r="BW602" s="210"/>
      <c r="BY602" s="209"/>
      <c r="BZ602" s="210"/>
      <c r="CB602" s="209"/>
      <c r="CC602" s="210"/>
      <c r="CE602" s="209"/>
      <c r="CF602" s="210"/>
      <c r="CH602" s="209"/>
      <c r="CI602" s="210"/>
      <c r="CK602" s="209"/>
      <c r="CL602" s="210"/>
      <c r="CN602" s="209"/>
      <c r="CO602" s="210"/>
    </row>
    <row r="603" spans="1:93" ht="24.95" customHeight="1">
      <c r="A603" s="654" t="str">
        <f ca="1">IFERROR(IF(INDIRECT($A$14&amp;ROW())&lt;&gt;"",COUNTIF(Summary!$B$30:$B$1054,INDIRECT($A$14&amp;ROW())),""),"")</f>
        <v/>
      </c>
      <c r="B603" s="672"/>
      <c r="C603" s="210"/>
      <c r="E603" s="209"/>
      <c r="F603" s="210"/>
      <c r="H603" s="209"/>
      <c r="I603" s="210"/>
      <c r="K603" s="209"/>
      <c r="L603" s="210"/>
      <c r="N603" s="209"/>
      <c r="O603" s="210"/>
      <c r="Q603" s="209"/>
      <c r="R603" s="210"/>
      <c r="T603" s="209"/>
      <c r="U603" s="210"/>
      <c r="W603" s="209"/>
      <c r="X603" s="210"/>
      <c r="Z603" s="209"/>
      <c r="AA603" s="210"/>
      <c r="AC603" s="209"/>
      <c r="AD603" s="210"/>
      <c r="AF603" s="209"/>
      <c r="AG603" s="210"/>
      <c r="AI603" s="209"/>
      <c r="AJ603" s="210"/>
      <c r="AL603" s="209"/>
      <c r="AM603" s="210"/>
      <c r="AO603" s="209"/>
      <c r="AP603" s="210"/>
      <c r="AR603" s="209"/>
      <c r="AS603" s="210"/>
      <c r="AU603" s="209"/>
      <c r="AV603" s="210"/>
      <c r="AX603" s="209"/>
      <c r="AY603" s="671"/>
      <c r="BA603" s="209"/>
      <c r="BB603" s="210"/>
      <c r="BD603" s="209"/>
      <c r="BE603" s="210"/>
      <c r="BG603" s="209"/>
      <c r="BH603" s="210"/>
      <c r="BJ603" s="209"/>
      <c r="BK603" s="210"/>
      <c r="BM603" s="209"/>
      <c r="BN603" s="210"/>
      <c r="BP603" s="209"/>
      <c r="BQ603" s="210"/>
      <c r="BS603" s="209"/>
      <c r="BT603" s="210"/>
      <c r="BV603" s="209"/>
      <c r="BW603" s="210"/>
      <c r="BY603" s="209"/>
      <c r="BZ603" s="210"/>
      <c r="CB603" s="209"/>
      <c r="CC603" s="210"/>
      <c r="CE603" s="209"/>
      <c r="CF603" s="210"/>
      <c r="CH603" s="209"/>
      <c r="CI603" s="210"/>
      <c r="CK603" s="209"/>
      <c r="CL603" s="210"/>
      <c r="CN603" s="209"/>
      <c r="CO603" s="210"/>
    </row>
    <row r="604" spans="1:93" ht="24.95" customHeight="1">
      <c r="A604" s="654" t="str">
        <f ca="1">IFERROR(IF(INDIRECT($A$14&amp;ROW())&lt;&gt;"",COUNTIF(Summary!$B$30:$B$1054,INDIRECT($A$14&amp;ROW())),""),"")</f>
        <v/>
      </c>
      <c r="B604" s="672"/>
      <c r="C604" s="210"/>
      <c r="E604" s="209"/>
      <c r="F604" s="210"/>
      <c r="H604" s="209"/>
      <c r="I604" s="210"/>
      <c r="K604" s="209"/>
      <c r="L604" s="210"/>
      <c r="N604" s="209"/>
      <c r="O604" s="210"/>
      <c r="Q604" s="209"/>
      <c r="R604" s="210"/>
      <c r="T604" s="209"/>
      <c r="U604" s="210"/>
      <c r="W604" s="209"/>
      <c r="X604" s="210"/>
      <c r="Z604" s="209"/>
      <c r="AA604" s="210"/>
      <c r="AC604" s="209"/>
      <c r="AD604" s="210"/>
      <c r="AF604" s="209"/>
      <c r="AG604" s="210"/>
      <c r="AI604" s="209"/>
      <c r="AJ604" s="210"/>
      <c r="AL604" s="209"/>
      <c r="AM604" s="210"/>
      <c r="AO604" s="209"/>
      <c r="AP604" s="210"/>
      <c r="AR604" s="209"/>
      <c r="AS604" s="210"/>
      <c r="AU604" s="209"/>
      <c r="AV604" s="210"/>
      <c r="AX604" s="209"/>
      <c r="AY604" s="671"/>
      <c r="BA604" s="209"/>
      <c r="BB604" s="210"/>
      <c r="BD604" s="209"/>
      <c r="BE604" s="210"/>
      <c r="BG604" s="209"/>
      <c r="BH604" s="210"/>
      <c r="BJ604" s="209"/>
      <c r="BK604" s="210"/>
      <c r="BM604" s="209"/>
      <c r="BN604" s="210"/>
      <c r="BP604" s="209"/>
      <c r="BQ604" s="210"/>
      <c r="BS604" s="209"/>
      <c r="BT604" s="210"/>
      <c r="BV604" s="209"/>
      <c r="BW604" s="210"/>
      <c r="BY604" s="209"/>
      <c r="BZ604" s="210"/>
      <c r="CB604" s="209"/>
      <c r="CC604" s="210"/>
      <c r="CE604" s="209"/>
      <c r="CF604" s="210"/>
      <c r="CH604" s="209"/>
      <c r="CI604" s="210"/>
      <c r="CK604" s="209"/>
      <c r="CL604" s="210"/>
      <c r="CN604" s="209"/>
      <c r="CO604" s="210"/>
    </row>
    <row r="605" spans="1:93" ht="24.95" customHeight="1">
      <c r="A605" s="654" t="str">
        <f ca="1">IFERROR(IF(INDIRECT($A$14&amp;ROW())&lt;&gt;"",COUNTIF(Summary!$B$30:$B$1054,INDIRECT($A$14&amp;ROW())),""),"")</f>
        <v/>
      </c>
      <c r="B605" s="672"/>
      <c r="C605" s="210"/>
      <c r="E605" s="209"/>
      <c r="F605" s="210"/>
      <c r="H605" s="209"/>
      <c r="I605" s="210"/>
      <c r="K605" s="209"/>
      <c r="L605" s="210"/>
      <c r="N605" s="209"/>
      <c r="O605" s="210"/>
      <c r="Q605" s="209"/>
      <c r="R605" s="210"/>
      <c r="T605" s="209"/>
      <c r="U605" s="210"/>
      <c r="W605" s="209"/>
      <c r="X605" s="210"/>
      <c r="Z605" s="209"/>
      <c r="AA605" s="210"/>
      <c r="AC605" s="209"/>
      <c r="AD605" s="210"/>
      <c r="AF605" s="209"/>
      <c r="AG605" s="210"/>
      <c r="AI605" s="209"/>
      <c r="AJ605" s="210"/>
      <c r="AL605" s="209"/>
      <c r="AM605" s="210"/>
      <c r="AO605" s="209"/>
      <c r="AP605" s="210"/>
      <c r="AR605" s="209"/>
      <c r="AS605" s="210"/>
      <c r="AU605" s="209"/>
      <c r="AV605" s="210"/>
      <c r="AX605" s="209"/>
      <c r="AY605" s="671"/>
      <c r="BA605" s="209"/>
      <c r="BB605" s="210"/>
      <c r="BD605" s="209"/>
      <c r="BE605" s="210"/>
      <c r="BG605" s="209"/>
      <c r="BH605" s="210"/>
      <c r="BJ605" s="209"/>
      <c r="BK605" s="210"/>
      <c r="BM605" s="209"/>
      <c r="BN605" s="210"/>
      <c r="BP605" s="209"/>
      <c r="BQ605" s="210"/>
      <c r="BS605" s="209"/>
      <c r="BT605" s="210"/>
      <c r="BV605" s="209"/>
      <c r="BW605" s="210"/>
      <c r="BY605" s="209"/>
      <c r="BZ605" s="210"/>
      <c r="CB605" s="209"/>
      <c r="CC605" s="210"/>
      <c r="CE605" s="209"/>
      <c r="CF605" s="210"/>
      <c r="CH605" s="209"/>
      <c r="CI605" s="210"/>
      <c r="CK605" s="209"/>
      <c r="CL605" s="210"/>
      <c r="CN605" s="209"/>
      <c r="CO605" s="210"/>
    </row>
    <row r="606" spans="1:93" ht="24.95" customHeight="1">
      <c r="A606" s="654" t="str">
        <f ca="1">IFERROR(IF(INDIRECT($A$14&amp;ROW())&lt;&gt;"",COUNTIF(Summary!$B$30:$B$1054,INDIRECT($A$14&amp;ROW())),""),"")</f>
        <v/>
      </c>
      <c r="B606" s="672"/>
      <c r="C606" s="210"/>
      <c r="E606" s="209"/>
      <c r="F606" s="210"/>
      <c r="H606" s="209"/>
      <c r="I606" s="210"/>
      <c r="K606" s="209"/>
      <c r="L606" s="210"/>
      <c r="N606" s="209"/>
      <c r="O606" s="210"/>
      <c r="Q606" s="209"/>
      <c r="R606" s="210"/>
      <c r="T606" s="209"/>
      <c r="U606" s="210"/>
      <c r="W606" s="209"/>
      <c r="X606" s="210"/>
      <c r="Z606" s="209"/>
      <c r="AA606" s="210"/>
      <c r="AC606" s="209"/>
      <c r="AD606" s="210"/>
      <c r="AF606" s="209"/>
      <c r="AG606" s="210"/>
      <c r="AI606" s="209"/>
      <c r="AJ606" s="210"/>
      <c r="AL606" s="209"/>
      <c r="AM606" s="210"/>
      <c r="AO606" s="209"/>
      <c r="AP606" s="210"/>
      <c r="AR606" s="209"/>
      <c r="AS606" s="210"/>
      <c r="AU606" s="209"/>
      <c r="AV606" s="210"/>
      <c r="AX606" s="209"/>
      <c r="AY606" s="671"/>
      <c r="BA606" s="209"/>
      <c r="BB606" s="210"/>
      <c r="BD606" s="209"/>
      <c r="BE606" s="210"/>
      <c r="BG606" s="209"/>
      <c r="BH606" s="210"/>
      <c r="BJ606" s="209"/>
      <c r="BK606" s="210"/>
      <c r="BM606" s="209"/>
      <c r="BN606" s="210"/>
      <c r="BP606" s="209"/>
      <c r="BQ606" s="210"/>
      <c r="BS606" s="209"/>
      <c r="BT606" s="210"/>
      <c r="BV606" s="209"/>
      <c r="BW606" s="210"/>
      <c r="BY606" s="209"/>
      <c r="BZ606" s="210"/>
      <c r="CB606" s="209"/>
      <c r="CC606" s="210"/>
      <c r="CE606" s="209"/>
      <c r="CF606" s="210"/>
      <c r="CH606" s="209"/>
      <c r="CI606" s="210"/>
      <c r="CK606" s="209"/>
      <c r="CL606" s="210"/>
      <c r="CN606" s="209"/>
      <c r="CO606" s="210"/>
    </row>
    <row r="607" spans="1:93" ht="24.95" customHeight="1">
      <c r="A607" s="654" t="str">
        <f ca="1">IFERROR(IF(INDIRECT($A$14&amp;ROW())&lt;&gt;"",COUNTIF(Summary!$B$30:$B$1054,INDIRECT($A$14&amp;ROW())),""),"")</f>
        <v/>
      </c>
      <c r="B607" s="672"/>
      <c r="C607" s="210"/>
      <c r="E607" s="209"/>
      <c r="F607" s="210"/>
      <c r="H607" s="209"/>
      <c r="I607" s="210"/>
      <c r="K607" s="209"/>
      <c r="L607" s="210"/>
      <c r="N607" s="209"/>
      <c r="O607" s="210"/>
      <c r="Q607" s="209"/>
      <c r="R607" s="210"/>
      <c r="T607" s="209"/>
      <c r="U607" s="210"/>
      <c r="W607" s="209"/>
      <c r="X607" s="210"/>
      <c r="Z607" s="209"/>
      <c r="AA607" s="210"/>
      <c r="AC607" s="209"/>
      <c r="AD607" s="210"/>
      <c r="AF607" s="209"/>
      <c r="AG607" s="210"/>
      <c r="AI607" s="209"/>
      <c r="AJ607" s="210"/>
      <c r="AL607" s="209"/>
      <c r="AM607" s="210"/>
      <c r="AO607" s="209"/>
      <c r="AP607" s="210"/>
      <c r="AR607" s="209"/>
      <c r="AS607" s="210"/>
      <c r="AU607" s="209"/>
      <c r="AV607" s="210"/>
      <c r="AX607" s="209"/>
      <c r="AY607" s="671"/>
      <c r="BA607" s="209"/>
      <c r="BB607" s="210"/>
      <c r="BD607" s="209"/>
      <c r="BE607" s="210"/>
      <c r="BG607" s="209"/>
      <c r="BH607" s="210"/>
      <c r="BJ607" s="209"/>
      <c r="BK607" s="210"/>
      <c r="BM607" s="209"/>
      <c r="BN607" s="210"/>
      <c r="BP607" s="209"/>
      <c r="BQ607" s="210"/>
      <c r="BS607" s="209"/>
      <c r="BT607" s="210"/>
      <c r="BV607" s="209"/>
      <c r="BW607" s="210"/>
      <c r="BY607" s="209"/>
      <c r="BZ607" s="210"/>
      <c r="CB607" s="209"/>
      <c r="CC607" s="210"/>
      <c r="CE607" s="209"/>
      <c r="CF607" s="210"/>
      <c r="CH607" s="209"/>
      <c r="CI607" s="210"/>
      <c r="CK607" s="209"/>
      <c r="CL607" s="210"/>
      <c r="CN607" s="209"/>
      <c r="CO607" s="210"/>
    </row>
    <row r="608" spans="1:93" ht="24.95" customHeight="1">
      <c r="A608" s="654" t="str">
        <f ca="1">IFERROR(IF(INDIRECT($A$14&amp;ROW())&lt;&gt;"",COUNTIF(Summary!$B$30:$B$1054,INDIRECT($A$14&amp;ROW())),""),"")</f>
        <v/>
      </c>
      <c r="B608" s="672"/>
      <c r="C608" s="210"/>
      <c r="E608" s="209"/>
      <c r="F608" s="210"/>
      <c r="H608" s="209"/>
      <c r="I608" s="210"/>
      <c r="K608" s="209"/>
      <c r="L608" s="210"/>
      <c r="N608" s="209"/>
      <c r="O608" s="210"/>
      <c r="Q608" s="209"/>
      <c r="R608" s="210"/>
      <c r="T608" s="209"/>
      <c r="U608" s="210"/>
      <c r="W608" s="209"/>
      <c r="X608" s="210"/>
      <c r="Z608" s="209"/>
      <c r="AA608" s="210"/>
      <c r="AC608" s="209"/>
      <c r="AD608" s="210"/>
      <c r="AF608" s="209"/>
      <c r="AG608" s="210"/>
      <c r="AI608" s="209"/>
      <c r="AJ608" s="210"/>
      <c r="AL608" s="209"/>
      <c r="AM608" s="210"/>
      <c r="AO608" s="209"/>
      <c r="AP608" s="210"/>
      <c r="AR608" s="209"/>
      <c r="AS608" s="210"/>
      <c r="AU608" s="209"/>
      <c r="AV608" s="210"/>
      <c r="AX608" s="209"/>
      <c r="AY608" s="671"/>
      <c r="BA608" s="209"/>
      <c r="BB608" s="210"/>
      <c r="BD608" s="209"/>
      <c r="BE608" s="210"/>
      <c r="BG608" s="209"/>
      <c r="BH608" s="210"/>
      <c r="BJ608" s="209"/>
      <c r="BK608" s="210"/>
      <c r="BM608" s="209"/>
      <c r="BN608" s="210"/>
      <c r="BP608" s="209"/>
      <c r="BQ608" s="210"/>
      <c r="BS608" s="209"/>
      <c r="BT608" s="210"/>
      <c r="BV608" s="209"/>
      <c r="BW608" s="210"/>
      <c r="BY608" s="209"/>
      <c r="BZ608" s="210"/>
      <c r="CB608" s="209"/>
      <c r="CC608" s="210"/>
      <c r="CE608" s="209"/>
      <c r="CF608" s="210"/>
      <c r="CH608" s="209"/>
      <c r="CI608" s="210"/>
      <c r="CK608" s="209"/>
      <c r="CL608" s="210"/>
      <c r="CN608" s="209"/>
      <c r="CO608" s="210"/>
    </row>
    <row r="609" spans="1:93" ht="24.95" customHeight="1">
      <c r="A609" s="654" t="str">
        <f ca="1">IFERROR(IF(INDIRECT($A$14&amp;ROW())&lt;&gt;"",COUNTIF(Summary!$B$30:$B$1054,INDIRECT($A$14&amp;ROW())),""),"")</f>
        <v/>
      </c>
      <c r="B609" s="672"/>
      <c r="C609" s="210"/>
      <c r="E609" s="209"/>
      <c r="F609" s="210"/>
      <c r="H609" s="209"/>
      <c r="I609" s="210"/>
      <c r="K609" s="209"/>
      <c r="L609" s="210"/>
      <c r="N609" s="209"/>
      <c r="O609" s="210"/>
      <c r="Q609" s="209"/>
      <c r="R609" s="210"/>
      <c r="T609" s="209"/>
      <c r="U609" s="210"/>
      <c r="W609" s="209"/>
      <c r="X609" s="210"/>
      <c r="Z609" s="209"/>
      <c r="AA609" s="210"/>
      <c r="AC609" s="209"/>
      <c r="AD609" s="210"/>
      <c r="AF609" s="209"/>
      <c r="AG609" s="210"/>
      <c r="AI609" s="209"/>
      <c r="AJ609" s="210"/>
      <c r="AL609" s="209"/>
      <c r="AM609" s="210"/>
      <c r="AO609" s="209"/>
      <c r="AP609" s="210"/>
      <c r="AR609" s="209"/>
      <c r="AS609" s="210"/>
      <c r="AU609" s="209"/>
      <c r="AV609" s="210"/>
      <c r="AX609" s="209"/>
      <c r="AY609" s="671"/>
      <c r="BA609" s="209"/>
      <c r="BB609" s="210"/>
      <c r="BD609" s="209"/>
      <c r="BE609" s="210"/>
      <c r="BG609" s="209"/>
      <c r="BH609" s="210"/>
      <c r="BJ609" s="209"/>
      <c r="BK609" s="210"/>
      <c r="BM609" s="209"/>
      <c r="BN609" s="210"/>
      <c r="BP609" s="209"/>
      <c r="BQ609" s="210"/>
      <c r="BS609" s="209"/>
      <c r="BT609" s="210"/>
      <c r="BV609" s="209"/>
      <c r="BW609" s="210"/>
      <c r="BY609" s="209"/>
      <c r="BZ609" s="210"/>
      <c r="CB609" s="209"/>
      <c r="CC609" s="210"/>
      <c r="CE609" s="209"/>
      <c r="CF609" s="210"/>
      <c r="CH609" s="209"/>
      <c r="CI609" s="210"/>
      <c r="CK609" s="209"/>
      <c r="CL609" s="210"/>
      <c r="CN609" s="209"/>
      <c r="CO609" s="210"/>
    </row>
    <row r="610" spans="1:93" ht="24.95" customHeight="1">
      <c r="A610" s="654" t="str">
        <f ca="1">IFERROR(IF(INDIRECT($A$14&amp;ROW())&lt;&gt;"",COUNTIF(Summary!$B$30:$B$1054,INDIRECT($A$14&amp;ROW())),""),"")</f>
        <v/>
      </c>
      <c r="B610" s="672"/>
      <c r="C610" s="210"/>
      <c r="E610" s="209"/>
      <c r="F610" s="210"/>
      <c r="H610" s="209"/>
      <c r="I610" s="210"/>
      <c r="K610" s="209"/>
      <c r="L610" s="210"/>
      <c r="N610" s="209"/>
      <c r="O610" s="210"/>
      <c r="Q610" s="209"/>
      <c r="R610" s="210"/>
      <c r="T610" s="209"/>
      <c r="U610" s="210"/>
      <c r="W610" s="209"/>
      <c r="X610" s="210"/>
      <c r="Z610" s="209"/>
      <c r="AA610" s="210"/>
      <c r="AC610" s="209"/>
      <c r="AD610" s="210"/>
      <c r="AF610" s="209"/>
      <c r="AG610" s="210"/>
      <c r="AI610" s="209"/>
      <c r="AJ610" s="210"/>
      <c r="AL610" s="209"/>
      <c r="AM610" s="210"/>
      <c r="AO610" s="209"/>
      <c r="AP610" s="210"/>
      <c r="AR610" s="209"/>
      <c r="AS610" s="210"/>
      <c r="AU610" s="209"/>
      <c r="AV610" s="210"/>
      <c r="AX610" s="209"/>
      <c r="AY610" s="671"/>
      <c r="BA610" s="209"/>
      <c r="BB610" s="210"/>
      <c r="BD610" s="209"/>
      <c r="BE610" s="210"/>
      <c r="BG610" s="209"/>
      <c r="BH610" s="210"/>
      <c r="BJ610" s="209"/>
      <c r="BK610" s="210"/>
      <c r="BM610" s="209"/>
      <c r="BN610" s="210"/>
      <c r="BP610" s="209"/>
      <c r="BQ610" s="210"/>
      <c r="BS610" s="209"/>
      <c r="BT610" s="210"/>
      <c r="BV610" s="209"/>
      <c r="BW610" s="210"/>
      <c r="BY610" s="209"/>
      <c r="BZ610" s="210"/>
      <c r="CB610" s="209"/>
      <c r="CC610" s="210"/>
      <c r="CE610" s="209"/>
      <c r="CF610" s="210"/>
      <c r="CH610" s="209"/>
      <c r="CI610" s="210"/>
      <c r="CK610" s="209"/>
      <c r="CL610" s="210"/>
      <c r="CN610" s="209"/>
      <c r="CO610" s="210"/>
    </row>
    <row r="611" spans="1:93" ht="24.95" customHeight="1">
      <c r="A611" s="654" t="str">
        <f ca="1">IFERROR(IF(INDIRECT($A$14&amp;ROW())&lt;&gt;"",COUNTIF(Summary!$B$30:$B$1054,INDIRECT($A$14&amp;ROW())),""),"")</f>
        <v/>
      </c>
      <c r="B611" s="672"/>
      <c r="C611" s="210"/>
      <c r="E611" s="209"/>
      <c r="F611" s="210"/>
      <c r="H611" s="209"/>
      <c r="I611" s="210"/>
      <c r="K611" s="209"/>
      <c r="L611" s="210"/>
      <c r="N611" s="209"/>
      <c r="O611" s="210"/>
      <c r="Q611" s="209"/>
      <c r="R611" s="210"/>
      <c r="T611" s="209"/>
      <c r="U611" s="210"/>
      <c r="W611" s="209"/>
      <c r="X611" s="210"/>
      <c r="Z611" s="209"/>
      <c r="AA611" s="210"/>
      <c r="AC611" s="209"/>
      <c r="AD611" s="210"/>
      <c r="AF611" s="209"/>
      <c r="AG611" s="210"/>
      <c r="AI611" s="209"/>
      <c r="AJ611" s="210"/>
      <c r="AL611" s="209"/>
      <c r="AM611" s="210"/>
      <c r="AO611" s="209"/>
      <c r="AP611" s="210"/>
      <c r="AR611" s="209"/>
      <c r="AS611" s="210"/>
      <c r="AU611" s="209"/>
      <c r="AV611" s="210"/>
      <c r="AX611" s="209"/>
      <c r="AY611" s="671"/>
      <c r="BA611" s="209"/>
      <c r="BB611" s="210"/>
      <c r="BD611" s="209"/>
      <c r="BE611" s="210"/>
      <c r="BG611" s="209"/>
      <c r="BH611" s="210"/>
      <c r="BJ611" s="209"/>
      <c r="BK611" s="210"/>
      <c r="BM611" s="209"/>
      <c r="BN611" s="210"/>
      <c r="BP611" s="209"/>
      <c r="BQ611" s="210"/>
      <c r="BS611" s="209"/>
      <c r="BT611" s="210"/>
      <c r="BV611" s="209"/>
      <c r="BW611" s="210"/>
      <c r="BY611" s="209"/>
      <c r="BZ611" s="210"/>
      <c r="CB611" s="209"/>
      <c r="CC611" s="210"/>
      <c r="CE611" s="209"/>
      <c r="CF611" s="210"/>
      <c r="CH611" s="209"/>
      <c r="CI611" s="210"/>
      <c r="CK611" s="209"/>
      <c r="CL611" s="210"/>
      <c r="CN611" s="209"/>
      <c r="CO611" s="210"/>
    </row>
    <row r="612" spans="1:93" ht="24.95" customHeight="1">
      <c r="A612" s="654" t="str">
        <f ca="1">IFERROR(IF(INDIRECT($A$14&amp;ROW())&lt;&gt;"",COUNTIF(Summary!$B$30:$B$1054,INDIRECT($A$14&amp;ROW())),""),"")</f>
        <v/>
      </c>
      <c r="B612" s="672"/>
      <c r="C612" s="210"/>
      <c r="E612" s="209"/>
      <c r="F612" s="210"/>
      <c r="H612" s="209"/>
      <c r="I612" s="210"/>
      <c r="K612" s="209"/>
      <c r="L612" s="210"/>
      <c r="N612" s="209"/>
      <c r="O612" s="210"/>
      <c r="Q612" s="209"/>
      <c r="R612" s="210"/>
      <c r="T612" s="209"/>
      <c r="U612" s="210"/>
      <c r="W612" s="209"/>
      <c r="X612" s="210"/>
      <c r="Z612" s="209"/>
      <c r="AA612" s="210"/>
      <c r="AC612" s="209"/>
      <c r="AD612" s="210"/>
      <c r="AF612" s="209"/>
      <c r="AG612" s="210"/>
      <c r="AI612" s="209"/>
      <c r="AJ612" s="210"/>
      <c r="AL612" s="209"/>
      <c r="AM612" s="210"/>
      <c r="AO612" s="209"/>
      <c r="AP612" s="210"/>
      <c r="AR612" s="209"/>
      <c r="AS612" s="210"/>
      <c r="AU612" s="209"/>
      <c r="AV612" s="210"/>
      <c r="AX612" s="209"/>
      <c r="AY612" s="671"/>
      <c r="BA612" s="209"/>
      <c r="BB612" s="210"/>
      <c r="BD612" s="209"/>
      <c r="BE612" s="210"/>
      <c r="BG612" s="209"/>
      <c r="BH612" s="210"/>
      <c r="BJ612" s="209"/>
      <c r="BK612" s="210"/>
      <c r="BM612" s="209"/>
      <c r="BN612" s="210"/>
      <c r="BP612" s="209"/>
      <c r="BQ612" s="210"/>
      <c r="BS612" s="209"/>
      <c r="BT612" s="210"/>
      <c r="BV612" s="209"/>
      <c r="BW612" s="210"/>
      <c r="BY612" s="209"/>
      <c r="BZ612" s="210"/>
      <c r="CB612" s="209"/>
      <c r="CC612" s="210"/>
      <c r="CE612" s="209"/>
      <c r="CF612" s="210"/>
      <c r="CH612" s="209"/>
      <c r="CI612" s="210"/>
      <c r="CK612" s="209"/>
      <c r="CL612" s="210"/>
      <c r="CN612" s="209"/>
      <c r="CO612" s="210"/>
    </row>
    <row r="613" spans="1:93" ht="24.95" customHeight="1">
      <c r="A613" s="654" t="str">
        <f ca="1">IFERROR(IF(INDIRECT($A$14&amp;ROW())&lt;&gt;"",COUNTIF(Summary!$B$30:$B$1054,INDIRECT($A$14&amp;ROW())),""),"")</f>
        <v/>
      </c>
      <c r="B613" s="672"/>
      <c r="C613" s="210"/>
      <c r="E613" s="209"/>
      <c r="F613" s="210"/>
      <c r="H613" s="209"/>
      <c r="I613" s="210"/>
      <c r="K613" s="209"/>
      <c r="L613" s="210"/>
      <c r="N613" s="209"/>
      <c r="O613" s="210"/>
      <c r="Q613" s="209"/>
      <c r="R613" s="210"/>
      <c r="T613" s="209"/>
      <c r="U613" s="210"/>
      <c r="W613" s="209"/>
      <c r="X613" s="210"/>
      <c r="Z613" s="209"/>
      <c r="AA613" s="210"/>
      <c r="AC613" s="209"/>
      <c r="AD613" s="210"/>
      <c r="AF613" s="209"/>
      <c r="AG613" s="210"/>
      <c r="AI613" s="209"/>
      <c r="AJ613" s="210"/>
      <c r="AL613" s="209"/>
      <c r="AM613" s="210"/>
      <c r="AO613" s="209"/>
      <c r="AP613" s="210"/>
      <c r="AR613" s="209"/>
      <c r="AS613" s="210"/>
      <c r="AU613" s="209"/>
      <c r="AV613" s="210"/>
      <c r="AX613" s="209"/>
      <c r="AY613" s="671"/>
      <c r="BA613" s="209"/>
      <c r="BB613" s="210"/>
      <c r="BD613" s="209"/>
      <c r="BE613" s="210"/>
      <c r="BG613" s="209"/>
      <c r="BH613" s="210"/>
      <c r="BJ613" s="209"/>
      <c r="BK613" s="210"/>
      <c r="BM613" s="209"/>
      <c r="BN613" s="210"/>
      <c r="BP613" s="209"/>
      <c r="BQ613" s="210"/>
      <c r="BS613" s="209"/>
      <c r="BT613" s="210"/>
      <c r="BV613" s="209"/>
      <c r="BW613" s="210"/>
      <c r="BY613" s="209"/>
      <c r="BZ613" s="210"/>
      <c r="CB613" s="209"/>
      <c r="CC613" s="210"/>
      <c r="CE613" s="209"/>
      <c r="CF613" s="210"/>
      <c r="CH613" s="209"/>
      <c r="CI613" s="210"/>
      <c r="CK613" s="209"/>
      <c r="CL613" s="210"/>
      <c r="CN613" s="209"/>
      <c r="CO613" s="210"/>
    </row>
    <row r="614" spans="1:93" ht="24.95" customHeight="1">
      <c r="A614" s="654" t="str">
        <f ca="1">IFERROR(IF(INDIRECT($A$14&amp;ROW())&lt;&gt;"",COUNTIF(Summary!$B$30:$B$1054,INDIRECT($A$14&amp;ROW())),""),"")</f>
        <v/>
      </c>
      <c r="B614" s="672"/>
      <c r="C614" s="210"/>
      <c r="E614" s="209"/>
      <c r="F614" s="210"/>
      <c r="H614" s="209"/>
      <c r="I614" s="210"/>
      <c r="K614" s="209"/>
      <c r="L614" s="210"/>
      <c r="N614" s="209"/>
      <c r="O614" s="210"/>
      <c r="Q614" s="209"/>
      <c r="R614" s="210"/>
      <c r="T614" s="209"/>
      <c r="U614" s="210"/>
      <c r="W614" s="209"/>
      <c r="X614" s="210"/>
      <c r="Z614" s="209"/>
      <c r="AA614" s="210"/>
      <c r="AC614" s="209"/>
      <c r="AD614" s="210"/>
      <c r="AF614" s="209"/>
      <c r="AG614" s="210"/>
      <c r="AI614" s="209"/>
      <c r="AJ614" s="210"/>
      <c r="AL614" s="209"/>
      <c r="AM614" s="210"/>
      <c r="AO614" s="209"/>
      <c r="AP614" s="210"/>
      <c r="AR614" s="209"/>
      <c r="AS614" s="210"/>
      <c r="AU614" s="209"/>
      <c r="AV614" s="210"/>
      <c r="AX614" s="209"/>
      <c r="AY614" s="671"/>
      <c r="BA614" s="209"/>
      <c r="BB614" s="210"/>
      <c r="BD614" s="209"/>
      <c r="BE614" s="210"/>
      <c r="BG614" s="209"/>
      <c r="BH614" s="210"/>
      <c r="BJ614" s="209"/>
      <c r="BK614" s="210"/>
      <c r="BM614" s="209"/>
      <c r="BN614" s="210"/>
      <c r="BP614" s="209"/>
      <c r="BQ614" s="210"/>
      <c r="BS614" s="209"/>
      <c r="BT614" s="210"/>
      <c r="BV614" s="209"/>
      <c r="BW614" s="210"/>
      <c r="BY614" s="209"/>
      <c r="BZ614" s="210"/>
      <c r="CB614" s="209"/>
      <c r="CC614" s="210"/>
      <c r="CE614" s="209"/>
      <c r="CF614" s="210"/>
      <c r="CH614" s="209"/>
      <c r="CI614" s="210"/>
      <c r="CK614" s="209"/>
      <c r="CL614" s="210"/>
      <c r="CN614" s="209"/>
      <c r="CO614" s="210"/>
    </row>
    <row r="615" spans="1:93" ht="24.95" customHeight="1">
      <c r="A615" s="654" t="str">
        <f ca="1">IFERROR(IF(INDIRECT($A$14&amp;ROW())&lt;&gt;"",COUNTIF(Summary!$B$30:$B$1054,INDIRECT($A$14&amp;ROW())),""),"")</f>
        <v/>
      </c>
      <c r="B615" s="672"/>
      <c r="C615" s="210"/>
      <c r="E615" s="209"/>
      <c r="F615" s="210"/>
      <c r="H615" s="209"/>
      <c r="I615" s="210"/>
      <c r="K615" s="209"/>
      <c r="L615" s="210"/>
      <c r="N615" s="209"/>
      <c r="O615" s="210"/>
      <c r="Q615" s="209"/>
      <c r="R615" s="210"/>
      <c r="T615" s="209"/>
      <c r="U615" s="210"/>
      <c r="W615" s="209"/>
      <c r="X615" s="210"/>
      <c r="Z615" s="209"/>
      <c r="AA615" s="210"/>
      <c r="AC615" s="209"/>
      <c r="AD615" s="210"/>
      <c r="AF615" s="209"/>
      <c r="AG615" s="210"/>
      <c r="AI615" s="209"/>
      <c r="AJ615" s="210"/>
      <c r="AL615" s="209"/>
      <c r="AM615" s="210"/>
      <c r="AO615" s="209"/>
      <c r="AP615" s="210"/>
      <c r="AR615" s="209"/>
      <c r="AS615" s="210"/>
      <c r="AU615" s="209"/>
      <c r="AV615" s="210"/>
      <c r="AX615" s="209"/>
      <c r="AY615" s="671"/>
      <c r="BA615" s="209"/>
      <c r="BB615" s="210"/>
      <c r="BD615" s="209"/>
      <c r="BE615" s="210"/>
      <c r="BG615" s="209"/>
      <c r="BH615" s="210"/>
      <c r="BJ615" s="209"/>
      <c r="BK615" s="210"/>
      <c r="BM615" s="209"/>
      <c r="BN615" s="210"/>
      <c r="BP615" s="209"/>
      <c r="BQ615" s="210"/>
      <c r="BS615" s="209"/>
      <c r="BT615" s="210"/>
      <c r="BV615" s="209"/>
      <c r="BW615" s="210"/>
      <c r="BY615" s="209"/>
      <c r="BZ615" s="210"/>
      <c r="CB615" s="209"/>
      <c r="CC615" s="210"/>
      <c r="CE615" s="209"/>
      <c r="CF615" s="210"/>
      <c r="CH615" s="209"/>
      <c r="CI615" s="210"/>
      <c r="CK615" s="209"/>
      <c r="CL615" s="210"/>
      <c r="CN615" s="209"/>
      <c r="CO615" s="210"/>
    </row>
    <row r="616" spans="1:93" ht="24.95" customHeight="1">
      <c r="A616" s="654" t="str">
        <f ca="1">IFERROR(IF(INDIRECT($A$14&amp;ROW())&lt;&gt;"",COUNTIF(Summary!$B$30:$B$1054,INDIRECT($A$14&amp;ROW())),""),"")</f>
        <v/>
      </c>
      <c r="B616" s="672"/>
      <c r="C616" s="210"/>
      <c r="E616" s="209"/>
      <c r="F616" s="210"/>
      <c r="H616" s="209"/>
      <c r="I616" s="210"/>
      <c r="K616" s="209"/>
      <c r="L616" s="210"/>
      <c r="N616" s="209"/>
      <c r="O616" s="210"/>
      <c r="Q616" s="209"/>
      <c r="R616" s="210"/>
      <c r="T616" s="209"/>
      <c r="U616" s="210"/>
      <c r="W616" s="209"/>
      <c r="X616" s="210"/>
      <c r="Z616" s="209"/>
      <c r="AA616" s="210"/>
      <c r="AC616" s="209"/>
      <c r="AD616" s="210"/>
      <c r="AF616" s="209"/>
      <c r="AG616" s="210"/>
      <c r="AI616" s="209"/>
      <c r="AJ616" s="210"/>
      <c r="AL616" s="209"/>
      <c r="AM616" s="210"/>
      <c r="AO616" s="209"/>
      <c r="AP616" s="210"/>
      <c r="AR616" s="209"/>
      <c r="AS616" s="210"/>
      <c r="AU616" s="209"/>
      <c r="AV616" s="210"/>
      <c r="AX616" s="209"/>
      <c r="AY616" s="671"/>
      <c r="BA616" s="209"/>
      <c r="BB616" s="210"/>
      <c r="BD616" s="209"/>
      <c r="BE616" s="210"/>
      <c r="BG616" s="209"/>
      <c r="BH616" s="210"/>
      <c r="BJ616" s="209"/>
      <c r="BK616" s="210"/>
      <c r="BM616" s="209"/>
      <c r="BN616" s="210"/>
      <c r="BP616" s="209"/>
      <c r="BQ616" s="210"/>
      <c r="BS616" s="209"/>
      <c r="BT616" s="210"/>
      <c r="BV616" s="209"/>
      <c r="BW616" s="210"/>
      <c r="BY616" s="209"/>
      <c r="BZ616" s="210"/>
      <c r="CB616" s="209"/>
      <c r="CC616" s="210"/>
      <c r="CE616" s="209"/>
      <c r="CF616" s="210"/>
      <c r="CH616" s="209"/>
      <c r="CI616" s="210"/>
      <c r="CK616" s="209"/>
      <c r="CL616" s="210"/>
      <c r="CN616" s="209"/>
      <c r="CO616" s="210"/>
    </row>
    <row r="617" spans="1:93" ht="24.95" customHeight="1">
      <c r="A617" s="654" t="str">
        <f ca="1">IFERROR(IF(INDIRECT($A$14&amp;ROW())&lt;&gt;"",COUNTIF(Summary!$B$30:$B$1054,INDIRECT($A$14&amp;ROW())),""),"")</f>
        <v/>
      </c>
      <c r="B617" s="672"/>
      <c r="C617" s="210"/>
      <c r="E617" s="209"/>
      <c r="F617" s="210"/>
      <c r="H617" s="209"/>
      <c r="I617" s="210"/>
      <c r="K617" s="209"/>
      <c r="L617" s="210"/>
      <c r="N617" s="209"/>
      <c r="O617" s="210"/>
      <c r="Q617" s="209"/>
      <c r="R617" s="210"/>
      <c r="T617" s="209"/>
      <c r="U617" s="210"/>
      <c r="W617" s="209"/>
      <c r="X617" s="210"/>
      <c r="Z617" s="209"/>
      <c r="AA617" s="210"/>
      <c r="AC617" s="209"/>
      <c r="AD617" s="210"/>
      <c r="AF617" s="209"/>
      <c r="AG617" s="210"/>
      <c r="AI617" s="209"/>
      <c r="AJ617" s="210"/>
      <c r="AL617" s="209"/>
      <c r="AM617" s="210"/>
      <c r="AO617" s="209"/>
      <c r="AP617" s="210"/>
      <c r="AR617" s="209"/>
      <c r="AS617" s="210"/>
      <c r="AU617" s="209"/>
      <c r="AV617" s="210"/>
      <c r="AX617" s="209"/>
      <c r="AY617" s="671"/>
      <c r="BA617" s="209"/>
      <c r="BB617" s="210"/>
      <c r="BD617" s="209"/>
      <c r="BE617" s="210"/>
      <c r="BG617" s="209"/>
      <c r="BH617" s="210"/>
      <c r="BJ617" s="209"/>
      <c r="BK617" s="210"/>
      <c r="BM617" s="209"/>
      <c r="BN617" s="210"/>
      <c r="BP617" s="209"/>
      <c r="BQ617" s="210"/>
      <c r="BS617" s="209"/>
      <c r="BT617" s="210"/>
      <c r="BV617" s="209"/>
      <c r="BW617" s="210"/>
      <c r="BY617" s="209"/>
      <c r="BZ617" s="210"/>
      <c r="CB617" s="209"/>
      <c r="CC617" s="210"/>
      <c r="CE617" s="209"/>
      <c r="CF617" s="210"/>
      <c r="CH617" s="209"/>
      <c r="CI617" s="210"/>
      <c r="CK617" s="209"/>
      <c r="CL617" s="210"/>
      <c r="CN617" s="209"/>
      <c r="CO617" s="210"/>
    </row>
    <row r="618" spans="1:93" ht="24.95" customHeight="1">
      <c r="A618" s="654" t="str">
        <f ca="1">IFERROR(IF(INDIRECT($A$14&amp;ROW())&lt;&gt;"",COUNTIF(Summary!$B$30:$B$1054,INDIRECT($A$14&amp;ROW())),""),"")</f>
        <v/>
      </c>
      <c r="B618" s="672"/>
      <c r="C618" s="210"/>
      <c r="E618" s="209"/>
      <c r="F618" s="210"/>
      <c r="H618" s="209"/>
      <c r="I618" s="210"/>
      <c r="K618" s="209"/>
      <c r="L618" s="210"/>
      <c r="N618" s="209"/>
      <c r="O618" s="210"/>
      <c r="Q618" s="209"/>
      <c r="R618" s="210"/>
      <c r="T618" s="209"/>
      <c r="U618" s="210"/>
      <c r="W618" s="209"/>
      <c r="X618" s="210"/>
      <c r="Z618" s="209"/>
      <c r="AA618" s="210"/>
      <c r="AC618" s="209"/>
      <c r="AD618" s="210"/>
      <c r="AF618" s="209"/>
      <c r="AG618" s="210"/>
      <c r="AI618" s="209"/>
      <c r="AJ618" s="210"/>
      <c r="AL618" s="209"/>
      <c r="AM618" s="210"/>
      <c r="AO618" s="209"/>
      <c r="AP618" s="210"/>
      <c r="AR618" s="209"/>
      <c r="AS618" s="210"/>
      <c r="AU618" s="209"/>
      <c r="AV618" s="210"/>
      <c r="AX618" s="209"/>
      <c r="AY618" s="671"/>
      <c r="BA618" s="209"/>
      <c r="BB618" s="210"/>
      <c r="BD618" s="209"/>
      <c r="BE618" s="210"/>
      <c r="BG618" s="209"/>
      <c r="BH618" s="210"/>
      <c r="BJ618" s="209"/>
      <c r="BK618" s="210"/>
      <c r="BM618" s="209"/>
      <c r="BN618" s="210"/>
      <c r="BP618" s="209"/>
      <c r="BQ618" s="210"/>
      <c r="BS618" s="209"/>
      <c r="BT618" s="210"/>
      <c r="BV618" s="209"/>
      <c r="BW618" s="210"/>
      <c r="BY618" s="209"/>
      <c r="BZ618" s="210"/>
      <c r="CB618" s="209"/>
      <c r="CC618" s="210"/>
      <c r="CE618" s="209"/>
      <c r="CF618" s="210"/>
      <c r="CH618" s="209"/>
      <c r="CI618" s="210"/>
      <c r="CK618" s="209"/>
      <c r="CL618" s="210"/>
      <c r="CN618" s="209"/>
      <c r="CO618" s="210"/>
    </row>
    <row r="619" spans="1:93" ht="24.95" customHeight="1">
      <c r="A619" s="654" t="str">
        <f ca="1">IFERROR(IF(INDIRECT($A$14&amp;ROW())&lt;&gt;"",COUNTIF(Summary!$B$30:$B$1054,INDIRECT($A$14&amp;ROW())),""),"")</f>
        <v/>
      </c>
      <c r="B619" s="672"/>
      <c r="C619" s="210"/>
      <c r="E619" s="209"/>
      <c r="F619" s="210"/>
      <c r="H619" s="209"/>
      <c r="I619" s="210"/>
      <c r="K619" s="209"/>
      <c r="L619" s="210"/>
      <c r="N619" s="209"/>
      <c r="O619" s="210"/>
      <c r="Q619" s="209"/>
      <c r="R619" s="210"/>
      <c r="T619" s="209"/>
      <c r="U619" s="210"/>
      <c r="W619" s="209"/>
      <c r="X619" s="210"/>
      <c r="Z619" s="209"/>
      <c r="AA619" s="210"/>
      <c r="AC619" s="209"/>
      <c r="AD619" s="210"/>
      <c r="AF619" s="209"/>
      <c r="AG619" s="210"/>
      <c r="AI619" s="209"/>
      <c r="AJ619" s="210"/>
      <c r="AL619" s="209"/>
      <c r="AM619" s="210"/>
      <c r="AO619" s="209"/>
      <c r="AP619" s="210"/>
      <c r="AR619" s="209"/>
      <c r="AS619" s="210"/>
      <c r="AU619" s="209"/>
      <c r="AV619" s="210"/>
      <c r="AX619" s="209"/>
      <c r="AY619" s="671"/>
      <c r="BA619" s="209"/>
      <c r="BB619" s="210"/>
      <c r="BD619" s="209"/>
      <c r="BE619" s="210"/>
      <c r="BG619" s="209"/>
      <c r="BH619" s="210"/>
      <c r="BJ619" s="209"/>
      <c r="BK619" s="210"/>
      <c r="BM619" s="209"/>
      <c r="BN619" s="210"/>
      <c r="BP619" s="209"/>
      <c r="BQ619" s="210"/>
      <c r="BS619" s="209"/>
      <c r="BT619" s="210"/>
      <c r="BV619" s="209"/>
      <c r="BW619" s="210"/>
      <c r="BY619" s="209"/>
      <c r="BZ619" s="210"/>
      <c r="CB619" s="209"/>
      <c r="CC619" s="210"/>
      <c r="CE619" s="209"/>
      <c r="CF619" s="210"/>
      <c r="CH619" s="209"/>
      <c r="CI619" s="210"/>
      <c r="CK619" s="209"/>
      <c r="CL619" s="210"/>
      <c r="CN619" s="209"/>
      <c r="CO619" s="210"/>
    </row>
    <row r="620" spans="1:93" ht="24.95" customHeight="1">
      <c r="A620" s="654" t="str">
        <f ca="1">IFERROR(IF(INDIRECT($A$14&amp;ROW())&lt;&gt;"",COUNTIF(Summary!$B$30:$B$1054,INDIRECT($A$14&amp;ROW())),""),"")</f>
        <v/>
      </c>
      <c r="B620" s="672"/>
      <c r="C620" s="210"/>
      <c r="E620" s="209"/>
      <c r="F620" s="210"/>
      <c r="H620" s="209"/>
      <c r="I620" s="210"/>
      <c r="K620" s="209"/>
      <c r="L620" s="210"/>
      <c r="N620" s="209"/>
      <c r="O620" s="210"/>
      <c r="Q620" s="209"/>
      <c r="R620" s="210"/>
      <c r="T620" s="209"/>
      <c r="U620" s="210"/>
      <c r="W620" s="209"/>
      <c r="X620" s="210"/>
      <c r="Z620" s="209"/>
      <c r="AA620" s="210"/>
      <c r="AC620" s="209"/>
      <c r="AD620" s="210"/>
      <c r="AF620" s="209"/>
      <c r="AG620" s="210"/>
      <c r="AI620" s="209"/>
      <c r="AJ620" s="210"/>
      <c r="AL620" s="209"/>
      <c r="AM620" s="210"/>
      <c r="AO620" s="209"/>
      <c r="AP620" s="210"/>
      <c r="AR620" s="209"/>
      <c r="AS620" s="210"/>
      <c r="AU620" s="209"/>
      <c r="AV620" s="210"/>
      <c r="AX620" s="209"/>
      <c r="AY620" s="671"/>
      <c r="BA620" s="209"/>
      <c r="BB620" s="210"/>
      <c r="BD620" s="209"/>
      <c r="BE620" s="210"/>
      <c r="BG620" s="209"/>
      <c r="BH620" s="210"/>
      <c r="BJ620" s="209"/>
      <c r="BK620" s="210"/>
      <c r="BM620" s="209"/>
      <c r="BN620" s="210"/>
      <c r="BP620" s="209"/>
      <c r="BQ620" s="210"/>
      <c r="BS620" s="209"/>
      <c r="BT620" s="210"/>
      <c r="BV620" s="209"/>
      <c r="BW620" s="210"/>
      <c r="BY620" s="209"/>
      <c r="BZ620" s="210"/>
      <c r="CB620" s="209"/>
      <c r="CC620" s="210"/>
      <c r="CE620" s="209"/>
      <c r="CF620" s="210"/>
      <c r="CH620" s="209"/>
      <c r="CI620" s="210"/>
      <c r="CK620" s="209"/>
      <c r="CL620" s="210"/>
      <c r="CN620" s="209"/>
      <c r="CO620" s="210"/>
    </row>
    <row r="621" spans="1:93" ht="24.95" customHeight="1">
      <c r="A621" s="654" t="str">
        <f ca="1">IFERROR(IF(INDIRECT($A$14&amp;ROW())&lt;&gt;"",COUNTIF(Summary!$B$30:$B$1054,INDIRECT($A$14&amp;ROW())),""),"")</f>
        <v/>
      </c>
      <c r="B621" s="672"/>
      <c r="C621" s="210"/>
      <c r="E621" s="209"/>
      <c r="F621" s="210"/>
      <c r="H621" s="209"/>
      <c r="I621" s="210"/>
      <c r="K621" s="209"/>
      <c r="L621" s="210"/>
      <c r="N621" s="209"/>
      <c r="O621" s="210"/>
      <c r="Q621" s="209"/>
      <c r="R621" s="210"/>
      <c r="T621" s="209"/>
      <c r="U621" s="210"/>
      <c r="W621" s="209"/>
      <c r="X621" s="210"/>
      <c r="Z621" s="209"/>
      <c r="AA621" s="210"/>
      <c r="AC621" s="209"/>
      <c r="AD621" s="210"/>
      <c r="AF621" s="209"/>
      <c r="AG621" s="210"/>
      <c r="AI621" s="209"/>
      <c r="AJ621" s="210"/>
      <c r="AL621" s="209"/>
      <c r="AM621" s="210"/>
      <c r="AO621" s="209"/>
      <c r="AP621" s="210"/>
      <c r="AR621" s="209"/>
      <c r="AS621" s="210"/>
      <c r="AU621" s="209"/>
      <c r="AV621" s="210"/>
      <c r="AX621" s="209"/>
      <c r="AY621" s="671"/>
      <c r="BA621" s="209"/>
      <c r="BB621" s="210"/>
      <c r="BD621" s="209"/>
      <c r="BE621" s="210"/>
      <c r="BG621" s="209"/>
      <c r="BH621" s="210"/>
      <c r="BJ621" s="209"/>
      <c r="BK621" s="210"/>
      <c r="BM621" s="209"/>
      <c r="BN621" s="210"/>
      <c r="BP621" s="209"/>
      <c r="BQ621" s="210"/>
      <c r="BS621" s="209"/>
      <c r="BT621" s="210"/>
      <c r="BV621" s="209"/>
      <c r="BW621" s="210"/>
      <c r="BY621" s="209"/>
      <c r="BZ621" s="210"/>
      <c r="CB621" s="209"/>
      <c r="CC621" s="210"/>
      <c r="CE621" s="209"/>
      <c r="CF621" s="210"/>
      <c r="CH621" s="209"/>
      <c r="CI621" s="210"/>
      <c r="CK621" s="209"/>
      <c r="CL621" s="210"/>
      <c r="CN621" s="209"/>
      <c r="CO621" s="210"/>
    </row>
    <row r="622" spans="1:93" ht="24.95" customHeight="1">
      <c r="A622" s="654" t="str">
        <f ca="1">IFERROR(IF(INDIRECT($A$14&amp;ROW())&lt;&gt;"",COUNTIF(Summary!$B$30:$B$1054,INDIRECT($A$14&amp;ROW())),""),"")</f>
        <v/>
      </c>
      <c r="B622" s="672"/>
      <c r="C622" s="210"/>
      <c r="E622" s="209"/>
      <c r="F622" s="210"/>
      <c r="H622" s="209"/>
      <c r="I622" s="210"/>
      <c r="K622" s="209"/>
      <c r="L622" s="210"/>
      <c r="N622" s="209"/>
      <c r="O622" s="210"/>
      <c r="Q622" s="209"/>
      <c r="R622" s="210"/>
      <c r="T622" s="209"/>
      <c r="U622" s="210"/>
      <c r="W622" s="209"/>
      <c r="X622" s="210"/>
      <c r="Z622" s="209"/>
      <c r="AA622" s="210"/>
      <c r="AC622" s="209"/>
      <c r="AD622" s="210"/>
      <c r="AF622" s="209"/>
      <c r="AG622" s="210"/>
      <c r="AI622" s="209"/>
      <c r="AJ622" s="210"/>
      <c r="AL622" s="209"/>
      <c r="AM622" s="210"/>
      <c r="AO622" s="209"/>
      <c r="AP622" s="210"/>
      <c r="AR622" s="209"/>
      <c r="AS622" s="210"/>
      <c r="AU622" s="209"/>
      <c r="AV622" s="210"/>
      <c r="AX622" s="209"/>
      <c r="AY622" s="671"/>
      <c r="BA622" s="209"/>
      <c r="BB622" s="210"/>
      <c r="BD622" s="209"/>
      <c r="BE622" s="210"/>
      <c r="BG622" s="209"/>
      <c r="BH622" s="210"/>
      <c r="BJ622" s="209"/>
      <c r="BK622" s="210"/>
      <c r="BM622" s="209"/>
      <c r="BN622" s="210"/>
      <c r="BP622" s="209"/>
      <c r="BQ622" s="210"/>
      <c r="BS622" s="209"/>
      <c r="BT622" s="210"/>
      <c r="BV622" s="209"/>
      <c r="BW622" s="210"/>
      <c r="BY622" s="209"/>
      <c r="BZ622" s="210"/>
      <c r="CB622" s="209"/>
      <c r="CC622" s="210"/>
      <c r="CE622" s="209"/>
      <c r="CF622" s="210"/>
      <c r="CH622" s="209"/>
      <c r="CI622" s="210"/>
      <c r="CK622" s="209"/>
      <c r="CL622" s="210"/>
      <c r="CN622" s="209"/>
      <c r="CO622" s="210"/>
    </row>
    <row r="623" spans="1:93" ht="24.95" customHeight="1">
      <c r="A623" s="654" t="str">
        <f ca="1">IFERROR(IF(INDIRECT($A$14&amp;ROW())&lt;&gt;"",COUNTIF(Summary!$B$30:$B$1054,INDIRECT($A$14&amp;ROW())),""),"")</f>
        <v/>
      </c>
      <c r="B623" s="672"/>
      <c r="C623" s="210"/>
      <c r="E623" s="209"/>
      <c r="F623" s="210"/>
      <c r="H623" s="209"/>
      <c r="I623" s="210"/>
      <c r="K623" s="209"/>
      <c r="L623" s="210"/>
      <c r="N623" s="209"/>
      <c r="O623" s="210"/>
      <c r="Q623" s="209"/>
      <c r="R623" s="210"/>
      <c r="T623" s="209"/>
      <c r="U623" s="210"/>
      <c r="W623" s="209"/>
      <c r="X623" s="210"/>
      <c r="Z623" s="209"/>
      <c r="AA623" s="210"/>
      <c r="AC623" s="209"/>
      <c r="AD623" s="210"/>
      <c r="AF623" s="209"/>
      <c r="AG623" s="210"/>
      <c r="AI623" s="209"/>
      <c r="AJ623" s="210"/>
      <c r="AL623" s="209"/>
      <c r="AM623" s="210"/>
      <c r="AO623" s="209"/>
      <c r="AP623" s="210"/>
      <c r="AR623" s="209"/>
      <c r="AS623" s="210"/>
      <c r="AU623" s="209"/>
      <c r="AV623" s="210"/>
      <c r="AX623" s="209"/>
      <c r="AY623" s="671"/>
      <c r="BA623" s="209"/>
      <c r="BB623" s="210"/>
      <c r="BD623" s="209"/>
      <c r="BE623" s="210"/>
      <c r="BG623" s="209"/>
      <c r="BH623" s="210"/>
      <c r="BJ623" s="209"/>
      <c r="BK623" s="210"/>
      <c r="BM623" s="209"/>
      <c r="BN623" s="210"/>
      <c r="BP623" s="209"/>
      <c r="BQ623" s="210"/>
      <c r="BS623" s="209"/>
      <c r="BT623" s="210"/>
      <c r="BV623" s="209"/>
      <c r="BW623" s="210"/>
      <c r="BY623" s="209"/>
      <c r="BZ623" s="210"/>
      <c r="CB623" s="209"/>
      <c r="CC623" s="210"/>
      <c r="CE623" s="209"/>
      <c r="CF623" s="210"/>
      <c r="CH623" s="209"/>
      <c r="CI623" s="210"/>
      <c r="CK623" s="209"/>
      <c r="CL623" s="210"/>
      <c r="CN623" s="209"/>
      <c r="CO623" s="210"/>
    </row>
    <row r="624" spans="1:93" ht="24.95" customHeight="1">
      <c r="A624" s="654" t="str">
        <f ca="1">IFERROR(IF(INDIRECT($A$14&amp;ROW())&lt;&gt;"",COUNTIF(Summary!$B$30:$B$1054,INDIRECT($A$14&amp;ROW())),""),"")</f>
        <v/>
      </c>
      <c r="B624" s="672"/>
      <c r="C624" s="210"/>
      <c r="E624" s="209"/>
      <c r="F624" s="210"/>
      <c r="H624" s="209"/>
      <c r="I624" s="210"/>
      <c r="K624" s="209"/>
      <c r="L624" s="210"/>
      <c r="N624" s="209"/>
      <c r="O624" s="210"/>
      <c r="Q624" s="209"/>
      <c r="R624" s="210"/>
      <c r="T624" s="209"/>
      <c r="U624" s="210"/>
      <c r="W624" s="209"/>
      <c r="X624" s="210"/>
      <c r="Z624" s="209"/>
      <c r="AA624" s="210"/>
      <c r="AC624" s="209"/>
      <c r="AD624" s="210"/>
      <c r="AF624" s="209"/>
      <c r="AG624" s="210"/>
      <c r="AI624" s="209"/>
      <c r="AJ624" s="210"/>
      <c r="AL624" s="209"/>
      <c r="AM624" s="210"/>
      <c r="AO624" s="209"/>
      <c r="AP624" s="210"/>
      <c r="AR624" s="209"/>
      <c r="AS624" s="210"/>
      <c r="AU624" s="209"/>
      <c r="AV624" s="210"/>
      <c r="AX624" s="209"/>
      <c r="AY624" s="671"/>
      <c r="BA624" s="209"/>
      <c r="BB624" s="210"/>
      <c r="BD624" s="209"/>
      <c r="BE624" s="210"/>
      <c r="BG624" s="209"/>
      <c r="BH624" s="210"/>
      <c r="BJ624" s="209"/>
      <c r="BK624" s="210"/>
      <c r="BM624" s="209"/>
      <c r="BN624" s="210"/>
      <c r="BP624" s="209"/>
      <c r="BQ624" s="210"/>
      <c r="BS624" s="209"/>
      <c r="BT624" s="210"/>
      <c r="BV624" s="209"/>
      <c r="BW624" s="210"/>
      <c r="BY624" s="209"/>
      <c r="BZ624" s="210"/>
      <c r="CB624" s="209"/>
      <c r="CC624" s="210"/>
      <c r="CE624" s="209"/>
      <c r="CF624" s="210"/>
      <c r="CH624" s="209"/>
      <c r="CI624" s="210"/>
      <c r="CK624" s="209"/>
      <c r="CL624" s="210"/>
      <c r="CN624" s="209"/>
      <c r="CO624" s="210"/>
    </row>
    <row r="625" spans="1:93" ht="24.95" customHeight="1">
      <c r="A625" s="654" t="str">
        <f ca="1">IFERROR(IF(INDIRECT($A$14&amp;ROW())&lt;&gt;"",COUNTIF(Summary!$B$30:$B$1054,INDIRECT($A$14&amp;ROW())),""),"")</f>
        <v/>
      </c>
      <c r="B625" s="672"/>
      <c r="C625" s="210"/>
      <c r="E625" s="209"/>
      <c r="F625" s="210"/>
      <c r="H625" s="209"/>
      <c r="I625" s="210"/>
      <c r="K625" s="209"/>
      <c r="L625" s="210"/>
      <c r="N625" s="209"/>
      <c r="O625" s="210"/>
      <c r="Q625" s="209"/>
      <c r="R625" s="210"/>
      <c r="T625" s="209"/>
      <c r="U625" s="210"/>
      <c r="W625" s="209"/>
      <c r="X625" s="210"/>
      <c r="Z625" s="209"/>
      <c r="AA625" s="210"/>
      <c r="AC625" s="209"/>
      <c r="AD625" s="210"/>
      <c r="AF625" s="209"/>
      <c r="AG625" s="210"/>
      <c r="AI625" s="209"/>
      <c r="AJ625" s="210"/>
      <c r="AL625" s="209"/>
      <c r="AM625" s="210"/>
      <c r="AO625" s="209"/>
      <c r="AP625" s="210"/>
      <c r="AR625" s="209"/>
      <c r="AS625" s="210"/>
      <c r="AU625" s="209"/>
      <c r="AV625" s="210"/>
      <c r="AX625" s="209"/>
      <c r="AY625" s="671"/>
      <c r="BA625" s="209"/>
      <c r="BB625" s="210"/>
      <c r="BD625" s="209"/>
      <c r="BE625" s="210"/>
      <c r="BG625" s="209"/>
      <c r="BH625" s="210"/>
      <c r="BJ625" s="209"/>
      <c r="BK625" s="210"/>
      <c r="BM625" s="209"/>
      <c r="BN625" s="210"/>
      <c r="BP625" s="209"/>
      <c r="BQ625" s="210"/>
      <c r="BS625" s="209"/>
      <c r="BT625" s="210"/>
      <c r="BV625" s="209"/>
      <c r="BW625" s="210"/>
      <c r="BY625" s="209"/>
      <c r="BZ625" s="210"/>
      <c r="CB625" s="209"/>
      <c r="CC625" s="210"/>
      <c r="CE625" s="209"/>
      <c r="CF625" s="210"/>
      <c r="CH625" s="209"/>
      <c r="CI625" s="210"/>
      <c r="CK625" s="209"/>
      <c r="CL625" s="210"/>
      <c r="CN625" s="209"/>
      <c r="CO625" s="210"/>
    </row>
    <row r="626" spans="1:93" ht="24.95" customHeight="1">
      <c r="A626" s="654" t="str">
        <f ca="1">IFERROR(IF(INDIRECT($A$14&amp;ROW())&lt;&gt;"",COUNTIF(Summary!$B$30:$B$1054,INDIRECT($A$14&amp;ROW())),""),"")</f>
        <v/>
      </c>
      <c r="B626" s="672"/>
      <c r="C626" s="210"/>
      <c r="E626" s="209"/>
      <c r="F626" s="210"/>
      <c r="H626" s="209"/>
      <c r="I626" s="210"/>
      <c r="K626" s="209"/>
      <c r="L626" s="210"/>
      <c r="N626" s="209"/>
      <c r="O626" s="210"/>
      <c r="Q626" s="209"/>
      <c r="R626" s="210"/>
      <c r="T626" s="209"/>
      <c r="U626" s="210"/>
      <c r="W626" s="209"/>
      <c r="X626" s="210"/>
      <c r="Z626" s="209"/>
      <c r="AA626" s="210"/>
      <c r="AC626" s="209"/>
      <c r="AD626" s="210"/>
      <c r="AF626" s="209"/>
      <c r="AG626" s="210"/>
      <c r="AI626" s="209"/>
      <c r="AJ626" s="210"/>
      <c r="AL626" s="209"/>
      <c r="AM626" s="210"/>
      <c r="AO626" s="209"/>
      <c r="AP626" s="210"/>
      <c r="AR626" s="209"/>
      <c r="AS626" s="210"/>
      <c r="AU626" s="209"/>
      <c r="AV626" s="210"/>
      <c r="AX626" s="209"/>
      <c r="AY626" s="671"/>
      <c r="BA626" s="209"/>
      <c r="BB626" s="210"/>
      <c r="BD626" s="209"/>
      <c r="BE626" s="210"/>
      <c r="BG626" s="209"/>
      <c r="BH626" s="210"/>
      <c r="BJ626" s="209"/>
      <c r="BK626" s="210"/>
      <c r="BM626" s="209"/>
      <c r="BN626" s="210"/>
      <c r="BP626" s="209"/>
      <c r="BQ626" s="210"/>
      <c r="BS626" s="209"/>
      <c r="BT626" s="210"/>
      <c r="BV626" s="209"/>
      <c r="BW626" s="210"/>
      <c r="BY626" s="209"/>
      <c r="BZ626" s="210"/>
      <c r="CB626" s="209"/>
      <c r="CC626" s="210"/>
      <c r="CE626" s="209"/>
      <c r="CF626" s="210"/>
      <c r="CH626" s="209"/>
      <c r="CI626" s="210"/>
      <c r="CK626" s="209"/>
      <c r="CL626" s="210"/>
      <c r="CN626" s="209"/>
      <c r="CO626" s="210"/>
    </row>
    <row r="627" spans="1:93" ht="24.95" customHeight="1">
      <c r="A627" s="654" t="str">
        <f ca="1">IFERROR(IF(INDIRECT($A$14&amp;ROW())&lt;&gt;"",COUNTIF(Summary!$B$30:$B$1054,INDIRECT($A$14&amp;ROW())),""),"")</f>
        <v/>
      </c>
      <c r="B627" s="672"/>
      <c r="C627" s="210"/>
      <c r="E627" s="209"/>
      <c r="F627" s="210"/>
      <c r="H627" s="209"/>
      <c r="I627" s="210"/>
      <c r="K627" s="209"/>
      <c r="L627" s="210"/>
      <c r="N627" s="209"/>
      <c r="O627" s="210"/>
      <c r="Q627" s="209"/>
      <c r="R627" s="210"/>
      <c r="T627" s="209"/>
      <c r="U627" s="210"/>
      <c r="W627" s="209"/>
      <c r="X627" s="210"/>
      <c r="Z627" s="209"/>
      <c r="AA627" s="210"/>
      <c r="AC627" s="209"/>
      <c r="AD627" s="210"/>
      <c r="AF627" s="209"/>
      <c r="AG627" s="210"/>
      <c r="AI627" s="209"/>
      <c r="AJ627" s="210"/>
      <c r="AL627" s="209"/>
      <c r="AM627" s="210"/>
      <c r="AO627" s="209"/>
      <c r="AP627" s="210"/>
      <c r="AR627" s="209"/>
      <c r="AS627" s="210"/>
      <c r="AU627" s="209"/>
      <c r="AV627" s="210"/>
      <c r="AX627" s="209"/>
      <c r="AY627" s="671"/>
      <c r="BA627" s="673"/>
      <c r="BB627" s="674"/>
      <c r="BD627" s="673"/>
      <c r="BE627" s="674"/>
      <c r="BG627" s="673"/>
      <c r="BH627" s="674"/>
      <c r="BJ627" s="673"/>
      <c r="BK627" s="674"/>
      <c r="BM627" s="673"/>
      <c r="BN627" s="674">
        <v>1</v>
      </c>
      <c r="BP627" s="209"/>
      <c r="BQ627" s="210"/>
      <c r="BS627" s="209"/>
      <c r="BT627" s="210"/>
      <c r="BV627" s="209"/>
      <c r="BW627" s="210"/>
      <c r="BY627" s="209"/>
      <c r="BZ627" s="210"/>
      <c r="CB627" s="209"/>
      <c r="CC627" s="210"/>
      <c r="CE627" s="209"/>
      <c r="CF627" s="210"/>
      <c r="CH627" s="209"/>
      <c r="CI627" s="210"/>
      <c r="CK627" s="209"/>
      <c r="CL627" s="210"/>
      <c r="CN627" s="209"/>
      <c r="CO627" s="210"/>
    </row>
    <row r="628" spans="1:93" ht="24.95" customHeight="1">
      <c r="A628" s="654" t="str">
        <f ca="1">IFERROR(IF(INDIRECT($A$14&amp;ROW())&lt;&gt;"",COUNTIF(Summary!$B$30:$B$1054,INDIRECT($A$14&amp;ROW())),""),"")</f>
        <v/>
      </c>
      <c r="B628" s="672"/>
      <c r="C628" s="210"/>
      <c r="E628" s="209"/>
      <c r="F628" s="210"/>
      <c r="H628" s="209"/>
      <c r="I628" s="210"/>
      <c r="K628" s="209"/>
      <c r="L628" s="210"/>
      <c r="N628" s="209"/>
      <c r="O628" s="210"/>
      <c r="Q628" s="209"/>
      <c r="R628" s="210"/>
      <c r="T628" s="209"/>
      <c r="U628" s="210"/>
      <c r="W628" s="209"/>
      <c r="X628" s="210"/>
      <c r="Z628" s="209"/>
      <c r="AA628" s="210"/>
      <c r="AC628" s="209"/>
      <c r="AD628" s="210"/>
      <c r="AF628" s="209"/>
      <c r="AG628" s="210"/>
      <c r="AI628" s="209"/>
      <c r="AJ628" s="210"/>
      <c r="AL628" s="209"/>
      <c r="AM628" s="210"/>
      <c r="AO628" s="209"/>
      <c r="AP628" s="210"/>
      <c r="AR628" s="209"/>
      <c r="AS628" s="210"/>
      <c r="AU628" s="209"/>
      <c r="AV628" s="210"/>
      <c r="AX628" s="209"/>
      <c r="AY628" s="671"/>
      <c r="BA628" s="673"/>
      <c r="BB628" s="674"/>
      <c r="BD628" s="673"/>
      <c r="BE628" s="674"/>
      <c r="BG628" s="673"/>
      <c r="BH628" s="674"/>
      <c r="BJ628" s="673"/>
      <c r="BK628" s="674"/>
      <c r="BM628" s="673"/>
      <c r="BN628" s="674">
        <v>1</v>
      </c>
      <c r="BP628" s="209"/>
      <c r="BQ628" s="210"/>
      <c r="BS628" s="209"/>
      <c r="BT628" s="210"/>
      <c r="BV628" s="209"/>
      <c r="BW628" s="210"/>
      <c r="BY628" s="209"/>
      <c r="BZ628" s="210"/>
      <c r="CB628" s="209"/>
      <c r="CC628" s="210"/>
      <c r="CE628" s="209"/>
      <c r="CF628" s="210"/>
      <c r="CH628" s="209"/>
      <c r="CI628" s="210"/>
      <c r="CK628" s="209"/>
      <c r="CL628" s="210"/>
      <c r="CN628" s="209"/>
      <c r="CO628" s="210"/>
    </row>
    <row r="629" spans="1:93" ht="24.95" customHeight="1">
      <c r="A629" s="654" t="str">
        <f ca="1">IFERROR(IF(INDIRECT($A$14&amp;ROW())&lt;&gt;"",COUNTIF(Summary!$B$30:$B$1054,INDIRECT($A$14&amp;ROW())),""),"")</f>
        <v/>
      </c>
      <c r="B629" s="672"/>
      <c r="C629" s="210"/>
      <c r="E629" s="209"/>
      <c r="F629" s="210"/>
      <c r="H629" s="209"/>
      <c r="I629" s="210"/>
      <c r="K629" s="209"/>
      <c r="L629" s="210"/>
      <c r="N629" s="209"/>
      <c r="O629" s="210"/>
      <c r="Q629" s="209"/>
      <c r="R629" s="210"/>
      <c r="T629" s="209"/>
      <c r="U629" s="210"/>
      <c r="W629" s="209"/>
      <c r="X629" s="210"/>
      <c r="Z629" s="209"/>
      <c r="AA629" s="210"/>
      <c r="AC629" s="209"/>
      <c r="AD629" s="210"/>
      <c r="AF629" s="209"/>
      <c r="AG629" s="210"/>
      <c r="AI629" s="209"/>
      <c r="AJ629" s="210"/>
      <c r="AL629" s="209"/>
      <c r="AM629" s="210"/>
      <c r="AO629" s="209"/>
      <c r="AP629" s="210"/>
      <c r="AR629" s="209"/>
      <c r="AS629" s="210"/>
      <c r="AU629" s="209"/>
      <c r="AV629" s="210"/>
      <c r="AX629" s="209"/>
      <c r="AY629" s="671"/>
      <c r="BA629" s="673"/>
      <c r="BB629" s="674"/>
      <c r="BD629" s="673"/>
      <c r="BE629" s="674"/>
      <c r="BG629" s="673"/>
      <c r="BH629" s="674"/>
      <c r="BJ629" s="673"/>
      <c r="BK629" s="674"/>
      <c r="BM629" s="673"/>
      <c r="BN629" s="674">
        <v>1</v>
      </c>
      <c r="BP629" s="209"/>
      <c r="BQ629" s="210"/>
      <c r="BS629" s="209"/>
      <c r="BT629" s="210"/>
      <c r="BV629" s="209"/>
      <c r="BW629" s="210"/>
      <c r="BY629" s="209"/>
      <c r="BZ629" s="210"/>
      <c r="CB629" s="209"/>
      <c r="CC629" s="210"/>
      <c r="CE629" s="209"/>
      <c r="CF629" s="210"/>
      <c r="CH629" s="209"/>
      <c r="CI629" s="210"/>
      <c r="CK629" s="209"/>
      <c r="CL629" s="210"/>
      <c r="CN629" s="209"/>
      <c r="CO629" s="210"/>
    </row>
    <row r="630" spans="1:93" ht="24.95" customHeight="1">
      <c r="A630" s="654" t="str">
        <f ca="1">IFERROR(IF(INDIRECT($A$14&amp;ROW())&lt;&gt;"",COUNTIF(Summary!$B$30:$B$1054,INDIRECT($A$14&amp;ROW())),""),"")</f>
        <v/>
      </c>
      <c r="B630" s="672"/>
      <c r="C630" s="210"/>
      <c r="E630" s="209"/>
      <c r="F630" s="210"/>
      <c r="H630" s="209"/>
      <c r="I630" s="210"/>
      <c r="K630" s="209"/>
      <c r="L630" s="210"/>
      <c r="N630" s="209"/>
      <c r="O630" s="210"/>
      <c r="Q630" s="209"/>
      <c r="R630" s="210"/>
      <c r="T630" s="209"/>
      <c r="U630" s="210"/>
      <c r="W630" s="209"/>
      <c r="X630" s="210"/>
      <c r="Z630" s="209"/>
      <c r="AA630" s="210"/>
      <c r="AC630" s="209"/>
      <c r="AD630" s="210"/>
      <c r="AF630" s="209"/>
      <c r="AG630" s="210"/>
      <c r="AI630" s="209"/>
      <c r="AJ630" s="210"/>
      <c r="AL630" s="209"/>
      <c r="AM630" s="210"/>
      <c r="AO630" s="209"/>
      <c r="AP630" s="210"/>
      <c r="AR630" s="209"/>
      <c r="AS630" s="210"/>
      <c r="AU630" s="209"/>
      <c r="AV630" s="210"/>
      <c r="AX630" s="209"/>
      <c r="AY630" s="671"/>
      <c r="BA630" s="673"/>
      <c r="BB630" s="674"/>
      <c r="BD630" s="673"/>
      <c r="BE630" s="674"/>
      <c r="BG630" s="673"/>
      <c r="BH630" s="674"/>
      <c r="BJ630" s="673"/>
      <c r="BK630" s="674"/>
      <c r="BM630" s="673"/>
      <c r="BN630" s="674">
        <v>1</v>
      </c>
      <c r="BP630" s="209"/>
      <c r="BQ630" s="210"/>
      <c r="BS630" s="209"/>
      <c r="BT630" s="210"/>
      <c r="BV630" s="209"/>
      <c r="BW630" s="210"/>
      <c r="BY630" s="209"/>
      <c r="BZ630" s="210"/>
      <c r="CB630" s="209"/>
      <c r="CC630" s="210"/>
      <c r="CE630" s="209"/>
      <c r="CF630" s="210"/>
      <c r="CH630" s="209"/>
      <c r="CI630" s="210"/>
      <c r="CK630" s="209"/>
      <c r="CL630" s="210"/>
      <c r="CN630" s="209"/>
      <c r="CO630" s="210"/>
    </row>
    <row r="631" spans="1:93" ht="24.95" customHeight="1">
      <c r="A631" s="654" t="str">
        <f ca="1">IFERROR(IF(INDIRECT($A$14&amp;ROW())&lt;&gt;"",COUNTIF(Summary!$B$30:$B$1054,INDIRECT($A$14&amp;ROW())),""),"")</f>
        <v/>
      </c>
      <c r="B631" s="672"/>
      <c r="C631" s="210"/>
      <c r="E631" s="209"/>
      <c r="F631" s="210"/>
      <c r="H631" s="209"/>
      <c r="I631" s="210"/>
      <c r="K631" s="209"/>
      <c r="L631" s="210"/>
      <c r="N631" s="209"/>
      <c r="O631" s="210"/>
      <c r="Q631" s="209"/>
      <c r="R631" s="210"/>
      <c r="T631" s="209"/>
      <c r="U631" s="210"/>
      <c r="W631" s="209"/>
      <c r="X631" s="210"/>
      <c r="Z631" s="209"/>
      <c r="AA631" s="210"/>
      <c r="AC631" s="209"/>
      <c r="AD631" s="210"/>
      <c r="AF631" s="209"/>
      <c r="AG631" s="210"/>
      <c r="AI631" s="209"/>
      <c r="AJ631" s="210"/>
      <c r="AL631" s="209"/>
      <c r="AM631" s="210"/>
      <c r="AO631" s="209"/>
      <c r="AP631" s="210"/>
      <c r="AR631" s="209"/>
      <c r="AS631" s="210"/>
      <c r="AU631" s="209"/>
      <c r="AV631" s="210"/>
      <c r="AX631" s="209"/>
      <c r="AY631" s="671"/>
      <c r="BA631" s="673"/>
      <c r="BB631" s="674"/>
      <c r="BD631" s="673"/>
      <c r="BE631" s="674"/>
      <c r="BG631" s="673"/>
      <c r="BH631" s="674"/>
      <c r="BJ631" s="673"/>
      <c r="BK631" s="674"/>
      <c r="BM631" s="673"/>
      <c r="BN631" s="674">
        <v>2</v>
      </c>
      <c r="BP631" s="209"/>
      <c r="BQ631" s="210"/>
      <c r="BS631" s="209"/>
      <c r="BT631" s="210"/>
      <c r="BV631" s="209"/>
      <c r="BW631" s="210"/>
      <c r="BY631" s="209"/>
      <c r="BZ631" s="210"/>
      <c r="CB631" s="209"/>
      <c r="CC631" s="210"/>
      <c r="CE631" s="209"/>
      <c r="CF631" s="210"/>
      <c r="CH631" s="209"/>
      <c r="CI631" s="210"/>
      <c r="CK631" s="209"/>
      <c r="CL631" s="210"/>
      <c r="CN631" s="209"/>
      <c r="CO631" s="210"/>
    </row>
    <row r="632" spans="1:93" ht="24.95" customHeight="1">
      <c r="A632" s="654" t="str">
        <f ca="1">IFERROR(IF(INDIRECT($A$14&amp;ROW())&lt;&gt;"",COUNTIF(Summary!$B$30:$B$1054,INDIRECT($A$14&amp;ROW())),""),"")</f>
        <v/>
      </c>
      <c r="B632" s="672"/>
      <c r="C632" s="210"/>
      <c r="E632" s="209"/>
      <c r="F632" s="210"/>
      <c r="H632" s="209"/>
      <c r="I632" s="210"/>
      <c r="K632" s="209"/>
      <c r="L632" s="210"/>
      <c r="N632" s="209"/>
      <c r="O632" s="210"/>
      <c r="Q632" s="209"/>
      <c r="R632" s="210"/>
      <c r="T632" s="209"/>
      <c r="U632" s="210"/>
      <c r="W632" s="209"/>
      <c r="X632" s="210"/>
      <c r="Z632" s="209"/>
      <c r="AA632" s="210"/>
      <c r="AC632" s="209"/>
      <c r="AD632" s="210"/>
      <c r="AF632" s="209"/>
      <c r="AG632" s="210"/>
      <c r="AI632" s="209"/>
      <c r="AJ632" s="210"/>
      <c r="AL632" s="209"/>
      <c r="AM632" s="210"/>
      <c r="AO632" s="209"/>
      <c r="AP632" s="210"/>
      <c r="AR632" s="209"/>
      <c r="AS632" s="210"/>
      <c r="AU632" s="209"/>
      <c r="AV632" s="210"/>
      <c r="AX632" s="209"/>
      <c r="AY632" s="671"/>
      <c r="BA632" s="673"/>
      <c r="BB632" s="674"/>
      <c r="BD632" s="673"/>
      <c r="BE632" s="674"/>
      <c r="BG632" s="673"/>
      <c r="BH632" s="674"/>
      <c r="BJ632" s="673"/>
      <c r="BK632" s="674"/>
      <c r="BM632" s="673"/>
      <c r="BN632" s="674">
        <v>1</v>
      </c>
      <c r="BP632" s="209"/>
      <c r="BQ632" s="210"/>
      <c r="BS632" s="209"/>
      <c r="BT632" s="210"/>
      <c r="BV632" s="209"/>
      <c r="BW632" s="210"/>
      <c r="BY632" s="209"/>
      <c r="BZ632" s="210"/>
      <c r="CB632" s="209"/>
      <c r="CC632" s="210"/>
      <c r="CE632" s="209"/>
      <c r="CF632" s="210"/>
      <c r="CH632" s="209"/>
      <c r="CI632" s="210"/>
      <c r="CK632" s="209"/>
      <c r="CL632" s="210"/>
      <c r="CN632" s="209"/>
      <c r="CO632" s="210"/>
    </row>
    <row r="633" spans="1:93" ht="24.95" customHeight="1">
      <c r="A633" s="654" t="str">
        <f ca="1">IFERROR(IF(INDIRECT($A$14&amp;ROW())&lt;&gt;"",COUNTIF(Summary!$B$30:$B$1054,INDIRECT($A$14&amp;ROW())),""),"")</f>
        <v/>
      </c>
      <c r="B633" s="672"/>
      <c r="C633" s="210"/>
      <c r="E633" s="209"/>
      <c r="F633" s="210"/>
      <c r="H633" s="209"/>
      <c r="I633" s="210"/>
      <c r="K633" s="209"/>
      <c r="L633" s="210"/>
      <c r="N633" s="209"/>
      <c r="O633" s="210"/>
      <c r="Q633" s="209"/>
      <c r="R633" s="210"/>
      <c r="T633" s="209"/>
      <c r="U633" s="210"/>
      <c r="W633" s="209"/>
      <c r="X633" s="210"/>
      <c r="Z633" s="209"/>
      <c r="AA633" s="210"/>
      <c r="AC633" s="209"/>
      <c r="AD633" s="210"/>
      <c r="AF633" s="209"/>
      <c r="AG633" s="210"/>
      <c r="AI633" s="209"/>
      <c r="AJ633" s="210"/>
      <c r="AL633" s="209"/>
      <c r="AM633" s="210"/>
      <c r="AO633" s="209"/>
      <c r="AP633" s="210"/>
      <c r="AR633" s="209"/>
      <c r="AS633" s="210"/>
      <c r="AU633" s="209"/>
      <c r="AV633" s="210"/>
      <c r="AX633" s="209"/>
      <c r="AY633" s="671"/>
      <c r="BA633" s="673"/>
      <c r="BB633" s="674"/>
      <c r="BD633" s="673"/>
      <c r="BE633" s="674"/>
      <c r="BG633" s="673"/>
      <c r="BH633" s="674"/>
      <c r="BJ633" s="673"/>
      <c r="BK633" s="674"/>
      <c r="BM633" s="673"/>
      <c r="BN633" s="674">
        <v>1</v>
      </c>
      <c r="BP633" s="209"/>
      <c r="BQ633" s="210"/>
      <c r="BS633" s="209"/>
      <c r="BT633" s="210"/>
      <c r="BV633" s="209"/>
      <c r="BW633" s="210"/>
      <c r="BY633" s="209"/>
      <c r="BZ633" s="210"/>
      <c r="CB633" s="209"/>
      <c r="CC633" s="210"/>
      <c r="CE633" s="209"/>
      <c r="CF633" s="210"/>
      <c r="CH633" s="209"/>
      <c r="CI633" s="210"/>
      <c r="CK633" s="209"/>
      <c r="CL633" s="210"/>
      <c r="CN633" s="209"/>
      <c r="CO633" s="210"/>
    </row>
    <row r="634" spans="1:93" ht="24.95" customHeight="1">
      <c r="A634" s="654" t="str">
        <f ca="1">IFERROR(IF(INDIRECT($A$14&amp;ROW())&lt;&gt;"",COUNTIF(Summary!$B$30:$B$1054,INDIRECT($A$14&amp;ROW())),""),"")</f>
        <v/>
      </c>
      <c r="B634" s="672"/>
      <c r="C634" s="210"/>
      <c r="E634" s="209"/>
      <c r="F634" s="210"/>
      <c r="H634" s="209"/>
      <c r="I634" s="210"/>
      <c r="K634" s="209"/>
      <c r="L634" s="210"/>
      <c r="N634" s="209"/>
      <c r="O634" s="210"/>
      <c r="Q634" s="209"/>
      <c r="R634" s="210"/>
      <c r="T634" s="209"/>
      <c r="U634" s="210"/>
      <c r="W634" s="209"/>
      <c r="X634" s="210"/>
      <c r="Z634" s="209"/>
      <c r="AA634" s="210"/>
      <c r="AC634" s="209"/>
      <c r="AD634" s="210"/>
      <c r="AF634" s="209"/>
      <c r="AG634" s="210"/>
      <c r="AI634" s="209"/>
      <c r="AJ634" s="210"/>
      <c r="AL634" s="209"/>
      <c r="AM634" s="210"/>
      <c r="AO634" s="209"/>
      <c r="AP634" s="210"/>
      <c r="AR634" s="209"/>
      <c r="AS634" s="210"/>
      <c r="AU634" s="209"/>
      <c r="AV634" s="210"/>
      <c r="AX634" s="209"/>
      <c r="AY634" s="671"/>
      <c r="BA634" s="673"/>
      <c r="BB634" s="674"/>
      <c r="BD634" s="673"/>
      <c r="BE634" s="674"/>
      <c r="BG634" s="673"/>
      <c r="BH634" s="674"/>
      <c r="BJ634" s="673"/>
      <c r="BK634" s="674"/>
      <c r="BM634" s="673"/>
      <c r="BN634" s="674">
        <v>1</v>
      </c>
      <c r="BP634" s="209"/>
      <c r="BQ634" s="210"/>
      <c r="BS634" s="209"/>
      <c r="BT634" s="210"/>
      <c r="BV634" s="209"/>
      <c r="BW634" s="210"/>
      <c r="BY634" s="209"/>
      <c r="BZ634" s="210"/>
      <c r="CB634" s="209"/>
      <c r="CC634" s="210"/>
      <c r="CE634" s="209"/>
      <c r="CF634" s="210"/>
      <c r="CH634" s="209"/>
      <c r="CI634" s="210"/>
      <c r="CK634" s="209"/>
      <c r="CL634" s="210"/>
      <c r="CN634" s="209"/>
      <c r="CO634" s="210"/>
    </row>
    <row r="635" spans="1:93" ht="24.95" customHeight="1">
      <c r="A635" s="654" t="str">
        <f ca="1">IFERROR(IF(INDIRECT($A$14&amp;ROW())&lt;&gt;"",COUNTIF(Summary!$B$30:$B$1054,INDIRECT($A$14&amp;ROW())),""),"")</f>
        <v/>
      </c>
      <c r="B635" s="672"/>
      <c r="C635" s="210"/>
      <c r="E635" s="209"/>
      <c r="F635" s="210"/>
      <c r="H635" s="209"/>
      <c r="I635" s="210"/>
      <c r="K635" s="209"/>
      <c r="L635" s="210"/>
      <c r="N635" s="209"/>
      <c r="O635" s="210"/>
      <c r="Q635" s="209"/>
      <c r="R635" s="210"/>
      <c r="T635" s="209"/>
      <c r="U635" s="210"/>
      <c r="W635" s="209"/>
      <c r="X635" s="210"/>
      <c r="Z635" s="209"/>
      <c r="AA635" s="210"/>
      <c r="AC635" s="209"/>
      <c r="AD635" s="210"/>
      <c r="AF635" s="209"/>
      <c r="AG635" s="210"/>
      <c r="AI635" s="209"/>
      <c r="AJ635" s="210"/>
      <c r="AL635" s="209"/>
      <c r="AM635" s="210"/>
      <c r="AO635" s="209"/>
      <c r="AP635" s="210"/>
      <c r="AR635" s="209"/>
      <c r="AS635" s="210"/>
      <c r="AU635" s="209"/>
      <c r="AV635" s="210"/>
      <c r="AX635" s="209"/>
      <c r="AY635" s="671"/>
      <c r="BA635" s="673"/>
      <c r="BB635" s="674"/>
      <c r="BD635" s="673"/>
      <c r="BE635" s="674"/>
      <c r="BG635" s="673"/>
      <c r="BH635" s="674"/>
      <c r="BJ635" s="673"/>
      <c r="BK635" s="674"/>
      <c r="BM635" s="673"/>
      <c r="BN635" s="674">
        <v>1</v>
      </c>
      <c r="BP635" s="209"/>
      <c r="BQ635" s="210"/>
      <c r="BS635" s="209"/>
      <c r="BT635" s="210"/>
      <c r="BV635" s="209"/>
      <c r="BW635" s="210"/>
      <c r="BY635" s="209"/>
      <c r="BZ635" s="210"/>
      <c r="CB635" s="209"/>
      <c r="CC635" s="210"/>
      <c r="CE635" s="209"/>
      <c r="CF635" s="210"/>
      <c r="CH635" s="209"/>
      <c r="CI635" s="210"/>
      <c r="CK635" s="209"/>
      <c r="CL635" s="210"/>
      <c r="CN635" s="209"/>
      <c r="CO635" s="210"/>
    </row>
    <row r="636" spans="1:93" ht="24.95" customHeight="1">
      <c r="A636" s="654" t="str">
        <f ca="1">IFERROR(IF(INDIRECT($A$14&amp;ROW())&lt;&gt;"",COUNTIF(Summary!$B$30:$B$1054,INDIRECT($A$14&amp;ROW())),""),"")</f>
        <v/>
      </c>
      <c r="B636" s="672"/>
      <c r="C636" s="210"/>
      <c r="E636" s="209"/>
      <c r="F636" s="210"/>
      <c r="H636" s="209"/>
      <c r="I636" s="210"/>
      <c r="K636" s="209"/>
      <c r="L636" s="210"/>
      <c r="N636" s="209"/>
      <c r="O636" s="210"/>
      <c r="Q636" s="209"/>
      <c r="R636" s="210"/>
      <c r="T636" s="209"/>
      <c r="U636" s="210"/>
      <c r="W636" s="209"/>
      <c r="X636" s="210"/>
      <c r="Z636" s="209"/>
      <c r="AA636" s="210"/>
      <c r="AC636" s="209"/>
      <c r="AD636" s="210"/>
      <c r="AF636" s="209"/>
      <c r="AG636" s="210"/>
      <c r="AI636" s="209"/>
      <c r="AJ636" s="210"/>
      <c r="AL636" s="209"/>
      <c r="AM636" s="210"/>
      <c r="AO636" s="209"/>
      <c r="AP636" s="210"/>
      <c r="AR636" s="209"/>
      <c r="AS636" s="210"/>
      <c r="AU636" s="209"/>
      <c r="AV636" s="210"/>
      <c r="AX636" s="209"/>
      <c r="AY636" s="671"/>
      <c r="BA636" s="673"/>
      <c r="BB636" s="674"/>
      <c r="BD636" s="673"/>
      <c r="BE636" s="674"/>
      <c r="BG636" s="673"/>
      <c r="BH636" s="674"/>
      <c r="BJ636" s="673"/>
      <c r="BK636" s="674"/>
      <c r="BM636" s="673"/>
      <c r="BN636" s="674">
        <v>1</v>
      </c>
      <c r="BP636" s="209"/>
      <c r="BQ636" s="210"/>
      <c r="BS636" s="209"/>
      <c r="BT636" s="210"/>
      <c r="BV636" s="209"/>
      <c r="BW636" s="210"/>
      <c r="BY636" s="209"/>
      <c r="BZ636" s="210"/>
      <c r="CB636" s="209"/>
      <c r="CC636" s="210"/>
      <c r="CE636" s="209"/>
      <c r="CF636" s="210"/>
      <c r="CH636" s="209"/>
      <c r="CI636" s="210"/>
      <c r="CK636" s="209"/>
      <c r="CL636" s="210"/>
      <c r="CN636" s="209"/>
      <c r="CO636" s="210"/>
    </row>
    <row r="637" spans="1:93" ht="24.95" customHeight="1">
      <c r="A637" s="654" t="str">
        <f ca="1">IFERROR(IF(INDIRECT($A$14&amp;ROW())&lt;&gt;"",COUNTIF(Summary!$B$30:$B$1054,INDIRECT($A$14&amp;ROW())),""),"")</f>
        <v/>
      </c>
      <c r="B637" s="672"/>
      <c r="C637" s="210"/>
      <c r="E637" s="209"/>
      <c r="F637" s="210"/>
      <c r="H637" s="209"/>
      <c r="I637" s="210"/>
      <c r="K637" s="209"/>
      <c r="L637" s="210"/>
      <c r="N637" s="209"/>
      <c r="O637" s="210"/>
      <c r="Q637" s="209"/>
      <c r="R637" s="210"/>
      <c r="T637" s="209"/>
      <c r="U637" s="210"/>
      <c r="W637" s="209"/>
      <c r="X637" s="210"/>
      <c r="Z637" s="209"/>
      <c r="AA637" s="210"/>
      <c r="AC637" s="209"/>
      <c r="AD637" s="210"/>
      <c r="AF637" s="209"/>
      <c r="AG637" s="210"/>
      <c r="AI637" s="209"/>
      <c r="AJ637" s="210"/>
      <c r="AL637" s="209"/>
      <c r="AM637" s="210"/>
      <c r="AO637" s="209"/>
      <c r="AP637" s="210"/>
      <c r="AR637" s="209"/>
      <c r="AS637" s="210"/>
      <c r="AU637" s="209"/>
      <c r="AV637" s="210"/>
      <c r="AX637" s="209"/>
      <c r="AY637" s="671"/>
      <c r="BA637" s="673"/>
      <c r="BB637" s="674"/>
      <c r="BD637" s="673"/>
      <c r="BE637" s="674"/>
      <c r="BG637" s="673"/>
      <c r="BH637" s="674"/>
      <c r="BJ637" s="673"/>
      <c r="BK637" s="674"/>
      <c r="BM637" s="673"/>
      <c r="BN637" s="674">
        <v>3</v>
      </c>
      <c r="BP637" s="209"/>
      <c r="BQ637" s="210"/>
      <c r="BS637" s="209"/>
      <c r="BT637" s="210"/>
      <c r="BV637" s="209"/>
      <c r="BW637" s="210"/>
      <c r="BY637" s="209"/>
      <c r="BZ637" s="210"/>
      <c r="CB637" s="209"/>
      <c r="CC637" s="210"/>
      <c r="CE637" s="209"/>
      <c r="CF637" s="210"/>
      <c r="CH637" s="209"/>
      <c r="CI637" s="210"/>
      <c r="CK637" s="209"/>
      <c r="CL637" s="210"/>
      <c r="CN637" s="209"/>
      <c r="CO637" s="210"/>
    </row>
    <row r="638" spans="1:93" ht="24.95" customHeight="1">
      <c r="A638" s="654" t="str">
        <f ca="1">IFERROR(IF(INDIRECT($A$14&amp;ROW())&lt;&gt;"",COUNTIF(Summary!$B$30:$B$1054,INDIRECT($A$14&amp;ROW())),""),"")</f>
        <v/>
      </c>
      <c r="B638" s="672"/>
      <c r="C638" s="210"/>
      <c r="E638" s="209"/>
      <c r="F638" s="210"/>
      <c r="H638" s="209"/>
      <c r="I638" s="210"/>
      <c r="K638" s="209"/>
      <c r="L638" s="210"/>
      <c r="N638" s="209"/>
      <c r="O638" s="210"/>
      <c r="Q638" s="209"/>
      <c r="R638" s="210"/>
      <c r="T638" s="209"/>
      <c r="U638" s="210"/>
      <c r="W638" s="209"/>
      <c r="X638" s="210"/>
      <c r="Z638" s="209"/>
      <c r="AA638" s="210"/>
      <c r="AC638" s="209"/>
      <c r="AD638" s="210"/>
      <c r="AF638" s="209"/>
      <c r="AG638" s="210"/>
      <c r="AI638" s="209"/>
      <c r="AJ638" s="210"/>
      <c r="AL638" s="209"/>
      <c r="AM638" s="210"/>
      <c r="AO638" s="209"/>
      <c r="AP638" s="210"/>
      <c r="AR638" s="209"/>
      <c r="AS638" s="210"/>
      <c r="AU638" s="209"/>
      <c r="AV638" s="210"/>
      <c r="AX638" s="209"/>
      <c r="AY638" s="671"/>
      <c r="BA638" s="673"/>
      <c r="BB638" s="674"/>
      <c r="BD638" s="673"/>
      <c r="BE638" s="674"/>
      <c r="BG638" s="673"/>
      <c r="BH638" s="674"/>
      <c r="BJ638" s="673"/>
      <c r="BK638" s="674"/>
      <c r="BM638" s="673"/>
      <c r="BN638" s="674">
        <v>1</v>
      </c>
      <c r="BP638" s="209"/>
      <c r="BQ638" s="210"/>
      <c r="BS638" s="209"/>
      <c r="BT638" s="210"/>
      <c r="BV638" s="209"/>
      <c r="BW638" s="210"/>
      <c r="BY638" s="209"/>
      <c r="BZ638" s="210"/>
      <c r="CB638" s="209"/>
      <c r="CC638" s="210"/>
      <c r="CE638" s="209"/>
      <c r="CF638" s="210"/>
      <c r="CH638" s="209"/>
      <c r="CI638" s="210"/>
      <c r="CK638" s="209"/>
      <c r="CL638" s="210"/>
      <c r="CN638" s="209"/>
      <c r="CO638" s="210"/>
    </row>
    <row r="639" spans="1:93" ht="24.95" customHeight="1">
      <c r="A639" s="654" t="str">
        <f ca="1">IFERROR(IF(INDIRECT($A$14&amp;ROW())&lt;&gt;"",COUNTIF(Summary!$B$30:$B$1054,INDIRECT($A$14&amp;ROW())),""),"")</f>
        <v/>
      </c>
      <c r="B639" s="672"/>
      <c r="C639" s="210"/>
      <c r="E639" s="209"/>
      <c r="F639" s="210"/>
      <c r="H639" s="209"/>
      <c r="I639" s="210"/>
      <c r="K639" s="209"/>
      <c r="L639" s="210"/>
      <c r="N639" s="209"/>
      <c r="O639" s="210"/>
      <c r="Q639" s="209"/>
      <c r="R639" s="210"/>
      <c r="T639" s="209"/>
      <c r="U639" s="210"/>
      <c r="W639" s="209"/>
      <c r="X639" s="210"/>
      <c r="Z639" s="209"/>
      <c r="AA639" s="210"/>
      <c r="AC639" s="209"/>
      <c r="AD639" s="210"/>
      <c r="AF639" s="209"/>
      <c r="AG639" s="210"/>
      <c r="AI639" s="209"/>
      <c r="AJ639" s="210"/>
      <c r="AL639" s="209"/>
      <c r="AM639" s="210"/>
      <c r="AO639" s="209"/>
      <c r="AP639" s="210"/>
      <c r="AR639" s="209"/>
      <c r="AS639" s="210"/>
      <c r="AU639" s="209"/>
      <c r="AV639" s="210"/>
      <c r="AX639" s="209"/>
      <c r="AY639" s="671"/>
      <c r="BA639" s="673"/>
      <c r="BB639" s="674"/>
      <c r="BD639" s="673"/>
      <c r="BE639" s="674"/>
      <c r="BG639" s="673"/>
      <c r="BH639" s="674"/>
      <c r="BJ639" s="673"/>
      <c r="BK639" s="674"/>
      <c r="BM639" s="673"/>
      <c r="BN639" s="674">
        <v>1</v>
      </c>
      <c r="BP639" s="209"/>
      <c r="BQ639" s="210"/>
      <c r="BS639" s="209"/>
      <c r="BT639" s="210"/>
      <c r="BV639" s="209"/>
      <c r="BW639" s="210"/>
      <c r="BY639" s="209"/>
      <c r="BZ639" s="210"/>
      <c r="CB639" s="209"/>
      <c r="CC639" s="210"/>
      <c r="CE639" s="209"/>
      <c r="CF639" s="210"/>
      <c r="CH639" s="209"/>
      <c r="CI639" s="210"/>
      <c r="CK639" s="209"/>
      <c r="CL639" s="210"/>
      <c r="CN639" s="209"/>
      <c r="CO639" s="210"/>
    </row>
    <row r="640" spans="1:93" ht="24.95" customHeight="1">
      <c r="A640" s="654" t="str">
        <f ca="1">IFERROR(IF(INDIRECT($A$14&amp;ROW())&lt;&gt;"",COUNTIF(Summary!$B$30:$B$1054,INDIRECT($A$14&amp;ROW())),""),"")</f>
        <v/>
      </c>
      <c r="B640" s="672"/>
      <c r="C640" s="210"/>
      <c r="E640" s="209"/>
      <c r="F640" s="210"/>
      <c r="H640" s="209"/>
      <c r="I640" s="210"/>
      <c r="K640" s="209"/>
      <c r="L640" s="210"/>
      <c r="N640" s="209"/>
      <c r="O640" s="210"/>
      <c r="Q640" s="209"/>
      <c r="R640" s="210"/>
      <c r="T640" s="209"/>
      <c r="U640" s="210"/>
      <c r="W640" s="209"/>
      <c r="X640" s="210"/>
      <c r="Z640" s="209"/>
      <c r="AA640" s="210"/>
      <c r="AC640" s="209"/>
      <c r="AD640" s="210"/>
      <c r="AF640" s="209"/>
      <c r="AG640" s="210"/>
      <c r="AI640" s="209"/>
      <c r="AJ640" s="210"/>
      <c r="AL640" s="209"/>
      <c r="AM640" s="210"/>
      <c r="AO640" s="209"/>
      <c r="AP640" s="210"/>
      <c r="AR640" s="209"/>
      <c r="AS640" s="210"/>
      <c r="AU640" s="209"/>
      <c r="AV640" s="210"/>
      <c r="AX640" s="209"/>
      <c r="AY640" s="671"/>
      <c r="BA640" s="673"/>
      <c r="BB640" s="674"/>
      <c r="BD640" s="673"/>
      <c r="BE640" s="674"/>
      <c r="BG640" s="673"/>
      <c r="BH640" s="674"/>
      <c r="BJ640" s="673"/>
      <c r="BK640" s="674"/>
      <c r="BM640" s="673"/>
      <c r="BN640" s="674">
        <v>2</v>
      </c>
      <c r="BP640" s="209"/>
      <c r="BQ640" s="210"/>
      <c r="BS640" s="209"/>
      <c r="BT640" s="210"/>
      <c r="BV640" s="209"/>
      <c r="BW640" s="210"/>
      <c r="BY640" s="209"/>
      <c r="BZ640" s="210"/>
      <c r="CB640" s="209"/>
      <c r="CC640" s="210"/>
      <c r="CE640" s="209"/>
      <c r="CF640" s="210"/>
      <c r="CH640" s="209"/>
      <c r="CI640" s="210"/>
      <c r="CK640" s="209"/>
      <c r="CL640" s="210"/>
      <c r="CN640" s="209"/>
      <c r="CO640" s="210"/>
    </row>
    <row r="641" spans="1:93" ht="24.95" customHeight="1">
      <c r="A641" s="654" t="str">
        <f ca="1">IFERROR(IF(INDIRECT($A$14&amp;ROW())&lt;&gt;"",COUNTIF(Summary!$B$30:$B$1054,INDIRECT($A$14&amp;ROW())),""),"")</f>
        <v/>
      </c>
      <c r="B641" s="672"/>
      <c r="C641" s="210"/>
      <c r="E641" s="209"/>
      <c r="F641" s="210"/>
      <c r="H641" s="209"/>
      <c r="I641" s="210"/>
      <c r="K641" s="209"/>
      <c r="L641" s="210"/>
      <c r="N641" s="209"/>
      <c r="O641" s="210"/>
      <c r="Q641" s="209"/>
      <c r="R641" s="210"/>
      <c r="T641" s="209"/>
      <c r="U641" s="210"/>
      <c r="W641" s="209"/>
      <c r="X641" s="210"/>
      <c r="Z641" s="209"/>
      <c r="AA641" s="210"/>
      <c r="AC641" s="209"/>
      <c r="AD641" s="210"/>
      <c r="AF641" s="209"/>
      <c r="AG641" s="210"/>
      <c r="AI641" s="209"/>
      <c r="AJ641" s="210"/>
      <c r="AL641" s="209"/>
      <c r="AM641" s="210"/>
      <c r="AO641" s="209"/>
      <c r="AP641" s="210"/>
      <c r="AR641" s="209"/>
      <c r="AS641" s="210"/>
      <c r="AU641" s="209"/>
      <c r="AV641" s="210"/>
      <c r="AX641" s="209"/>
      <c r="AY641" s="671"/>
      <c r="BA641" s="673"/>
      <c r="BB641" s="674"/>
      <c r="BD641" s="673"/>
      <c r="BE641" s="674"/>
      <c r="BG641" s="673"/>
      <c r="BH641" s="674"/>
      <c r="BJ641" s="673"/>
      <c r="BK641" s="674"/>
      <c r="BM641" s="673"/>
      <c r="BN641" s="674">
        <v>1</v>
      </c>
      <c r="BP641" s="209"/>
      <c r="BQ641" s="210"/>
      <c r="BS641" s="209"/>
      <c r="BT641" s="210"/>
      <c r="BV641" s="209"/>
      <c r="BW641" s="210"/>
      <c r="BY641" s="209"/>
      <c r="BZ641" s="210"/>
      <c r="CB641" s="209"/>
      <c r="CC641" s="210"/>
      <c r="CE641" s="209"/>
      <c r="CF641" s="210"/>
      <c r="CH641" s="209"/>
      <c r="CI641" s="210"/>
      <c r="CK641" s="209"/>
      <c r="CL641" s="210"/>
      <c r="CN641" s="209"/>
      <c r="CO641" s="210"/>
    </row>
    <row r="642" spans="1:93" ht="24.95" customHeight="1">
      <c r="A642" s="654" t="str">
        <f ca="1">IFERROR(IF(INDIRECT($A$14&amp;ROW())&lt;&gt;"",COUNTIF(Summary!$B$30:$B$1054,INDIRECT($A$14&amp;ROW())),""),"")</f>
        <v/>
      </c>
      <c r="B642" s="672"/>
      <c r="C642" s="210"/>
      <c r="E642" s="209"/>
      <c r="F642" s="210"/>
      <c r="H642" s="209"/>
      <c r="I642" s="210"/>
      <c r="K642" s="209"/>
      <c r="L642" s="210"/>
      <c r="N642" s="209"/>
      <c r="O642" s="210"/>
      <c r="Q642" s="209"/>
      <c r="R642" s="210"/>
      <c r="T642" s="209"/>
      <c r="U642" s="210"/>
      <c r="W642" s="209"/>
      <c r="X642" s="210"/>
      <c r="Z642" s="209"/>
      <c r="AA642" s="210"/>
      <c r="AC642" s="209"/>
      <c r="AD642" s="210"/>
      <c r="AF642" s="209"/>
      <c r="AG642" s="210"/>
      <c r="AI642" s="209"/>
      <c r="AJ642" s="210"/>
      <c r="AL642" s="209"/>
      <c r="AM642" s="210"/>
      <c r="AO642" s="209"/>
      <c r="AP642" s="210"/>
      <c r="AR642" s="209"/>
      <c r="AS642" s="210"/>
      <c r="AU642" s="209"/>
      <c r="AV642" s="210"/>
      <c r="AX642" s="209"/>
      <c r="AY642" s="671"/>
      <c r="BA642" s="673"/>
      <c r="BB642" s="674"/>
      <c r="BD642" s="673"/>
      <c r="BE642" s="674"/>
      <c r="BG642" s="673"/>
      <c r="BH642" s="674"/>
      <c r="BJ642" s="673"/>
      <c r="BK642" s="674"/>
      <c r="BM642" s="673"/>
      <c r="BN642" s="674">
        <v>1</v>
      </c>
      <c r="BP642" s="209"/>
      <c r="BQ642" s="210"/>
      <c r="BS642" s="209"/>
      <c r="BT642" s="210"/>
      <c r="BV642" s="209"/>
      <c r="BW642" s="210"/>
      <c r="BY642" s="209"/>
      <c r="BZ642" s="210"/>
      <c r="CB642" s="209"/>
      <c r="CC642" s="210"/>
      <c r="CE642" s="209"/>
      <c r="CF642" s="210"/>
      <c r="CH642" s="209"/>
      <c r="CI642" s="210"/>
      <c r="CK642" s="209"/>
      <c r="CL642" s="210"/>
      <c r="CN642" s="209"/>
      <c r="CO642" s="210"/>
    </row>
    <row r="643" spans="1:93" ht="24.95" customHeight="1">
      <c r="A643" s="654" t="str">
        <f ca="1">IFERROR(IF(INDIRECT($A$14&amp;ROW())&lt;&gt;"",COUNTIF(Summary!$B$30:$B$1054,INDIRECT($A$14&amp;ROW())),""),"")</f>
        <v/>
      </c>
      <c r="B643" s="672"/>
      <c r="C643" s="210"/>
      <c r="E643" s="209"/>
      <c r="F643" s="210"/>
      <c r="H643" s="209"/>
      <c r="I643" s="210"/>
      <c r="K643" s="209"/>
      <c r="L643" s="210"/>
      <c r="N643" s="209"/>
      <c r="O643" s="210"/>
      <c r="Q643" s="209"/>
      <c r="R643" s="210"/>
      <c r="T643" s="209"/>
      <c r="U643" s="210"/>
      <c r="W643" s="209"/>
      <c r="X643" s="210"/>
      <c r="Z643" s="209"/>
      <c r="AA643" s="210"/>
      <c r="AC643" s="209"/>
      <c r="AD643" s="210"/>
      <c r="AF643" s="209"/>
      <c r="AG643" s="210"/>
      <c r="AI643" s="209"/>
      <c r="AJ643" s="210"/>
      <c r="AL643" s="209"/>
      <c r="AM643" s="210"/>
      <c r="AO643" s="209"/>
      <c r="AP643" s="210"/>
      <c r="AR643" s="209"/>
      <c r="AS643" s="210"/>
      <c r="AU643" s="209"/>
      <c r="AV643" s="210"/>
      <c r="AX643" s="209"/>
      <c r="AY643" s="671"/>
      <c r="BA643" s="673"/>
      <c r="BB643" s="674"/>
      <c r="BD643" s="673"/>
      <c r="BE643" s="674"/>
      <c r="BG643" s="673"/>
      <c r="BH643" s="674"/>
      <c r="BJ643" s="673"/>
      <c r="BK643" s="674"/>
      <c r="BM643" s="673"/>
      <c r="BN643" s="674">
        <v>1</v>
      </c>
      <c r="BP643" s="209"/>
      <c r="BQ643" s="210"/>
      <c r="BS643" s="209"/>
      <c r="BT643" s="210"/>
      <c r="BV643" s="209"/>
      <c r="BW643" s="210"/>
      <c r="BY643" s="209"/>
      <c r="BZ643" s="210"/>
      <c r="CB643" s="209"/>
      <c r="CC643" s="210"/>
      <c r="CE643" s="209"/>
      <c r="CF643" s="210"/>
      <c r="CH643" s="209"/>
      <c r="CI643" s="210"/>
      <c r="CK643" s="209"/>
      <c r="CL643" s="210"/>
      <c r="CN643" s="209"/>
      <c r="CO643" s="210"/>
    </row>
    <row r="644" spans="1:93" ht="24.95" customHeight="1">
      <c r="A644" s="654" t="str">
        <f ca="1">IFERROR(IF(INDIRECT($A$14&amp;ROW())&lt;&gt;"",COUNTIF(Summary!$B$30:$B$1054,INDIRECT($A$14&amp;ROW())),""),"")</f>
        <v/>
      </c>
      <c r="B644" s="672"/>
      <c r="C644" s="210"/>
      <c r="E644" s="209"/>
      <c r="F644" s="210"/>
      <c r="H644" s="209"/>
      <c r="I644" s="210"/>
      <c r="K644" s="209"/>
      <c r="L644" s="210"/>
      <c r="N644" s="209"/>
      <c r="O644" s="210"/>
      <c r="Q644" s="209"/>
      <c r="R644" s="210"/>
      <c r="T644" s="209"/>
      <c r="U644" s="210"/>
      <c r="W644" s="209"/>
      <c r="X644" s="210"/>
      <c r="Z644" s="209"/>
      <c r="AA644" s="210"/>
      <c r="AC644" s="209"/>
      <c r="AD644" s="210"/>
      <c r="AF644" s="209"/>
      <c r="AG644" s="210"/>
      <c r="AI644" s="209"/>
      <c r="AJ644" s="210"/>
      <c r="AL644" s="209"/>
      <c r="AM644" s="210"/>
      <c r="AO644" s="209"/>
      <c r="AP644" s="210"/>
      <c r="AR644" s="209"/>
      <c r="AS644" s="210"/>
      <c r="AU644" s="209"/>
      <c r="AV644" s="210"/>
      <c r="AX644" s="209"/>
      <c r="AY644" s="671"/>
      <c r="BA644" s="673"/>
      <c r="BB644" s="674"/>
      <c r="BD644" s="673"/>
      <c r="BE644" s="674"/>
      <c r="BG644" s="673"/>
      <c r="BH644" s="674"/>
      <c r="BJ644" s="673"/>
      <c r="BK644" s="674"/>
      <c r="BM644" s="673"/>
      <c r="BN644" s="674">
        <v>4</v>
      </c>
      <c r="BP644" s="209"/>
      <c r="BQ644" s="210"/>
      <c r="BS644" s="209"/>
      <c r="BT644" s="210"/>
      <c r="BV644" s="209"/>
      <c r="BW644" s="210"/>
      <c r="BY644" s="209"/>
      <c r="BZ644" s="210"/>
      <c r="CB644" s="209"/>
      <c r="CC644" s="210"/>
      <c r="CE644" s="209"/>
      <c r="CF644" s="210"/>
      <c r="CH644" s="209"/>
      <c r="CI644" s="210"/>
      <c r="CK644" s="209"/>
      <c r="CL644" s="210"/>
      <c r="CN644" s="209"/>
      <c r="CO644" s="210"/>
    </row>
    <row r="645" spans="1:93" ht="24.95" customHeight="1">
      <c r="A645" s="654" t="str">
        <f ca="1">IFERROR(IF(INDIRECT($A$14&amp;ROW())&lt;&gt;"",COUNTIF(Summary!$B$30:$B$1054,INDIRECT($A$14&amp;ROW())),""),"")</f>
        <v/>
      </c>
      <c r="B645" s="672"/>
      <c r="C645" s="210"/>
      <c r="E645" s="209"/>
      <c r="F645" s="210"/>
      <c r="H645" s="209"/>
      <c r="I645" s="210"/>
      <c r="K645" s="209"/>
      <c r="L645" s="210"/>
      <c r="N645" s="209"/>
      <c r="O645" s="210"/>
      <c r="Q645" s="209"/>
      <c r="R645" s="210"/>
      <c r="T645" s="209"/>
      <c r="U645" s="210"/>
      <c r="W645" s="209"/>
      <c r="X645" s="210"/>
      <c r="Z645" s="209"/>
      <c r="AA645" s="210"/>
      <c r="AC645" s="209"/>
      <c r="AD645" s="210"/>
      <c r="AF645" s="209"/>
      <c r="AG645" s="210"/>
      <c r="AI645" s="209"/>
      <c r="AJ645" s="210"/>
      <c r="AL645" s="209"/>
      <c r="AM645" s="210"/>
      <c r="AO645" s="209"/>
      <c r="AP645" s="210"/>
      <c r="AR645" s="209"/>
      <c r="AS645" s="210"/>
      <c r="AU645" s="209"/>
      <c r="AV645" s="210"/>
      <c r="AX645" s="209"/>
      <c r="AY645" s="671"/>
      <c r="BA645" s="673"/>
      <c r="BB645" s="674"/>
      <c r="BD645" s="673"/>
      <c r="BE645" s="674"/>
      <c r="BG645" s="673"/>
      <c r="BH645" s="674"/>
      <c r="BJ645" s="673"/>
      <c r="BK645" s="674"/>
      <c r="BM645" s="673"/>
      <c r="BN645" s="674">
        <v>1</v>
      </c>
      <c r="BP645" s="209"/>
      <c r="BQ645" s="210"/>
      <c r="BS645" s="209"/>
      <c r="BT645" s="210"/>
      <c r="BV645" s="209"/>
      <c r="BW645" s="210"/>
      <c r="BY645" s="209"/>
      <c r="BZ645" s="210"/>
      <c r="CB645" s="209"/>
      <c r="CC645" s="210"/>
      <c r="CE645" s="209"/>
      <c r="CF645" s="210"/>
      <c r="CH645" s="209"/>
      <c r="CI645" s="210"/>
      <c r="CK645" s="209"/>
      <c r="CL645" s="210"/>
      <c r="CN645" s="209"/>
      <c r="CO645" s="210"/>
    </row>
    <row r="646" spans="1:93" ht="24.95" customHeight="1">
      <c r="A646" s="654" t="str">
        <f ca="1">IFERROR(IF(INDIRECT($A$14&amp;ROW())&lt;&gt;"",COUNTIF(Summary!$B$30:$B$1054,INDIRECT($A$14&amp;ROW())),""),"")</f>
        <v/>
      </c>
      <c r="B646" s="672"/>
      <c r="C646" s="210"/>
      <c r="E646" s="209"/>
      <c r="F646" s="210"/>
      <c r="H646" s="209"/>
      <c r="I646" s="210"/>
      <c r="K646" s="209"/>
      <c r="L646" s="210"/>
      <c r="N646" s="209"/>
      <c r="O646" s="210"/>
      <c r="Q646" s="209"/>
      <c r="R646" s="210"/>
      <c r="T646" s="209"/>
      <c r="U646" s="210"/>
      <c r="W646" s="209"/>
      <c r="X646" s="210"/>
      <c r="Z646" s="209"/>
      <c r="AA646" s="210"/>
      <c r="AC646" s="209"/>
      <c r="AD646" s="210"/>
      <c r="AF646" s="209"/>
      <c r="AG646" s="210"/>
      <c r="AI646" s="209"/>
      <c r="AJ646" s="210"/>
      <c r="AL646" s="209"/>
      <c r="AM646" s="210"/>
      <c r="AO646" s="209"/>
      <c r="AP646" s="210"/>
      <c r="AR646" s="209"/>
      <c r="AS646" s="210"/>
      <c r="AU646" s="209"/>
      <c r="AV646" s="210"/>
      <c r="AX646" s="209"/>
      <c r="AY646" s="671"/>
      <c r="BA646" s="673"/>
      <c r="BB646" s="674"/>
      <c r="BD646" s="673"/>
      <c r="BE646" s="674"/>
      <c r="BG646" s="673"/>
      <c r="BH646" s="674"/>
      <c r="BJ646" s="673"/>
      <c r="BK646" s="674"/>
      <c r="BM646" s="673"/>
      <c r="BN646" s="674">
        <v>1</v>
      </c>
      <c r="BP646" s="209"/>
      <c r="BQ646" s="210"/>
      <c r="BS646" s="209"/>
      <c r="BT646" s="210"/>
      <c r="BV646" s="209"/>
      <c r="BW646" s="210"/>
      <c r="BY646" s="209"/>
      <c r="BZ646" s="210"/>
      <c r="CB646" s="209"/>
      <c r="CC646" s="210"/>
      <c r="CE646" s="209"/>
      <c r="CF646" s="210"/>
      <c r="CH646" s="209"/>
      <c r="CI646" s="210"/>
      <c r="CK646" s="209"/>
      <c r="CL646" s="210"/>
      <c r="CN646" s="209"/>
      <c r="CO646" s="210"/>
    </row>
    <row r="647" spans="1:93" ht="24.95" customHeight="1">
      <c r="A647" s="654" t="str">
        <f ca="1">IFERROR(IF(INDIRECT($A$14&amp;ROW())&lt;&gt;"",COUNTIF(Summary!$B$30:$B$1054,INDIRECT($A$14&amp;ROW())),""),"")</f>
        <v/>
      </c>
      <c r="B647" s="672"/>
      <c r="C647" s="210"/>
      <c r="E647" s="209"/>
      <c r="F647" s="210"/>
      <c r="H647" s="209"/>
      <c r="I647" s="210"/>
      <c r="K647" s="209"/>
      <c r="L647" s="210"/>
      <c r="N647" s="209"/>
      <c r="O647" s="210"/>
      <c r="Q647" s="209"/>
      <c r="R647" s="210"/>
      <c r="T647" s="209"/>
      <c r="U647" s="210"/>
      <c r="W647" s="209"/>
      <c r="X647" s="210"/>
      <c r="Z647" s="209"/>
      <c r="AA647" s="210"/>
      <c r="AC647" s="209"/>
      <c r="AD647" s="210"/>
      <c r="AF647" s="209"/>
      <c r="AG647" s="210"/>
      <c r="AI647" s="209"/>
      <c r="AJ647" s="210"/>
      <c r="AL647" s="209"/>
      <c r="AM647" s="210"/>
      <c r="AO647" s="209"/>
      <c r="AP647" s="210"/>
      <c r="AR647" s="209"/>
      <c r="AS647" s="210"/>
      <c r="AU647" s="209"/>
      <c r="AV647" s="210"/>
      <c r="AX647" s="209"/>
      <c r="AY647" s="671"/>
      <c r="BA647" s="673"/>
      <c r="BB647" s="674"/>
      <c r="BD647" s="673"/>
      <c r="BE647" s="674"/>
      <c r="BG647" s="673"/>
      <c r="BH647" s="674"/>
      <c r="BJ647" s="673"/>
      <c r="BK647" s="674"/>
      <c r="BM647" s="673"/>
      <c r="BN647" s="674">
        <v>1</v>
      </c>
      <c r="BP647" s="209"/>
      <c r="BQ647" s="210"/>
      <c r="BS647" s="209"/>
      <c r="BT647" s="210"/>
      <c r="BV647" s="209"/>
      <c r="BW647" s="210"/>
      <c r="BY647" s="209"/>
      <c r="BZ647" s="210"/>
      <c r="CB647" s="209"/>
      <c r="CC647" s="210"/>
      <c r="CE647" s="209"/>
      <c r="CF647" s="210"/>
      <c r="CH647" s="209"/>
      <c r="CI647" s="210"/>
      <c r="CK647" s="209"/>
      <c r="CL647" s="210"/>
      <c r="CN647" s="209"/>
      <c r="CO647" s="210"/>
    </row>
    <row r="648" spans="1:93" ht="24.95" customHeight="1">
      <c r="A648" s="654" t="str">
        <f ca="1">IFERROR(IF(INDIRECT($A$14&amp;ROW())&lt;&gt;"",COUNTIF(Summary!$B$30:$B$1054,INDIRECT($A$14&amp;ROW())),""),"")</f>
        <v/>
      </c>
      <c r="B648" s="672"/>
      <c r="C648" s="210"/>
      <c r="E648" s="209"/>
      <c r="F648" s="210"/>
      <c r="H648" s="209"/>
      <c r="I648" s="210"/>
      <c r="K648" s="209"/>
      <c r="L648" s="210"/>
      <c r="N648" s="209"/>
      <c r="O648" s="210"/>
      <c r="Q648" s="209"/>
      <c r="R648" s="210"/>
      <c r="T648" s="209"/>
      <c r="U648" s="210"/>
      <c r="W648" s="209"/>
      <c r="X648" s="210"/>
      <c r="Z648" s="209"/>
      <c r="AA648" s="210"/>
      <c r="AC648" s="209"/>
      <c r="AD648" s="210"/>
      <c r="AF648" s="209"/>
      <c r="AG648" s="210"/>
      <c r="AI648" s="209"/>
      <c r="AJ648" s="210"/>
      <c r="AL648" s="209"/>
      <c r="AM648" s="210"/>
      <c r="AO648" s="209"/>
      <c r="AP648" s="210"/>
      <c r="AR648" s="209"/>
      <c r="AS648" s="210"/>
      <c r="AU648" s="209"/>
      <c r="AV648" s="210"/>
      <c r="AX648" s="209"/>
      <c r="AY648" s="671"/>
      <c r="BA648" s="673"/>
      <c r="BB648" s="674"/>
      <c r="BD648" s="673"/>
      <c r="BE648" s="674"/>
      <c r="BG648" s="673"/>
      <c r="BH648" s="674"/>
      <c r="BJ648" s="673"/>
      <c r="BK648" s="674"/>
      <c r="BM648" s="673"/>
      <c r="BN648" s="674">
        <v>1</v>
      </c>
      <c r="BP648" s="209"/>
      <c r="BQ648" s="210"/>
      <c r="BS648" s="209"/>
      <c r="BT648" s="210"/>
      <c r="BV648" s="209"/>
      <c r="BW648" s="210"/>
      <c r="BY648" s="209"/>
      <c r="BZ648" s="210"/>
      <c r="CB648" s="209"/>
      <c r="CC648" s="210"/>
      <c r="CE648" s="209"/>
      <c r="CF648" s="210"/>
      <c r="CH648" s="209"/>
      <c r="CI648" s="210"/>
      <c r="CK648" s="209"/>
      <c r="CL648" s="210"/>
      <c r="CN648" s="209"/>
      <c r="CO648" s="210"/>
    </row>
    <row r="649" spans="1:93" ht="24.95" customHeight="1">
      <c r="A649" s="654" t="str">
        <f ca="1">IFERROR(IF(INDIRECT($A$14&amp;ROW())&lt;&gt;"",COUNTIF(Summary!$B$30:$B$1054,INDIRECT($A$14&amp;ROW())),""),"")</f>
        <v/>
      </c>
      <c r="B649" s="672"/>
      <c r="C649" s="210"/>
      <c r="E649" s="209"/>
      <c r="F649" s="210"/>
      <c r="H649" s="209"/>
      <c r="I649" s="210"/>
      <c r="K649" s="209"/>
      <c r="L649" s="210"/>
      <c r="N649" s="209"/>
      <c r="O649" s="210"/>
      <c r="Q649" s="209"/>
      <c r="R649" s="210"/>
      <c r="T649" s="209"/>
      <c r="U649" s="210"/>
      <c r="W649" s="209"/>
      <c r="X649" s="210"/>
      <c r="Z649" s="209"/>
      <c r="AA649" s="210"/>
      <c r="AC649" s="209"/>
      <c r="AD649" s="210"/>
      <c r="AF649" s="209"/>
      <c r="AG649" s="210"/>
      <c r="AI649" s="209"/>
      <c r="AJ649" s="210"/>
      <c r="AL649" s="209"/>
      <c r="AM649" s="210"/>
      <c r="AO649" s="209"/>
      <c r="AP649" s="210"/>
      <c r="AR649" s="209"/>
      <c r="AS649" s="210"/>
      <c r="AU649" s="209"/>
      <c r="AV649" s="210"/>
      <c r="AX649" s="209"/>
      <c r="AY649" s="671"/>
      <c r="BA649" s="673"/>
      <c r="BB649" s="674"/>
      <c r="BD649" s="673"/>
      <c r="BE649" s="674"/>
      <c r="BG649" s="673"/>
      <c r="BH649" s="674"/>
      <c r="BJ649" s="673"/>
      <c r="BK649" s="674"/>
      <c r="BM649" s="673"/>
      <c r="BN649" s="674">
        <v>1</v>
      </c>
      <c r="BP649" s="209"/>
      <c r="BQ649" s="210"/>
      <c r="BS649" s="209"/>
      <c r="BT649" s="210"/>
      <c r="BV649" s="209"/>
      <c r="BW649" s="210"/>
      <c r="BY649" s="209"/>
      <c r="BZ649" s="210"/>
      <c r="CB649" s="209"/>
      <c r="CC649" s="210"/>
      <c r="CE649" s="209"/>
      <c r="CF649" s="210"/>
      <c r="CH649" s="209"/>
      <c r="CI649" s="210"/>
      <c r="CK649" s="209"/>
      <c r="CL649" s="210"/>
      <c r="CN649" s="209"/>
      <c r="CO649" s="210"/>
    </row>
    <row r="650" spans="1:93" ht="24.95" customHeight="1">
      <c r="A650" s="654" t="str">
        <f ca="1">IFERROR(IF(INDIRECT($A$14&amp;ROW())&lt;&gt;"",COUNTIF(Summary!$B$30:$B$1054,INDIRECT($A$14&amp;ROW())),""),"")</f>
        <v/>
      </c>
      <c r="B650" s="672"/>
      <c r="C650" s="210"/>
      <c r="E650" s="209"/>
      <c r="F650" s="210"/>
      <c r="H650" s="209"/>
      <c r="I650" s="210"/>
      <c r="K650" s="209"/>
      <c r="L650" s="210"/>
      <c r="N650" s="209"/>
      <c r="O650" s="210"/>
      <c r="Q650" s="209"/>
      <c r="R650" s="210"/>
      <c r="T650" s="209"/>
      <c r="U650" s="210"/>
      <c r="W650" s="209"/>
      <c r="X650" s="210"/>
      <c r="Z650" s="209"/>
      <c r="AA650" s="210"/>
      <c r="AC650" s="209"/>
      <c r="AD650" s="210"/>
      <c r="AF650" s="209"/>
      <c r="AG650" s="210"/>
      <c r="AI650" s="209"/>
      <c r="AJ650" s="210"/>
      <c r="AL650" s="209"/>
      <c r="AM650" s="210"/>
      <c r="AO650" s="209"/>
      <c r="AP650" s="210"/>
      <c r="AR650" s="209"/>
      <c r="AS650" s="210"/>
      <c r="AU650" s="209"/>
      <c r="AV650" s="210"/>
      <c r="AX650" s="209"/>
      <c r="AY650" s="671"/>
      <c r="BA650" s="673"/>
      <c r="BB650" s="674"/>
      <c r="BD650" s="673"/>
      <c r="BE650" s="674"/>
      <c r="BG650" s="673"/>
      <c r="BH650" s="674"/>
      <c r="BJ650" s="673"/>
      <c r="BK650" s="674"/>
      <c r="BM650" s="673"/>
      <c r="BN650" s="674">
        <v>1</v>
      </c>
      <c r="BP650" s="209"/>
      <c r="BQ650" s="210"/>
      <c r="BS650" s="209"/>
      <c r="BT650" s="210"/>
      <c r="BV650" s="209"/>
      <c r="BW650" s="210"/>
      <c r="BY650" s="209"/>
      <c r="BZ650" s="210"/>
      <c r="CB650" s="209"/>
      <c r="CC650" s="210"/>
      <c r="CE650" s="209"/>
      <c r="CF650" s="210"/>
      <c r="CH650" s="209"/>
      <c r="CI650" s="210"/>
      <c r="CK650" s="209"/>
      <c r="CL650" s="210"/>
      <c r="CN650" s="209"/>
      <c r="CO650" s="210"/>
    </row>
    <row r="651" spans="1:93" ht="24.95" customHeight="1">
      <c r="A651" s="654" t="str">
        <f ca="1">IFERROR(IF(INDIRECT($A$14&amp;ROW())&lt;&gt;"",COUNTIF(Summary!$B$30:$B$1054,INDIRECT($A$14&amp;ROW())),""),"")</f>
        <v/>
      </c>
      <c r="B651" s="672"/>
      <c r="C651" s="210"/>
      <c r="E651" s="209"/>
      <c r="F651" s="210"/>
      <c r="H651" s="209"/>
      <c r="I651" s="210"/>
      <c r="K651" s="209"/>
      <c r="L651" s="210"/>
      <c r="N651" s="209"/>
      <c r="O651" s="210"/>
      <c r="Q651" s="209"/>
      <c r="R651" s="210"/>
      <c r="T651" s="209"/>
      <c r="U651" s="210"/>
      <c r="W651" s="209"/>
      <c r="X651" s="210"/>
      <c r="Z651" s="209"/>
      <c r="AA651" s="210"/>
      <c r="AC651" s="209"/>
      <c r="AD651" s="210"/>
      <c r="AF651" s="209"/>
      <c r="AG651" s="210"/>
      <c r="AI651" s="209"/>
      <c r="AJ651" s="210"/>
      <c r="AL651" s="209"/>
      <c r="AM651" s="210"/>
      <c r="AO651" s="209"/>
      <c r="AP651" s="210"/>
      <c r="AR651" s="209"/>
      <c r="AS651" s="210"/>
      <c r="AU651" s="209"/>
      <c r="AV651" s="210"/>
      <c r="AX651" s="209"/>
      <c r="AY651" s="671"/>
      <c r="BA651" s="673"/>
      <c r="BB651" s="674"/>
      <c r="BD651" s="673"/>
      <c r="BE651" s="674"/>
      <c r="BG651" s="673"/>
      <c r="BH651" s="674"/>
      <c r="BJ651" s="673"/>
      <c r="BK651" s="674"/>
      <c r="BM651" s="673"/>
      <c r="BN651" s="674">
        <v>1</v>
      </c>
      <c r="BP651" s="209"/>
      <c r="BQ651" s="210"/>
      <c r="BS651" s="209"/>
      <c r="BT651" s="210"/>
      <c r="BV651" s="209"/>
      <c r="BW651" s="210"/>
      <c r="BY651" s="209"/>
      <c r="BZ651" s="210"/>
      <c r="CB651" s="209"/>
      <c r="CC651" s="210"/>
      <c r="CE651" s="209"/>
      <c r="CF651" s="210"/>
      <c r="CH651" s="209"/>
      <c r="CI651" s="210"/>
      <c r="CK651" s="209"/>
      <c r="CL651" s="210"/>
      <c r="CN651" s="209"/>
      <c r="CO651" s="210"/>
    </row>
    <row r="652" spans="1:93" ht="24.95" customHeight="1">
      <c r="A652" s="654" t="str">
        <f ca="1">IFERROR(IF(INDIRECT($A$14&amp;ROW())&lt;&gt;"",COUNTIF(Summary!$B$30:$B$1054,INDIRECT($A$14&amp;ROW())),""),"")</f>
        <v/>
      </c>
      <c r="B652" s="672"/>
      <c r="C652" s="210"/>
      <c r="E652" s="209"/>
      <c r="F652" s="210"/>
      <c r="H652" s="209"/>
      <c r="I652" s="210"/>
      <c r="K652" s="209"/>
      <c r="L652" s="210"/>
      <c r="N652" s="209"/>
      <c r="O652" s="210"/>
      <c r="Q652" s="209"/>
      <c r="R652" s="210"/>
      <c r="T652" s="209"/>
      <c r="U652" s="210"/>
      <c r="W652" s="209"/>
      <c r="X652" s="210"/>
      <c r="Z652" s="209"/>
      <c r="AA652" s="210"/>
      <c r="AC652" s="209"/>
      <c r="AD652" s="210"/>
      <c r="AF652" s="209"/>
      <c r="AG652" s="210"/>
      <c r="AI652" s="209"/>
      <c r="AJ652" s="210"/>
      <c r="AL652" s="209"/>
      <c r="AM652" s="210"/>
      <c r="AO652" s="209"/>
      <c r="AP652" s="210"/>
      <c r="AR652" s="209"/>
      <c r="AS652" s="210"/>
      <c r="AU652" s="209"/>
      <c r="AV652" s="210"/>
      <c r="AX652" s="209"/>
      <c r="AY652" s="671"/>
      <c r="BA652" s="673"/>
      <c r="BB652" s="674"/>
      <c r="BD652" s="673"/>
      <c r="BE652" s="674"/>
      <c r="BG652" s="673"/>
      <c r="BH652" s="674"/>
      <c r="BJ652" s="673"/>
      <c r="BK652" s="674"/>
      <c r="BM652" s="673"/>
      <c r="BN652" s="674">
        <v>1</v>
      </c>
      <c r="BP652" s="209"/>
      <c r="BQ652" s="210"/>
      <c r="BS652" s="209"/>
      <c r="BT652" s="210"/>
      <c r="BV652" s="209"/>
      <c r="BW652" s="210"/>
      <c r="BY652" s="209"/>
      <c r="BZ652" s="210"/>
      <c r="CB652" s="209"/>
      <c r="CC652" s="210"/>
      <c r="CE652" s="209"/>
      <c r="CF652" s="210"/>
      <c r="CH652" s="209"/>
      <c r="CI652" s="210"/>
      <c r="CK652" s="209"/>
      <c r="CL652" s="210"/>
      <c r="CN652" s="209"/>
      <c r="CO652" s="210"/>
    </row>
    <row r="653" spans="1:93" ht="24.95" customHeight="1">
      <c r="A653" s="654" t="str">
        <f ca="1">IFERROR(IF(INDIRECT($A$14&amp;ROW())&lt;&gt;"",COUNTIF(Summary!$B$30:$B$1054,INDIRECT($A$14&amp;ROW())),""),"")</f>
        <v/>
      </c>
      <c r="B653" s="672"/>
      <c r="C653" s="210"/>
      <c r="E653" s="209"/>
      <c r="F653" s="210"/>
      <c r="H653" s="209"/>
      <c r="I653" s="210"/>
      <c r="K653" s="209"/>
      <c r="L653" s="210"/>
      <c r="N653" s="209"/>
      <c r="O653" s="210"/>
      <c r="Q653" s="209"/>
      <c r="R653" s="210"/>
      <c r="T653" s="209"/>
      <c r="U653" s="210"/>
      <c r="W653" s="209"/>
      <c r="X653" s="210"/>
      <c r="Z653" s="209"/>
      <c r="AA653" s="210"/>
      <c r="AC653" s="209"/>
      <c r="AD653" s="210"/>
      <c r="AF653" s="209"/>
      <c r="AG653" s="210"/>
      <c r="AI653" s="209"/>
      <c r="AJ653" s="210"/>
      <c r="AL653" s="209"/>
      <c r="AM653" s="210"/>
      <c r="AO653" s="209"/>
      <c r="AP653" s="210"/>
      <c r="AR653" s="209"/>
      <c r="AS653" s="210"/>
      <c r="AU653" s="209"/>
      <c r="AV653" s="210"/>
      <c r="AX653" s="209"/>
      <c r="AY653" s="671"/>
      <c r="BA653" s="673"/>
      <c r="BB653" s="674"/>
      <c r="BD653" s="673"/>
      <c r="BE653" s="674"/>
      <c r="BG653" s="673"/>
      <c r="BH653" s="674"/>
      <c r="BJ653" s="673"/>
      <c r="BK653" s="674"/>
      <c r="BM653" s="673"/>
      <c r="BN653" s="674">
        <v>1</v>
      </c>
      <c r="BP653" s="209"/>
      <c r="BQ653" s="210"/>
      <c r="BS653" s="209"/>
      <c r="BT653" s="210"/>
      <c r="BV653" s="209"/>
      <c r="BW653" s="210"/>
      <c r="BY653" s="209"/>
      <c r="BZ653" s="210"/>
      <c r="CB653" s="209"/>
      <c r="CC653" s="210"/>
      <c r="CE653" s="209"/>
      <c r="CF653" s="210"/>
      <c r="CH653" s="209"/>
      <c r="CI653" s="210"/>
      <c r="CK653" s="209"/>
      <c r="CL653" s="210"/>
      <c r="CN653" s="209"/>
      <c r="CO653" s="210"/>
    </row>
    <row r="654" spans="1:93" ht="24.95" customHeight="1">
      <c r="A654" s="654" t="str">
        <f ca="1">IFERROR(IF(INDIRECT($A$14&amp;ROW())&lt;&gt;"",COUNTIF(Summary!$B$30:$B$1054,INDIRECT($A$14&amp;ROW())),""),"")</f>
        <v/>
      </c>
      <c r="B654" s="672"/>
      <c r="C654" s="210"/>
      <c r="E654" s="209"/>
      <c r="F654" s="210"/>
      <c r="H654" s="209"/>
      <c r="I654" s="210"/>
      <c r="K654" s="209"/>
      <c r="L654" s="210"/>
      <c r="N654" s="209"/>
      <c r="O654" s="210"/>
      <c r="Q654" s="209"/>
      <c r="R654" s="210"/>
      <c r="T654" s="209"/>
      <c r="U654" s="210"/>
      <c r="W654" s="209"/>
      <c r="X654" s="210"/>
      <c r="Z654" s="209"/>
      <c r="AA654" s="210"/>
      <c r="AC654" s="209"/>
      <c r="AD654" s="210"/>
      <c r="AF654" s="209"/>
      <c r="AG654" s="210"/>
      <c r="AI654" s="209"/>
      <c r="AJ654" s="210"/>
      <c r="AL654" s="209"/>
      <c r="AM654" s="210"/>
      <c r="AO654" s="209"/>
      <c r="AP654" s="210"/>
      <c r="AR654" s="209"/>
      <c r="AS654" s="210"/>
      <c r="AU654" s="209"/>
      <c r="AV654" s="210"/>
      <c r="AX654" s="209"/>
      <c r="AY654" s="671"/>
      <c r="BA654" s="673"/>
      <c r="BB654" s="674"/>
      <c r="BD654" s="673"/>
      <c r="BE654" s="674"/>
      <c r="BG654" s="673"/>
      <c r="BH654" s="674"/>
      <c r="BJ654" s="673"/>
      <c r="BK654" s="674"/>
      <c r="BM654" s="673"/>
      <c r="BN654" s="674">
        <v>1</v>
      </c>
      <c r="BP654" s="209"/>
      <c r="BQ654" s="210"/>
      <c r="BS654" s="209"/>
      <c r="BT654" s="210"/>
      <c r="BV654" s="209"/>
      <c r="BW654" s="210"/>
      <c r="BY654" s="209"/>
      <c r="BZ654" s="210"/>
      <c r="CB654" s="209"/>
      <c r="CC654" s="210"/>
      <c r="CE654" s="209"/>
      <c r="CF654" s="210"/>
      <c r="CH654" s="209"/>
      <c r="CI654" s="210"/>
      <c r="CK654" s="209"/>
      <c r="CL654" s="210"/>
      <c r="CN654" s="209"/>
      <c r="CO654" s="210"/>
    </row>
    <row r="655" spans="1:93" ht="24.95" customHeight="1">
      <c r="A655" s="654" t="str">
        <f ca="1">IFERROR(IF(INDIRECT($A$14&amp;ROW())&lt;&gt;"",COUNTIF(Summary!$B$30:$B$1054,INDIRECT($A$14&amp;ROW())),""),"")</f>
        <v/>
      </c>
      <c r="B655" s="672"/>
      <c r="C655" s="210"/>
      <c r="E655" s="209"/>
      <c r="F655" s="210"/>
      <c r="H655" s="209"/>
      <c r="I655" s="210"/>
      <c r="K655" s="209"/>
      <c r="L655" s="210"/>
      <c r="N655" s="209"/>
      <c r="O655" s="210"/>
      <c r="Q655" s="209"/>
      <c r="R655" s="210"/>
      <c r="T655" s="209"/>
      <c r="U655" s="210"/>
      <c r="W655" s="209"/>
      <c r="X655" s="210"/>
      <c r="Z655" s="209"/>
      <c r="AA655" s="210"/>
      <c r="AC655" s="209"/>
      <c r="AD655" s="210"/>
      <c r="AF655" s="209"/>
      <c r="AG655" s="210"/>
      <c r="AI655" s="209"/>
      <c r="AJ655" s="210"/>
      <c r="AL655" s="209"/>
      <c r="AM655" s="210"/>
      <c r="AO655" s="209"/>
      <c r="AP655" s="210"/>
      <c r="AR655" s="209"/>
      <c r="AS655" s="210"/>
      <c r="AU655" s="209"/>
      <c r="AV655" s="210"/>
      <c r="AX655" s="209"/>
      <c r="AY655" s="671"/>
      <c r="BA655" s="673"/>
      <c r="BB655" s="674"/>
      <c r="BD655" s="673"/>
      <c r="BE655" s="674"/>
      <c r="BG655" s="673"/>
      <c r="BH655" s="674"/>
      <c r="BJ655" s="673"/>
      <c r="BK655" s="674"/>
      <c r="BM655" s="673"/>
      <c r="BN655" s="674">
        <v>1</v>
      </c>
      <c r="BP655" s="209"/>
      <c r="BQ655" s="210"/>
      <c r="BS655" s="209"/>
      <c r="BT655" s="210"/>
      <c r="BV655" s="209"/>
      <c r="BW655" s="210"/>
      <c r="BY655" s="209"/>
      <c r="BZ655" s="210"/>
      <c r="CB655" s="209"/>
      <c r="CC655" s="210"/>
      <c r="CE655" s="209"/>
      <c r="CF655" s="210"/>
      <c r="CH655" s="209"/>
      <c r="CI655" s="210"/>
      <c r="CK655" s="209"/>
      <c r="CL655" s="210"/>
      <c r="CN655" s="209"/>
      <c r="CO655" s="210"/>
    </row>
    <row r="656" spans="1:93" ht="24.95" customHeight="1">
      <c r="A656" s="654" t="str">
        <f ca="1">IFERROR(IF(INDIRECT($A$14&amp;ROW())&lt;&gt;"",COUNTIF(Summary!$B$30:$B$1054,INDIRECT($A$14&amp;ROW())),""),"")</f>
        <v/>
      </c>
      <c r="B656" s="672"/>
      <c r="C656" s="210"/>
      <c r="E656" s="209"/>
      <c r="F656" s="210"/>
      <c r="H656" s="209"/>
      <c r="I656" s="210"/>
      <c r="K656" s="209"/>
      <c r="L656" s="210"/>
      <c r="N656" s="209"/>
      <c r="O656" s="210"/>
      <c r="Q656" s="209"/>
      <c r="R656" s="210"/>
      <c r="T656" s="209"/>
      <c r="U656" s="210"/>
      <c r="W656" s="209"/>
      <c r="X656" s="210"/>
      <c r="Z656" s="209"/>
      <c r="AA656" s="210"/>
      <c r="AC656" s="209"/>
      <c r="AD656" s="210"/>
      <c r="AF656" s="209"/>
      <c r="AG656" s="210"/>
      <c r="AI656" s="209"/>
      <c r="AJ656" s="210"/>
      <c r="AL656" s="209"/>
      <c r="AM656" s="210"/>
      <c r="AO656" s="209"/>
      <c r="AP656" s="210"/>
      <c r="AR656" s="209"/>
      <c r="AS656" s="210"/>
      <c r="AU656" s="209"/>
      <c r="AV656" s="210"/>
      <c r="AX656" s="209"/>
      <c r="AY656" s="671"/>
      <c r="BA656" s="673"/>
      <c r="BB656" s="674"/>
      <c r="BD656" s="673"/>
      <c r="BE656" s="674"/>
      <c r="BG656" s="673"/>
      <c r="BH656" s="674"/>
      <c r="BJ656" s="673"/>
      <c r="BK656" s="674"/>
      <c r="BM656" s="673"/>
      <c r="BN656" s="674">
        <v>1</v>
      </c>
      <c r="BP656" s="209"/>
      <c r="BQ656" s="210"/>
      <c r="BS656" s="209"/>
      <c r="BT656" s="210"/>
      <c r="BV656" s="209"/>
      <c r="BW656" s="210"/>
      <c r="BY656" s="209"/>
      <c r="BZ656" s="210"/>
      <c r="CB656" s="209"/>
      <c r="CC656" s="210"/>
      <c r="CE656" s="209"/>
      <c r="CF656" s="210"/>
      <c r="CH656" s="209"/>
      <c r="CI656" s="210"/>
      <c r="CK656" s="209"/>
      <c r="CL656" s="210"/>
      <c r="CN656" s="209"/>
      <c r="CO656" s="210"/>
    </row>
    <row r="657" spans="1:93" ht="24.95" customHeight="1">
      <c r="A657" s="654" t="str">
        <f ca="1">IFERROR(IF(INDIRECT($A$14&amp;ROW())&lt;&gt;"",COUNTIF(Summary!$B$30:$B$1054,INDIRECT($A$14&amp;ROW())),""),"")</f>
        <v/>
      </c>
      <c r="B657" s="672"/>
      <c r="C657" s="210"/>
      <c r="E657" s="209"/>
      <c r="F657" s="210"/>
      <c r="H657" s="209"/>
      <c r="I657" s="210"/>
      <c r="K657" s="209"/>
      <c r="L657" s="210"/>
      <c r="N657" s="209"/>
      <c r="O657" s="210"/>
      <c r="Q657" s="209"/>
      <c r="R657" s="210"/>
      <c r="T657" s="209"/>
      <c r="U657" s="210"/>
      <c r="W657" s="209"/>
      <c r="X657" s="210"/>
      <c r="Z657" s="209"/>
      <c r="AA657" s="210"/>
      <c r="AC657" s="209"/>
      <c r="AD657" s="210"/>
      <c r="AF657" s="209"/>
      <c r="AG657" s="210"/>
      <c r="AI657" s="209"/>
      <c r="AJ657" s="210"/>
      <c r="AL657" s="209"/>
      <c r="AM657" s="210"/>
      <c r="AO657" s="209"/>
      <c r="AP657" s="210"/>
      <c r="AR657" s="209"/>
      <c r="AS657" s="210"/>
      <c r="AU657" s="209"/>
      <c r="AV657" s="210"/>
      <c r="AX657" s="209"/>
      <c r="AY657" s="671"/>
      <c r="BA657" s="673"/>
      <c r="BB657" s="674"/>
      <c r="BD657" s="673"/>
      <c r="BE657" s="674"/>
      <c r="BG657" s="673"/>
      <c r="BH657" s="674"/>
      <c r="BJ657" s="673"/>
      <c r="BK657" s="674"/>
      <c r="BM657" s="673"/>
      <c r="BN657" s="674">
        <v>1</v>
      </c>
      <c r="BP657" s="209"/>
      <c r="BQ657" s="210"/>
      <c r="BS657" s="209"/>
      <c r="BT657" s="210"/>
      <c r="BV657" s="209"/>
      <c r="BW657" s="210"/>
      <c r="BY657" s="209"/>
      <c r="BZ657" s="210"/>
      <c r="CB657" s="209"/>
      <c r="CC657" s="210"/>
      <c r="CE657" s="209"/>
      <c r="CF657" s="210"/>
      <c r="CH657" s="209"/>
      <c r="CI657" s="210"/>
      <c r="CK657" s="209"/>
      <c r="CL657" s="210"/>
      <c r="CN657" s="209"/>
      <c r="CO657" s="210"/>
    </row>
    <row r="658" spans="1:93" ht="24.95" customHeight="1">
      <c r="A658" s="654" t="str">
        <f ca="1">IFERROR(IF(INDIRECT($A$14&amp;ROW())&lt;&gt;"",COUNTIF(Summary!$B$30:$B$1054,INDIRECT($A$14&amp;ROW())),""),"")</f>
        <v/>
      </c>
      <c r="B658" s="672"/>
      <c r="C658" s="210"/>
      <c r="E658" s="209"/>
      <c r="F658" s="210"/>
      <c r="H658" s="209"/>
      <c r="I658" s="210"/>
      <c r="K658" s="209"/>
      <c r="L658" s="210"/>
      <c r="N658" s="209"/>
      <c r="O658" s="210"/>
      <c r="Q658" s="209"/>
      <c r="R658" s="210"/>
      <c r="T658" s="209"/>
      <c r="U658" s="210"/>
      <c r="W658" s="209"/>
      <c r="X658" s="210"/>
      <c r="Z658" s="209"/>
      <c r="AA658" s="210"/>
      <c r="AC658" s="209"/>
      <c r="AD658" s="210"/>
      <c r="AF658" s="209"/>
      <c r="AG658" s="210"/>
      <c r="AI658" s="209"/>
      <c r="AJ658" s="210"/>
      <c r="AL658" s="209"/>
      <c r="AM658" s="210"/>
      <c r="AO658" s="209"/>
      <c r="AP658" s="210"/>
      <c r="AR658" s="209"/>
      <c r="AS658" s="210"/>
      <c r="AU658" s="209"/>
      <c r="AV658" s="210"/>
      <c r="AX658" s="209"/>
      <c r="AY658" s="671"/>
      <c r="BA658" s="673"/>
      <c r="BB658" s="674"/>
      <c r="BD658" s="673"/>
      <c r="BE658" s="674"/>
      <c r="BG658" s="673"/>
      <c r="BH658" s="674"/>
      <c r="BJ658" s="673"/>
      <c r="BK658" s="674"/>
      <c r="BM658" s="673"/>
      <c r="BN658" s="674">
        <v>1</v>
      </c>
      <c r="BP658" s="209"/>
      <c r="BQ658" s="210"/>
      <c r="BS658" s="209"/>
      <c r="BT658" s="210"/>
      <c r="BV658" s="209"/>
      <c r="BW658" s="210"/>
      <c r="BY658" s="209"/>
      <c r="BZ658" s="210"/>
      <c r="CB658" s="209"/>
      <c r="CC658" s="210"/>
      <c r="CE658" s="209"/>
      <c r="CF658" s="210"/>
      <c r="CH658" s="209"/>
      <c r="CI658" s="210"/>
      <c r="CK658" s="209"/>
      <c r="CL658" s="210"/>
      <c r="CN658" s="209"/>
      <c r="CO658" s="210"/>
    </row>
    <row r="659" spans="1:93" ht="24.95" customHeight="1">
      <c r="A659" s="654" t="str">
        <f ca="1">IFERROR(IF(INDIRECT($A$14&amp;ROW())&lt;&gt;"",COUNTIF(Summary!$B$30:$B$1054,INDIRECT($A$14&amp;ROW())),""),"")</f>
        <v/>
      </c>
      <c r="B659" s="672"/>
      <c r="C659" s="210"/>
      <c r="E659" s="209"/>
      <c r="F659" s="210"/>
      <c r="H659" s="209"/>
      <c r="I659" s="210"/>
      <c r="K659" s="209"/>
      <c r="L659" s="210"/>
      <c r="N659" s="209"/>
      <c r="O659" s="210"/>
      <c r="Q659" s="209"/>
      <c r="R659" s="210"/>
      <c r="T659" s="209"/>
      <c r="U659" s="210"/>
      <c r="W659" s="209"/>
      <c r="X659" s="210"/>
      <c r="Z659" s="209"/>
      <c r="AA659" s="210"/>
      <c r="AC659" s="209"/>
      <c r="AD659" s="210"/>
      <c r="AF659" s="209"/>
      <c r="AG659" s="210"/>
      <c r="AI659" s="209"/>
      <c r="AJ659" s="210"/>
      <c r="AL659" s="209"/>
      <c r="AM659" s="210"/>
      <c r="AO659" s="209"/>
      <c r="AP659" s="210"/>
      <c r="AR659" s="209"/>
      <c r="AS659" s="210"/>
      <c r="AU659" s="209"/>
      <c r="AV659" s="210"/>
      <c r="AX659" s="209"/>
      <c r="AY659" s="671"/>
      <c r="BA659" s="673"/>
      <c r="BB659" s="674"/>
      <c r="BD659" s="673"/>
      <c r="BE659" s="674"/>
      <c r="BG659" s="673"/>
      <c r="BH659" s="674"/>
      <c r="BJ659" s="673"/>
      <c r="BK659" s="674"/>
      <c r="BM659" s="673"/>
      <c r="BN659" s="674">
        <v>1</v>
      </c>
      <c r="BP659" s="209"/>
      <c r="BQ659" s="210"/>
      <c r="BS659" s="209"/>
      <c r="BT659" s="210"/>
      <c r="BV659" s="209"/>
      <c r="BW659" s="210"/>
      <c r="BY659" s="209"/>
      <c r="BZ659" s="210"/>
      <c r="CB659" s="209"/>
      <c r="CC659" s="210"/>
      <c r="CE659" s="209"/>
      <c r="CF659" s="210"/>
      <c r="CH659" s="209"/>
      <c r="CI659" s="210"/>
      <c r="CK659" s="209"/>
      <c r="CL659" s="210"/>
      <c r="CN659" s="209"/>
      <c r="CO659" s="210"/>
    </row>
    <row r="660" spans="1:93" ht="24.95" customHeight="1">
      <c r="A660" s="654" t="str">
        <f ca="1">IFERROR(IF(INDIRECT($A$14&amp;ROW())&lt;&gt;"",COUNTIF(Summary!$B$30:$B$1054,INDIRECT($A$14&amp;ROW())),""),"")</f>
        <v/>
      </c>
      <c r="B660" s="672"/>
      <c r="C660" s="210"/>
      <c r="E660" s="209"/>
      <c r="F660" s="210"/>
      <c r="H660" s="209"/>
      <c r="I660" s="210"/>
      <c r="K660" s="209"/>
      <c r="L660" s="210"/>
      <c r="N660" s="209"/>
      <c r="O660" s="210"/>
      <c r="Q660" s="209"/>
      <c r="R660" s="210"/>
      <c r="T660" s="209"/>
      <c r="U660" s="210"/>
      <c r="W660" s="209"/>
      <c r="X660" s="210"/>
      <c r="Z660" s="209"/>
      <c r="AA660" s="210"/>
      <c r="AC660" s="209"/>
      <c r="AD660" s="210"/>
      <c r="AF660" s="209"/>
      <c r="AG660" s="210"/>
      <c r="AI660" s="209"/>
      <c r="AJ660" s="210"/>
      <c r="AL660" s="209"/>
      <c r="AM660" s="210"/>
      <c r="AO660" s="209"/>
      <c r="AP660" s="210"/>
      <c r="AR660" s="209"/>
      <c r="AS660" s="210"/>
      <c r="AU660" s="209"/>
      <c r="AV660" s="210"/>
      <c r="AX660" s="209"/>
      <c r="AY660" s="671"/>
      <c r="BA660" s="673"/>
      <c r="BB660" s="674"/>
      <c r="BD660" s="673"/>
      <c r="BE660" s="674"/>
      <c r="BG660" s="673"/>
      <c r="BH660" s="674"/>
      <c r="BJ660" s="673"/>
      <c r="BK660" s="674"/>
      <c r="BM660" s="673"/>
      <c r="BN660" s="674">
        <v>1</v>
      </c>
      <c r="BP660" s="209"/>
      <c r="BQ660" s="210"/>
      <c r="BS660" s="209"/>
      <c r="BT660" s="210"/>
      <c r="BV660" s="209"/>
      <c r="BW660" s="210"/>
      <c r="BY660" s="209"/>
      <c r="BZ660" s="210"/>
      <c r="CB660" s="209"/>
      <c r="CC660" s="210"/>
      <c r="CE660" s="209"/>
      <c r="CF660" s="210"/>
      <c r="CH660" s="209"/>
      <c r="CI660" s="210"/>
      <c r="CK660" s="209"/>
      <c r="CL660" s="210"/>
      <c r="CN660" s="209"/>
      <c r="CO660" s="210"/>
    </row>
    <row r="661" spans="1:93" ht="24.95" customHeight="1">
      <c r="A661" s="654" t="str">
        <f ca="1">IFERROR(IF(INDIRECT($A$14&amp;ROW())&lt;&gt;"",COUNTIF(Summary!$B$30:$B$1054,INDIRECT($A$14&amp;ROW())),""),"")</f>
        <v/>
      </c>
      <c r="B661" s="672"/>
      <c r="C661" s="210"/>
      <c r="E661" s="209"/>
      <c r="F661" s="210"/>
      <c r="H661" s="209"/>
      <c r="I661" s="210"/>
      <c r="K661" s="209"/>
      <c r="L661" s="210"/>
      <c r="N661" s="209"/>
      <c r="O661" s="210"/>
      <c r="Q661" s="209"/>
      <c r="R661" s="210"/>
      <c r="T661" s="209"/>
      <c r="U661" s="210"/>
      <c r="W661" s="209"/>
      <c r="X661" s="210"/>
      <c r="Z661" s="209"/>
      <c r="AA661" s="210"/>
      <c r="AC661" s="209"/>
      <c r="AD661" s="210"/>
      <c r="AF661" s="209"/>
      <c r="AG661" s="210"/>
      <c r="AI661" s="209"/>
      <c r="AJ661" s="210"/>
      <c r="AL661" s="209"/>
      <c r="AM661" s="210"/>
      <c r="AO661" s="209"/>
      <c r="AP661" s="210"/>
      <c r="AR661" s="209"/>
      <c r="AS661" s="210"/>
      <c r="AU661" s="209"/>
      <c r="AV661" s="210"/>
      <c r="AX661" s="209"/>
      <c r="AY661" s="671"/>
      <c r="BA661" s="673"/>
      <c r="BB661" s="674"/>
      <c r="BD661" s="673"/>
      <c r="BE661" s="674"/>
      <c r="BG661" s="673"/>
      <c r="BH661" s="674"/>
      <c r="BJ661" s="673"/>
      <c r="BK661" s="674"/>
      <c r="BM661" s="673"/>
      <c r="BN661" s="674">
        <v>1</v>
      </c>
      <c r="BP661" s="209"/>
      <c r="BQ661" s="210"/>
      <c r="BS661" s="209"/>
      <c r="BT661" s="210"/>
      <c r="BV661" s="209"/>
      <c r="BW661" s="210"/>
      <c r="BY661" s="209"/>
      <c r="BZ661" s="210"/>
      <c r="CB661" s="209"/>
      <c r="CC661" s="210"/>
      <c r="CE661" s="209"/>
      <c r="CF661" s="210"/>
      <c r="CH661" s="209"/>
      <c r="CI661" s="210"/>
      <c r="CK661" s="209"/>
      <c r="CL661" s="210"/>
      <c r="CN661" s="209"/>
      <c r="CO661" s="210"/>
    </row>
    <row r="662" spans="1:93" ht="24.95" customHeight="1">
      <c r="A662" s="654" t="str">
        <f ca="1">IFERROR(IF(INDIRECT($A$14&amp;ROW())&lt;&gt;"",COUNTIF(Summary!$B$30:$B$1054,INDIRECT($A$14&amp;ROW())),""),"")</f>
        <v/>
      </c>
      <c r="B662" s="672"/>
      <c r="C662" s="210"/>
      <c r="E662" s="209"/>
      <c r="F662" s="210"/>
      <c r="H662" s="209"/>
      <c r="I662" s="210"/>
      <c r="K662" s="209"/>
      <c r="L662" s="210"/>
      <c r="N662" s="209"/>
      <c r="O662" s="210"/>
      <c r="Q662" s="209"/>
      <c r="R662" s="210"/>
      <c r="T662" s="209"/>
      <c r="U662" s="210"/>
      <c r="W662" s="209"/>
      <c r="X662" s="210"/>
      <c r="Z662" s="209"/>
      <c r="AA662" s="210"/>
      <c r="AC662" s="209"/>
      <c r="AD662" s="210"/>
      <c r="AF662" s="209"/>
      <c r="AG662" s="210"/>
      <c r="AI662" s="209"/>
      <c r="AJ662" s="210"/>
      <c r="AL662" s="209"/>
      <c r="AM662" s="210"/>
      <c r="AO662" s="209"/>
      <c r="AP662" s="210"/>
      <c r="AR662" s="209"/>
      <c r="AS662" s="210"/>
      <c r="AU662" s="209"/>
      <c r="AV662" s="210"/>
      <c r="AX662" s="209"/>
      <c r="AY662" s="671"/>
      <c r="BA662" s="673"/>
      <c r="BB662" s="674"/>
      <c r="BD662" s="673"/>
      <c r="BE662" s="674"/>
      <c r="BG662" s="673"/>
      <c r="BH662" s="674"/>
      <c r="BJ662" s="673"/>
      <c r="BK662" s="674"/>
      <c r="BM662" s="673"/>
      <c r="BN662" s="674">
        <v>1</v>
      </c>
      <c r="BP662" s="209"/>
      <c r="BQ662" s="210"/>
      <c r="BS662" s="209"/>
      <c r="BT662" s="210"/>
      <c r="BV662" s="209"/>
      <c r="BW662" s="210"/>
      <c r="BY662" s="209"/>
      <c r="BZ662" s="210"/>
      <c r="CB662" s="209"/>
      <c r="CC662" s="210"/>
      <c r="CE662" s="209"/>
      <c r="CF662" s="210"/>
      <c r="CH662" s="209"/>
      <c r="CI662" s="210"/>
      <c r="CK662" s="209"/>
      <c r="CL662" s="210"/>
      <c r="CN662" s="209"/>
      <c r="CO662" s="210"/>
    </row>
    <row r="663" spans="1:93" ht="24.95" customHeight="1">
      <c r="A663" s="654" t="str">
        <f ca="1">IFERROR(IF(INDIRECT($A$14&amp;ROW())&lt;&gt;"",COUNTIF(Summary!$B$30:$B$1054,INDIRECT($A$14&amp;ROW())),""),"")</f>
        <v/>
      </c>
      <c r="B663" s="672"/>
      <c r="C663" s="210"/>
      <c r="E663" s="209"/>
      <c r="F663" s="210"/>
      <c r="H663" s="209"/>
      <c r="I663" s="210"/>
      <c r="K663" s="209"/>
      <c r="L663" s="210"/>
      <c r="N663" s="209"/>
      <c r="O663" s="210"/>
      <c r="Q663" s="209"/>
      <c r="R663" s="210"/>
      <c r="T663" s="209"/>
      <c r="U663" s="210"/>
      <c r="W663" s="209"/>
      <c r="X663" s="210"/>
      <c r="Z663" s="209"/>
      <c r="AA663" s="210"/>
      <c r="AC663" s="209"/>
      <c r="AD663" s="210"/>
      <c r="AF663" s="209"/>
      <c r="AG663" s="210"/>
      <c r="AI663" s="209"/>
      <c r="AJ663" s="210"/>
      <c r="AL663" s="209"/>
      <c r="AM663" s="210"/>
      <c r="AO663" s="209"/>
      <c r="AP663" s="210"/>
      <c r="AR663" s="209"/>
      <c r="AS663" s="210"/>
      <c r="AU663" s="209"/>
      <c r="AV663" s="210"/>
      <c r="AX663" s="209"/>
      <c r="AY663" s="671"/>
      <c r="BA663" s="673"/>
      <c r="BB663" s="674"/>
      <c r="BD663" s="673"/>
      <c r="BE663" s="674"/>
      <c r="BG663" s="673"/>
      <c r="BH663" s="674"/>
      <c r="BJ663" s="673"/>
      <c r="BK663" s="674"/>
      <c r="BM663" s="673"/>
      <c r="BN663" s="674">
        <v>1</v>
      </c>
      <c r="BP663" s="209"/>
      <c r="BQ663" s="210"/>
      <c r="BS663" s="209"/>
      <c r="BT663" s="210"/>
      <c r="BV663" s="209"/>
      <c r="BW663" s="210"/>
      <c r="BY663" s="209"/>
      <c r="BZ663" s="210"/>
      <c r="CB663" s="209"/>
      <c r="CC663" s="210"/>
      <c r="CE663" s="209"/>
      <c r="CF663" s="210"/>
      <c r="CH663" s="209"/>
      <c r="CI663" s="210"/>
      <c r="CK663" s="209"/>
      <c r="CL663" s="210"/>
      <c r="CN663" s="209"/>
      <c r="CO663" s="210"/>
    </row>
    <row r="664" spans="1:93" ht="24.95" customHeight="1">
      <c r="A664" s="654" t="str">
        <f ca="1">IFERROR(IF(INDIRECT($A$14&amp;ROW())&lt;&gt;"",COUNTIF(Summary!$B$30:$B$1054,INDIRECT($A$14&amp;ROW())),""),"")</f>
        <v/>
      </c>
      <c r="B664" s="672"/>
      <c r="C664" s="210"/>
      <c r="E664" s="209"/>
      <c r="F664" s="210"/>
      <c r="H664" s="209"/>
      <c r="I664" s="210"/>
      <c r="K664" s="209"/>
      <c r="L664" s="210"/>
      <c r="N664" s="209"/>
      <c r="O664" s="210"/>
      <c r="Q664" s="209"/>
      <c r="R664" s="210"/>
      <c r="T664" s="209"/>
      <c r="U664" s="210"/>
      <c r="W664" s="209"/>
      <c r="X664" s="210"/>
      <c r="Z664" s="209"/>
      <c r="AA664" s="210"/>
      <c r="AC664" s="209"/>
      <c r="AD664" s="210"/>
      <c r="AF664" s="209"/>
      <c r="AG664" s="210"/>
      <c r="AI664" s="209"/>
      <c r="AJ664" s="210"/>
      <c r="AL664" s="209"/>
      <c r="AM664" s="210"/>
      <c r="AO664" s="209"/>
      <c r="AP664" s="210"/>
      <c r="AR664" s="209"/>
      <c r="AS664" s="210"/>
      <c r="AU664" s="209"/>
      <c r="AV664" s="210"/>
      <c r="AX664" s="209"/>
      <c r="AY664" s="671"/>
      <c r="BA664" s="673"/>
      <c r="BB664" s="674"/>
      <c r="BD664" s="673"/>
      <c r="BE664" s="674"/>
      <c r="BG664" s="673"/>
      <c r="BH664" s="674"/>
      <c r="BJ664" s="673"/>
      <c r="BK664" s="674"/>
      <c r="BM664" s="673"/>
      <c r="BN664" s="674">
        <v>1</v>
      </c>
      <c r="BP664" s="209"/>
      <c r="BQ664" s="210"/>
      <c r="BS664" s="209"/>
      <c r="BT664" s="210"/>
      <c r="BV664" s="209"/>
      <c r="BW664" s="210"/>
      <c r="BY664" s="209"/>
      <c r="BZ664" s="210"/>
      <c r="CB664" s="209"/>
      <c r="CC664" s="210"/>
      <c r="CE664" s="209"/>
      <c r="CF664" s="210"/>
      <c r="CH664" s="209"/>
      <c r="CI664" s="210"/>
      <c r="CK664" s="209"/>
      <c r="CL664" s="210"/>
      <c r="CN664" s="209"/>
      <c r="CO664" s="210"/>
    </row>
    <row r="665" spans="1:93" ht="24.95" customHeight="1">
      <c r="A665" s="654" t="str">
        <f ca="1">IFERROR(IF(INDIRECT($A$14&amp;ROW())&lt;&gt;"",COUNTIF(Summary!$B$30:$B$1054,INDIRECT($A$14&amp;ROW())),""),"")</f>
        <v/>
      </c>
      <c r="B665" s="672"/>
      <c r="C665" s="210"/>
      <c r="E665" s="209"/>
      <c r="F665" s="210"/>
      <c r="H665" s="209"/>
      <c r="I665" s="210"/>
      <c r="K665" s="209"/>
      <c r="L665" s="210"/>
      <c r="N665" s="209"/>
      <c r="O665" s="210"/>
      <c r="Q665" s="209"/>
      <c r="R665" s="210"/>
      <c r="T665" s="209"/>
      <c r="U665" s="210"/>
      <c r="W665" s="209"/>
      <c r="X665" s="210"/>
      <c r="Z665" s="209"/>
      <c r="AA665" s="210"/>
      <c r="AC665" s="209"/>
      <c r="AD665" s="210"/>
      <c r="AF665" s="209"/>
      <c r="AG665" s="210"/>
      <c r="AI665" s="209"/>
      <c r="AJ665" s="210"/>
      <c r="AL665" s="209"/>
      <c r="AM665" s="210"/>
      <c r="AO665" s="209"/>
      <c r="AP665" s="210"/>
      <c r="AR665" s="209"/>
      <c r="AS665" s="210"/>
      <c r="AU665" s="209"/>
      <c r="AV665" s="210"/>
      <c r="AX665" s="209"/>
      <c r="AY665" s="671"/>
      <c r="BA665" s="673"/>
      <c r="BB665" s="674"/>
      <c r="BD665" s="673"/>
      <c r="BE665" s="674"/>
      <c r="BG665" s="673"/>
      <c r="BH665" s="674"/>
      <c r="BJ665" s="673"/>
      <c r="BK665" s="674"/>
      <c r="BM665" s="673"/>
      <c r="BN665" s="674">
        <v>1</v>
      </c>
      <c r="BP665" s="209"/>
      <c r="BQ665" s="210"/>
      <c r="BS665" s="209"/>
      <c r="BT665" s="210"/>
      <c r="BV665" s="209"/>
      <c r="BW665" s="210"/>
      <c r="BY665" s="209"/>
      <c r="BZ665" s="210"/>
      <c r="CB665" s="209"/>
      <c r="CC665" s="210"/>
      <c r="CE665" s="209"/>
      <c r="CF665" s="210"/>
      <c r="CH665" s="209"/>
      <c r="CI665" s="210"/>
      <c r="CK665" s="209"/>
      <c r="CL665" s="210"/>
      <c r="CN665" s="209"/>
      <c r="CO665" s="210"/>
    </row>
    <row r="666" spans="1:93" ht="24.95" customHeight="1">
      <c r="A666" s="654" t="str">
        <f ca="1">IFERROR(IF(INDIRECT($A$14&amp;ROW())&lt;&gt;"",COUNTIF(Summary!$B$30:$B$1054,INDIRECT($A$14&amp;ROW())),""),"")</f>
        <v/>
      </c>
      <c r="B666" s="672"/>
      <c r="C666" s="210"/>
      <c r="E666" s="209"/>
      <c r="F666" s="210"/>
      <c r="H666" s="209"/>
      <c r="I666" s="210"/>
      <c r="K666" s="209"/>
      <c r="L666" s="210"/>
      <c r="N666" s="209"/>
      <c r="O666" s="210"/>
      <c r="Q666" s="209"/>
      <c r="R666" s="210"/>
      <c r="T666" s="209"/>
      <c r="U666" s="210"/>
      <c r="W666" s="209"/>
      <c r="X666" s="210"/>
      <c r="Z666" s="209"/>
      <c r="AA666" s="210"/>
      <c r="AC666" s="209"/>
      <c r="AD666" s="210"/>
      <c r="AF666" s="209"/>
      <c r="AG666" s="210"/>
      <c r="AI666" s="209"/>
      <c r="AJ666" s="210"/>
      <c r="AL666" s="209"/>
      <c r="AM666" s="210"/>
      <c r="AO666" s="209"/>
      <c r="AP666" s="210"/>
      <c r="AR666" s="209"/>
      <c r="AS666" s="210"/>
      <c r="AU666" s="209"/>
      <c r="AV666" s="210"/>
      <c r="AX666" s="209"/>
      <c r="AY666" s="671"/>
      <c r="BA666" s="673"/>
      <c r="BB666" s="674"/>
      <c r="BD666" s="673"/>
      <c r="BE666" s="674"/>
      <c r="BG666" s="673"/>
      <c r="BH666" s="674"/>
      <c r="BJ666" s="673"/>
      <c r="BK666" s="674"/>
      <c r="BM666" s="673"/>
      <c r="BN666" s="674">
        <v>1</v>
      </c>
      <c r="BP666" s="209"/>
      <c r="BQ666" s="210"/>
      <c r="BS666" s="209"/>
      <c r="BT666" s="210"/>
      <c r="BV666" s="209"/>
      <c r="BW666" s="210"/>
      <c r="BY666" s="209"/>
      <c r="BZ666" s="210"/>
      <c r="CB666" s="209"/>
      <c r="CC666" s="210"/>
      <c r="CE666" s="209"/>
      <c r="CF666" s="210"/>
      <c r="CH666" s="209"/>
      <c r="CI666" s="210"/>
      <c r="CK666" s="209"/>
      <c r="CL666" s="210"/>
      <c r="CN666" s="209"/>
      <c r="CO666" s="210"/>
    </row>
    <row r="667" spans="1:93" ht="24.95" customHeight="1">
      <c r="A667" s="654" t="str">
        <f ca="1">IFERROR(IF(INDIRECT($A$14&amp;ROW())&lt;&gt;"",COUNTIF(Summary!$B$30:$B$1054,INDIRECT($A$14&amp;ROW())),""),"")</f>
        <v/>
      </c>
      <c r="B667" s="672"/>
      <c r="C667" s="210"/>
      <c r="E667" s="209"/>
      <c r="F667" s="210"/>
      <c r="H667" s="209"/>
      <c r="I667" s="210"/>
      <c r="K667" s="209"/>
      <c r="L667" s="210"/>
      <c r="N667" s="209"/>
      <c r="O667" s="210"/>
      <c r="Q667" s="209"/>
      <c r="R667" s="210"/>
      <c r="T667" s="209"/>
      <c r="U667" s="210"/>
      <c r="W667" s="209"/>
      <c r="X667" s="210"/>
      <c r="Z667" s="209"/>
      <c r="AA667" s="210"/>
      <c r="AC667" s="209"/>
      <c r="AD667" s="210"/>
      <c r="AF667" s="209"/>
      <c r="AG667" s="210"/>
      <c r="AI667" s="209"/>
      <c r="AJ667" s="210"/>
      <c r="AL667" s="209"/>
      <c r="AM667" s="210"/>
      <c r="AO667" s="209"/>
      <c r="AP667" s="210"/>
      <c r="AR667" s="209"/>
      <c r="AS667" s="210"/>
      <c r="AU667" s="209"/>
      <c r="AV667" s="210"/>
      <c r="AX667" s="209"/>
      <c r="AY667" s="671"/>
      <c r="BA667" s="673"/>
      <c r="BB667" s="674"/>
      <c r="BD667" s="673"/>
      <c r="BE667" s="674"/>
      <c r="BG667" s="673"/>
      <c r="BH667" s="674"/>
      <c r="BJ667" s="673"/>
      <c r="BK667" s="674"/>
      <c r="BM667" s="673"/>
      <c r="BN667" s="674">
        <v>1</v>
      </c>
      <c r="BP667" s="209"/>
      <c r="BQ667" s="210"/>
      <c r="BS667" s="209"/>
      <c r="BT667" s="210"/>
      <c r="BV667" s="209"/>
      <c r="BW667" s="210"/>
      <c r="BY667" s="209"/>
      <c r="BZ667" s="210"/>
      <c r="CB667" s="209"/>
      <c r="CC667" s="210"/>
      <c r="CE667" s="209"/>
      <c r="CF667" s="210"/>
      <c r="CH667" s="209"/>
      <c r="CI667" s="210"/>
      <c r="CK667" s="209"/>
      <c r="CL667" s="210"/>
      <c r="CN667" s="209"/>
      <c r="CO667" s="210"/>
    </row>
    <row r="668" spans="1:93" ht="24.95" customHeight="1">
      <c r="A668" s="654" t="str">
        <f ca="1">IFERROR(IF(INDIRECT($A$14&amp;ROW())&lt;&gt;"",COUNTIF(Summary!$B$30:$B$1054,INDIRECT($A$14&amp;ROW())),""),"")</f>
        <v/>
      </c>
      <c r="B668" s="672"/>
      <c r="C668" s="210"/>
      <c r="E668" s="209"/>
      <c r="F668" s="210"/>
      <c r="H668" s="209"/>
      <c r="I668" s="210"/>
      <c r="K668" s="209"/>
      <c r="L668" s="210"/>
      <c r="N668" s="209"/>
      <c r="O668" s="210"/>
      <c r="Q668" s="209"/>
      <c r="R668" s="210"/>
      <c r="T668" s="209"/>
      <c r="U668" s="210"/>
      <c r="W668" s="209"/>
      <c r="X668" s="210"/>
      <c r="Z668" s="209"/>
      <c r="AA668" s="210"/>
      <c r="AC668" s="209"/>
      <c r="AD668" s="210"/>
      <c r="AF668" s="209"/>
      <c r="AG668" s="210"/>
      <c r="AI668" s="209"/>
      <c r="AJ668" s="210"/>
      <c r="AL668" s="209"/>
      <c r="AM668" s="210"/>
      <c r="AO668" s="209"/>
      <c r="AP668" s="210"/>
      <c r="AR668" s="209"/>
      <c r="AS668" s="210"/>
      <c r="AU668" s="209"/>
      <c r="AV668" s="210"/>
      <c r="AX668" s="209"/>
      <c r="AY668" s="671"/>
      <c r="BA668" s="673"/>
      <c r="BB668" s="674"/>
      <c r="BD668" s="673"/>
      <c r="BE668" s="674"/>
      <c r="BG668" s="673"/>
      <c r="BH668" s="674"/>
      <c r="BJ668" s="673"/>
      <c r="BK668" s="674"/>
      <c r="BM668" s="673"/>
      <c r="BN668" s="674">
        <v>1</v>
      </c>
      <c r="BP668" s="209"/>
      <c r="BQ668" s="210"/>
      <c r="BS668" s="209"/>
      <c r="BT668" s="210"/>
      <c r="BV668" s="209"/>
      <c r="BW668" s="210"/>
      <c r="BY668" s="209"/>
      <c r="BZ668" s="210"/>
      <c r="CB668" s="209"/>
      <c r="CC668" s="210"/>
      <c r="CE668" s="209"/>
      <c r="CF668" s="210"/>
      <c r="CH668" s="209"/>
      <c r="CI668" s="210"/>
      <c r="CK668" s="209"/>
      <c r="CL668" s="210"/>
      <c r="CN668" s="209"/>
      <c r="CO668" s="210"/>
    </row>
    <row r="669" spans="1:93" ht="24.95" customHeight="1">
      <c r="A669" s="654" t="str">
        <f ca="1">IFERROR(IF(INDIRECT($A$14&amp;ROW())&lt;&gt;"",COUNTIF(Summary!$B$30:$B$1054,INDIRECT($A$14&amp;ROW())),""),"")</f>
        <v/>
      </c>
      <c r="B669" s="672"/>
      <c r="C669" s="210"/>
      <c r="E669" s="209"/>
      <c r="F669" s="210"/>
      <c r="H669" s="209"/>
      <c r="I669" s="210"/>
      <c r="K669" s="209"/>
      <c r="L669" s="210"/>
      <c r="N669" s="209"/>
      <c r="O669" s="210"/>
      <c r="Q669" s="209"/>
      <c r="R669" s="210"/>
      <c r="T669" s="209"/>
      <c r="U669" s="210"/>
      <c r="W669" s="209"/>
      <c r="X669" s="210"/>
      <c r="Z669" s="209"/>
      <c r="AA669" s="210"/>
      <c r="AC669" s="209"/>
      <c r="AD669" s="210"/>
      <c r="AF669" s="209"/>
      <c r="AG669" s="210"/>
      <c r="AI669" s="209"/>
      <c r="AJ669" s="210"/>
      <c r="AL669" s="209"/>
      <c r="AM669" s="210"/>
      <c r="AO669" s="209"/>
      <c r="AP669" s="210"/>
      <c r="AR669" s="209"/>
      <c r="AS669" s="210"/>
      <c r="AU669" s="209"/>
      <c r="AV669" s="210"/>
      <c r="AX669" s="209"/>
      <c r="AY669" s="671"/>
      <c r="BA669" s="673"/>
      <c r="BB669" s="674"/>
      <c r="BD669" s="673"/>
      <c r="BE669" s="674"/>
      <c r="BG669" s="673"/>
      <c r="BH669" s="674"/>
      <c r="BJ669" s="673"/>
      <c r="BK669" s="674"/>
      <c r="BM669" s="673"/>
      <c r="BN669" s="674">
        <v>4</v>
      </c>
      <c r="BP669" s="209"/>
      <c r="BQ669" s="210"/>
      <c r="BS669" s="209"/>
      <c r="BT669" s="210"/>
      <c r="BV669" s="209"/>
      <c r="BW669" s="210"/>
      <c r="BY669" s="209"/>
      <c r="BZ669" s="210"/>
      <c r="CB669" s="209"/>
      <c r="CC669" s="210"/>
      <c r="CE669" s="209"/>
      <c r="CF669" s="210"/>
      <c r="CH669" s="209"/>
      <c r="CI669" s="210"/>
      <c r="CK669" s="209"/>
      <c r="CL669" s="210"/>
      <c r="CN669" s="209"/>
      <c r="CO669" s="210"/>
    </row>
    <row r="670" spans="1:93" ht="24.95" customHeight="1">
      <c r="A670" s="654" t="str">
        <f ca="1">IFERROR(IF(INDIRECT($A$14&amp;ROW())&lt;&gt;"",COUNTIF(Summary!$B$30:$B$1054,INDIRECT($A$14&amp;ROW())),""),"")</f>
        <v/>
      </c>
      <c r="B670" s="672"/>
      <c r="C670" s="210"/>
      <c r="E670" s="209"/>
      <c r="F670" s="210"/>
      <c r="H670" s="209"/>
      <c r="I670" s="210"/>
      <c r="K670" s="209"/>
      <c r="L670" s="210"/>
      <c r="N670" s="209"/>
      <c r="O670" s="210"/>
      <c r="Q670" s="209"/>
      <c r="R670" s="210"/>
      <c r="T670" s="209"/>
      <c r="U670" s="210"/>
      <c r="W670" s="209"/>
      <c r="X670" s="210"/>
      <c r="Z670" s="209"/>
      <c r="AA670" s="210"/>
      <c r="AC670" s="209"/>
      <c r="AD670" s="210"/>
      <c r="AF670" s="209"/>
      <c r="AG670" s="210"/>
      <c r="AI670" s="209"/>
      <c r="AJ670" s="210"/>
      <c r="AL670" s="209"/>
      <c r="AM670" s="210"/>
      <c r="AO670" s="209"/>
      <c r="AP670" s="210"/>
      <c r="AR670" s="209"/>
      <c r="AS670" s="210"/>
      <c r="AU670" s="209"/>
      <c r="AV670" s="210"/>
      <c r="AX670" s="209"/>
      <c r="AY670" s="671"/>
      <c r="BA670" s="673"/>
      <c r="BB670" s="674"/>
      <c r="BD670" s="673"/>
      <c r="BE670" s="674"/>
      <c r="BG670" s="673"/>
      <c r="BH670" s="674"/>
      <c r="BJ670" s="673"/>
      <c r="BK670" s="674"/>
      <c r="BM670" s="673"/>
      <c r="BN670" s="674">
        <v>1</v>
      </c>
      <c r="BP670" s="209"/>
      <c r="BQ670" s="210"/>
      <c r="BS670" s="209"/>
      <c r="BT670" s="210"/>
      <c r="BV670" s="209"/>
      <c r="BW670" s="210"/>
      <c r="BY670" s="209"/>
      <c r="BZ670" s="210"/>
      <c r="CB670" s="209"/>
      <c r="CC670" s="210"/>
      <c r="CE670" s="209"/>
      <c r="CF670" s="210"/>
      <c r="CH670" s="209"/>
      <c r="CI670" s="210"/>
      <c r="CK670" s="209"/>
      <c r="CL670" s="210"/>
      <c r="CN670" s="209"/>
      <c r="CO670" s="210"/>
    </row>
    <row r="671" spans="1:93" ht="24.95" customHeight="1">
      <c r="A671" s="654" t="str">
        <f ca="1">IFERROR(IF(INDIRECT($A$14&amp;ROW())&lt;&gt;"",COUNTIF(Summary!$B$30:$B$1054,INDIRECT($A$14&amp;ROW())),""),"")</f>
        <v/>
      </c>
      <c r="B671" s="672"/>
      <c r="C671" s="210"/>
      <c r="E671" s="209"/>
      <c r="F671" s="210"/>
      <c r="H671" s="209"/>
      <c r="I671" s="210"/>
      <c r="K671" s="209"/>
      <c r="L671" s="210"/>
      <c r="N671" s="209"/>
      <c r="O671" s="210"/>
      <c r="Q671" s="209"/>
      <c r="R671" s="210"/>
      <c r="T671" s="209"/>
      <c r="U671" s="210"/>
      <c r="W671" s="209"/>
      <c r="X671" s="210"/>
      <c r="Z671" s="209"/>
      <c r="AA671" s="210"/>
      <c r="AC671" s="209"/>
      <c r="AD671" s="210"/>
      <c r="AF671" s="209"/>
      <c r="AG671" s="210"/>
      <c r="AI671" s="209"/>
      <c r="AJ671" s="210"/>
      <c r="AL671" s="209"/>
      <c r="AM671" s="210"/>
      <c r="AO671" s="209"/>
      <c r="AP671" s="210"/>
      <c r="AR671" s="209"/>
      <c r="AS671" s="210"/>
      <c r="AU671" s="209"/>
      <c r="AV671" s="210"/>
      <c r="AX671" s="209"/>
      <c r="AY671" s="671"/>
      <c r="BA671" s="673"/>
      <c r="BB671" s="674"/>
      <c r="BD671" s="673"/>
      <c r="BE671" s="674"/>
      <c r="BG671" s="673"/>
      <c r="BH671" s="674"/>
      <c r="BJ671" s="673"/>
      <c r="BK671" s="674"/>
      <c r="BM671" s="673"/>
      <c r="BN671" s="674">
        <v>1</v>
      </c>
      <c r="BP671" s="209"/>
      <c r="BQ671" s="210"/>
      <c r="BS671" s="209"/>
      <c r="BT671" s="210"/>
      <c r="BV671" s="209"/>
      <c r="BW671" s="210"/>
      <c r="BY671" s="209"/>
      <c r="BZ671" s="210"/>
      <c r="CB671" s="209"/>
      <c r="CC671" s="210"/>
      <c r="CE671" s="209"/>
      <c r="CF671" s="210"/>
      <c r="CH671" s="209"/>
      <c r="CI671" s="210"/>
      <c r="CK671" s="209"/>
      <c r="CL671" s="210"/>
      <c r="CN671" s="209"/>
      <c r="CO671" s="210"/>
    </row>
    <row r="672" spans="1:93" ht="24.95" customHeight="1">
      <c r="A672" s="654" t="str">
        <f ca="1">IFERROR(IF(INDIRECT($A$14&amp;ROW())&lt;&gt;"",COUNTIF(Summary!$B$30:$B$1054,INDIRECT($A$14&amp;ROW())),""),"")</f>
        <v/>
      </c>
      <c r="B672" s="672"/>
      <c r="C672" s="210"/>
      <c r="E672" s="209"/>
      <c r="F672" s="210"/>
      <c r="H672" s="209"/>
      <c r="I672" s="210"/>
      <c r="K672" s="209"/>
      <c r="L672" s="210"/>
      <c r="N672" s="209"/>
      <c r="O672" s="210"/>
      <c r="Q672" s="209"/>
      <c r="R672" s="210"/>
      <c r="T672" s="209"/>
      <c r="U672" s="210"/>
      <c r="W672" s="209"/>
      <c r="X672" s="210"/>
      <c r="Z672" s="209"/>
      <c r="AA672" s="210"/>
      <c r="AC672" s="209"/>
      <c r="AD672" s="210"/>
      <c r="AF672" s="209"/>
      <c r="AG672" s="210"/>
      <c r="AI672" s="209"/>
      <c r="AJ672" s="210"/>
      <c r="AL672" s="209"/>
      <c r="AM672" s="210"/>
      <c r="AO672" s="209"/>
      <c r="AP672" s="210"/>
      <c r="AR672" s="209"/>
      <c r="AS672" s="210"/>
      <c r="AU672" s="209"/>
      <c r="AV672" s="210"/>
      <c r="AX672" s="209"/>
      <c r="AY672" s="671"/>
      <c r="BA672" s="673"/>
      <c r="BB672" s="674"/>
      <c r="BD672" s="673"/>
      <c r="BE672" s="674"/>
      <c r="BG672" s="673"/>
      <c r="BH672" s="674"/>
      <c r="BJ672" s="673"/>
      <c r="BK672" s="674"/>
      <c r="BM672" s="673"/>
      <c r="BN672" s="674">
        <v>1</v>
      </c>
      <c r="BP672" s="209"/>
      <c r="BQ672" s="210"/>
      <c r="BS672" s="209"/>
      <c r="BT672" s="210"/>
      <c r="BV672" s="209"/>
      <c r="BW672" s="210"/>
      <c r="BY672" s="209"/>
      <c r="BZ672" s="210"/>
      <c r="CB672" s="209"/>
      <c r="CC672" s="210"/>
      <c r="CE672" s="209"/>
      <c r="CF672" s="210"/>
      <c r="CH672" s="209"/>
      <c r="CI672" s="210"/>
      <c r="CK672" s="209"/>
      <c r="CL672" s="210"/>
      <c r="CN672" s="209"/>
      <c r="CO672" s="210"/>
    </row>
    <row r="673" spans="1:93" ht="24.95" customHeight="1">
      <c r="A673" s="654" t="str">
        <f ca="1">IFERROR(IF(INDIRECT($A$14&amp;ROW())&lt;&gt;"",COUNTIF(Summary!$B$30:$B$1054,INDIRECT($A$14&amp;ROW())),""),"")</f>
        <v/>
      </c>
      <c r="B673" s="672"/>
      <c r="C673" s="210"/>
      <c r="E673" s="209"/>
      <c r="F673" s="210"/>
      <c r="H673" s="209"/>
      <c r="I673" s="210"/>
      <c r="K673" s="209"/>
      <c r="L673" s="210"/>
      <c r="N673" s="209"/>
      <c r="O673" s="210"/>
      <c r="Q673" s="209"/>
      <c r="R673" s="210"/>
      <c r="T673" s="209"/>
      <c r="U673" s="210"/>
      <c r="W673" s="209"/>
      <c r="X673" s="210"/>
      <c r="Z673" s="209"/>
      <c r="AA673" s="210"/>
      <c r="AC673" s="209"/>
      <c r="AD673" s="210"/>
      <c r="AF673" s="209"/>
      <c r="AG673" s="210"/>
      <c r="AI673" s="209"/>
      <c r="AJ673" s="210"/>
      <c r="AL673" s="209"/>
      <c r="AM673" s="210"/>
      <c r="AO673" s="209"/>
      <c r="AP673" s="210"/>
      <c r="AR673" s="209"/>
      <c r="AS673" s="210"/>
      <c r="AU673" s="209"/>
      <c r="AV673" s="210"/>
      <c r="AX673" s="209"/>
      <c r="AY673" s="671"/>
      <c r="BA673" s="673"/>
      <c r="BB673" s="674"/>
      <c r="BD673" s="673"/>
      <c r="BE673" s="674"/>
      <c r="BG673" s="673"/>
      <c r="BH673" s="674"/>
      <c r="BJ673" s="673"/>
      <c r="BK673" s="674"/>
      <c r="BM673" s="673"/>
      <c r="BN673" s="674">
        <v>1</v>
      </c>
      <c r="BP673" s="209"/>
      <c r="BQ673" s="210"/>
      <c r="BS673" s="209"/>
      <c r="BT673" s="210"/>
      <c r="BV673" s="209"/>
      <c r="BW673" s="210"/>
      <c r="BY673" s="209"/>
      <c r="BZ673" s="210"/>
      <c r="CB673" s="209"/>
      <c r="CC673" s="210"/>
      <c r="CE673" s="209"/>
      <c r="CF673" s="210"/>
      <c r="CH673" s="209"/>
      <c r="CI673" s="210"/>
      <c r="CK673" s="209"/>
      <c r="CL673" s="210"/>
      <c r="CN673" s="209"/>
      <c r="CO673" s="210"/>
    </row>
    <row r="674" spans="1:93" ht="24.95" customHeight="1">
      <c r="A674" s="654" t="str">
        <f ca="1">IFERROR(IF(INDIRECT($A$14&amp;ROW())&lt;&gt;"",COUNTIF(Summary!$B$30:$B$1054,INDIRECT($A$14&amp;ROW())),""),"")</f>
        <v/>
      </c>
      <c r="B674" s="672"/>
      <c r="C674" s="210"/>
      <c r="E674" s="209"/>
      <c r="F674" s="210"/>
      <c r="H674" s="209"/>
      <c r="I674" s="210"/>
      <c r="K674" s="209"/>
      <c r="L674" s="210"/>
      <c r="N674" s="209"/>
      <c r="O674" s="210"/>
      <c r="Q674" s="209"/>
      <c r="R674" s="210"/>
      <c r="T674" s="209"/>
      <c r="U674" s="210"/>
      <c r="W674" s="209"/>
      <c r="X674" s="210"/>
      <c r="Z674" s="209"/>
      <c r="AA674" s="210"/>
      <c r="AC674" s="209"/>
      <c r="AD674" s="210"/>
      <c r="AF674" s="209"/>
      <c r="AG674" s="210"/>
      <c r="AI674" s="209"/>
      <c r="AJ674" s="210"/>
      <c r="AL674" s="209"/>
      <c r="AM674" s="210"/>
      <c r="AO674" s="209"/>
      <c r="AP674" s="210"/>
      <c r="AR674" s="209"/>
      <c r="AS674" s="210"/>
      <c r="AU674" s="209"/>
      <c r="AV674" s="210"/>
      <c r="AX674" s="209"/>
      <c r="AY674" s="671"/>
      <c r="BA674" s="673"/>
      <c r="BB674" s="674"/>
      <c r="BD674" s="673"/>
      <c r="BE674" s="674"/>
      <c r="BG674" s="673"/>
      <c r="BH674" s="674"/>
      <c r="BJ674" s="673"/>
      <c r="BK674" s="674"/>
      <c r="BM674" s="673"/>
      <c r="BN674" s="674">
        <v>1</v>
      </c>
      <c r="BP674" s="209"/>
      <c r="BQ674" s="210"/>
      <c r="BS674" s="209"/>
      <c r="BT674" s="210"/>
      <c r="BV674" s="209"/>
      <c r="BW674" s="210"/>
      <c r="BY674" s="209"/>
      <c r="BZ674" s="210"/>
      <c r="CB674" s="209"/>
      <c r="CC674" s="210"/>
      <c r="CE674" s="209"/>
      <c r="CF674" s="210"/>
      <c r="CH674" s="209"/>
      <c r="CI674" s="210"/>
      <c r="CK674" s="209"/>
      <c r="CL674" s="210"/>
      <c r="CN674" s="209"/>
      <c r="CO674" s="210"/>
    </row>
    <row r="675" spans="1:93" ht="24.95" customHeight="1">
      <c r="A675" s="654" t="str">
        <f ca="1">IFERROR(IF(INDIRECT($A$14&amp;ROW())&lt;&gt;"",COUNTIF(Summary!$B$30:$B$1054,INDIRECT($A$14&amp;ROW())),""),"")</f>
        <v/>
      </c>
      <c r="B675" s="672"/>
      <c r="C675" s="210"/>
      <c r="E675" s="209"/>
      <c r="F675" s="210"/>
      <c r="H675" s="209"/>
      <c r="I675" s="210"/>
      <c r="K675" s="209"/>
      <c r="L675" s="210"/>
      <c r="N675" s="209"/>
      <c r="O675" s="210"/>
      <c r="Q675" s="209"/>
      <c r="R675" s="210"/>
      <c r="T675" s="209"/>
      <c r="U675" s="210"/>
      <c r="W675" s="209"/>
      <c r="X675" s="210"/>
      <c r="Z675" s="209"/>
      <c r="AA675" s="210"/>
      <c r="AC675" s="209"/>
      <c r="AD675" s="210"/>
      <c r="AF675" s="209"/>
      <c r="AG675" s="210"/>
      <c r="AI675" s="209"/>
      <c r="AJ675" s="210"/>
      <c r="AL675" s="209"/>
      <c r="AM675" s="210"/>
      <c r="AO675" s="209"/>
      <c r="AP675" s="210"/>
      <c r="AR675" s="209"/>
      <c r="AS675" s="210"/>
      <c r="AU675" s="209"/>
      <c r="AV675" s="210"/>
      <c r="AX675" s="209"/>
      <c r="AY675" s="671"/>
      <c r="BA675" s="673"/>
      <c r="BB675" s="674"/>
      <c r="BD675" s="673"/>
      <c r="BE675" s="674"/>
      <c r="BG675" s="673"/>
      <c r="BH675" s="674"/>
      <c r="BJ675" s="673"/>
      <c r="BK675" s="674"/>
      <c r="BM675" s="673"/>
      <c r="BN675" s="674">
        <v>1</v>
      </c>
      <c r="BP675" s="209"/>
      <c r="BQ675" s="210"/>
      <c r="BS675" s="209"/>
      <c r="BT675" s="210"/>
      <c r="BV675" s="209"/>
      <c r="BW675" s="210"/>
      <c r="BY675" s="209"/>
      <c r="BZ675" s="210"/>
      <c r="CB675" s="209"/>
      <c r="CC675" s="210"/>
      <c r="CE675" s="209"/>
      <c r="CF675" s="210"/>
      <c r="CH675" s="209"/>
      <c r="CI675" s="210"/>
      <c r="CK675" s="209"/>
      <c r="CL675" s="210"/>
      <c r="CN675" s="209"/>
      <c r="CO675" s="210"/>
    </row>
    <row r="676" spans="1:93" ht="24.95" customHeight="1">
      <c r="A676" s="654" t="str">
        <f ca="1">IFERROR(IF(INDIRECT($A$14&amp;ROW())&lt;&gt;"",COUNTIF(Summary!$B$30:$B$1054,INDIRECT($A$14&amp;ROW())),""),"")</f>
        <v/>
      </c>
      <c r="B676" s="672"/>
      <c r="C676" s="210"/>
      <c r="E676" s="209"/>
      <c r="F676" s="210"/>
      <c r="H676" s="209"/>
      <c r="I676" s="210"/>
      <c r="K676" s="209"/>
      <c r="L676" s="210"/>
      <c r="N676" s="209"/>
      <c r="O676" s="210"/>
      <c r="Q676" s="209"/>
      <c r="R676" s="210"/>
      <c r="T676" s="209"/>
      <c r="U676" s="210"/>
      <c r="W676" s="209"/>
      <c r="X676" s="210"/>
      <c r="Z676" s="209"/>
      <c r="AA676" s="210"/>
      <c r="AC676" s="209"/>
      <c r="AD676" s="210"/>
      <c r="AF676" s="209"/>
      <c r="AG676" s="210"/>
      <c r="AI676" s="209"/>
      <c r="AJ676" s="210"/>
      <c r="AL676" s="209"/>
      <c r="AM676" s="210"/>
      <c r="AO676" s="209"/>
      <c r="AP676" s="210"/>
      <c r="AR676" s="209"/>
      <c r="AS676" s="210"/>
      <c r="AU676" s="209"/>
      <c r="AV676" s="210"/>
      <c r="AX676" s="209"/>
      <c r="AY676" s="671"/>
      <c r="BA676" s="673"/>
      <c r="BB676" s="674"/>
      <c r="BD676" s="673"/>
      <c r="BE676" s="674"/>
      <c r="BG676" s="673"/>
      <c r="BH676" s="674"/>
      <c r="BJ676" s="673"/>
      <c r="BK676" s="674"/>
      <c r="BM676" s="673"/>
      <c r="BN676" s="674">
        <v>1</v>
      </c>
      <c r="BP676" s="209"/>
      <c r="BQ676" s="210"/>
      <c r="BS676" s="209"/>
      <c r="BT676" s="210"/>
      <c r="BV676" s="209"/>
      <c r="BW676" s="210"/>
      <c r="BY676" s="209"/>
      <c r="BZ676" s="210"/>
      <c r="CB676" s="209"/>
      <c r="CC676" s="210"/>
      <c r="CE676" s="209"/>
      <c r="CF676" s="210"/>
      <c r="CH676" s="209"/>
      <c r="CI676" s="210"/>
      <c r="CK676" s="209"/>
      <c r="CL676" s="210"/>
      <c r="CN676" s="209"/>
      <c r="CO676" s="210"/>
    </row>
    <row r="677" spans="1:93" ht="24.95" customHeight="1">
      <c r="A677" s="654" t="str">
        <f ca="1">IFERROR(IF(INDIRECT($A$14&amp;ROW())&lt;&gt;"",COUNTIF(Summary!$B$30:$B$1054,INDIRECT($A$14&amp;ROW())),""),"")</f>
        <v/>
      </c>
      <c r="B677" s="672"/>
      <c r="C677" s="210"/>
      <c r="E677" s="209"/>
      <c r="F677" s="210"/>
      <c r="H677" s="209"/>
      <c r="I677" s="210"/>
      <c r="K677" s="209"/>
      <c r="L677" s="210"/>
      <c r="N677" s="209"/>
      <c r="O677" s="210"/>
      <c r="Q677" s="209"/>
      <c r="R677" s="210"/>
      <c r="T677" s="209"/>
      <c r="U677" s="210"/>
      <c r="W677" s="209"/>
      <c r="X677" s="210"/>
      <c r="Z677" s="209"/>
      <c r="AA677" s="210"/>
      <c r="AC677" s="209"/>
      <c r="AD677" s="210"/>
      <c r="AF677" s="209"/>
      <c r="AG677" s="210"/>
      <c r="AI677" s="209"/>
      <c r="AJ677" s="210"/>
      <c r="AL677" s="209"/>
      <c r="AM677" s="210"/>
      <c r="AO677" s="209"/>
      <c r="AP677" s="210"/>
      <c r="AR677" s="209"/>
      <c r="AS677" s="210"/>
      <c r="AU677" s="209"/>
      <c r="AV677" s="210"/>
      <c r="AX677" s="209"/>
      <c r="AY677" s="671"/>
      <c r="BA677" s="673"/>
      <c r="BB677" s="674"/>
      <c r="BD677" s="673"/>
      <c r="BE677" s="674"/>
      <c r="BG677" s="673"/>
      <c r="BH677" s="674"/>
      <c r="BJ677" s="673"/>
      <c r="BK677" s="674"/>
      <c r="BM677" s="673"/>
      <c r="BN677" s="674">
        <v>1</v>
      </c>
      <c r="BP677" s="209"/>
      <c r="BQ677" s="210"/>
      <c r="BS677" s="209"/>
      <c r="BT677" s="210"/>
      <c r="BV677" s="209"/>
      <c r="BW677" s="210"/>
      <c r="BY677" s="209"/>
      <c r="BZ677" s="210"/>
      <c r="CB677" s="209"/>
      <c r="CC677" s="210"/>
      <c r="CE677" s="209"/>
      <c r="CF677" s="210"/>
      <c r="CH677" s="209"/>
      <c r="CI677" s="210"/>
      <c r="CK677" s="209"/>
      <c r="CL677" s="210"/>
      <c r="CN677" s="209"/>
      <c r="CO677" s="210"/>
    </row>
    <row r="678" spans="1:93" ht="24.95" customHeight="1">
      <c r="A678" s="654" t="str">
        <f ca="1">IFERROR(IF(INDIRECT($A$14&amp;ROW())&lt;&gt;"",COUNTIF(Summary!$B$30:$B$1054,INDIRECT($A$14&amp;ROW())),""),"")</f>
        <v/>
      </c>
      <c r="B678" s="672"/>
      <c r="C678" s="210"/>
      <c r="E678" s="209"/>
      <c r="F678" s="210"/>
      <c r="H678" s="209"/>
      <c r="I678" s="210"/>
      <c r="K678" s="209"/>
      <c r="L678" s="210"/>
      <c r="N678" s="209"/>
      <c r="O678" s="210"/>
      <c r="Q678" s="209"/>
      <c r="R678" s="210"/>
      <c r="T678" s="209"/>
      <c r="U678" s="210"/>
      <c r="W678" s="209"/>
      <c r="X678" s="210"/>
      <c r="Z678" s="209"/>
      <c r="AA678" s="210"/>
      <c r="AC678" s="209"/>
      <c r="AD678" s="210"/>
      <c r="AF678" s="209"/>
      <c r="AG678" s="210"/>
      <c r="AI678" s="209"/>
      <c r="AJ678" s="210"/>
      <c r="AL678" s="209"/>
      <c r="AM678" s="210"/>
      <c r="AO678" s="209"/>
      <c r="AP678" s="210"/>
      <c r="AR678" s="209"/>
      <c r="AS678" s="210"/>
      <c r="AU678" s="209"/>
      <c r="AV678" s="210"/>
      <c r="AX678" s="209"/>
      <c r="AY678" s="671"/>
      <c r="BA678" s="673"/>
      <c r="BB678" s="674"/>
      <c r="BD678" s="673"/>
      <c r="BE678" s="674"/>
      <c r="BG678" s="673"/>
      <c r="BH678" s="674"/>
      <c r="BJ678" s="673"/>
      <c r="BK678" s="674"/>
      <c r="BM678" s="673"/>
      <c r="BN678" s="674">
        <v>1</v>
      </c>
      <c r="BP678" s="209"/>
      <c r="BQ678" s="210"/>
      <c r="BS678" s="209"/>
      <c r="BT678" s="210"/>
      <c r="BV678" s="209"/>
      <c r="BW678" s="210"/>
      <c r="BY678" s="209"/>
      <c r="BZ678" s="210"/>
      <c r="CB678" s="209"/>
      <c r="CC678" s="210"/>
      <c r="CE678" s="209"/>
      <c r="CF678" s="210"/>
      <c r="CH678" s="209"/>
      <c r="CI678" s="210"/>
      <c r="CK678" s="209"/>
      <c r="CL678" s="210"/>
      <c r="CN678" s="209"/>
      <c r="CO678" s="210"/>
    </row>
    <row r="679" spans="1:93" ht="24.95" customHeight="1">
      <c r="A679" s="654" t="str">
        <f ca="1">IFERROR(IF(INDIRECT($A$14&amp;ROW())&lt;&gt;"",COUNTIF(Summary!$B$30:$B$1054,INDIRECT($A$14&amp;ROW())),""),"")</f>
        <v/>
      </c>
      <c r="B679" s="672"/>
      <c r="C679" s="210"/>
      <c r="E679" s="209"/>
      <c r="F679" s="210"/>
      <c r="H679" s="209"/>
      <c r="I679" s="210"/>
      <c r="K679" s="209"/>
      <c r="L679" s="210"/>
      <c r="N679" s="209"/>
      <c r="O679" s="210"/>
      <c r="Q679" s="209"/>
      <c r="R679" s="210"/>
      <c r="T679" s="209"/>
      <c r="U679" s="210"/>
      <c r="W679" s="209"/>
      <c r="X679" s="210"/>
      <c r="Z679" s="209"/>
      <c r="AA679" s="210"/>
      <c r="AC679" s="209"/>
      <c r="AD679" s="210"/>
      <c r="AF679" s="209"/>
      <c r="AG679" s="210"/>
      <c r="AI679" s="209"/>
      <c r="AJ679" s="210"/>
      <c r="AL679" s="209"/>
      <c r="AM679" s="210"/>
      <c r="AO679" s="209"/>
      <c r="AP679" s="210"/>
      <c r="AR679" s="209"/>
      <c r="AS679" s="210"/>
      <c r="AU679" s="209"/>
      <c r="AV679" s="210"/>
      <c r="AX679" s="209"/>
      <c r="AY679" s="671"/>
      <c r="BA679" s="673"/>
      <c r="BB679" s="674"/>
      <c r="BD679" s="673"/>
      <c r="BE679" s="674"/>
      <c r="BG679" s="673"/>
      <c r="BH679" s="674"/>
      <c r="BJ679" s="673"/>
      <c r="BK679" s="674"/>
      <c r="BM679" s="673"/>
      <c r="BN679" s="674">
        <v>1</v>
      </c>
      <c r="BP679" s="209"/>
      <c r="BQ679" s="210"/>
      <c r="BS679" s="209"/>
      <c r="BT679" s="210"/>
      <c r="BV679" s="209"/>
      <c r="BW679" s="210"/>
      <c r="BY679" s="209"/>
      <c r="BZ679" s="210"/>
      <c r="CB679" s="209"/>
      <c r="CC679" s="210"/>
      <c r="CE679" s="209"/>
      <c r="CF679" s="210"/>
      <c r="CH679" s="209"/>
      <c r="CI679" s="210"/>
      <c r="CK679" s="209"/>
      <c r="CL679" s="210"/>
      <c r="CN679" s="209"/>
      <c r="CO679" s="210"/>
    </row>
    <row r="680" spans="1:93" ht="24.95" customHeight="1">
      <c r="A680" s="654" t="str">
        <f ca="1">IFERROR(IF(INDIRECT($A$14&amp;ROW())&lt;&gt;"",COUNTIF(Summary!$B$30:$B$1054,INDIRECT($A$14&amp;ROW())),""),"")</f>
        <v/>
      </c>
      <c r="B680" s="672"/>
      <c r="C680" s="210"/>
      <c r="E680" s="209"/>
      <c r="F680" s="210"/>
      <c r="H680" s="209"/>
      <c r="I680" s="210"/>
      <c r="K680" s="209"/>
      <c r="L680" s="210"/>
      <c r="N680" s="209"/>
      <c r="O680" s="210"/>
      <c r="Q680" s="209"/>
      <c r="R680" s="210"/>
      <c r="T680" s="209"/>
      <c r="U680" s="210"/>
      <c r="W680" s="209"/>
      <c r="X680" s="210"/>
      <c r="Z680" s="209"/>
      <c r="AA680" s="210"/>
      <c r="AC680" s="209"/>
      <c r="AD680" s="210"/>
      <c r="AF680" s="209"/>
      <c r="AG680" s="210"/>
      <c r="AI680" s="209"/>
      <c r="AJ680" s="210"/>
      <c r="AL680" s="209"/>
      <c r="AM680" s="210"/>
      <c r="AO680" s="209"/>
      <c r="AP680" s="210"/>
      <c r="AR680" s="209"/>
      <c r="AS680" s="210"/>
      <c r="AU680" s="209"/>
      <c r="AV680" s="210"/>
      <c r="AX680" s="209"/>
      <c r="AY680" s="671"/>
      <c r="BA680" s="673"/>
      <c r="BB680" s="674"/>
      <c r="BD680" s="673"/>
      <c r="BE680" s="674"/>
      <c r="BG680" s="673"/>
      <c r="BH680" s="674"/>
      <c r="BJ680" s="673"/>
      <c r="BK680" s="674"/>
      <c r="BM680" s="673"/>
      <c r="BN680" s="674">
        <v>1</v>
      </c>
      <c r="BP680" s="209"/>
      <c r="BQ680" s="210"/>
      <c r="BS680" s="209"/>
      <c r="BT680" s="210"/>
      <c r="BV680" s="209"/>
      <c r="BW680" s="210"/>
      <c r="BY680" s="209"/>
      <c r="BZ680" s="210"/>
      <c r="CB680" s="209"/>
      <c r="CC680" s="210"/>
      <c r="CE680" s="209"/>
      <c r="CF680" s="210"/>
      <c r="CH680" s="209"/>
      <c r="CI680" s="210"/>
      <c r="CK680" s="209"/>
      <c r="CL680" s="210"/>
      <c r="CN680" s="209"/>
      <c r="CO680" s="210"/>
    </row>
    <row r="681" spans="1:93" ht="24.95" customHeight="1">
      <c r="A681" s="654" t="str">
        <f ca="1">IFERROR(IF(INDIRECT($A$14&amp;ROW())&lt;&gt;"",COUNTIF(Summary!$B$30:$B$1054,INDIRECT($A$14&amp;ROW())),""),"")</f>
        <v/>
      </c>
      <c r="B681" s="672"/>
      <c r="C681" s="210"/>
      <c r="E681" s="209"/>
      <c r="F681" s="210"/>
      <c r="H681" s="209"/>
      <c r="I681" s="210"/>
      <c r="K681" s="209"/>
      <c r="L681" s="210"/>
      <c r="N681" s="209"/>
      <c r="O681" s="210"/>
      <c r="Q681" s="209"/>
      <c r="R681" s="210"/>
      <c r="T681" s="209"/>
      <c r="U681" s="210"/>
      <c r="W681" s="209"/>
      <c r="X681" s="210"/>
      <c r="Z681" s="209"/>
      <c r="AA681" s="210"/>
      <c r="AC681" s="209"/>
      <c r="AD681" s="210"/>
      <c r="AF681" s="209"/>
      <c r="AG681" s="210"/>
      <c r="AI681" s="209"/>
      <c r="AJ681" s="210"/>
      <c r="AL681" s="209"/>
      <c r="AM681" s="210"/>
      <c r="AO681" s="209"/>
      <c r="AP681" s="210"/>
      <c r="AR681" s="209"/>
      <c r="AS681" s="210"/>
      <c r="AU681" s="209"/>
      <c r="AV681" s="210"/>
      <c r="AX681" s="209"/>
      <c r="AY681" s="671"/>
      <c r="BA681" s="673"/>
      <c r="BB681" s="674"/>
      <c r="BD681" s="673"/>
      <c r="BE681" s="674"/>
      <c r="BG681" s="673"/>
      <c r="BH681" s="674"/>
      <c r="BJ681" s="673"/>
      <c r="BK681" s="674"/>
      <c r="BM681" s="673"/>
      <c r="BN681" s="674">
        <v>1</v>
      </c>
      <c r="BP681" s="209"/>
      <c r="BQ681" s="210"/>
      <c r="BS681" s="209"/>
      <c r="BT681" s="210"/>
      <c r="BV681" s="209"/>
      <c r="BW681" s="210"/>
      <c r="BY681" s="209"/>
      <c r="BZ681" s="210"/>
      <c r="CB681" s="209"/>
      <c r="CC681" s="210"/>
      <c r="CE681" s="209"/>
      <c r="CF681" s="210"/>
      <c r="CH681" s="209"/>
      <c r="CI681" s="210"/>
      <c r="CK681" s="209"/>
      <c r="CL681" s="210"/>
      <c r="CN681" s="209"/>
      <c r="CO681" s="210"/>
    </row>
    <row r="682" spans="1:93" ht="24.95" customHeight="1">
      <c r="A682" s="654" t="str">
        <f ca="1">IFERROR(IF(INDIRECT($A$14&amp;ROW())&lt;&gt;"",COUNTIF(Summary!$B$30:$B$1054,INDIRECT($A$14&amp;ROW())),""),"")</f>
        <v/>
      </c>
      <c r="B682" s="672"/>
      <c r="C682" s="210"/>
      <c r="E682" s="209"/>
      <c r="F682" s="210"/>
      <c r="H682" s="209"/>
      <c r="I682" s="210"/>
      <c r="K682" s="209"/>
      <c r="L682" s="210"/>
      <c r="N682" s="209"/>
      <c r="O682" s="210"/>
      <c r="Q682" s="209"/>
      <c r="R682" s="210"/>
      <c r="T682" s="209"/>
      <c r="U682" s="210"/>
      <c r="W682" s="209"/>
      <c r="X682" s="210"/>
      <c r="Z682" s="209"/>
      <c r="AA682" s="210"/>
      <c r="AC682" s="209"/>
      <c r="AD682" s="210"/>
      <c r="AF682" s="209"/>
      <c r="AG682" s="210"/>
      <c r="AI682" s="209"/>
      <c r="AJ682" s="210"/>
      <c r="AL682" s="209"/>
      <c r="AM682" s="210"/>
      <c r="AO682" s="209"/>
      <c r="AP682" s="210"/>
      <c r="AR682" s="209"/>
      <c r="AS682" s="210"/>
      <c r="AU682" s="209"/>
      <c r="AV682" s="210"/>
      <c r="AX682" s="209"/>
      <c r="AY682" s="671"/>
      <c r="BA682" s="673"/>
      <c r="BB682" s="674"/>
      <c r="BD682" s="673"/>
      <c r="BE682" s="674"/>
      <c r="BG682" s="673"/>
      <c r="BH682" s="674"/>
      <c r="BJ682" s="673"/>
      <c r="BK682" s="674"/>
      <c r="BM682" s="673"/>
      <c r="BN682" s="674">
        <v>1</v>
      </c>
      <c r="BP682" s="209"/>
      <c r="BQ682" s="210"/>
      <c r="BS682" s="209"/>
      <c r="BT682" s="210"/>
      <c r="BV682" s="209"/>
      <c r="BW682" s="210"/>
      <c r="BY682" s="209"/>
      <c r="BZ682" s="210"/>
      <c r="CB682" s="209"/>
      <c r="CC682" s="210"/>
      <c r="CE682" s="209"/>
      <c r="CF682" s="210"/>
      <c r="CH682" s="209"/>
      <c r="CI682" s="210"/>
      <c r="CK682" s="209"/>
      <c r="CL682" s="210"/>
      <c r="CN682" s="209"/>
      <c r="CO682" s="210"/>
    </row>
    <row r="683" spans="1:93" ht="24.95" customHeight="1">
      <c r="A683" s="654" t="str">
        <f ca="1">IFERROR(IF(INDIRECT($A$14&amp;ROW())&lt;&gt;"",COUNTIF(Summary!$B$30:$B$1054,INDIRECT($A$14&amp;ROW())),""),"")</f>
        <v/>
      </c>
      <c r="B683" s="672"/>
      <c r="C683" s="210"/>
      <c r="E683" s="209"/>
      <c r="F683" s="210"/>
      <c r="H683" s="209"/>
      <c r="I683" s="210"/>
      <c r="K683" s="209"/>
      <c r="L683" s="210"/>
      <c r="N683" s="209"/>
      <c r="O683" s="210"/>
      <c r="Q683" s="209"/>
      <c r="R683" s="210"/>
      <c r="T683" s="209"/>
      <c r="U683" s="210"/>
      <c r="W683" s="209"/>
      <c r="X683" s="210"/>
      <c r="Z683" s="209"/>
      <c r="AA683" s="210"/>
      <c r="AC683" s="209"/>
      <c r="AD683" s="210"/>
      <c r="AF683" s="209"/>
      <c r="AG683" s="210"/>
      <c r="AI683" s="209"/>
      <c r="AJ683" s="210"/>
      <c r="AL683" s="209"/>
      <c r="AM683" s="210"/>
      <c r="AO683" s="209"/>
      <c r="AP683" s="210"/>
      <c r="AR683" s="209"/>
      <c r="AS683" s="210"/>
      <c r="AU683" s="209"/>
      <c r="AV683" s="210"/>
      <c r="AX683" s="209"/>
      <c r="AY683" s="671"/>
      <c r="BA683" s="673"/>
      <c r="BB683" s="674"/>
      <c r="BD683" s="673"/>
      <c r="BE683" s="674"/>
      <c r="BG683" s="673"/>
      <c r="BH683" s="674"/>
      <c r="BJ683" s="673"/>
      <c r="BK683" s="674"/>
      <c r="BM683" s="673"/>
      <c r="BN683" s="674">
        <v>1</v>
      </c>
      <c r="BP683" s="209"/>
      <c r="BQ683" s="210"/>
      <c r="BS683" s="209"/>
      <c r="BT683" s="210"/>
      <c r="BV683" s="209"/>
      <c r="BW683" s="210"/>
      <c r="BY683" s="209"/>
      <c r="BZ683" s="210"/>
      <c r="CB683" s="209"/>
      <c r="CC683" s="210"/>
      <c r="CE683" s="209"/>
      <c r="CF683" s="210"/>
      <c r="CH683" s="209"/>
      <c r="CI683" s="210"/>
      <c r="CK683" s="209"/>
      <c r="CL683" s="210"/>
      <c r="CN683" s="209"/>
      <c r="CO683" s="210"/>
    </row>
    <row r="684" spans="1:93" ht="24.95" customHeight="1">
      <c r="A684" s="654" t="str">
        <f ca="1">IFERROR(IF(INDIRECT($A$14&amp;ROW())&lt;&gt;"",COUNTIF(Summary!$B$30:$B$1054,INDIRECT($A$14&amp;ROW())),""),"")</f>
        <v/>
      </c>
      <c r="B684" s="672"/>
      <c r="C684" s="210"/>
      <c r="E684" s="209"/>
      <c r="F684" s="210"/>
      <c r="H684" s="209"/>
      <c r="I684" s="210"/>
      <c r="K684" s="209"/>
      <c r="L684" s="210"/>
      <c r="N684" s="209"/>
      <c r="O684" s="210"/>
      <c r="Q684" s="209"/>
      <c r="R684" s="210"/>
      <c r="T684" s="209"/>
      <c r="U684" s="210"/>
      <c r="W684" s="209"/>
      <c r="X684" s="210"/>
      <c r="Z684" s="209"/>
      <c r="AA684" s="210"/>
      <c r="AC684" s="209"/>
      <c r="AD684" s="210"/>
      <c r="AF684" s="209"/>
      <c r="AG684" s="210"/>
      <c r="AI684" s="209"/>
      <c r="AJ684" s="210"/>
      <c r="AL684" s="209"/>
      <c r="AM684" s="210"/>
      <c r="AO684" s="209"/>
      <c r="AP684" s="210"/>
      <c r="AR684" s="209"/>
      <c r="AS684" s="210"/>
      <c r="AU684" s="209"/>
      <c r="AV684" s="210"/>
      <c r="AX684" s="209"/>
      <c r="AY684" s="671"/>
      <c r="BA684" s="673"/>
      <c r="BB684" s="674"/>
      <c r="BD684" s="673"/>
      <c r="BE684" s="674"/>
      <c r="BG684" s="673"/>
      <c r="BH684" s="674"/>
      <c r="BJ684" s="673"/>
      <c r="BK684" s="674"/>
      <c r="BM684" s="673"/>
      <c r="BN684" s="674">
        <v>1</v>
      </c>
      <c r="BP684" s="209"/>
      <c r="BQ684" s="210"/>
      <c r="BS684" s="209"/>
      <c r="BT684" s="210"/>
      <c r="BV684" s="209"/>
      <c r="BW684" s="210"/>
      <c r="BY684" s="209"/>
      <c r="BZ684" s="210"/>
      <c r="CB684" s="209"/>
      <c r="CC684" s="210"/>
      <c r="CE684" s="209"/>
      <c r="CF684" s="210"/>
      <c r="CH684" s="209"/>
      <c r="CI684" s="210"/>
      <c r="CK684" s="209"/>
      <c r="CL684" s="210"/>
      <c r="CN684" s="209"/>
      <c r="CO684" s="210"/>
    </row>
    <row r="685" spans="1:93" ht="24.95" customHeight="1">
      <c r="A685" s="654" t="str">
        <f ca="1">IFERROR(IF(INDIRECT($A$14&amp;ROW())&lt;&gt;"",COUNTIF(Summary!$B$30:$B$1054,INDIRECT($A$14&amp;ROW())),""),"")</f>
        <v/>
      </c>
      <c r="B685" s="672"/>
      <c r="C685" s="210"/>
      <c r="E685" s="209"/>
      <c r="F685" s="210"/>
      <c r="H685" s="209"/>
      <c r="I685" s="210"/>
      <c r="K685" s="209"/>
      <c r="L685" s="210"/>
      <c r="N685" s="209"/>
      <c r="O685" s="210"/>
      <c r="Q685" s="209"/>
      <c r="R685" s="210"/>
      <c r="T685" s="209"/>
      <c r="U685" s="210"/>
      <c r="W685" s="209"/>
      <c r="X685" s="210"/>
      <c r="Z685" s="209"/>
      <c r="AA685" s="210"/>
      <c r="AC685" s="209"/>
      <c r="AD685" s="210"/>
      <c r="AF685" s="209"/>
      <c r="AG685" s="210"/>
      <c r="AI685" s="209"/>
      <c r="AJ685" s="210"/>
      <c r="AL685" s="209"/>
      <c r="AM685" s="210"/>
      <c r="AO685" s="209"/>
      <c r="AP685" s="210"/>
      <c r="AR685" s="209"/>
      <c r="AS685" s="210"/>
      <c r="AU685" s="209"/>
      <c r="AV685" s="210"/>
      <c r="AX685" s="209"/>
      <c r="AY685" s="671"/>
      <c r="BA685" s="673"/>
      <c r="BB685" s="674"/>
      <c r="BD685" s="673"/>
      <c r="BE685" s="674"/>
      <c r="BG685" s="673"/>
      <c r="BH685" s="674"/>
      <c r="BJ685" s="673"/>
      <c r="BK685" s="674"/>
      <c r="BM685" s="673"/>
      <c r="BN685" s="674">
        <v>1</v>
      </c>
      <c r="BP685" s="209"/>
      <c r="BQ685" s="210"/>
      <c r="BS685" s="209"/>
      <c r="BT685" s="210"/>
      <c r="BV685" s="209"/>
      <c r="BW685" s="210"/>
      <c r="BY685" s="209"/>
      <c r="BZ685" s="210"/>
      <c r="CB685" s="209"/>
      <c r="CC685" s="210"/>
      <c r="CE685" s="209"/>
      <c r="CF685" s="210"/>
      <c r="CH685" s="209"/>
      <c r="CI685" s="210"/>
      <c r="CK685" s="209"/>
      <c r="CL685" s="210"/>
      <c r="CN685" s="209"/>
      <c r="CO685" s="210"/>
    </row>
    <row r="686" spans="1:93" ht="24.95" customHeight="1">
      <c r="A686" s="654" t="str">
        <f ca="1">IFERROR(IF(INDIRECT($A$14&amp;ROW())&lt;&gt;"",COUNTIF(Summary!$B$30:$B$1054,INDIRECT($A$14&amp;ROW())),""),"")</f>
        <v/>
      </c>
      <c r="B686" s="672"/>
      <c r="C686" s="210"/>
      <c r="E686" s="209"/>
      <c r="F686" s="210"/>
      <c r="H686" s="209"/>
      <c r="I686" s="210"/>
      <c r="K686" s="209"/>
      <c r="L686" s="210"/>
      <c r="N686" s="209"/>
      <c r="O686" s="210"/>
      <c r="Q686" s="209"/>
      <c r="R686" s="210"/>
      <c r="T686" s="209"/>
      <c r="U686" s="210"/>
      <c r="W686" s="209"/>
      <c r="X686" s="210"/>
      <c r="Z686" s="209"/>
      <c r="AA686" s="210"/>
      <c r="AC686" s="209"/>
      <c r="AD686" s="210"/>
      <c r="AF686" s="209"/>
      <c r="AG686" s="210"/>
      <c r="AI686" s="209"/>
      <c r="AJ686" s="210"/>
      <c r="AL686" s="209"/>
      <c r="AM686" s="210"/>
      <c r="AO686" s="209"/>
      <c r="AP686" s="210"/>
      <c r="AR686" s="209"/>
      <c r="AS686" s="210"/>
      <c r="AU686" s="209"/>
      <c r="AV686" s="210"/>
      <c r="AX686" s="209"/>
      <c r="AY686" s="671"/>
      <c r="BA686" s="673"/>
      <c r="BB686" s="674"/>
      <c r="BD686" s="673"/>
      <c r="BE686" s="674"/>
      <c r="BG686" s="673"/>
      <c r="BH686" s="674"/>
      <c r="BJ686" s="673"/>
      <c r="BK686" s="674"/>
      <c r="BM686" s="673"/>
      <c r="BN686" s="674">
        <v>1</v>
      </c>
      <c r="BP686" s="209"/>
      <c r="BQ686" s="210"/>
      <c r="BS686" s="209"/>
      <c r="BT686" s="210"/>
      <c r="BV686" s="209"/>
      <c r="BW686" s="210"/>
      <c r="BY686" s="209"/>
      <c r="BZ686" s="210"/>
      <c r="CB686" s="209"/>
      <c r="CC686" s="210"/>
      <c r="CE686" s="209"/>
      <c r="CF686" s="210"/>
      <c r="CH686" s="209"/>
      <c r="CI686" s="210"/>
      <c r="CK686" s="209"/>
      <c r="CL686" s="210"/>
      <c r="CN686" s="209"/>
      <c r="CO686" s="210"/>
    </row>
    <row r="687" spans="1:93" ht="24.95" customHeight="1">
      <c r="A687" s="654" t="str">
        <f ca="1">IFERROR(IF(INDIRECT($A$14&amp;ROW())&lt;&gt;"",COUNTIF(Summary!$B$30:$B$1054,INDIRECT($A$14&amp;ROW())),""),"")</f>
        <v/>
      </c>
      <c r="B687" s="672"/>
      <c r="C687" s="210"/>
      <c r="E687" s="209"/>
      <c r="F687" s="210"/>
      <c r="H687" s="209"/>
      <c r="I687" s="210"/>
      <c r="K687" s="209"/>
      <c r="L687" s="210"/>
      <c r="N687" s="209"/>
      <c r="O687" s="210"/>
      <c r="Q687" s="209"/>
      <c r="R687" s="210"/>
      <c r="T687" s="209"/>
      <c r="U687" s="210"/>
      <c r="W687" s="209"/>
      <c r="X687" s="210"/>
      <c r="Z687" s="209"/>
      <c r="AA687" s="210"/>
      <c r="AC687" s="209"/>
      <c r="AD687" s="210"/>
      <c r="AF687" s="209"/>
      <c r="AG687" s="210"/>
      <c r="AI687" s="209"/>
      <c r="AJ687" s="210"/>
      <c r="AL687" s="209"/>
      <c r="AM687" s="210"/>
      <c r="AO687" s="209"/>
      <c r="AP687" s="210"/>
      <c r="AR687" s="209"/>
      <c r="AS687" s="210"/>
      <c r="AU687" s="209"/>
      <c r="AV687" s="210"/>
      <c r="AX687" s="209"/>
      <c r="AY687" s="671"/>
      <c r="BA687" s="673"/>
      <c r="BB687" s="674"/>
      <c r="BD687" s="673"/>
      <c r="BE687" s="674"/>
      <c r="BG687" s="673"/>
      <c r="BH687" s="674"/>
      <c r="BJ687" s="673"/>
      <c r="BK687" s="674"/>
      <c r="BM687" s="673"/>
      <c r="BN687" s="674">
        <v>1</v>
      </c>
      <c r="BP687" s="209"/>
      <c r="BQ687" s="210"/>
      <c r="BS687" s="209"/>
      <c r="BT687" s="210"/>
      <c r="BV687" s="209"/>
      <c r="BW687" s="210"/>
      <c r="BY687" s="209"/>
      <c r="BZ687" s="210"/>
      <c r="CB687" s="209"/>
      <c r="CC687" s="210"/>
      <c r="CE687" s="209"/>
      <c r="CF687" s="210"/>
      <c r="CH687" s="209"/>
      <c r="CI687" s="210"/>
      <c r="CK687" s="209"/>
      <c r="CL687" s="210"/>
      <c r="CN687" s="209"/>
      <c r="CO687" s="210"/>
    </row>
    <row r="688" spans="1:93" ht="24.95" customHeight="1">
      <c r="A688" s="654" t="str">
        <f ca="1">IFERROR(IF(INDIRECT($A$14&amp;ROW())&lt;&gt;"",COUNTIF(Summary!$B$30:$B$1054,INDIRECT($A$14&amp;ROW())),""),"")</f>
        <v/>
      </c>
      <c r="B688" s="672"/>
      <c r="C688" s="210"/>
      <c r="E688" s="209"/>
      <c r="F688" s="210"/>
      <c r="H688" s="209"/>
      <c r="I688" s="210"/>
      <c r="K688" s="209"/>
      <c r="L688" s="210"/>
      <c r="N688" s="209"/>
      <c r="O688" s="210"/>
      <c r="Q688" s="209"/>
      <c r="R688" s="210"/>
      <c r="T688" s="209"/>
      <c r="U688" s="210"/>
      <c r="W688" s="209"/>
      <c r="X688" s="210"/>
      <c r="Z688" s="209"/>
      <c r="AA688" s="210"/>
      <c r="AC688" s="209"/>
      <c r="AD688" s="210"/>
      <c r="AF688" s="209"/>
      <c r="AG688" s="210"/>
      <c r="AI688" s="209"/>
      <c r="AJ688" s="210"/>
      <c r="AL688" s="209"/>
      <c r="AM688" s="210"/>
      <c r="AO688" s="209"/>
      <c r="AP688" s="210"/>
      <c r="AR688" s="209"/>
      <c r="AS688" s="210"/>
      <c r="AU688" s="209"/>
      <c r="AV688" s="210"/>
      <c r="AX688" s="209"/>
      <c r="AY688" s="671"/>
      <c r="BA688" s="673"/>
      <c r="BB688" s="674"/>
      <c r="BD688" s="673"/>
      <c r="BE688" s="674"/>
      <c r="BG688" s="673"/>
      <c r="BH688" s="674"/>
      <c r="BJ688" s="673"/>
      <c r="BK688" s="674"/>
      <c r="BM688" s="673"/>
      <c r="BN688" s="674">
        <v>1</v>
      </c>
      <c r="BP688" s="209"/>
      <c r="BQ688" s="210"/>
      <c r="BS688" s="209"/>
      <c r="BT688" s="210"/>
      <c r="BV688" s="209"/>
      <c r="BW688" s="210"/>
      <c r="BY688" s="209"/>
      <c r="BZ688" s="210"/>
      <c r="CB688" s="209"/>
      <c r="CC688" s="210"/>
      <c r="CE688" s="209"/>
      <c r="CF688" s="210"/>
      <c r="CH688" s="209"/>
      <c r="CI688" s="210"/>
      <c r="CK688" s="209"/>
      <c r="CL688" s="210"/>
      <c r="CN688" s="209"/>
      <c r="CO688" s="210"/>
    </row>
    <row r="689" spans="1:93" ht="24.95" customHeight="1">
      <c r="A689" s="654" t="str">
        <f ca="1">IFERROR(IF(INDIRECT($A$14&amp;ROW())&lt;&gt;"",COUNTIF(Summary!$B$30:$B$1054,INDIRECT($A$14&amp;ROW())),""),"")</f>
        <v/>
      </c>
      <c r="B689" s="672"/>
      <c r="C689" s="210"/>
      <c r="E689" s="209"/>
      <c r="F689" s="210"/>
      <c r="H689" s="209"/>
      <c r="I689" s="210"/>
      <c r="K689" s="209"/>
      <c r="L689" s="210"/>
      <c r="N689" s="209"/>
      <c r="O689" s="210"/>
      <c r="Q689" s="209"/>
      <c r="R689" s="210"/>
      <c r="T689" s="209"/>
      <c r="U689" s="210"/>
      <c r="W689" s="209"/>
      <c r="X689" s="210"/>
      <c r="Z689" s="209"/>
      <c r="AA689" s="210"/>
      <c r="AC689" s="209"/>
      <c r="AD689" s="210"/>
      <c r="AF689" s="209"/>
      <c r="AG689" s="210"/>
      <c r="AI689" s="209"/>
      <c r="AJ689" s="210"/>
      <c r="AL689" s="209"/>
      <c r="AM689" s="210"/>
      <c r="AO689" s="209"/>
      <c r="AP689" s="210"/>
      <c r="AR689" s="209"/>
      <c r="AS689" s="210"/>
      <c r="AU689" s="209"/>
      <c r="AV689" s="210"/>
      <c r="AX689" s="209"/>
      <c r="AY689" s="671"/>
      <c r="BA689" s="673"/>
      <c r="BB689" s="674"/>
      <c r="BD689" s="673"/>
      <c r="BE689" s="674"/>
      <c r="BG689" s="673"/>
      <c r="BH689" s="674"/>
      <c r="BJ689" s="673"/>
      <c r="BK689" s="674"/>
      <c r="BM689" s="673"/>
      <c r="BN689" s="674">
        <v>2</v>
      </c>
      <c r="BP689" s="209"/>
      <c r="BQ689" s="210"/>
      <c r="BS689" s="209"/>
      <c r="BT689" s="210"/>
      <c r="BV689" s="209"/>
      <c r="BW689" s="210"/>
      <c r="BY689" s="209"/>
      <c r="BZ689" s="210"/>
      <c r="CB689" s="209"/>
      <c r="CC689" s="210"/>
      <c r="CE689" s="209"/>
      <c r="CF689" s="210"/>
      <c r="CH689" s="209"/>
      <c r="CI689" s="210"/>
      <c r="CK689" s="209"/>
      <c r="CL689" s="210"/>
      <c r="CN689" s="209"/>
      <c r="CO689" s="210"/>
    </row>
    <row r="690" spans="1:93" ht="24.95" customHeight="1">
      <c r="A690" s="654" t="str">
        <f ca="1">IFERROR(IF(INDIRECT($A$14&amp;ROW())&lt;&gt;"",COUNTIF(Summary!$B$30:$B$1054,INDIRECT($A$14&amp;ROW())),""),"")</f>
        <v/>
      </c>
      <c r="B690" s="672"/>
      <c r="C690" s="210"/>
      <c r="E690" s="209"/>
      <c r="F690" s="210"/>
      <c r="H690" s="209"/>
      <c r="I690" s="210"/>
      <c r="K690" s="209"/>
      <c r="L690" s="210"/>
      <c r="N690" s="209"/>
      <c r="O690" s="210"/>
      <c r="Q690" s="209"/>
      <c r="R690" s="210"/>
      <c r="T690" s="209"/>
      <c r="U690" s="210"/>
      <c r="W690" s="209"/>
      <c r="X690" s="210"/>
      <c r="Z690" s="209"/>
      <c r="AA690" s="210"/>
      <c r="AC690" s="209"/>
      <c r="AD690" s="210"/>
      <c r="AF690" s="209"/>
      <c r="AG690" s="210"/>
      <c r="AI690" s="209"/>
      <c r="AJ690" s="210"/>
      <c r="AL690" s="209"/>
      <c r="AM690" s="210"/>
      <c r="AO690" s="209"/>
      <c r="AP690" s="210"/>
      <c r="AR690" s="209"/>
      <c r="AS690" s="210"/>
      <c r="AU690" s="209"/>
      <c r="AV690" s="210"/>
      <c r="AX690" s="209"/>
      <c r="AY690" s="671"/>
      <c r="BA690" s="673"/>
      <c r="BB690" s="674"/>
      <c r="BD690" s="673"/>
      <c r="BE690" s="674"/>
      <c r="BG690" s="673"/>
      <c r="BH690" s="674"/>
      <c r="BJ690" s="673"/>
      <c r="BK690" s="674"/>
      <c r="BM690" s="673"/>
      <c r="BN690" s="674">
        <v>1</v>
      </c>
      <c r="BP690" s="209"/>
      <c r="BQ690" s="210"/>
      <c r="BS690" s="209"/>
      <c r="BT690" s="210"/>
      <c r="BV690" s="209"/>
      <c r="BW690" s="210"/>
      <c r="BY690" s="209"/>
      <c r="BZ690" s="210"/>
      <c r="CB690" s="209"/>
      <c r="CC690" s="210"/>
      <c r="CE690" s="209"/>
      <c r="CF690" s="210"/>
      <c r="CH690" s="209"/>
      <c r="CI690" s="210"/>
      <c r="CK690" s="209"/>
      <c r="CL690" s="210"/>
      <c r="CN690" s="209"/>
      <c r="CO690" s="210"/>
    </row>
    <row r="691" spans="1:93" ht="24.95" customHeight="1">
      <c r="A691" s="654" t="str">
        <f ca="1">IFERROR(IF(INDIRECT($A$14&amp;ROW())&lt;&gt;"",COUNTIF(Summary!$B$30:$B$1054,INDIRECT($A$14&amp;ROW())),""),"")</f>
        <v/>
      </c>
      <c r="B691" s="672"/>
      <c r="C691" s="210"/>
      <c r="E691" s="209"/>
      <c r="F691" s="210"/>
      <c r="H691" s="209"/>
      <c r="I691" s="210"/>
      <c r="K691" s="209"/>
      <c r="L691" s="210"/>
      <c r="N691" s="209"/>
      <c r="O691" s="210"/>
      <c r="Q691" s="209"/>
      <c r="R691" s="210"/>
      <c r="T691" s="209"/>
      <c r="U691" s="210"/>
      <c r="W691" s="209"/>
      <c r="X691" s="210"/>
      <c r="Z691" s="209"/>
      <c r="AA691" s="210"/>
      <c r="AC691" s="209"/>
      <c r="AD691" s="210"/>
      <c r="AF691" s="209"/>
      <c r="AG691" s="210"/>
      <c r="AI691" s="209"/>
      <c r="AJ691" s="210"/>
      <c r="AL691" s="209"/>
      <c r="AM691" s="210"/>
      <c r="AO691" s="209"/>
      <c r="AP691" s="210"/>
      <c r="AR691" s="209"/>
      <c r="AS691" s="210"/>
      <c r="AU691" s="209"/>
      <c r="AV691" s="210"/>
      <c r="AX691" s="209"/>
      <c r="AY691" s="671"/>
      <c r="BA691" s="673"/>
      <c r="BB691" s="674"/>
      <c r="BD691" s="673"/>
      <c r="BE691" s="674"/>
      <c r="BG691" s="673"/>
      <c r="BH691" s="674"/>
      <c r="BJ691" s="673"/>
      <c r="BK691" s="674"/>
      <c r="BM691" s="673"/>
      <c r="BN691" s="674">
        <v>1</v>
      </c>
      <c r="BP691" s="209"/>
      <c r="BQ691" s="210"/>
      <c r="BS691" s="209"/>
      <c r="BT691" s="210"/>
      <c r="BV691" s="209"/>
      <c r="BW691" s="210"/>
      <c r="BY691" s="209"/>
      <c r="BZ691" s="210"/>
      <c r="CB691" s="209"/>
      <c r="CC691" s="210"/>
      <c r="CE691" s="209"/>
      <c r="CF691" s="210"/>
      <c r="CH691" s="209"/>
      <c r="CI691" s="210"/>
      <c r="CK691" s="209"/>
      <c r="CL691" s="210"/>
      <c r="CN691" s="209"/>
      <c r="CO691" s="210"/>
    </row>
    <row r="692" spans="1:93" ht="24.95" customHeight="1">
      <c r="A692" s="654" t="str">
        <f ca="1">IFERROR(IF(INDIRECT($A$14&amp;ROW())&lt;&gt;"",COUNTIF(Summary!$B$30:$B$1054,INDIRECT($A$14&amp;ROW())),""),"")</f>
        <v/>
      </c>
      <c r="B692" s="672"/>
      <c r="C692" s="210"/>
      <c r="E692" s="209"/>
      <c r="F692" s="210"/>
      <c r="H692" s="209"/>
      <c r="I692" s="210"/>
      <c r="K692" s="209"/>
      <c r="L692" s="210"/>
      <c r="N692" s="209"/>
      <c r="O692" s="210"/>
      <c r="Q692" s="209"/>
      <c r="R692" s="210"/>
      <c r="T692" s="209"/>
      <c r="U692" s="210"/>
      <c r="W692" s="209"/>
      <c r="X692" s="210"/>
      <c r="Z692" s="209"/>
      <c r="AA692" s="210"/>
      <c r="AC692" s="209"/>
      <c r="AD692" s="210"/>
      <c r="AF692" s="209"/>
      <c r="AG692" s="210"/>
      <c r="AI692" s="209"/>
      <c r="AJ692" s="210"/>
      <c r="AL692" s="209"/>
      <c r="AM692" s="210"/>
      <c r="AO692" s="209"/>
      <c r="AP692" s="210"/>
      <c r="AR692" s="209"/>
      <c r="AS692" s="210"/>
      <c r="AU692" s="209"/>
      <c r="AV692" s="210"/>
      <c r="AX692" s="209"/>
      <c r="AY692" s="671"/>
      <c r="BA692" s="673"/>
      <c r="BB692" s="674"/>
      <c r="BD692" s="673"/>
      <c r="BE692" s="674"/>
      <c r="BG692" s="673"/>
      <c r="BH692" s="674"/>
      <c r="BJ692" s="673"/>
      <c r="BK692" s="674"/>
      <c r="BM692" s="673"/>
      <c r="BN692" s="674">
        <v>1</v>
      </c>
      <c r="BP692" s="209"/>
      <c r="BQ692" s="210"/>
      <c r="BS692" s="209"/>
      <c r="BT692" s="210"/>
      <c r="BV692" s="209"/>
      <c r="BW692" s="210"/>
      <c r="BY692" s="209"/>
      <c r="BZ692" s="210"/>
      <c r="CB692" s="209"/>
      <c r="CC692" s="210"/>
      <c r="CE692" s="209"/>
      <c r="CF692" s="210"/>
      <c r="CH692" s="209"/>
      <c r="CI692" s="210"/>
      <c r="CK692" s="209"/>
      <c r="CL692" s="210"/>
      <c r="CN692" s="209"/>
      <c r="CO692" s="210"/>
    </row>
    <row r="693" spans="1:93" ht="24.95" customHeight="1">
      <c r="A693" s="654" t="str">
        <f ca="1">IFERROR(IF(INDIRECT($A$14&amp;ROW())&lt;&gt;"",COUNTIF(Summary!$B$30:$B$1054,INDIRECT($A$14&amp;ROW())),""),"")</f>
        <v/>
      </c>
      <c r="B693" s="672"/>
      <c r="C693" s="210"/>
      <c r="E693" s="209"/>
      <c r="F693" s="210"/>
      <c r="H693" s="209"/>
      <c r="I693" s="210"/>
      <c r="K693" s="209"/>
      <c r="L693" s="210"/>
      <c r="N693" s="209"/>
      <c r="O693" s="210"/>
      <c r="Q693" s="209"/>
      <c r="R693" s="210"/>
      <c r="T693" s="209"/>
      <c r="U693" s="210"/>
      <c r="W693" s="209"/>
      <c r="X693" s="210"/>
      <c r="Z693" s="209"/>
      <c r="AA693" s="210"/>
      <c r="AC693" s="209"/>
      <c r="AD693" s="210"/>
      <c r="AF693" s="209"/>
      <c r="AG693" s="210"/>
      <c r="AI693" s="209"/>
      <c r="AJ693" s="210"/>
      <c r="AL693" s="209"/>
      <c r="AM693" s="210"/>
      <c r="AO693" s="209"/>
      <c r="AP693" s="210"/>
      <c r="AR693" s="209"/>
      <c r="AS693" s="210"/>
      <c r="AU693" s="209"/>
      <c r="AV693" s="210"/>
      <c r="AX693" s="209"/>
      <c r="AY693" s="671"/>
      <c r="BA693" s="673"/>
      <c r="BB693" s="674"/>
      <c r="BD693" s="673"/>
      <c r="BE693" s="674"/>
      <c r="BG693" s="673"/>
      <c r="BH693" s="674"/>
      <c r="BJ693" s="673"/>
      <c r="BK693" s="674"/>
      <c r="BM693" s="673"/>
      <c r="BN693" s="674">
        <v>1</v>
      </c>
      <c r="BP693" s="209"/>
      <c r="BQ693" s="210"/>
      <c r="BS693" s="209"/>
      <c r="BT693" s="210"/>
      <c r="BV693" s="209"/>
      <c r="BW693" s="210"/>
      <c r="BY693" s="209"/>
      <c r="BZ693" s="210"/>
      <c r="CB693" s="209"/>
      <c r="CC693" s="210"/>
      <c r="CE693" s="209"/>
      <c r="CF693" s="210"/>
      <c r="CH693" s="209"/>
      <c r="CI693" s="210"/>
      <c r="CK693" s="209"/>
      <c r="CL693" s="210"/>
      <c r="CN693" s="209"/>
      <c r="CO693" s="210"/>
    </row>
    <row r="694" spans="1:93" ht="24.95" customHeight="1">
      <c r="A694" s="654" t="str">
        <f ca="1">IFERROR(IF(INDIRECT($A$14&amp;ROW())&lt;&gt;"",COUNTIF(Summary!$B$30:$B$1054,INDIRECT($A$14&amp;ROW())),""),"")</f>
        <v/>
      </c>
      <c r="B694" s="672"/>
      <c r="C694" s="210"/>
      <c r="E694" s="209"/>
      <c r="F694" s="210"/>
      <c r="H694" s="209"/>
      <c r="I694" s="210"/>
      <c r="K694" s="209"/>
      <c r="L694" s="210"/>
      <c r="N694" s="209"/>
      <c r="O694" s="210"/>
      <c r="Q694" s="209"/>
      <c r="R694" s="210"/>
      <c r="T694" s="209"/>
      <c r="U694" s="210"/>
      <c r="W694" s="209"/>
      <c r="X694" s="210"/>
      <c r="Z694" s="209"/>
      <c r="AA694" s="210"/>
      <c r="AC694" s="209"/>
      <c r="AD694" s="210"/>
      <c r="AF694" s="209"/>
      <c r="AG694" s="210"/>
      <c r="AI694" s="209"/>
      <c r="AJ694" s="210"/>
      <c r="AL694" s="209"/>
      <c r="AM694" s="210"/>
      <c r="AO694" s="209"/>
      <c r="AP694" s="210"/>
      <c r="AR694" s="209"/>
      <c r="AS694" s="210"/>
      <c r="AU694" s="209"/>
      <c r="AV694" s="210"/>
      <c r="AX694" s="209"/>
      <c r="AY694" s="671"/>
      <c r="BA694" s="673"/>
      <c r="BB694" s="674"/>
      <c r="BD694" s="673"/>
      <c r="BE694" s="674"/>
      <c r="BG694" s="673"/>
      <c r="BH694" s="674"/>
      <c r="BJ694" s="673"/>
      <c r="BK694" s="674"/>
      <c r="BM694" s="673"/>
      <c r="BN694" s="674">
        <v>1</v>
      </c>
      <c r="BP694" s="209"/>
      <c r="BQ694" s="210"/>
      <c r="BS694" s="209"/>
      <c r="BT694" s="210"/>
      <c r="BV694" s="209"/>
      <c r="BW694" s="210"/>
      <c r="BY694" s="209"/>
      <c r="BZ694" s="210"/>
      <c r="CB694" s="209"/>
      <c r="CC694" s="210"/>
      <c r="CE694" s="209"/>
      <c r="CF694" s="210"/>
      <c r="CH694" s="209"/>
      <c r="CI694" s="210"/>
      <c r="CK694" s="209"/>
      <c r="CL694" s="210"/>
      <c r="CN694" s="209"/>
      <c r="CO694" s="210"/>
    </row>
    <row r="695" spans="1:93" ht="24.95" customHeight="1">
      <c r="A695" s="654" t="str">
        <f ca="1">IFERROR(IF(INDIRECT($A$14&amp;ROW())&lt;&gt;"",COUNTIF(Summary!$B$30:$B$1054,INDIRECT($A$14&amp;ROW())),""),"")</f>
        <v/>
      </c>
      <c r="B695" s="672"/>
      <c r="C695" s="210"/>
      <c r="E695" s="209"/>
      <c r="F695" s="210"/>
      <c r="H695" s="209"/>
      <c r="I695" s="210"/>
      <c r="K695" s="209"/>
      <c r="L695" s="210"/>
      <c r="N695" s="209"/>
      <c r="O695" s="210"/>
      <c r="Q695" s="209"/>
      <c r="R695" s="210"/>
      <c r="T695" s="209"/>
      <c r="U695" s="210"/>
      <c r="W695" s="209"/>
      <c r="X695" s="210"/>
      <c r="Z695" s="209"/>
      <c r="AA695" s="210"/>
      <c r="AC695" s="209"/>
      <c r="AD695" s="210"/>
      <c r="AF695" s="209"/>
      <c r="AG695" s="210"/>
      <c r="AI695" s="209"/>
      <c r="AJ695" s="210"/>
      <c r="AL695" s="209"/>
      <c r="AM695" s="210"/>
      <c r="AO695" s="209"/>
      <c r="AP695" s="210"/>
      <c r="AR695" s="209"/>
      <c r="AS695" s="210"/>
      <c r="AU695" s="209"/>
      <c r="AV695" s="210"/>
      <c r="AX695" s="209"/>
      <c r="AY695" s="671"/>
      <c r="BA695" s="673"/>
      <c r="BB695" s="674"/>
      <c r="BD695" s="673"/>
      <c r="BE695" s="674"/>
      <c r="BG695" s="673"/>
      <c r="BH695" s="674"/>
      <c r="BJ695" s="673"/>
      <c r="BK695" s="674"/>
      <c r="BM695" s="673"/>
      <c r="BN695" s="674">
        <v>1</v>
      </c>
      <c r="BP695" s="209"/>
      <c r="BQ695" s="210"/>
      <c r="BS695" s="209"/>
      <c r="BT695" s="210"/>
      <c r="BV695" s="209"/>
      <c r="BW695" s="210"/>
      <c r="BY695" s="209"/>
      <c r="BZ695" s="210"/>
      <c r="CB695" s="209"/>
      <c r="CC695" s="210"/>
      <c r="CE695" s="209"/>
      <c r="CF695" s="210"/>
      <c r="CH695" s="209"/>
      <c r="CI695" s="210"/>
      <c r="CK695" s="209"/>
      <c r="CL695" s="210"/>
      <c r="CN695" s="209"/>
      <c r="CO695" s="210"/>
    </row>
    <row r="696" spans="1:93" ht="24.95" customHeight="1">
      <c r="A696" s="654" t="str">
        <f ca="1">IFERROR(IF(INDIRECT($A$14&amp;ROW())&lt;&gt;"",COUNTIF(Summary!$B$30:$B$1054,INDIRECT($A$14&amp;ROW())),""),"")</f>
        <v/>
      </c>
      <c r="B696" s="672"/>
      <c r="C696" s="210"/>
      <c r="E696" s="209"/>
      <c r="F696" s="210"/>
      <c r="H696" s="209"/>
      <c r="I696" s="210"/>
      <c r="K696" s="209"/>
      <c r="L696" s="210"/>
      <c r="N696" s="209"/>
      <c r="O696" s="210"/>
      <c r="Q696" s="209"/>
      <c r="R696" s="210"/>
      <c r="T696" s="209"/>
      <c r="U696" s="210"/>
      <c r="W696" s="209"/>
      <c r="X696" s="210"/>
      <c r="Z696" s="209"/>
      <c r="AA696" s="210"/>
      <c r="AC696" s="209"/>
      <c r="AD696" s="210"/>
      <c r="AF696" s="209"/>
      <c r="AG696" s="210"/>
      <c r="AI696" s="209"/>
      <c r="AJ696" s="210"/>
      <c r="AL696" s="209"/>
      <c r="AM696" s="210"/>
      <c r="AO696" s="209"/>
      <c r="AP696" s="210"/>
      <c r="AR696" s="209"/>
      <c r="AS696" s="210"/>
      <c r="AU696" s="209"/>
      <c r="AV696" s="210"/>
      <c r="AX696" s="209"/>
      <c r="AY696" s="671"/>
      <c r="BA696" s="673"/>
      <c r="BB696" s="674"/>
      <c r="BD696" s="673"/>
      <c r="BE696" s="674"/>
      <c r="BG696" s="673"/>
      <c r="BH696" s="674"/>
      <c r="BJ696" s="673"/>
      <c r="BK696" s="674"/>
      <c r="BM696" s="673"/>
      <c r="BN696" s="674">
        <v>1</v>
      </c>
      <c r="BP696" s="209"/>
      <c r="BQ696" s="210"/>
      <c r="BS696" s="209"/>
      <c r="BT696" s="210"/>
      <c r="BV696" s="209"/>
      <c r="BW696" s="210"/>
      <c r="BY696" s="209"/>
      <c r="BZ696" s="210"/>
      <c r="CB696" s="209"/>
      <c r="CC696" s="210"/>
      <c r="CE696" s="209"/>
      <c r="CF696" s="210"/>
      <c r="CH696" s="209"/>
      <c r="CI696" s="210"/>
      <c r="CK696" s="209"/>
      <c r="CL696" s="210"/>
      <c r="CN696" s="209"/>
      <c r="CO696" s="210"/>
    </row>
    <row r="697" spans="1:93" ht="24.95" customHeight="1">
      <c r="A697" s="654" t="str">
        <f ca="1">IFERROR(IF(INDIRECT($A$14&amp;ROW())&lt;&gt;"",COUNTIF(Summary!$B$30:$B$1054,INDIRECT($A$14&amp;ROW())),""),"")</f>
        <v/>
      </c>
      <c r="B697" s="672"/>
      <c r="C697" s="210"/>
      <c r="E697" s="209"/>
      <c r="F697" s="210"/>
      <c r="H697" s="209"/>
      <c r="I697" s="210"/>
      <c r="K697" s="209"/>
      <c r="L697" s="210"/>
      <c r="N697" s="209"/>
      <c r="O697" s="210"/>
      <c r="Q697" s="209"/>
      <c r="R697" s="210"/>
      <c r="T697" s="209"/>
      <c r="U697" s="210"/>
      <c r="W697" s="209"/>
      <c r="X697" s="210"/>
      <c r="Z697" s="209"/>
      <c r="AA697" s="210"/>
      <c r="AC697" s="209"/>
      <c r="AD697" s="210"/>
      <c r="AF697" s="209"/>
      <c r="AG697" s="210"/>
      <c r="AI697" s="209"/>
      <c r="AJ697" s="210"/>
      <c r="AL697" s="209"/>
      <c r="AM697" s="210"/>
      <c r="AO697" s="209"/>
      <c r="AP697" s="210"/>
      <c r="AR697" s="209"/>
      <c r="AS697" s="210"/>
      <c r="AU697" s="209"/>
      <c r="AV697" s="210"/>
      <c r="AX697" s="209"/>
      <c r="AY697" s="671"/>
      <c r="BA697" s="673"/>
      <c r="BB697" s="674"/>
      <c r="BD697" s="673"/>
      <c r="BE697" s="674"/>
      <c r="BG697" s="673"/>
      <c r="BH697" s="674"/>
      <c r="BJ697" s="673"/>
      <c r="BK697" s="674"/>
      <c r="BM697" s="673"/>
      <c r="BN697" s="674">
        <v>1</v>
      </c>
      <c r="BP697" s="209"/>
      <c r="BQ697" s="210"/>
      <c r="BS697" s="209"/>
      <c r="BT697" s="210"/>
      <c r="BV697" s="209"/>
      <c r="BW697" s="210"/>
      <c r="BY697" s="209"/>
      <c r="BZ697" s="210"/>
      <c r="CB697" s="209"/>
      <c r="CC697" s="210"/>
      <c r="CE697" s="209"/>
      <c r="CF697" s="210"/>
      <c r="CH697" s="209"/>
      <c r="CI697" s="210"/>
      <c r="CK697" s="209"/>
      <c r="CL697" s="210"/>
      <c r="CN697" s="209"/>
      <c r="CO697" s="210"/>
    </row>
    <row r="698" spans="1:93" ht="24.95" customHeight="1">
      <c r="A698" s="654" t="str">
        <f ca="1">IFERROR(IF(INDIRECT($A$14&amp;ROW())&lt;&gt;"",COUNTIF(Summary!$B$30:$B$1054,INDIRECT($A$14&amp;ROW())),""),"")</f>
        <v/>
      </c>
      <c r="B698" s="672"/>
      <c r="C698" s="210"/>
      <c r="E698" s="209"/>
      <c r="F698" s="210"/>
      <c r="H698" s="209"/>
      <c r="I698" s="210"/>
      <c r="K698" s="209"/>
      <c r="L698" s="210"/>
      <c r="N698" s="209"/>
      <c r="O698" s="210"/>
      <c r="Q698" s="209"/>
      <c r="R698" s="210"/>
      <c r="T698" s="209"/>
      <c r="U698" s="210"/>
      <c r="W698" s="209"/>
      <c r="X698" s="210"/>
      <c r="Z698" s="209"/>
      <c r="AA698" s="210"/>
      <c r="AC698" s="209"/>
      <c r="AD698" s="210"/>
      <c r="AF698" s="209"/>
      <c r="AG698" s="210"/>
      <c r="AI698" s="209"/>
      <c r="AJ698" s="210"/>
      <c r="AL698" s="209"/>
      <c r="AM698" s="210"/>
      <c r="AO698" s="209"/>
      <c r="AP698" s="210"/>
      <c r="AR698" s="209"/>
      <c r="AS698" s="210"/>
      <c r="AU698" s="209"/>
      <c r="AV698" s="210"/>
      <c r="AX698" s="209"/>
      <c r="AY698" s="671"/>
      <c r="BA698" s="673"/>
      <c r="BB698" s="674"/>
      <c r="BD698" s="673"/>
      <c r="BE698" s="674"/>
      <c r="BG698" s="673"/>
      <c r="BH698" s="674"/>
      <c r="BJ698" s="673"/>
      <c r="BK698" s="674"/>
      <c r="BM698" s="673"/>
      <c r="BN698" s="674">
        <v>1</v>
      </c>
      <c r="BP698" s="209"/>
      <c r="BQ698" s="210"/>
      <c r="BS698" s="209"/>
      <c r="BT698" s="210"/>
      <c r="BV698" s="209"/>
      <c r="BW698" s="210"/>
      <c r="BY698" s="209"/>
      <c r="BZ698" s="210"/>
      <c r="CB698" s="209"/>
      <c r="CC698" s="210"/>
      <c r="CE698" s="209"/>
      <c r="CF698" s="210"/>
      <c r="CH698" s="209"/>
      <c r="CI698" s="210"/>
      <c r="CK698" s="209"/>
      <c r="CL698" s="210"/>
      <c r="CN698" s="209"/>
      <c r="CO698" s="210"/>
    </row>
    <row r="699" spans="1:93" ht="24.95" customHeight="1">
      <c r="A699" s="654" t="str">
        <f ca="1">IFERROR(IF(INDIRECT($A$14&amp;ROW())&lt;&gt;"",COUNTIF(Summary!$B$30:$B$1054,INDIRECT($A$14&amp;ROW())),""),"")</f>
        <v/>
      </c>
      <c r="B699" s="672"/>
      <c r="C699" s="210"/>
      <c r="E699" s="209"/>
      <c r="F699" s="210"/>
      <c r="H699" s="209"/>
      <c r="I699" s="210"/>
      <c r="K699" s="209"/>
      <c r="L699" s="210"/>
      <c r="N699" s="209"/>
      <c r="O699" s="210"/>
      <c r="Q699" s="209"/>
      <c r="R699" s="210"/>
      <c r="T699" s="209"/>
      <c r="U699" s="210"/>
      <c r="W699" s="209"/>
      <c r="X699" s="210"/>
      <c r="Z699" s="209"/>
      <c r="AA699" s="210"/>
      <c r="AC699" s="209"/>
      <c r="AD699" s="210"/>
      <c r="AF699" s="209"/>
      <c r="AG699" s="210"/>
      <c r="AI699" s="209"/>
      <c r="AJ699" s="210"/>
      <c r="AL699" s="209"/>
      <c r="AM699" s="210"/>
      <c r="AO699" s="209"/>
      <c r="AP699" s="210"/>
      <c r="AR699" s="209"/>
      <c r="AS699" s="210"/>
      <c r="AU699" s="209"/>
      <c r="AV699" s="210"/>
      <c r="AX699" s="209"/>
      <c r="AY699" s="671"/>
      <c r="BA699" s="673"/>
      <c r="BB699" s="674"/>
      <c r="BD699" s="673"/>
      <c r="BE699" s="674"/>
      <c r="BG699" s="673"/>
      <c r="BH699" s="674"/>
      <c r="BJ699" s="673"/>
      <c r="BK699" s="674"/>
      <c r="BM699" s="673"/>
      <c r="BN699" s="674">
        <v>1</v>
      </c>
      <c r="BP699" s="209"/>
      <c r="BQ699" s="210"/>
      <c r="BS699" s="209"/>
      <c r="BT699" s="210"/>
      <c r="BV699" s="209"/>
      <c r="BW699" s="210"/>
      <c r="BY699" s="209"/>
      <c r="BZ699" s="210"/>
      <c r="CB699" s="209"/>
      <c r="CC699" s="210"/>
      <c r="CE699" s="209"/>
      <c r="CF699" s="210"/>
      <c r="CH699" s="209"/>
      <c r="CI699" s="210"/>
      <c r="CK699" s="209"/>
      <c r="CL699" s="210"/>
      <c r="CN699" s="209"/>
      <c r="CO699" s="210"/>
    </row>
    <row r="700" spans="1:93" ht="24.95" customHeight="1">
      <c r="A700" s="654" t="str">
        <f ca="1">IFERROR(IF(INDIRECT($A$14&amp;ROW())&lt;&gt;"",COUNTIF(Summary!$B$30:$B$1054,INDIRECT($A$14&amp;ROW())),""),"")</f>
        <v/>
      </c>
      <c r="B700" s="672"/>
      <c r="C700" s="210"/>
      <c r="E700" s="209"/>
      <c r="F700" s="210"/>
      <c r="H700" s="209"/>
      <c r="I700" s="210"/>
      <c r="K700" s="209"/>
      <c r="L700" s="210"/>
      <c r="N700" s="209"/>
      <c r="O700" s="210"/>
      <c r="Q700" s="209"/>
      <c r="R700" s="210"/>
      <c r="T700" s="209"/>
      <c r="U700" s="210"/>
      <c r="W700" s="209"/>
      <c r="X700" s="210"/>
      <c r="Z700" s="209"/>
      <c r="AA700" s="210"/>
      <c r="AC700" s="209"/>
      <c r="AD700" s="210"/>
      <c r="AF700" s="209"/>
      <c r="AG700" s="210"/>
      <c r="AI700" s="209"/>
      <c r="AJ700" s="210"/>
      <c r="AL700" s="209"/>
      <c r="AM700" s="210"/>
      <c r="AO700" s="209"/>
      <c r="AP700" s="210"/>
      <c r="AR700" s="209"/>
      <c r="AS700" s="210"/>
      <c r="AU700" s="209"/>
      <c r="AV700" s="210"/>
      <c r="AX700" s="209"/>
      <c r="AY700" s="671"/>
      <c r="BA700" s="673"/>
      <c r="BB700" s="674"/>
      <c r="BD700" s="673"/>
      <c r="BE700" s="674"/>
      <c r="BG700" s="673"/>
      <c r="BH700" s="674"/>
      <c r="BJ700" s="673"/>
      <c r="BK700" s="674"/>
      <c r="BM700" s="673"/>
      <c r="BN700" s="674">
        <v>1</v>
      </c>
      <c r="BP700" s="209"/>
      <c r="BQ700" s="210"/>
      <c r="BS700" s="209"/>
      <c r="BT700" s="210"/>
      <c r="BV700" s="209"/>
      <c r="BW700" s="210"/>
      <c r="BY700" s="209"/>
      <c r="BZ700" s="210"/>
      <c r="CB700" s="209"/>
      <c r="CC700" s="210"/>
      <c r="CE700" s="209"/>
      <c r="CF700" s="210"/>
      <c r="CH700" s="209"/>
      <c r="CI700" s="210"/>
      <c r="CK700" s="209"/>
      <c r="CL700" s="210"/>
      <c r="CN700" s="209"/>
      <c r="CO700" s="210"/>
    </row>
    <row r="701" spans="1:93" ht="24.95" customHeight="1">
      <c r="A701" s="654" t="str">
        <f ca="1">IFERROR(IF(INDIRECT($A$14&amp;ROW())&lt;&gt;"",COUNTIF(Summary!$B$30:$B$1054,INDIRECT($A$14&amp;ROW())),""),"")</f>
        <v/>
      </c>
      <c r="B701" s="672"/>
      <c r="C701" s="210"/>
      <c r="E701" s="209"/>
      <c r="F701" s="210"/>
      <c r="H701" s="209"/>
      <c r="I701" s="210"/>
      <c r="K701" s="209"/>
      <c r="L701" s="210"/>
      <c r="N701" s="209"/>
      <c r="O701" s="210"/>
      <c r="Q701" s="209"/>
      <c r="R701" s="210"/>
      <c r="T701" s="209"/>
      <c r="U701" s="210"/>
      <c r="W701" s="209"/>
      <c r="X701" s="210"/>
      <c r="Z701" s="209"/>
      <c r="AA701" s="210"/>
      <c r="AC701" s="209"/>
      <c r="AD701" s="210"/>
      <c r="AF701" s="209"/>
      <c r="AG701" s="210"/>
      <c r="AI701" s="209"/>
      <c r="AJ701" s="210"/>
      <c r="AL701" s="209"/>
      <c r="AM701" s="210"/>
      <c r="AO701" s="209"/>
      <c r="AP701" s="210"/>
      <c r="AR701" s="209"/>
      <c r="AS701" s="210"/>
      <c r="AU701" s="209"/>
      <c r="AV701" s="210"/>
      <c r="AX701" s="209"/>
      <c r="AY701" s="671"/>
      <c r="BA701" s="673"/>
      <c r="BB701" s="674"/>
      <c r="BD701" s="673"/>
      <c r="BE701" s="674"/>
      <c r="BG701" s="673"/>
      <c r="BH701" s="674"/>
      <c r="BJ701" s="673"/>
      <c r="BK701" s="674"/>
      <c r="BM701" s="673"/>
      <c r="BN701" s="674">
        <v>1</v>
      </c>
      <c r="BP701" s="209"/>
      <c r="BQ701" s="210"/>
      <c r="BS701" s="209"/>
      <c r="BT701" s="210"/>
      <c r="BV701" s="209"/>
      <c r="BW701" s="210"/>
      <c r="BY701" s="209"/>
      <c r="BZ701" s="210"/>
      <c r="CB701" s="209"/>
      <c r="CC701" s="210"/>
      <c r="CE701" s="209"/>
      <c r="CF701" s="210"/>
      <c r="CH701" s="209"/>
      <c r="CI701" s="210"/>
      <c r="CK701" s="209"/>
      <c r="CL701" s="210"/>
      <c r="CN701" s="209"/>
      <c r="CO701" s="210"/>
    </row>
    <row r="702" spans="1:93" ht="24.95" customHeight="1">
      <c r="A702" s="654" t="str">
        <f ca="1">IFERROR(IF(INDIRECT($A$14&amp;ROW())&lt;&gt;"",COUNTIF(Summary!$B$30:$B$1054,INDIRECT($A$14&amp;ROW())),""),"")</f>
        <v/>
      </c>
      <c r="B702" s="672"/>
      <c r="C702" s="210"/>
      <c r="E702" s="209"/>
      <c r="F702" s="210"/>
      <c r="H702" s="209"/>
      <c r="I702" s="210"/>
      <c r="K702" s="209"/>
      <c r="L702" s="210"/>
      <c r="N702" s="209"/>
      <c r="O702" s="210"/>
      <c r="Q702" s="209"/>
      <c r="R702" s="210"/>
      <c r="T702" s="209"/>
      <c r="U702" s="210"/>
      <c r="W702" s="209"/>
      <c r="X702" s="210"/>
      <c r="Z702" s="209"/>
      <c r="AA702" s="210"/>
      <c r="AC702" s="209"/>
      <c r="AD702" s="210"/>
      <c r="AF702" s="209"/>
      <c r="AG702" s="210"/>
      <c r="AI702" s="209"/>
      <c r="AJ702" s="210"/>
      <c r="AL702" s="209"/>
      <c r="AM702" s="210"/>
      <c r="AO702" s="209"/>
      <c r="AP702" s="210"/>
      <c r="AR702" s="209"/>
      <c r="AS702" s="210"/>
      <c r="AU702" s="209"/>
      <c r="AV702" s="210"/>
      <c r="AX702" s="209"/>
      <c r="AY702" s="671"/>
      <c r="BA702" s="673"/>
      <c r="BB702" s="674"/>
      <c r="BD702" s="673"/>
      <c r="BE702" s="674"/>
      <c r="BG702" s="673"/>
      <c r="BH702" s="674"/>
      <c r="BJ702" s="673"/>
      <c r="BK702" s="674"/>
      <c r="BM702" s="673"/>
      <c r="BN702" s="674">
        <v>1</v>
      </c>
      <c r="BP702" s="209"/>
      <c r="BQ702" s="210"/>
      <c r="BS702" s="209"/>
      <c r="BT702" s="210"/>
      <c r="BV702" s="209"/>
      <c r="BW702" s="210"/>
      <c r="BY702" s="209"/>
      <c r="BZ702" s="210"/>
      <c r="CB702" s="209"/>
      <c r="CC702" s="210"/>
      <c r="CE702" s="209"/>
      <c r="CF702" s="210"/>
      <c r="CH702" s="209"/>
      <c r="CI702" s="210"/>
      <c r="CK702" s="209"/>
      <c r="CL702" s="210"/>
      <c r="CN702" s="209"/>
      <c r="CO702" s="210"/>
    </row>
    <row r="703" spans="1:93" ht="24.95" customHeight="1">
      <c r="A703" s="654" t="str">
        <f ca="1">IFERROR(IF(INDIRECT($A$14&amp;ROW())&lt;&gt;"",COUNTIF(Summary!$B$30:$B$1054,INDIRECT($A$14&amp;ROW())),""),"")</f>
        <v/>
      </c>
      <c r="B703" s="672"/>
      <c r="C703" s="210"/>
      <c r="E703" s="209"/>
      <c r="F703" s="210"/>
      <c r="H703" s="209"/>
      <c r="I703" s="210"/>
      <c r="K703" s="209"/>
      <c r="L703" s="210"/>
      <c r="N703" s="209"/>
      <c r="O703" s="210"/>
      <c r="Q703" s="209"/>
      <c r="R703" s="210"/>
      <c r="T703" s="209"/>
      <c r="U703" s="210"/>
      <c r="W703" s="209"/>
      <c r="X703" s="210"/>
      <c r="Z703" s="209"/>
      <c r="AA703" s="210"/>
      <c r="AC703" s="209"/>
      <c r="AD703" s="210"/>
      <c r="AF703" s="209"/>
      <c r="AG703" s="210"/>
      <c r="AI703" s="209"/>
      <c r="AJ703" s="210"/>
      <c r="AL703" s="209"/>
      <c r="AM703" s="210"/>
      <c r="AO703" s="209"/>
      <c r="AP703" s="210"/>
      <c r="AR703" s="209"/>
      <c r="AS703" s="210"/>
      <c r="AU703" s="209"/>
      <c r="AV703" s="210"/>
      <c r="AX703" s="209"/>
      <c r="AY703" s="671"/>
      <c r="BA703" s="673"/>
      <c r="BB703" s="674"/>
      <c r="BD703" s="673"/>
      <c r="BE703" s="674"/>
      <c r="BG703" s="673"/>
      <c r="BH703" s="674"/>
      <c r="BJ703" s="673"/>
      <c r="BK703" s="674"/>
      <c r="BM703" s="673"/>
      <c r="BN703" s="674">
        <v>1</v>
      </c>
      <c r="BP703" s="209"/>
      <c r="BQ703" s="210"/>
      <c r="BS703" s="209"/>
      <c r="BT703" s="210"/>
      <c r="BV703" s="209"/>
      <c r="BW703" s="210"/>
      <c r="BY703" s="209"/>
      <c r="BZ703" s="210"/>
      <c r="CB703" s="209"/>
      <c r="CC703" s="210"/>
      <c r="CE703" s="209"/>
      <c r="CF703" s="210"/>
      <c r="CH703" s="209"/>
      <c r="CI703" s="210"/>
      <c r="CK703" s="209"/>
      <c r="CL703" s="210"/>
      <c r="CN703" s="209"/>
      <c r="CO703" s="210"/>
    </row>
    <row r="704" spans="1:93" ht="24.95" customHeight="1">
      <c r="A704" s="654" t="str">
        <f ca="1">IFERROR(IF(INDIRECT($A$14&amp;ROW())&lt;&gt;"",COUNTIF(Summary!$B$30:$B$1054,INDIRECT($A$14&amp;ROW())),""),"")</f>
        <v/>
      </c>
      <c r="B704" s="672"/>
      <c r="C704" s="210"/>
      <c r="E704" s="209"/>
      <c r="F704" s="210"/>
      <c r="H704" s="209"/>
      <c r="I704" s="210"/>
      <c r="K704" s="209"/>
      <c r="L704" s="210"/>
      <c r="N704" s="209"/>
      <c r="O704" s="210"/>
      <c r="Q704" s="209"/>
      <c r="R704" s="210"/>
      <c r="T704" s="209"/>
      <c r="U704" s="210"/>
      <c r="W704" s="209"/>
      <c r="X704" s="210"/>
      <c r="Z704" s="209"/>
      <c r="AA704" s="210"/>
      <c r="AC704" s="209"/>
      <c r="AD704" s="210"/>
      <c r="AF704" s="209"/>
      <c r="AG704" s="210"/>
      <c r="AI704" s="209"/>
      <c r="AJ704" s="210"/>
      <c r="AL704" s="209"/>
      <c r="AM704" s="210"/>
      <c r="AO704" s="209"/>
      <c r="AP704" s="210"/>
      <c r="AR704" s="209"/>
      <c r="AS704" s="210"/>
      <c r="AU704" s="209"/>
      <c r="AV704" s="210"/>
      <c r="AX704" s="209"/>
      <c r="AY704" s="671"/>
      <c r="BA704" s="673"/>
      <c r="BB704" s="674"/>
      <c r="BD704" s="673"/>
      <c r="BE704" s="674"/>
      <c r="BG704" s="673"/>
      <c r="BH704" s="674"/>
      <c r="BJ704" s="673"/>
      <c r="BK704" s="674"/>
      <c r="BM704" s="673"/>
      <c r="BN704" s="674">
        <v>1</v>
      </c>
      <c r="BP704" s="209"/>
      <c r="BQ704" s="210"/>
      <c r="BS704" s="209"/>
      <c r="BT704" s="210"/>
      <c r="BV704" s="209"/>
      <c r="BW704" s="210"/>
      <c r="BY704" s="209"/>
      <c r="BZ704" s="210"/>
      <c r="CB704" s="209"/>
      <c r="CC704" s="210"/>
      <c r="CE704" s="209"/>
      <c r="CF704" s="210"/>
      <c r="CH704" s="209"/>
      <c r="CI704" s="210"/>
      <c r="CK704" s="209"/>
      <c r="CL704" s="210"/>
      <c r="CN704" s="209"/>
      <c r="CO704" s="210"/>
    </row>
    <row r="705" spans="1:93" ht="24.95" customHeight="1">
      <c r="A705" s="654" t="str">
        <f ca="1">IFERROR(IF(INDIRECT($A$14&amp;ROW())&lt;&gt;"",COUNTIF(Summary!$B$30:$B$1054,INDIRECT($A$14&amp;ROW())),""),"")</f>
        <v/>
      </c>
      <c r="B705" s="672"/>
      <c r="C705" s="210"/>
      <c r="E705" s="209"/>
      <c r="F705" s="210"/>
      <c r="H705" s="209"/>
      <c r="I705" s="210"/>
      <c r="K705" s="209"/>
      <c r="L705" s="210"/>
      <c r="N705" s="209"/>
      <c r="O705" s="210"/>
      <c r="Q705" s="209"/>
      <c r="R705" s="210"/>
      <c r="T705" s="209"/>
      <c r="U705" s="210"/>
      <c r="W705" s="209"/>
      <c r="X705" s="210"/>
      <c r="Z705" s="209"/>
      <c r="AA705" s="210"/>
      <c r="AC705" s="209"/>
      <c r="AD705" s="210"/>
      <c r="AF705" s="209"/>
      <c r="AG705" s="210"/>
      <c r="AI705" s="209"/>
      <c r="AJ705" s="210"/>
      <c r="AL705" s="209"/>
      <c r="AM705" s="210"/>
      <c r="AO705" s="209"/>
      <c r="AP705" s="210"/>
      <c r="AR705" s="209"/>
      <c r="AS705" s="210"/>
      <c r="AU705" s="209"/>
      <c r="AV705" s="210"/>
      <c r="AX705" s="209"/>
      <c r="AY705" s="671"/>
      <c r="BA705" s="673"/>
      <c r="BB705" s="674"/>
      <c r="BD705" s="673"/>
      <c r="BE705" s="674"/>
      <c r="BG705" s="673"/>
      <c r="BH705" s="674"/>
      <c r="BJ705" s="673"/>
      <c r="BK705" s="674"/>
      <c r="BM705" s="673"/>
      <c r="BN705" s="674">
        <v>1</v>
      </c>
      <c r="BP705" s="209"/>
      <c r="BQ705" s="210"/>
      <c r="BS705" s="209"/>
      <c r="BT705" s="210"/>
      <c r="BV705" s="209"/>
      <c r="BW705" s="210"/>
      <c r="BY705" s="209"/>
      <c r="BZ705" s="210"/>
      <c r="CB705" s="209"/>
      <c r="CC705" s="210"/>
      <c r="CE705" s="209"/>
      <c r="CF705" s="210"/>
      <c r="CH705" s="209"/>
      <c r="CI705" s="210"/>
      <c r="CK705" s="209"/>
      <c r="CL705" s="210"/>
      <c r="CN705" s="209"/>
      <c r="CO705" s="210"/>
    </row>
    <row r="706" spans="1:93" ht="24.95" customHeight="1">
      <c r="A706" s="654" t="str">
        <f ca="1">IFERROR(IF(INDIRECT($A$14&amp;ROW())&lt;&gt;"",COUNTIF(Summary!$B$30:$B$1054,INDIRECT($A$14&amp;ROW())),""),"")</f>
        <v/>
      </c>
      <c r="B706" s="672"/>
      <c r="C706" s="210"/>
      <c r="E706" s="209"/>
      <c r="F706" s="210"/>
      <c r="H706" s="209"/>
      <c r="I706" s="210"/>
      <c r="K706" s="209"/>
      <c r="L706" s="210"/>
      <c r="N706" s="209"/>
      <c r="O706" s="210"/>
      <c r="Q706" s="209"/>
      <c r="R706" s="210"/>
      <c r="T706" s="209"/>
      <c r="U706" s="210"/>
      <c r="W706" s="209"/>
      <c r="X706" s="210"/>
      <c r="Z706" s="209"/>
      <c r="AA706" s="210"/>
      <c r="AC706" s="209"/>
      <c r="AD706" s="210"/>
      <c r="AF706" s="209"/>
      <c r="AG706" s="210"/>
      <c r="AI706" s="209"/>
      <c r="AJ706" s="210"/>
      <c r="AL706" s="209"/>
      <c r="AM706" s="210"/>
      <c r="AO706" s="209"/>
      <c r="AP706" s="210"/>
      <c r="AR706" s="209"/>
      <c r="AS706" s="210"/>
      <c r="AU706" s="209"/>
      <c r="AV706" s="210"/>
      <c r="AX706" s="209"/>
      <c r="AY706" s="671"/>
      <c r="BA706" s="673"/>
      <c r="BB706" s="674"/>
      <c r="BD706" s="673"/>
      <c r="BE706" s="674"/>
      <c r="BG706" s="673"/>
      <c r="BH706" s="674"/>
      <c r="BJ706" s="673"/>
      <c r="BK706" s="674"/>
      <c r="BM706" s="673"/>
      <c r="BN706" s="674">
        <v>1</v>
      </c>
      <c r="BP706" s="209"/>
      <c r="BQ706" s="210"/>
      <c r="BS706" s="209"/>
      <c r="BT706" s="210"/>
      <c r="BV706" s="209"/>
      <c r="BW706" s="210"/>
      <c r="BY706" s="209"/>
      <c r="BZ706" s="210"/>
      <c r="CB706" s="209"/>
      <c r="CC706" s="210"/>
      <c r="CE706" s="209"/>
      <c r="CF706" s="210"/>
      <c r="CH706" s="209"/>
      <c r="CI706" s="210"/>
      <c r="CK706" s="209"/>
      <c r="CL706" s="210"/>
      <c r="CN706" s="209"/>
      <c r="CO706" s="210"/>
    </row>
    <row r="707" spans="1:93" ht="24.95" customHeight="1">
      <c r="A707" s="654" t="str">
        <f ca="1">IFERROR(IF(INDIRECT($A$14&amp;ROW())&lt;&gt;"",COUNTIF(Summary!$B$30:$B$1054,INDIRECT($A$14&amp;ROW())),""),"")</f>
        <v/>
      </c>
      <c r="B707" s="672"/>
      <c r="C707" s="210"/>
      <c r="E707" s="209"/>
      <c r="F707" s="210"/>
      <c r="H707" s="209"/>
      <c r="I707" s="210"/>
      <c r="K707" s="209"/>
      <c r="L707" s="210"/>
      <c r="N707" s="209"/>
      <c r="O707" s="210"/>
      <c r="Q707" s="209"/>
      <c r="R707" s="210"/>
      <c r="T707" s="209"/>
      <c r="U707" s="210"/>
      <c r="W707" s="209"/>
      <c r="X707" s="210"/>
      <c r="Z707" s="209"/>
      <c r="AA707" s="210"/>
      <c r="AC707" s="209"/>
      <c r="AD707" s="210"/>
      <c r="AF707" s="209"/>
      <c r="AG707" s="210"/>
      <c r="AI707" s="209"/>
      <c r="AJ707" s="210"/>
      <c r="AL707" s="209"/>
      <c r="AM707" s="210"/>
      <c r="AO707" s="209"/>
      <c r="AP707" s="210"/>
      <c r="AR707" s="209"/>
      <c r="AS707" s="210"/>
      <c r="AU707" s="209"/>
      <c r="AV707" s="210"/>
      <c r="AX707" s="209"/>
      <c r="AY707" s="671"/>
      <c r="BA707" s="673"/>
      <c r="BB707" s="674"/>
      <c r="BD707" s="673"/>
      <c r="BE707" s="674"/>
      <c r="BG707" s="673"/>
      <c r="BH707" s="674"/>
      <c r="BJ707" s="673"/>
      <c r="BK707" s="674"/>
      <c r="BM707" s="673"/>
      <c r="BN707" s="674">
        <v>1</v>
      </c>
      <c r="BP707" s="209"/>
      <c r="BQ707" s="210"/>
      <c r="BS707" s="209"/>
      <c r="BT707" s="210"/>
      <c r="BV707" s="209"/>
      <c r="BW707" s="210"/>
      <c r="BY707" s="209"/>
      <c r="BZ707" s="210"/>
      <c r="CB707" s="209"/>
      <c r="CC707" s="210"/>
      <c r="CE707" s="209"/>
      <c r="CF707" s="210"/>
      <c r="CH707" s="209"/>
      <c r="CI707" s="210"/>
      <c r="CK707" s="209"/>
      <c r="CL707" s="210"/>
      <c r="CN707" s="209"/>
      <c r="CO707" s="210"/>
    </row>
    <row r="708" spans="1:93" ht="24.95" customHeight="1">
      <c r="A708" s="654" t="str">
        <f ca="1">IFERROR(IF(INDIRECT($A$14&amp;ROW())&lt;&gt;"",COUNTIF(Summary!$B$30:$B$1054,INDIRECT($A$14&amp;ROW())),""),"")</f>
        <v/>
      </c>
      <c r="B708" s="672"/>
      <c r="C708" s="210"/>
      <c r="E708" s="209"/>
      <c r="F708" s="210"/>
      <c r="H708" s="209"/>
      <c r="I708" s="210"/>
      <c r="K708" s="209"/>
      <c r="L708" s="210"/>
      <c r="N708" s="209"/>
      <c r="O708" s="210"/>
      <c r="Q708" s="209"/>
      <c r="R708" s="210"/>
      <c r="T708" s="209"/>
      <c r="U708" s="210"/>
      <c r="W708" s="209"/>
      <c r="X708" s="210"/>
      <c r="Z708" s="209"/>
      <c r="AA708" s="210"/>
      <c r="AC708" s="209"/>
      <c r="AD708" s="210"/>
      <c r="AF708" s="209"/>
      <c r="AG708" s="210"/>
      <c r="AI708" s="209"/>
      <c r="AJ708" s="210"/>
      <c r="AL708" s="209"/>
      <c r="AM708" s="210"/>
      <c r="AO708" s="209"/>
      <c r="AP708" s="210"/>
      <c r="AR708" s="209"/>
      <c r="AS708" s="210"/>
      <c r="AU708" s="209"/>
      <c r="AV708" s="210"/>
      <c r="AX708" s="209"/>
      <c r="AY708" s="671"/>
      <c r="BA708" s="673"/>
      <c r="BB708" s="674"/>
      <c r="BD708" s="673"/>
      <c r="BE708" s="674"/>
      <c r="BG708" s="673"/>
      <c r="BH708" s="674"/>
      <c r="BJ708" s="673"/>
      <c r="BK708" s="674"/>
      <c r="BM708" s="673"/>
      <c r="BN708" s="674">
        <v>1</v>
      </c>
      <c r="BP708" s="209"/>
      <c r="BQ708" s="210"/>
      <c r="BS708" s="209"/>
      <c r="BT708" s="210"/>
      <c r="BV708" s="209"/>
      <c r="BW708" s="210"/>
      <c r="BY708" s="209"/>
      <c r="BZ708" s="210"/>
      <c r="CB708" s="209"/>
      <c r="CC708" s="210"/>
      <c r="CE708" s="209"/>
      <c r="CF708" s="210"/>
      <c r="CH708" s="209"/>
      <c r="CI708" s="210"/>
      <c r="CK708" s="209"/>
      <c r="CL708" s="210"/>
      <c r="CN708" s="209"/>
      <c r="CO708" s="210"/>
    </row>
    <row r="709" spans="1:93" ht="24.95" customHeight="1">
      <c r="A709" s="654" t="str">
        <f ca="1">IFERROR(IF(INDIRECT($A$14&amp;ROW())&lt;&gt;"",COUNTIF(Summary!$B$30:$B$1054,INDIRECT($A$14&amp;ROW())),""),"")</f>
        <v/>
      </c>
      <c r="B709" s="672"/>
      <c r="C709" s="210"/>
      <c r="E709" s="209"/>
      <c r="F709" s="210"/>
      <c r="H709" s="209"/>
      <c r="I709" s="210"/>
      <c r="K709" s="209"/>
      <c r="L709" s="210"/>
      <c r="N709" s="209"/>
      <c r="O709" s="210"/>
      <c r="Q709" s="209"/>
      <c r="R709" s="210"/>
      <c r="T709" s="209"/>
      <c r="U709" s="210"/>
      <c r="W709" s="209"/>
      <c r="X709" s="210"/>
      <c r="Z709" s="209"/>
      <c r="AA709" s="210"/>
      <c r="AC709" s="209"/>
      <c r="AD709" s="210"/>
      <c r="AF709" s="209"/>
      <c r="AG709" s="210"/>
      <c r="AI709" s="209"/>
      <c r="AJ709" s="210"/>
      <c r="AL709" s="209"/>
      <c r="AM709" s="210"/>
      <c r="AO709" s="209"/>
      <c r="AP709" s="210"/>
      <c r="AR709" s="209"/>
      <c r="AS709" s="210"/>
      <c r="AU709" s="209"/>
      <c r="AV709" s="210"/>
      <c r="AX709" s="209"/>
      <c r="AY709" s="671"/>
      <c r="BA709" s="673"/>
      <c r="BB709" s="674"/>
      <c r="BD709" s="673"/>
      <c r="BE709" s="674"/>
      <c r="BG709" s="673"/>
      <c r="BH709" s="674"/>
      <c r="BJ709" s="673"/>
      <c r="BK709" s="674"/>
      <c r="BM709" s="673"/>
      <c r="BN709" s="674">
        <v>1</v>
      </c>
      <c r="BP709" s="209"/>
      <c r="BQ709" s="210"/>
      <c r="BS709" s="209"/>
      <c r="BT709" s="210"/>
      <c r="BV709" s="209"/>
      <c r="BW709" s="210"/>
      <c r="BY709" s="209"/>
      <c r="BZ709" s="210"/>
      <c r="CB709" s="209"/>
      <c r="CC709" s="210"/>
      <c r="CE709" s="209"/>
      <c r="CF709" s="210"/>
      <c r="CH709" s="209"/>
      <c r="CI709" s="210"/>
      <c r="CK709" s="209"/>
      <c r="CL709" s="210"/>
      <c r="CN709" s="209"/>
      <c r="CO709" s="210"/>
    </row>
    <row r="710" spans="1:93" ht="24.95" customHeight="1">
      <c r="A710" s="654" t="str">
        <f ca="1">IFERROR(IF(INDIRECT($A$14&amp;ROW())&lt;&gt;"",COUNTIF(Summary!$B$30:$B$1054,INDIRECT($A$14&amp;ROW())),""),"")</f>
        <v/>
      </c>
      <c r="B710" s="672"/>
      <c r="C710" s="210"/>
      <c r="E710" s="209"/>
      <c r="F710" s="210"/>
      <c r="H710" s="209"/>
      <c r="I710" s="210"/>
      <c r="K710" s="209"/>
      <c r="L710" s="210"/>
      <c r="N710" s="209"/>
      <c r="O710" s="210"/>
      <c r="Q710" s="209"/>
      <c r="R710" s="210"/>
      <c r="T710" s="209"/>
      <c r="U710" s="210"/>
      <c r="W710" s="209"/>
      <c r="X710" s="210"/>
      <c r="Z710" s="209"/>
      <c r="AA710" s="210"/>
      <c r="AC710" s="209"/>
      <c r="AD710" s="210"/>
      <c r="AF710" s="209"/>
      <c r="AG710" s="210"/>
      <c r="AI710" s="209"/>
      <c r="AJ710" s="210"/>
      <c r="AL710" s="209"/>
      <c r="AM710" s="210"/>
      <c r="AO710" s="209"/>
      <c r="AP710" s="210"/>
      <c r="AR710" s="209"/>
      <c r="AS710" s="210"/>
      <c r="AU710" s="209"/>
      <c r="AV710" s="210"/>
      <c r="AX710" s="209"/>
      <c r="AY710" s="671"/>
      <c r="BA710" s="673"/>
      <c r="BB710" s="674"/>
      <c r="BD710" s="673"/>
      <c r="BE710" s="674"/>
      <c r="BG710" s="673"/>
      <c r="BH710" s="674"/>
      <c r="BJ710" s="673"/>
      <c r="BK710" s="674"/>
      <c r="BM710" s="673"/>
      <c r="BN710" s="674">
        <v>1</v>
      </c>
      <c r="BP710" s="209"/>
      <c r="BQ710" s="210"/>
      <c r="BS710" s="209"/>
      <c r="BT710" s="210"/>
      <c r="BV710" s="209"/>
      <c r="BW710" s="210"/>
      <c r="BY710" s="209"/>
      <c r="BZ710" s="210"/>
      <c r="CB710" s="209"/>
      <c r="CC710" s="210"/>
      <c r="CE710" s="209"/>
      <c r="CF710" s="210"/>
      <c r="CH710" s="209"/>
      <c r="CI710" s="210"/>
      <c r="CK710" s="209"/>
      <c r="CL710" s="210"/>
      <c r="CN710" s="209"/>
      <c r="CO710" s="210"/>
    </row>
    <row r="711" spans="1:93" ht="24.95" customHeight="1">
      <c r="A711" s="654" t="str">
        <f ca="1">IFERROR(IF(INDIRECT($A$14&amp;ROW())&lt;&gt;"",COUNTIF(Summary!$B$30:$B$1054,INDIRECT($A$14&amp;ROW())),""),"")</f>
        <v/>
      </c>
      <c r="B711" s="672"/>
      <c r="C711" s="210"/>
      <c r="E711" s="209"/>
      <c r="F711" s="210"/>
      <c r="H711" s="209"/>
      <c r="I711" s="210"/>
      <c r="K711" s="209"/>
      <c r="L711" s="210"/>
      <c r="N711" s="209"/>
      <c r="O711" s="210"/>
      <c r="Q711" s="209"/>
      <c r="R711" s="210"/>
      <c r="T711" s="209"/>
      <c r="U711" s="210"/>
      <c r="W711" s="209"/>
      <c r="X711" s="210"/>
      <c r="Z711" s="209"/>
      <c r="AA711" s="210"/>
      <c r="AC711" s="209"/>
      <c r="AD711" s="210"/>
      <c r="AF711" s="209"/>
      <c r="AG711" s="210"/>
      <c r="AI711" s="209"/>
      <c r="AJ711" s="210"/>
      <c r="AL711" s="209"/>
      <c r="AM711" s="210"/>
      <c r="AO711" s="209"/>
      <c r="AP711" s="210"/>
      <c r="AR711" s="209"/>
      <c r="AS711" s="210"/>
      <c r="AU711" s="209"/>
      <c r="AV711" s="210"/>
      <c r="AX711" s="209"/>
      <c r="AY711" s="671"/>
      <c r="BA711" s="673"/>
      <c r="BB711" s="674"/>
      <c r="BD711" s="673"/>
      <c r="BE711" s="674"/>
      <c r="BG711" s="673"/>
      <c r="BH711" s="674"/>
      <c r="BJ711" s="673"/>
      <c r="BK711" s="674"/>
      <c r="BM711" s="673"/>
      <c r="BN711" s="674">
        <v>1</v>
      </c>
      <c r="BP711" s="209"/>
      <c r="BQ711" s="210"/>
      <c r="BS711" s="209"/>
      <c r="BT711" s="210"/>
      <c r="BV711" s="209"/>
      <c r="BW711" s="210"/>
      <c r="BY711" s="209"/>
      <c r="BZ711" s="210"/>
      <c r="CB711" s="209"/>
      <c r="CC711" s="210"/>
      <c r="CE711" s="209"/>
      <c r="CF711" s="210"/>
      <c r="CH711" s="209"/>
      <c r="CI711" s="210"/>
      <c r="CK711" s="209"/>
      <c r="CL711" s="210"/>
      <c r="CN711" s="209"/>
      <c r="CO711" s="210"/>
    </row>
    <row r="712" spans="1:93" ht="24.95" customHeight="1">
      <c r="A712" s="654" t="str">
        <f ca="1">IFERROR(IF(INDIRECT($A$14&amp;ROW())&lt;&gt;"",COUNTIF(Summary!$B$30:$B$1054,INDIRECT($A$14&amp;ROW())),""),"")</f>
        <v/>
      </c>
      <c r="B712" s="672"/>
      <c r="C712" s="210"/>
      <c r="E712" s="209"/>
      <c r="F712" s="210"/>
      <c r="H712" s="209"/>
      <c r="I712" s="210"/>
      <c r="K712" s="209"/>
      <c r="L712" s="210"/>
      <c r="N712" s="209"/>
      <c r="O712" s="210"/>
      <c r="Q712" s="209"/>
      <c r="R712" s="210"/>
      <c r="T712" s="209"/>
      <c r="U712" s="210"/>
      <c r="W712" s="209"/>
      <c r="X712" s="210"/>
      <c r="Z712" s="209"/>
      <c r="AA712" s="210"/>
      <c r="AC712" s="209"/>
      <c r="AD712" s="210"/>
      <c r="AF712" s="209"/>
      <c r="AG712" s="210"/>
      <c r="AI712" s="209"/>
      <c r="AJ712" s="210"/>
      <c r="AL712" s="209"/>
      <c r="AM712" s="210"/>
      <c r="AO712" s="209"/>
      <c r="AP712" s="210"/>
      <c r="AR712" s="209"/>
      <c r="AS712" s="210"/>
      <c r="AU712" s="209"/>
      <c r="AV712" s="210"/>
      <c r="AX712" s="209"/>
      <c r="AY712" s="671"/>
      <c r="BA712" s="673"/>
      <c r="BB712" s="674"/>
      <c r="BD712" s="673"/>
      <c r="BE712" s="674"/>
      <c r="BG712" s="673"/>
      <c r="BH712" s="674"/>
      <c r="BJ712" s="673"/>
      <c r="BK712" s="674"/>
      <c r="BM712" s="673"/>
      <c r="BN712" s="674">
        <v>1</v>
      </c>
      <c r="BP712" s="209"/>
      <c r="BQ712" s="210"/>
      <c r="BS712" s="209"/>
      <c r="BT712" s="210"/>
      <c r="BV712" s="209"/>
      <c r="BW712" s="210"/>
      <c r="BY712" s="209"/>
      <c r="BZ712" s="210"/>
      <c r="CB712" s="209"/>
      <c r="CC712" s="210"/>
      <c r="CE712" s="209"/>
      <c r="CF712" s="210"/>
      <c r="CH712" s="209"/>
      <c r="CI712" s="210"/>
      <c r="CK712" s="209"/>
      <c r="CL712" s="210"/>
      <c r="CN712" s="209"/>
      <c r="CO712" s="210"/>
    </row>
    <row r="713" spans="1:93" ht="24.95" customHeight="1">
      <c r="A713" s="654" t="str">
        <f ca="1">IFERROR(IF(INDIRECT($A$14&amp;ROW())&lt;&gt;"",COUNTIF(Summary!$B$30:$B$1054,INDIRECT($A$14&amp;ROW())),""),"")</f>
        <v/>
      </c>
      <c r="B713" s="672"/>
      <c r="C713" s="210"/>
      <c r="E713" s="209"/>
      <c r="F713" s="210"/>
      <c r="H713" s="209"/>
      <c r="I713" s="210"/>
      <c r="K713" s="209"/>
      <c r="L713" s="210"/>
      <c r="N713" s="209"/>
      <c r="O713" s="210"/>
      <c r="Q713" s="209"/>
      <c r="R713" s="210"/>
      <c r="T713" s="209"/>
      <c r="U713" s="210"/>
      <c r="W713" s="209"/>
      <c r="X713" s="210"/>
      <c r="Z713" s="209"/>
      <c r="AA713" s="210"/>
      <c r="AC713" s="209"/>
      <c r="AD713" s="210"/>
      <c r="AF713" s="209"/>
      <c r="AG713" s="210"/>
      <c r="AI713" s="209"/>
      <c r="AJ713" s="210"/>
      <c r="AL713" s="209"/>
      <c r="AM713" s="210"/>
      <c r="AO713" s="209"/>
      <c r="AP713" s="210"/>
      <c r="AR713" s="209"/>
      <c r="AS713" s="210"/>
      <c r="AU713" s="209"/>
      <c r="AV713" s="210"/>
      <c r="AX713" s="209"/>
      <c r="AY713" s="671"/>
      <c r="BA713" s="673"/>
      <c r="BB713" s="674"/>
      <c r="BD713" s="673"/>
      <c r="BE713" s="674"/>
      <c r="BG713" s="673"/>
      <c r="BH713" s="674"/>
      <c r="BJ713" s="673"/>
      <c r="BK713" s="674"/>
      <c r="BM713" s="673"/>
      <c r="BN713" s="674">
        <v>1</v>
      </c>
      <c r="BP713" s="209"/>
      <c r="BQ713" s="210"/>
      <c r="BS713" s="209"/>
      <c r="BT713" s="210"/>
      <c r="BV713" s="209"/>
      <c r="BW713" s="210"/>
      <c r="BY713" s="209"/>
      <c r="BZ713" s="210"/>
      <c r="CB713" s="209"/>
      <c r="CC713" s="210"/>
      <c r="CE713" s="209"/>
      <c r="CF713" s="210"/>
      <c r="CH713" s="209"/>
      <c r="CI713" s="210"/>
      <c r="CK713" s="209"/>
      <c r="CL713" s="210"/>
      <c r="CN713" s="209"/>
      <c r="CO713" s="210"/>
    </row>
    <row r="714" spans="1:93" ht="24.95" customHeight="1">
      <c r="A714" s="654" t="str">
        <f ca="1">IFERROR(IF(INDIRECT($A$14&amp;ROW())&lt;&gt;"",COUNTIF(Summary!$B$30:$B$1054,INDIRECT($A$14&amp;ROW())),""),"")</f>
        <v/>
      </c>
      <c r="B714" s="672"/>
      <c r="C714" s="210"/>
      <c r="E714" s="209"/>
      <c r="F714" s="210"/>
      <c r="H714" s="209"/>
      <c r="I714" s="210"/>
      <c r="K714" s="209"/>
      <c r="L714" s="210"/>
      <c r="N714" s="209"/>
      <c r="O714" s="210"/>
      <c r="Q714" s="209"/>
      <c r="R714" s="210"/>
      <c r="T714" s="209"/>
      <c r="U714" s="210"/>
      <c r="W714" s="209"/>
      <c r="X714" s="210"/>
      <c r="Z714" s="209"/>
      <c r="AA714" s="210"/>
      <c r="AC714" s="209"/>
      <c r="AD714" s="210"/>
      <c r="AF714" s="209"/>
      <c r="AG714" s="210"/>
      <c r="AI714" s="209"/>
      <c r="AJ714" s="210"/>
      <c r="AL714" s="209"/>
      <c r="AM714" s="210"/>
      <c r="AO714" s="209"/>
      <c r="AP714" s="210"/>
      <c r="AR714" s="209"/>
      <c r="AS714" s="210"/>
      <c r="AU714" s="209"/>
      <c r="AV714" s="210"/>
      <c r="AX714" s="209"/>
      <c r="AY714" s="671"/>
      <c r="BA714" s="673"/>
      <c r="BB714" s="674"/>
      <c r="BD714" s="673"/>
      <c r="BE714" s="674"/>
      <c r="BG714" s="673"/>
      <c r="BH714" s="674"/>
      <c r="BJ714" s="673"/>
      <c r="BK714" s="674"/>
      <c r="BM714" s="673"/>
      <c r="BN714" s="674">
        <v>1</v>
      </c>
      <c r="BP714" s="209"/>
      <c r="BQ714" s="210"/>
      <c r="BS714" s="209"/>
      <c r="BT714" s="210"/>
      <c r="BV714" s="209"/>
      <c r="BW714" s="210"/>
      <c r="BY714" s="209"/>
      <c r="BZ714" s="210"/>
      <c r="CB714" s="209"/>
      <c r="CC714" s="210"/>
      <c r="CE714" s="209"/>
      <c r="CF714" s="210"/>
      <c r="CH714" s="209"/>
      <c r="CI714" s="210"/>
      <c r="CK714" s="209"/>
      <c r="CL714" s="210"/>
      <c r="CN714" s="209"/>
      <c r="CO714" s="210"/>
    </row>
    <row r="715" spans="1:93" ht="24.95" customHeight="1">
      <c r="A715" s="654" t="str">
        <f ca="1">IFERROR(IF(INDIRECT($A$14&amp;ROW())&lt;&gt;"",COUNTIF(Summary!$B$30:$B$1054,INDIRECT($A$14&amp;ROW())),""),"")</f>
        <v/>
      </c>
      <c r="B715" s="672"/>
      <c r="C715" s="210"/>
      <c r="E715" s="209"/>
      <c r="F715" s="210"/>
      <c r="H715" s="209"/>
      <c r="I715" s="210"/>
      <c r="K715" s="209"/>
      <c r="L715" s="210"/>
      <c r="N715" s="209"/>
      <c r="O715" s="210"/>
      <c r="Q715" s="209"/>
      <c r="R715" s="210"/>
      <c r="T715" s="209"/>
      <c r="U715" s="210"/>
      <c r="W715" s="209"/>
      <c r="X715" s="210"/>
      <c r="Z715" s="209"/>
      <c r="AA715" s="210"/>
      <c r="AC715" s="209"/>
      <c r="AD715" s="210"/>
      <c r="AF715" s="209"/>
      <c r="AG715" s="210"/>
      <c r="AI715" s="209"/>
      <c r="AJ715" s="210"/>
      <c r="AL715" s="209"/>
      <c r="AM715" s="210"/>
      <c r="AO715" s="209"/>
      <c r="AP715" s="210"/>
      <c r="AR715" s="209"/>
      <c r="AS715" s="210"/>
      <c r="AU715" s="209"/>
      <c r="AV715" s="210"/>
      <c r="AX715" s="209"/>
      <c r="AY715" s="671"/>
      <c r="BA715" s="673"/>
      <c r="BB715" s="674"/>
      <c r="BD715" s="673"/>
      <c r="BE715" s="674"/>
      <c r="BG715" s="673"/>
      <c r="BH715" s="674"/>
      <c r="BJ715" s="673"/>
      <c r="BK715" s="674"/>
      <c r="BM715" s="673"/>
      <c r="BN715" s="674">
        <v>1</v>
      </c>
      <c r="BP715" s="209"/>
      <c r="BQ715" s="210"/>
      <c r="BS715" s="209"/>
      <c r="BT715" s="210"/>
      <c r="BV715" s="209"/>
      <c r="BW715" s="210"/>
      <c r="BY715" s="209"/>
      <c r="BZ715" s="210"/>
      <c r="CB715" s="209"/>
      <c r="CC715" s="210"/>
      <c r="CE715" s="209"/>
      <c r="CF715" s="210"/>
      <c r="CH715" s="209"/>
      <c r="CI715" s="210"/>
      <c r="CK715" s="209"/>
      <c r="CL715" s="210"/>
      <c r="CN715" s="209"/>
      <c r="CO715" s="210"/>
    </row>
    <row r="716" spans="1:93" ht="24.95" customHeight="1">
      <c r="A716" s="654" t="str">
        <f ca="1">IFERROR(IF(INDIRECT($A$14&amp;ROW())&lt;&gt;"",COUNTIF(Summary!$B$30:$B$1054,INDIRECT($A$14&amp;ROW())),""),"")</f>
        <v/>
      </c>
      <c r="B716" s="672"/>
      <c r="C716" s="210"/>
      <c r="E716" s="209"/>
      <c r="F716" s="210"/>
      <c r="H716" s="209"/>
      <c r="I716" s="210"/>
      <c r="K716" s="209"/>
      <c r="L716" s="210"/>
      <c r="N716" s="209"/>
      <c r="O716" s="210"/>
      <c r="Q716" s="209"/>
      <c r="R716" s="210"/>
      <c r="T716" s="209"/>
      <c r="U716" s="210"/>
      <c r="W716" s="209"/>
      <c r="X716" s="210"/>
      <c r="Z716" s="209"/>
      <c r="AA716" s="210"/>
      <c r="AC716" s="209"/>
      <c r="AD716" s="210"/>
      <c r="AF716" s="209"/>
      <c r="AG716" s="210"/>
      <c r="AI716" s="209"/>
      <c r="AJ716" s="210"/>
      <c r="AL716" s="209"/>
      <c r="AM716" s="210"/>
      <c r="AO716" s="209"/>
      <c r="AP716" s="210"/>
      <c r="AR716" s="209"/>
      <c r="AS716" s="210"/>
      <c r="AU716" s="209"/>
      <c r="AV716" s="210"/>
      <c r="AX716" s="209"/>
      <c r="AY716" s="671"/>
      <c r="BA716" s="673"/>
      <c r="BB716" s="674"/>
      <c r="BD716" s="673"/>
      <c r="BE716" s="674"/>
      <c r="BG716" s="673"/>
      <c r="BH716" s="674"/>
      <c r="BJ716" s="673"/>
      <c r="BK716" s="674"/>
      <c r="BM716" s="673"/>
      <c r="BN716" s="674">
        <v>1</v>
      </c>
      <c r="BP716" s="209"/>
      <c r="BQ716" s="210"/>
      <c r="BS716" s="209"/>
      <c r="BT716" s="210"/>
      <c r="BV716" s="209"/>
      <c r="BW716" s="210"/>
      <c r="BY716" s="209"/>
      <c r="BZ716" s="210"/>
      <c r="CB716" s="209"/>
      <c r="CC716" s="210"/>
      <c r="CE716" s="209"/>
      <c r="CF716" s="210"/>
      <c r="CH716" s="209"/>
      <c r="CI716" s="210"/>
      <c r="CK716" s="209"/>
      <c r="CL716" s="210"/>
      <c r="CN716" s="209"/>
      <c r="CO716" s="210"/>
    </row>
    <row r="717" spans="1:93" ht="24.95" customHeight="1">
      <c r="A717" s="654" t="str">
        <f ca="1">IFERROR(IF(INDIRECT($A$14&amp;ROW())&lt;&gt;"",COUNTIF(Summary!$B$30:$B$1054,INDIRECT($A$14&amp;ROW())),""),"")</f>
        <v/>
      </c>
      <c r="B717" s="672"/>
      <c r="C717" s="210"/>
      <c r="E717" s="209"/>
      <c r="F717" s="210"/>
      <c r="H717" s="209"/>
      <c r="I717" s="210"/>
      <c r="K717" s="209"/>
      <c r="L717" s="210"/>
      <c r="N717" s="209"/>
      <c r="O717" s="210"/>
      <c r="Q717" s="209"/>
      <c r="R717" s="210"/>
      <c r="T717" s="209"/>
      <c r="U717" s="210"/>
      <c r="W717" s="209"/>
      <c r="X717" s="210"/>
      <c r="Z717" s="209"/>
      <c r="AA717" s="210"/>
      <c r="AC717" s="209"/>
      <c r="AD717" s="210"/>
      <c r="AF717" s="209"/>
      <c r="AG717" s="210"/>
      <c r="AI717" s="209"/>
      <c r="AJ717" s="210"/>
      <c r="AL717" s="209"/>
      <c r="AM717" s="210"/>
      <c r="AO717" s="209"/>
      <c r="AP717" s="210"/>
      <c r="AR717" s="209"/>
      <c r="AS717" s="210"/>
      <c r="AU717" s="209"/>
      <c r="AV717" s="210"/>
      <c r="AX717" s="209"/>
      <c r="AY717" s="671"/>
      <c r="BA717" s="673"/>
      <c r="BB717" s="674"/>
      <c r="BD717" s="673"/>
      <c r="BE717" s="674"/>
      <c r="BG717" s="673"/>
      <c r="BH717" s="674"/>
      <c r="BJ717" s="673"/>
      <c r="BK717" s="674"/>
      <c r="BM717" s="673"/>
      <c r="BN717" s="674">
        <v>1</v>
      </c>
      <c r="BP717" s="209"/>
      <c r="BQ717" s="210"/>
      <c r="BS717" s="209"/>
      <c r="BT717" s="210"/>
      <c r="BV717" s="209"/>
      <c r="BW717" s="210"/>
      <c r="BY717" s="209"/>
      <c r="BZ717" s="210"/>
      <c r="CB717" s="209"/>
      <c r="CC717" s="210"/>
      <c r="CE717" s="209"/>
      <c r="CF717" s="210"/>
      <c r="CH717" s="209"/>
      <c r="CI717" s="210"/>
      <c r="CK717" s="209"/>
      <c r="CL717" s="210"/>
      <c r="CN717" s="209"/>
      <c r="CO717" s="210"/>
    </row>
    <row r="718" spans="1:93" ht="24.95" customHeight="1">
      <c r="A718" s="654" t="str">
        <f ca="1">IFERROR(IF(INDIRECT($A$14&amp;ROW())&lt;&gt;"",COUNTIF(Summary!$B$30:$B$1054,INDIRECT($A$14&amp;ROW())),""),"")</f>
        <v/>
      </c>
      <c r="B718" s="672"/>
      <c r="C718" s="210"/>
      <c r="E718" s="209"/>
      <c r="F718" s="210"/>
      <c r="H718" s="209"/>
      <c r="I718" s="210"/>
      <c r="K718" s="209"/>
      <c r="L718" s="210"/>
      <c r="N718" s="209"/>
      <c r="O718" s="210"/>
      <c r="Q718" s="209"/>
      <c r="R718" s="210"/>
      <c r="T718" s="209"/>
      <c r="U718" s="210"/>
      <c r="W718" s="209"/>
      <c r="X718" s="210"/>
      <c r="Z718" s="209"/>
      <c r="AA718" s="210"/>
      <c r="AC718" s="209"/>
      <c r="AD718" s="210"/>
      <c r="AF718" s="209"/>
      <c r="AG718" s="210"/>
      <c r="AI718" s="209"/>
      <c r="AJ718" s="210"/>
      <c r="AL718" s="209"/>
      <c r="AM718" s="210"/>
      <c r="AO718" s="209"/>
      <c r="AP718" s="210"/>
      <c r="AR718" s="209"/>
      <c r="AS718" s="210"/>
      <c r="AU718" s="209"/>
      <c r="AV718" s="210"/>
      <c r="AX718" s="209"/>
      <c r="AY718" s="671"/>
      <c r="BA718" s="673"/>
      <c r="BB718" s="674"/>
      <c r="BD718" s="673"/>
      <c r="BE718" s="674"/>
      <c r="BG718" s="673"/>
      <c r="BH718" s="674"/>
      <c r="BJ718" s="673"/>
      <c r="BK718" s="674"/>
      <c r="BM718" s="673"/>
      <c r="BN718" s="674">
        <v>1</v>
      </c>
      <c r="BP718" s="209"/>
      <c r="BQ718" s="210"/>
      <c r="BS718" s="209"/>
      <c r="BT718" s="210"/>
      <c r="BV718" s="209"/>
      <c r="BW718" s="210"/>
      <c r="BY718" s="209"/>
      <c r="BZ718" s="210"/>
      <c r="CB718" s="209"/>
      <c r="CC718" s="210"/>
      <c r="CE718" s="209"/>
      <c r="CF718" s="210"/>
      <c r="CH718" s="209"/>
      <c r="CI718" s="210"/>
      <c r="CK718" s="209"/>
      <c r="CL718" s="210"/>
      <c r="CN718" s="209"/>
      <c r="CO718" s="210"/>
    </row>
    <row r="719" spans="1:93" ht="24.95" customHeight="1">
      <c r="A719" s="654" t="str">
        <f ca="1">IFERROR(IF(INDIRECT($A$14&amp;ROW())&lt;&gt;"",COUNTIF(Summary!$B$30:$B$1054,INDIRECT($A$14&amp;ROW())),""),"")</f>
        <v/>
      </c>
      <c r="B719" s="672"/>
      <c r="C719" s="210"/>
      <c r="E719" s="209"/>
      <c r="F719" s="210"/>
      <c r="H719" s="209"/>
      <c r="I719" s="210"/>
      <c r="K719" s="209"/>
      <c r="L719" s="210"/>
      <c r="N719" s="209"/>
      <c r="O719" s="210"/>
      <c r="Q719" s="209"/>
      <c r="R719" s="210"/>
      <c r="T719" s="209"/>
      <c r="U719" s="210"/>
      <c r="W719" s="209"/>
      <c r="X719" s="210"/>
      <c r="Z719" s="209"/>
      <c r="AA719" s="210"/>
      <c r="AC719" s="209"/>
      <c r="AD719" s="210"/>
      <c r="AF719" s="209"/>
      <c r="AG719" s="210"/>
      <c r="AI719" s="209"/>
      <c r="AJ719" s="210"/>
      <c r="AL719" s="209"/>
      <c r="AM719" s="210"/>
      <c r="AO719" s="209"/>
      <c r="AP719" s="210"/>
      <c r="AR719" s="209"/>
      <c r="AS719" s="210"/>
      <c r="AU719" s="209"/>
      <c r="AV719" s="210"/>
      <c r="AX719" s="209"/>
      <c r="AY719" s="671"/>
      <c r="BA719" s="673"/>
      <c r="BB719" s="674"/>
      <c r="BD719" s="673"/>
      <c r="BE719" s="674"/>
      <c r="BG719" s="673"/>
      <c r="BH719" s="674"/>
      <c r="BJ719" s="673"/>
      <c r="BK719" s="674"/>
      <c r="BM719" s="673"/>
      <c r="BN719" s="674">
        <v>1</v>
      </c>
      <c r="BP719" s="209"/>
      <c r="BQ719" s="210"/>
      <c r="BS719" s="209"/>
      <c r="BT719" s="210"/>
      <c r="BV719" s="209"/>
      <c r="BW719" s="210"/>
      <c r="BY719" s="209"/>
      <c r="BZ719" s="210"/>
      <c r="CB719" s="209"/>
      <c r="CC719" s="210"/>
      <c r="CE719" s="209"/>
      <c r="CF719" s="210"/>
      <c r="CH719" s="209"/>
      <c r="CI719" s="210"/>
      <c r="CK719" s="209"/>
      <c r="CL719" s="210"/>
      <c r="CN719" s="209"/>
      <c r="CO719" s="210"/>
    </row>
    <row r="720" spans="1:93" ht="24.95" customHeight="1">
      <c r="A720" s="654" t="str">
        <f ca="1">IFERROR(IF(INDIRECT($A$14&amp;ROW())&lt;&gt;"",COUNTIF(Summary!$B$30:$B$1054,INDIRECT($A$14&amp;ROW())),""),"")</f>
        <v/>
      </c>
      <c r="B720" s="672"/>
      <c r="C720" s="210"/>
      <c r="E720" s="209"/>
      <c r="F720" s="210"/>
      <c r="H720" s="209"/>
      <c r="I720" s="210"/>
      <c r="K720" s="209"/>
      <c r="L720" s="210"/>
      <c r="N720" s="209"/>
      <c r="O720" s="210"/>
      <c r="Q720" s="209"/>
      <c r="R720" s="210"/>
      <c r="T720" s="209"/>
      <c r="U720" s="210"/>
      <c r="W720" s="209"/>
      <c r="X720" s="210"/>
      <c r="Z720" s="209"/>
      <c r="AA720" s="210"/>
      <c r="AC720" s="209"/>
      <c r="AD720" s="210"/>
      <c r="AF720" s="209"/>
      <c r="AG720" s="210"/>
      <c r="AI720" s="209"/>
      <c r="AJ720" s="210"/>
      <c r="AL720" s="209"/>
      <c r="AM720" s="210"/>
      <c r="AO720" s="209"/>
      <c r="AP720" s="210"/>
      <c r="AR720" s="209"/>
      <c r="AS720" s="210"/>
      <c r="AU720" s="209"/>
      <c r="AV720" s="210"/>
      <c r="AX720" s="209"/>
      <c r="AY720" s="671"/>
      <c r="BA720" s="673"/>
      <c r="BB720" s="674"/>
      <c r="BD720" s="673"/>
      <c r="BE720" s="674"/>
      <c r="BG720" s="673"/>
      <c r="BH720" s="674"/>
      <c r="BJ720" s="673"/>
      <c r="BK720" s="674"/>
      <c r="BM720" s="673"/>
      <c r="BN720" s="674">
        <v>1</v>
      </c>
      <c r="BP720" s="209"/>
      <c r="BQ720" s="210"/>
      <c r="BS720" s="209"/>
      <c r="BT720" s="210"/>
      <c r="BV720" s="209"/>
      <c r="BW720" s="210"/>
      <c r="BY720" s="209"/>
      <c r="BZ720" s="210"/>
      <c r="CB720" s="209"/>
      <c r="CC720" s="210"/>
      <c r="CE720" s="209"/>
      <c r="CF720" s="210"/>
      <c r="CH720" s="209"/>
      <c r="CI720" s="210"/>
      <c r="CK720" s="209"/>
      <c r="CL720" s="210"/>
      <c r="CN720" s="209"/>
      <c r="CO720" s="210"/>
    </row>
    <row r="721" spans="1:93" ht="24.95" customHeight="1">
      <c r="A721" s="654" t="str">
        <f ca="1">IFERROR(IF(INDIRECT($A$14&amp;ROW())&lt;&gt;"",COUNTIF(Summary!$B$30:$B$1054,INDIRECT($A$14&amp;ROW())),""),"")</f>
        <v/>
      </c>
      <c r="B721" s="672"/>
      <c r="C721" s="210"/>
      <c r="E721" s="209"/>
      <c r="F721" s="210"/>
      <c r="H721" s="209"/>
      <c r="I721" s="210"/>
      <c r="K721" s="209"/>
      <c r="L721" s="210"/>
      <c r="N721" s="209"/>
      <c r="O721" s="210"/>
      <c r="Q721" s="209"/>
      <c r="R721" s="210"/>
      <c r="T721" s="209"/>
      <c r="U721" s="210"/>
      <c r="W721" s="209"/>
      <c r="X721" s="210"/>
      <c r="Z721" s="209"/>
      <c r="AA721" s="210"/>
      <c r="AC721" s="209"/>
      <c r="AD721" s="210"/>
      <c r="AF721" s="209"/>
      <c r="AG721" s="210"/>
      <c r="AI721" s="209"/>
      <c r="AJ721" s="210"/>
      <c r="AL721" s="209"/>
      <c r="AM721" s="210"/>
      <c r="AO721" s="209"/>
      <c r="AP721" s="210"/>
      <c r="AR721" s="209"/>
      <c r="AS721" s="210"/>
      <c r="AU721" s="209"/>
      <c r="AV721" s="210"/>
      <c r="AX721" s="209"/>
      <c r="AY721" s="671"/>
      <c r="BA721" s="673"/>
      <c r="BB721" s="674"/>
      <c r="BD721" s="673"/>
      <c r="BE721" s="674"/>
      <c r="BG721" s="673"/>
      <c r="BH721" s="674"/>
      <c r="BJ721" s="673"/>
      <c r="BK721" s="674"/>
      <c r="BM721" s="673"/>
      <c r="BN721" s="674">
        <v>1</v>
      </c>
      <c r="BP721" s="209"/>
      <c r="BQ721" s="210"/>
      <c r="BS721" s="209"/>
      <c r="BT721" s="210"/>
      <c r="BV721" s="209"/>
      <c r="BW721" s="210"/>
      <c r="BY721" s="209"/>
      <c r="BZ721" s="210"/>
      <c r="CB721" s="209"/>
      <c r="CC721" s="210"/>
      <c r="CE721" s="209"/>
      <c r="CF721" s="210"/>
      <c r="CH721" s="209"/>
      <c r="CI721" s="210"/>
      <c r="CK721" s="209"/>
      <c r="CL721" s="210"/>
      <c r="CN721" s="209"/>
      <c r="CO721" s="210"/>
    </row>
    <row r="722" spans="1:93" ht="24.95" customHeight="1">
      <c r="A722" s="654" t="str">
        <f ca="1">IFERROR(IF(INDIRECT($A$14&amp;ROW())&lt;&gt;"",COUNTIF(Summary!$B$30:$B$1054,INDIRECT($A$14&amp;ROW())),""),"")</f>
        <v/>
      </c>
      <c r="B722" s="672"/>
      <c r="C722" s="210"/>
      <c r="E722" s="209"/>
      <c r="F722" s="210"/>
      <c r="H722" s="209"/>
      <c r="I722" s="210"/>
      <c r="K722" s="209"/>
      <c r="L722" s="210"/>
      <c r="N722" s="209"/>
      <c r="O722" s="210"/>
      <c r="Q722" s="209"/>
      <c r="R722" s="210"/>
      <c r="T722" s="209"/>
      <c r="U722" s="210"/>
      <c r="W722" s="209"/>
      <c r="X722" s="210"/>
      <c r="Z722" s="209"/>
      <c r="AA722" s="210"/>
      <c r="AC722" s="209"/>
      <c r="AD722" s="210"/>
      <c r="AF722" s="209"/>
      <c r="AG722" s="210"/>
      <c r="AI722" s="209"/>
      <c r="AJ722" s="210"/>
      <c r="AL722" s="209"/>
      <c r="AM722" s="210"/>
      <c r="AO722" s="209"/>
      <c r="AP722" s="210"/>
      <c r="AR722" s="209"/>
      <c r="AS722" s="210"/>
      <c r="AU722" s="209"/>
      <c r="AV722" s="210"/>
      <c r="AX722" s="209"/>
      <c r="AY722" s="671"/>
      <c r="BA722" s="673"/>
      <c r="BB722" s="674"/>
      <c r="BD722" s="673"/>
      <c r="BE722" s="674"/>
      <c r="BG722" s="673"/>
      <c r="BH722" s="674"/>
      <c r="BJ722" s="673"/>
      <c r="BK722" s="674"/>
      <c r="BM722" s="673"/>
      <c r="BN722" s="674">
        <v>1</v>
      </c>
      <c r="BP722" s="209"/>
      <c r="BQ722" s="210"/>
      <c r="BS722" s="209"/>
      <c r="BT722" s="210"/>
      <c r="BV722" s="209"/>
      <c r="BW722" s="210"/>
      <c r="BY722" s="209"/>
      <c r="BZ722" s="210"/>
      <c r="CB722" s="209"/>
      <c r="CC722" s="210"/>
      <c r="CE722" s="209"/>
      <c r="CF722" s="210"/>
      <c r="CH722" s="209"/>
      <c r="CI722" s="210"/>
      <c r="CK722" s="209"/>
      <c r="CL722" s="210"/>
      <c r="CN722" s="209"/>
      <c r="CO722" s="210"/>
    </row>
    <row r="723" spans="1:93" ht="24.95" customHeight="1">
      <c r="A723" s="654" t="str">
        <f ca="1">IFERROR(IF(INDIRECT($A$14&amp;ROW())&lt;&gt;"",COUNTIF(Summary!$B$30:$B$1054,INDIRECT($A$14&amp;ROW())),""),"")</f>
        <v/>
      </c>
      <c r="B723" s="672"/>
      <c r="C723" s="210"/>
      <c r="E723" s="209"/>
      <c r="F723" s="210"/>
      <c r="H723" s="209"/>
      <c r="I723" s="210"/>
      <c r="K723" s="209"/>
      <c r="L723" s="210"/>
      <c r="N723" s="209"/>
      <c r="O723" s="210"/>
      <c r="Q723" s="209"/>
      <c r="R723" s="210"/>
      <c r="T723" s="209"/>
      <c r="U723" s="210"/>
      <c r="W723" s="209"/>
      <c r="X723" s="210"/>
      <c r="Z723" s="209"/>
      <c r="AA723" s="210"/>
      <c r="AC723" s="209"/>
      <c r="AD723" s="210"/>
      <c r="AF723" s="209"/>
      <c r="AG723" s="210"/>
      <c r="AI723" s="209"/>
      <c r="AJ723" s="210"/>
      <c r="AL723" s="209"/>
      <c r="AM723" s="210"/>
      <c r="AO723" s="209"/>
      <c r="AP723" s="210"/>
      <c r="AR723" s="209"/>
      <c r="AS723" s="210"/>
      <c r="AU723" s="209"/>
      <c r="AV723" s="210"/>
      <c r="AX723" s="209"/>
      <c r="AY723" s="671"/>
      <c r="BA723" s="673"/>
      <c r="BB723" s="674"/>
      <c r="BD723" s="673"/>
      <c r="BE723" s="674"/>
      <c r="BG723" s="673"/>
      <c r="BH723" s="674"/>
      <c r="BJ723" s="673"/>
      <c r="BK723" s="674"/>
      <c r="BM723" s="673"/>
      <c r="BN723" s="674">
        <v>3</v>
      </c>
      <c r="BP723" s="209"/>
      <c r="BQ723" s="210"/>
      <c r="BS723" s="209"/>
      <c r="BT723" s="210"/>
      <c r="BV723" s="209"/>
      <c r="BW723" s="210"/>
      <c r="BY723" s="209"/>
      <c r="BZ723" s="210"/>
      <c r="CB723" s="209"/>
      <c r="CC723" s="210"/>
      <c r="CE723" s="209"/>
      <c r="CF723" s="210"/>
      <c r="CH723" s="209"/>
      <c r="CI723" s="210"/>
      <c r="CK723" s="209"/>
      <c r="CL723" s="210"/>
      <c r="CN723" s="209"/>
      <c r="CO723" s="210"/>
    </row>
    <row r="724" spans="1:93" ht="24.95" customHeight="1">
      <c r="A724" s="654" t="str">
        <f ca="1">IFERROR(IF(INDIRECT($A$14&amp;ROW())&lt;&gt;"",COUNTIF(Summary!$B$30:$B$1054,INDIRECT($A$14&amp;ROW())),""),"")</f>
        <v/>
      </c>
      <c r="B724" s="672"/>
      <c r="C724" s="210"/>
      <c r="E724" s="209"/>
      <c r="F724" s="210"/>
      <c r="H724" s="209"/>
      <c r="I724" s="210"/>
      <c r="K724" s="209"/>
      <c r="L724" s="210"/>
      <c r="N724" s="209"/>
      <c r="O724" s="210"/>
      <c r="Q724" s="209"/>
      <c r="R724" s="210"/>
      <c r="T724" s="209"/>
      <c r="U724" s="210"/>
      <c r="W724" s="209"/>
      <c r="X724" s="210"/>
      <c r="Z724" s="209"/>
      <c r="AA724" s="210"/>
      <c r="AC724" s="209"/>
      <c r="AD724" s="210"/>
      <c r="AF724" s="209"/>
      <c r="AG724" s="210"/>
      <c r="AI724" s="209"/>
      <c r="AJ724" s="210"/>
      <c r="AL724" s="209"/>
      <c r="AM724" s="210"/>
      <c r="AO724" s="209"/>
      <c r="AP724" s="210"/>
      <c r="AR724" s="209"/>
      <c r="AS724" s="210"/>
      <c r="AU724" s="209"/>
      <c r="AV724" s="210"/>
      <c r="AX724" s="209"/>
      <c r="AY724" s="671"/>
      <c r="BA724" s="673"/>
      <c r="BB724" s="674"/>
      <c r="BD724" s="673"/>
      <c r="BE724" s="674"/>
      <c r="BG724" s="673"/>
      <c r="BH724" s="674"/>
      <c r="BJ724" s="673"/>
      <c r="BK724" s="674"/>
      <c r="BM724" s="673"/>
      <c r="BN724" s="674">
        <v>1</v>
      </c>
      <c r="BP724" s="209"/>
      <c r="BQ724" s="210"/>
      <c r="BS724" s="209"/>
      <c r="BT724" s="210"/>
      <c r="BV724" s="209"/>
      <c r="BW724" s="210"/>
      <c r="BY724" s="209"/>
      <c r="BZ724" s="210"/>
      <c r="CB724" s="209"/>
      <c r="CC724" s="210"/>
      <c r="CE724" s="209"/>
      <c r="CF724" s="210"/>
      <c r="CH724" s="209"/>
      <c r="CI724" s="210"/>
      <c r="CK724" s="209"/>
      <c r="CL724" s="210"/>
      <c r="CN724" s="209"/>
      <c r="CO724" s="210"/>
    </row>
    <row r="725" spans="1:93" ht="24.95" customHeight="1">
      <c r="A725" s="654" t="str">
        <f ca="1">IFERROR(IF(INDIRECT($A$14&amp;ROW())&lt;&gt;"",COUNTIF(Summary!$B$30:$B$1054,INDIRECT($A$14&amp;ROW())),""),"")</f>
        <v/>
      </c>
      <c r="B725" s="672"/>
      <c r="C725" s="210"/>
      <c r="E725" s="209"/>
      <c r="F725" s="210"/>
      <c r="H725" s="209"/>
      <c r="I725" s="210"/>
      <c r="K725" s="209"/>
      <c r="L725" s="210"/>
      <c r="N725" s="209"/>
      <c r="O725" s="210"/>
      <c r="Q725" s="209"/>
      <c r="R725" s="210"/>
      <c r="T725" s="209"/>
      <c r="U725" s="210"/>
      <c r="W725" s="209"/>
      <c r="X725" s="210"/>
      <c r="Z725" s="209"/>
      <c r="AA725" s="210"/>
      <c r="AC725" s="209"/>
      <c r="AD725" s="210"/>
      <c r="AF725" s="209"/>
      <c r="AG725" s="210"/>
      <c r="AI725" s="209"/>
      <c r="AJ725" s="210"/>
      <c r="AL725" s="209"/>
      <c r="AM725" s="210"/>
      <c r="AO725" s="209"/>
      <c r="AP725" s="210"/>
      <c r="AR725" s="209"/>
      <c r="AS725" s="210"/>
      <c r="AU725" s="209"/>
      <c r="AV725" s="210"/>
      <c r="AX725" s="209"/>
      <c r="AY725" s="671"/>
      <c r="BA725" s="673"/>
      <c r="BB725" s="674"/>
      <c r="BD725" s="673"/>
      <c r="BE725" s="674"/>
      <c r="BG725" s="673"/>
      <c r="BH725" s="674"/>
      <c r="BJ725" s="673"/>
      <c r="BK725" s="674"/>
      <c r="BM725" s="673"/>
      <c r="BN725" s="674">
        <v>1</v>
      </c>
      <c r="BP725" s="209"/>
      <c r="BQ725" s="210"/>
      <c r="BS725" s="209"/>
      <c r="BT725" s="210"/>
      <c r="BV725" s="209"/>
      <c r="BW725" s="210"/>
      <c r="BY725" s="209"/>
      <c r="BZ725" s="210"/>
      <c r="CB725" s="209"/>
      <c r="CC725" s="210"/>
      <c r="CE725" s="209"/>
      <c r="CF725" s="210"/>
      <c r="CH725" s="209"/>
      <c r="CI725" s="210"/>
      <c r="CK725" s="209"/>
      <c r="CL725" s="210"/>
      <c r="CN725" s="209"/>
      <c r="CO725" s="210"/>
    </row>
    <row r="726" spans="1:93" ht="24.95" customHeight="1">
      <c r="A726" s="654" t="str">
        <f ca="1">IFERROR(IF(INDIRECT($A$14&amp;ROW())&lt;&gt;"",COUNTIF(Summary!$B$30:$B$1054,INDIRECT($A$14&amp;ROW())),""),"")</f>
        <v/>
      </c>
      <c r="B726" s="672"/>
      <c r="C726" s="210"/>
      <c r="E726" s="209"/>
      <c r="F726" s="210"/>
      <c r="H726" s="209"/>
      <c r="I726" s="210"/>
      <c r="K726" s="209"/>
      <c r="L726" s="210"/>
      <c r="N726" s="209"/>
      <c r="O726" s="210"/>
      <c r="Q726" s="209"/>
      <c r="R726" s="210"/>
      <c r="T726" s="209"/>
      <c r="U726" s="210"/>
      <c r="W726" s="209"/>
      <c r="X726" s="210"/>
      <c r="Z726" s="209"/>
      <c r="AA726" s="210"/>
      <c r="AC726" s="209"/>
      <c r="AD726" s="210"/>
      <c r="AF726" s="209"/>
      <c r="AG726" s="210"/>
      <c r="AI726" s="209"/>
      <c r="AJ726" s="210"/>
      <c r="AL726" s="209"/>
      <c r="AM726" s="210"/>
      <c r="AO726" s="209"/>
      <c r="AP726" s="210"/>
      <c r="AR726" s="209"/>
      <c r="AS726" s="210"/>
      <c r="AU726" s="209"/>
      <c r="AV726" s="210"/>
      <c r="AX726" s="209"/>
      <c r="AY726" s="671"/>
      <c r="BA726" s="673"/>
      <c r="BB726" s="674"/>
      <c r="BD726" s="673"/>
      <c r="BE726" s="674"/>
      <c r="BG726" s="673"/>
      <c r="BH726" s="674"/>
      <c r="BJ726" s="673"/>
      <c r="BK726" s="674"/>
      <c r="BM726" s="673"/>
      <c r="BN726" s="674">
        <v>-1</v>
      </c>
      <c r="BP726" s="209"/>
      <c r="BQ726" s="210"/>
      <c r="BS726" s="209"/>
      <c r="BT726" s="210"/>
      <c r="BV726" s="209"/>
      <c r="BW726" s="210"/>
      <c r="BY726" s="209"/>
      <c r="BZ726" s="210"/>
      <c r="CB726" s="209"/>
      <c r="CC726" s="210"/>
      <c r="CE726" s="209"/>
      <c r="CF726" s="210"/>
      <c r="CH726" s="209"/>
      <c r="CI726" s="210"/>
      <c r="CK726" s="209"/>
      <c r="CL726" s="210"/>
      <c r="CN726" s="209"/>
      <c r="CO726" s="210"/>
    </row>
    <row r="727" spans="1:93" ht="24.95" customHeight="1">
      <c r="A727" s="654" t="str">
        <f ca="1">IFERROR(IF(INDIRECT($A$14&amp;ROW())&lt;&gt;"",COUNTIF(Summary!$B$30:$B$1054,INDIRECT($A$14&amp;ROW())),""),"")</f>
        <v/>
      </c>
      <c r="B727" s="672"/>
      <c r="C727" s="210"/>
      <c r="E727" s="209"/>
      <c r="F727" s="210"/>
      <c r="H727" s="209"/>
      <c r="I727" s="210"/>
      <c r="K727" s="209"/>
      <c r="L727" s="210"/>
      <c r="N727" s="209"/>
      <c r="O727" s="210"/>
      <c r="Q727" s="209"/>
      <c r="R727" s="210"/>
      <c r="T727" s="209"/>
      <c r="U727" s="210"/>
      <c r="W727" s="209"/>
      <c r="X727" s="210"/>
      <c r="Z727" s="209"/>
      <c r="AA727" s="210"/>
      <c r="AC727" s="209"/>
      <c r="AD727" s="210"/>
      <c r="AF727" s="209"/>
      <c r="AG727" s="210"/>
      <c r="AI727" s="209"/>
      <c r="AJ727" s="210"/>
      <c r="AL727" s="209"/>
      <c r="AM727" s="210"/>
      <c r="AO727" s="209"/>
      <c r="AP727" s="210"/>
      <c r="AR727" s="209"/>
      <c r="AS727" s="210"/>
      <c r="AU727" s="209"/>
      <c r="AV727" s="210"/>
      <c r="AX727" s="209"/>
      <c r="AY727" s="671"/>
      <c r="BA727" s="673"/>
      <c r="BB727" s="674"/>
      <c r="BD727" s="673"/>
      <c r="BE727" s="674"/>
      <c r="BG727" s="673"/>
      <c r="BH727" s="674"/>
      <c r="BJ727" s="673"/>
      <c r="BK727" s="674"/>
      <c r="BM727" s="673"/>
      <c r="BN727" s="674">
        <v>1</v>
      </c>
      <c r="BP727" s="209"/>
      <c r="BQ727" s="210"/>
      <c r="BS727" s="209"/>
      <c r="BT727" s="210"/>
      <c r="BV727" s="209"/>
      <c r="BW727" s="210"/>
      <c r="BY727" s="209"/>
      <c r="BZ727" s="210"/>
      <c r="CB727" s="209"/>
      <c r="CC727" s="210"/>
      <c r="CE727" s="209"/>
      <c r="CF727" s="210"/>
      <c r="CH727" s="209"/>
      <c r="CI727" s="210"/>
      <c r="CK727" s="209"/>
      <c r="CL727" s="210"/>
      <c r="CN727" s="209"/>
      <c r="CO727" s="210"/>
    </row>
    <row r="728" spans="1:93" ht="24.95" customHeight="1">
      <c r="A728" s="654" t="str">
        <f ca="1">IFERROR(IF(INDIRECT($A$14&amp;ROW())&lt;&gt;"",COUNTIF(Summary!$B$30:$B$1054,INDIRECT($A$14&amp;ROW())),""),"")</f>
        <v/>
      </c>
      <c r="B728" s="672"/>
      <c r="C728" s="210"/>
      <c r="E728" s="209"/>
      <c r="F728" s="210"/>
      <c r="H728" s="209"/>
      <c r="I728" s="210"/>
      <c r="K728" s="209"/>
      <c r="L728" s="210"/>
      <c r="N728" s="209"/>
      <c r="O728" s="210"/>
      <c r="Q728" s="209"/>
      <c r="R728" s="210"/>
      <c r="T728" s="209"/>
      <c r="U728" s="210"/>
      <c r="W728" s="209"/>
      <c r="X728" s="210"/>
      <c r="Z728" s="209"/>
      <c r="AA728" s="210"/>
      <c r="AC728" s="209"/>
      <c r="AD728" s="210"/>
      <c r="AF728" s="209"/>
      <c r="AG728" s="210"/>
      <c r="AI728" s="209"/>
      <c r="AJ728" s="210"/>
      <c r="AL728" s="209"/>
      <c r="AM728" s="210"/>
      <c r="AO728" s="209"/>
      <c r="AP728" s="210"/>
      <c r="AR728" s="209"/>
      <c r="AS728" s="210"/>
      <c r="AU728" s="209"/>
      <c r="AV728" s="210"/>
      <c r="AX728" s="209"/>
      <c r="AY728" s="671"/>
      <c r="BA728" s="673"/>
      <c r="BB728" s="674"/>
      <c r="BD728" s="673"/>
      <c r="BE728" s="674"/>
      <c r="BG728" s="673"/>
      <c r="BH728" s="674"/>
      <c r="BJ728" s="673"/>
      <c r="BK728" s="674"/>
      <c r="BM728" s="673"/>
      <c r="BN728" s="674">
        <v>1</v>
      </c>
      <c r="BP728" s="209"/>
      <c r="BQ728" s="210"/>
      <c r="BS728" s="209"/>
      <c r="BT728" s="210"/>
      <c r="BV728" s="209"/>
      <c r="BW728" s="210"/>
      <c r="BY728" s="209"/>
      <c r="BZ728" s="210"/>
      <c r="CB728" s="209"/>
      <c r="CC728" s="210"/>
      <c r="CE728" s="209"/>
      <c r="CF728" s="210"/>
      <c r="CH728" s="209"/>
      <c r="CI728" s="210"/>
      <c r="CK728" s="209"/>
      <c r="CL728" s="210"/>
      <c r="CN728" s="209"/>
      <c r="CO728" s="210"/>
    </row>
    <row r="729" spans="1:93" ht="24.95" customHeight="1">
      <c r="A729" s="654" t="str">
        <f ca="1">IFERROR(IF(INDIRECT($A$14&amp;ROW())&lt;&gt;"",COUNTIF(Summary!$B$30:$B$1054,INDIRECT($A$14&amp;ROW())),""),"")</f>
        <v/>
      </c>
      <c r="B729" s="672"/>
      <c r="C729" s="210"/>
      <c r="E729" s="209"/>
      <c r="F729" s="210"/>
      <c r="H729" s="209"/>
      <c r="I729" s="210"/>
      <c r="K729" s="209"/>
      <c r="L729" s="210"/>
      <c r="N729" s="209"/>
      <c r="O729" s="210"/>
      <c r="Q729" s="209"/>
      <c r="R729" s="210"/>
      <c r="T729" s="209"/>
      <c r="U729" s="210"/>
      <c r="W729" s="209"/>
      <c r="X729" s="210"/>
      <c r="Z729" s="209"/>
      <c r="AA729" s="210"/>
      <c r="AC729" s="209"/>
      <c r="AD729" s="210"/>
      <c r="AF729" s="209"/>
      <c r="AG729" s="210"/>
      <c r="AI729" s="209"/>
      <c r="AJ729" s="210"/>
      <c r="AL729" s="209"/>
      <c r="AM729" s="210"/>
      <c r="AO729" s="209"/>
      <c r="AP729" s="210"/>
      <c r="AR729" s="209"/>
      <c r="AS729" s="210"/>
      <c r="AU729" s="209"/>
      <c r="AV729" s="210"/>
      <c r="AX729" s="209"/>
      <c r="AY729" s="671"/>
      <c r="BA729" s="673"/>
      <c r="BB729" s="674"/>
      <c r="BD729" s="673"/>
      <c r="BE729" s="674"/>
      <c r="BG729" s="673"/>
      <c r="BH729" s="674"/>
      <c r="BJ729" s="673"/>
      <c r="BK729" s="674"/>
      <c r="BM729" s="673"/>
      <c r="BN729" s="674">
        <v>-1</v>
      </c>
      <c r="BP729" s="209"/>
      <c r="BQ729" s="210"/>
      <c r="BS729" s="209"/>
      <c r="BT729" s="210"/>
      <c r="BV729" s="209"/>
      <c r="BW729" s="210"/>
      <c r="BY729" s="209"/>
      <c r="BZ729" s="210"/>
      <c r="CB729" s="209"/>
      <c r="CC729" s="210"/>
      <c r="CE729" s="209"/>
      <c r="CF729" s="210"/>
      <c r="CH729" s="209"/>
      <c r="CI729" s="210"/>
      <c r="CK729" s="209"/>
      <c r="CL729" s="210"/>
      <c r="CN729" s="209"/>
      <c r="CO729" s="210"/>
    </row>
    <row r="730" spans="1:93" ht="24.95" customHeight="1">
      <c r="A730" s="654" t="str">
        <f ca="1">IFERROR(IF(INDIRECT($A$14&amp;ROW())&lt;&gt;"",COUNTIF(Summary!$B$30:$B$1054,INDIRECT($A$14&amp;ROW())),""),"")</f>
        <v/>
      </c>
      <c r="B730" s="672"/>
      <c r="C730" s="210"/>
      <c r="E730" s="209"/>
      <c r="F730" s="210"/>
      <c r="H730" s="209"/>
      <c r="I730" s="210"/>
      <c r="K730" s="209"/>
      <c r="L730" s="210"/>
      <c r="N730" s="209"/>
      <c r="O730" s="210"/>
      <c r="Q730" s="209"/>
      <c r="R730" s="210"/>
      <c r="T730" s="209"/>
      <c r="U730" s="210"/>
      <c r="W730" s="209"/>
      <c r="X730" s="210"/>
      <c r="Z730" s="209"/>
      <c r="AA730" s="210"/>
      <c r="AC730" s="209"/>
      <c r="AD730" s="210"/>
      <c r="AF730" s="209"/>
      <c r="AG730" s="210"/>
      <c r="AI730" s="209"/>
      <c r="AJ730" s="210"/>
      <c r="AL730" s="209"/>
      <c r="AM730" s="210"/>
      <c r="AO730" s="209"/>
      <c r="AP730" s="210"/>
      <c r="AR730" s="209"/>
      <c r="AS730" s="210"/>
      <c r="AU730" s="209"/>
      <c r="AV730" s="210"/>
      <c r="AX730" s="209"/>
      <c r="AY730" s="671"/>
      <c r="BA730" s="673"/>
      <c r="BB730" s="674"/>
      <c r="BD730" s="673"/>
      <c r="BE730" s="674"/>
      <c r="BG730" s="673"/>
      <c r="BH730" s="674"/>
      <c r="BJ730" s="673"/>
      <c r="BK730" s="674"/>
      <c r="BM730" s="673"/>
      <c r="BN730" s="674">
        <v>1</v>
      </c>
      <c r="BP730" s="209"/>
      <c r="BQ730" s="210"/>
      <c r="BS730" s="209"/>
      <c r="BT730" s="210"/>
      <c r="BV730" s="209"/>
      <c r="BW730" s="210"/>
      <c r="BY730" s="209"/>
      <c r="BZ730" s="210"/>
      <c r="CB730" s="209"/>
      <c r="CC730" s="210"/>
      <c r="CE730" s="209"/>
      <c r="CF730" s="210"/>
      <c r="CH730" s="209"/>
      <c r="CI730" s="210"/>
      <c r="CK730" s="209"/>
      <c r="CL730" s="210"/>
      <c r="CN730" s="209"/>
      <c r="CO730" s="210"/>
    </row>
    <row r="731" spans="1:93" ht="24.95" customHeight="1">
      <c r="A731" s="654" t="str">
        <f ca="1">IFERROR(IF(INDIRECT($A$14&amp;ROW())&lt;&gt;"",COUNTIF(Summary!$B$30:$B$1054,INDIRECT($A$14&amp;ROW())),""),"")</f>
        <v/>
      </c>
      <c r="B731" s="672"/>
      <c r="C731" s="210"/>
      <c r="E731" s="209"/>
      <c r="F731" s="210"/>
      <c r="H731" s="209"/>
      <c r="I731" s="210"/>
      <c r="K731" s="209"/>
      <c r="L731" s="210"/>
      <c r="N731" s="209"/>
      <c r="O731" s="210"/>
      <c r="Q731" s="209"/>
      <c r="R731" s="210"/>
      <c r="T731" s="209"/>
      <c r="U731" s="210"/>
      <c r="W731" s="209"/>
      <c r="X731" s="210"/>
      <c r="Z731" s="209"/>
      <c r="AA731" s="210"/>
      <c r="AC731" s="209"/>
      <c r="AD731" s="210"/>
      <c r="AF731" s="209"/>
      <c r="AG731" s="210"/>
      <c r="AI731" s="209"/>
      <c r="AJ731" s="210"/>
      <c r="AL731" s="209"/>
      <c r="AM731" s="210"/>
      <c r="AO731" s="209"/>
      <c r="AP731" s="210"/>
      <c r="AR731" s="209"/>
      <c r="AS731" s="210"/>
      <c r="AU731" s="209"/>
      <c r="AV731" s="210"/>
      <c r="AX731" s="209"/>
      <c r="AY731" s="671"/>
      <c r="BA731" s="673"/>
      <c r="BB731" s="674"/>
      <c r="BD731" s="673"/>
      <c r="BE731" s="674"/>
      <c r="BG731" s="673"/>
      <c r="BH731" s="674"/>
      <c r="BJ731" s="673"/>
      <c r="BK731" s="674"/>
      <c r="BM731" s="673"/>
      <c r="BN731" s="674">
        <v>1</v>
      </c>
      <c r="BP731" s="209"/>
      <c r="BQ731" s="210"/>
      <c r="BS731" s="209"/>
      <c r="BT731" s="210"/>
      <c r="BV731" s="209"/>
      <c r="BW731" s="210"/>
      <c r="BY731" s="209"/>
      <c r="BZ731" s="210"/>
      <c r="CB731" s="209"/>
      <c r="CC731" s="210"/>
      <c r="CE731" s="209"/>
      <c r="CF731" s="210"/>
      <c r="CH731" s="209"/>
      <c r="CI731" s="210"/>
      <c r="CK731" s="209"/>
      <c r="CL731" s="210"/>
      <c r="CN731" s="209"/>
      <c r="CO731" s="210"/>
    </row>
    <row r="732" spans="1:93" ht="24.95" customHeight="1">
      <c r="A732" s="654" t="str">
        <f ca="1">IFERROR(IF(INDIRECT($A$14&amp;ROW())&lt;&gt;"",COUNTIF(Summary!$B$30:$B$1054,INDIRECT($A$14&amp;ROW())),""),"")</f>
        <v/>
      </c>
      <c r="B732" s="672"/>
      <c r="C732" s="210"/>
      <c r="E732" s="209"/>
      <c r="F732" s="210"/>
      <c r="H732" s="209"/>
      <c r="I732" s="210"/>
      <c r="K732" s="209"/>
      <c r="L732" s="210"/>
      <c r="N732" s="209"/>
      <c r="O732" s="210"/>
      <c r="Q732" s="209"/>
      <c r="R732" s="210"/>
      <c r="T732" s="209"/>
      <c r="U732" s="210"/>
      <c r="W732" s="209"/>
      <c r="X732" s="210"/>
      <c r="Z732" s="209"/>
      <c r="AA732" s="210"/>
      <c r="AC732" s="209"/>
      <c r="AD732" s="210"/>
      <c r="AF732" s="209"/>
      <c r="AG732" s="210"/>
      <c r="AI732" s="209"/>
      <c r="AJ732" s="210"/>
      <c r="AL732" s="209"/>
      <c r="AM732" s="210"/>
      <c r="AO732" s="209"/>
      <c r="AP732" s="210"/>
      <c r="AR732" s="209"/>
      <c r="AS732" s="210"/>
      <c r="AU732" s="209"/>
      <c r="AV732" s="210"/>
      <c r="AX732" s="209"/>
      <c r="AY732" s="671"/>
      <c r="BA732" s="673"/>
      <c r="BB732" s="674"/>
      <c r="BD732" s="673"/>
      <c r="BE732" s="674"/>
      <c r="BG732" s="673"/>
      <c r="BH732" s="674"/>
      <c r="BJ732" s="673"/>
      <c r="BK732" s="674"/>
      <c r="BM732" s="673"/>
      <c r="BN732" s="674">
        <v>1</v>
      </c>
      <c r="BP732" s="209"/>
      <c r="BQ732" s="210"/>
      <c r="BS732" s="209"/>
      <c r="BT732" s="210"/>
      <c r="BV732" s="209"/>
      <c r="BW732" s="210"/>
      <c r="BY732" s="209"/>
      <c r="BZ732" s="210"/>
      <c r="CB732" s="209"/>
      <c r="CC732" s="210"/>
      <c r="CE732" s="209"/>
      <c r="CF732" s="210"/>
      <c r="CH732" s="209"/>
      <c r="CI732" s="210"/>
      <c r="CK732" s="209"/>
      <c r="CL732" s="210"/>
      <c r="CN732" s="209"/>
      <c r="CO732" s="210"/>
    </row>
    <row r="733" spans="1:93" ht="24.95" customHeight="1">
      <c r="A733" s="654" t="str">
        <f ca="1">IFERROR(IF(INDIRECT($A$14&amp;ROW())&lt;&gt;"",COUNTIF(Summary!$B$30:$B$1054,INDIRECT($A$14&amp;ROW())),""),"")</f>
        <v/>
      </c>
      <c r="B733" s="672"/>
      <c r="C733" s="210"/>
      <c r="E733" s="209"/>
      <c r="F733" s="210"/>
      <c r="H733" s="209"/>
      <c r="I733" s="210"/>
      <c r="K733" s="209"/>
      <c r="L733" s="210"/>
      <c r="N733" s="209"/>
      <c r="O733" s="210"/>
      <c r="Q733" s="209"/>
      <c r="R733" s="210"/>
      <c r="T733" s="209"/>
      <c r="U733" s="210"/>
      <c r="W733" s="209"/>
      <c r="X733" s="210"/>
      <c r="Z733" s="209"/>
      <c r="AA733" s="210"/>
      <c r="AC733" s="209"/>
      <c r="AD733" s="210"/>
      <c r="AF733" s="209"/>
      <c r="AG733" s="210"/>
      <c r="AI733" s="209"/>
      <c r="AJ733" s="210"/>
      <c r="AL733" s="209"/>
      <c r="AM733" s="210"/>
      <c r="AO733" s="209"/>
      <c r="AP733" s="210"/>
      <c r="AR733" s="209"/>
      <c r="AS733" s="210"/>
      <c r="AU733" s="209"/>
      <c r="AV733" s="210"/>
      <c r="AX733" s="209"/>
      <c r="AY733" s="671"/>
      <c r="BA733" s="673"/>
      <c r="BB733" s="674"/>
      <c r="BD733" s="673"/>
      <c r="BE733" s="674"/>
      <c r="BG733" s="673"/>
      <c r="BH733" s="674"/>
      <c r="BJ733" s="673"/>
      <c r="BK733" s="674"/>
      <c r="BM733" s="673"/>
      <c r="BN733" s="674">
        <v>-1</v>
      </c>
      <c r="BP733" s="209"/>
      <c r="BQ733" s="210"/>
      <c r="BS733" s="209"/>
      <c r="BT733" s="210"/>
      <c r="BV733" s="209"/>
      <c r="BW733" s="210"/>
      <c r="BY733" s="209"/>
      <c r="BZ733" s="210"/>
      <c r="CB733" s="209"/>
      <c r="CC733" s="210"/>
      <c r="CE733" s="209"/>
      <c r="CF733" s="210"/>
      <c r="CH733" s="209"/>
      <c r="CI733" s="210"/>
      <c r="CK733" s="209"/>
      <c r="CL733" s="210"/>
      <c r="CN733" s="209"/>
      <c r="CO733" s="210"/>
    </row>
    <row r="734" spans="1:93" ht="24.95" customHeight="1">
      <c r="A734" s="654" t="str">
        <f ca="1">IFERROR(IF(INDIRECT($A$14&amp;ROW())&lt;&gt;"",COUNTIF(Summary!$B$30:$B$1054,INDIRECT($A$14&amp;ROW())),""),"")</f>
        <v/>
      </c>
      <c r="B734" s="672"/>
      <c r="C734" s="210"/>
      <c r="E734" s="209"/>
      <c r="F734" s="210"/>
      <c r="H734" s="209"/>
      <c r="I734" s="210"/>
      <c r="K734" s="209"/>
      <c r="L734" s="210"/>
      <c r="N734" s="209"/>
      <c r="O734" s="210"/>
      <c r="Q734" s="209"/>
      <c r="R734" s="210"/>
      <c r="T734" s="209"/>
      <c r="U734" s="210"/>
      <c r="W734" s="209"/>
      <c r="X734" s="210"/>
      <c r="Z734" s="209"/>
      <c r="AA734" s="210"/>
      <c r="AC734" s="209"/>
      <c r="AD734" s="210"/>
      <c r="AF734" s="209"/>
      <c r="AG734" s="210"/>
      <c r="AI734" s="209"/>
      <c r="AJ734" s="210"/>
      <c r="AL734" s="209"/>
      <c r="AM734" s="210"/>
      <c r="AO734" s="209"/>
      <c r="AP734" s="210"/>
      <c r="AR734" s="209"/>
      <c r="AS734" s="210"/>
      <c r="AU734" s="209"/>
      <c r="AV734" s="210"/>
      <c r="AX734" s="209"/>
      <c r="AY734" s="671"/>
      <c r="BA734" s="673"/>
      <c r="BB734" s="674"/>
      <c r="BD734" s="673"/>
      <c r="BE734" s="674"/>
      <c r="BG734" s="673"/>
      <c r="BH734" s="674"/>
      <c r="BJ734" s="673"/>
      <c r="BK734" s="674"/>
      <c r="BM734" s="673"/>
      <c r="BN734" s="674">
        <v>1</v>
      </c>
      <c r="BP734" s="209"/>
      <c r="BQ734" s="210"/>
      <c r="BS734" s="209"/>
      <c r="BT734" s="210"/>
      <c r="BV734" s="209"/>
      <c r="BW734" s="210"/>
      <c r="BY734" s="209"/>
      <c r="BZ734" s="210"/>
      <c r="CB734" s="209"/>
      <c r="CC734" s="210"/>
      <c r="CE734" s="209"/>
      <c r="CF734" s="210"/>
      <c r="CH734" s="209"/>
      <c r="CI734" s="210"/>
      <c r="CK734" s="209"/>
      <c r="CL734" s="210"/>
      <c r="CN734" s="209"/>
      <c r="CO734" s="210"/>
    </row>
    <row r="735" spans="1:93" ht="24.95" customHeight="1">
      <c r="A735" s="654" t="str">
        <f ca="1">IFERROR(IF(INDIRECT($A$14&amp;ROW())&lt;&gt;"",COUNTIF(Summary!$B$30:$B$1054,INDIRECT($A$14&amp;ROW())),""),"")</f>
        <v/>
      </c>
      <c r="B735" s="672"/>
      <c r="C735" s="210"/>
      <c r="E735" s="209"/>
      <c r="F735" s="210"/>
      <c r="H735" s="209"/>
      <c r="I735" s="210"/>
      <c r="K735" s="209"/>
      <c r="L735" s="210"/>
      <c r="N735" s="209"/>
      <c r="O735" s="210"/>
      <c r="Q735" s="209"/>
      <c r="R735" s="210"/>
      <c r="T735" s="209"/>
      <c r="U735" s="210"/>
      <c r="W735" s="209"/>
      <c r="X735" s="210"/>
      <c r="Z735" s="209"/>
      <c r="AA735" s="210"/>
      <c r="AC735" s="209"/>
      <c r="AD735" s="210"/>
      <c r="AF735" s="209"/>
      <c r="AG735" s="210"/>
      <c r="AI735" s="209"/>
      <c r="AJ735" s="210"/>
      <c r="AL735" s="209"/>
      <c r="AM735" s="210"/>
      <c r="AO735" s="209"/>
      <c r="AP735" s="210"/>
      <c r="AR735" s="209"/>
      <c r="AS735" s="210"/>
      <c r="AU735" s="209"/>
      <c r="AV735" s="210"/>
      <c r="AX735" s="209"/>
      <c r="AY735" s="671"/>
      <c r="BA735" s="673"/>
      <c r="BB735" s="674"/>
      <c r="BD735" s="673"/>
      <c r="BE735" s="674"/>
      <c r="BG735" s="673"/>
      <c r="BH735" s="674"/>
      <c r="BJ735" s="673"/>
      <c r="BK735" s="674"/>
      <c r="BM735" s="673"/>
      <c r="BN735" s="674">
        <v>1</v>
      </c>
      <c r="BP735" s="209"/>
      <c r="BQ735" s="210"/>
      <c r="BS735" s="209"/>
      <c r="BT735" s="210"/>
      <c r="BV735" s="209"/>
      <c r="BW735" s="210"/>
      <c r="BY735" s="209"/>
      <c r="BZ735" s="210"/>
      <c r="CB735" s="209"/>
      <c r="CC735" s="210"/>
      <c r="CE735" s="209"/>
      <c r="CF735" s="210"/>
      <c r="CH735" s="209"/>
      <c r="CI735" s="210"/>
      <c r="CK735" s="209"/>
      <c r="CL735" s="210"/>
      <c r="CN735" s="209"/>
      <c r="CO735" s="210"/>
    </row>
    <row r="736" spans="1:93" ht="24.95" customHeight="1">
      <c r="A736" s="654" t="str">
        <f ca="1">IFERROR(IF(INDIRECT($A$14&amp;ROW())&lt;&gt;"",COUNTIF(Summary!$B$30:$B$1054,INDIRECT($A$14&amp;ROW())),""),"")</f>
        <v/>
      </c>
      <c r="B736" s="672"/>
      <c r="C736" s="210"/>
      <c r="E736" s="209"/>
      <c r="F736" s="210"/>
      <c r="H736" s="209"/>
      <c r="I736" s="210"/>
      <c r="K736" s="209"/>
      <c r="L736" s="210"/>
      <c r="N736" s="209"/>
      <c r="O736" s="210"/>
      <c r="Q736" s="209"/>
      <c r="R736" s="210"/>
      <c r="T736" s="209"/>
      <c r="U736" s="210"/>
      <c r="W736" s="209"/>
      <c r="X736" s="210"/>
      <c r="Z736" s="209"/>
      <c r="AA736" s="210"/>
      <c r="AC736" s="209"/>
      <c r="AD736" s="210"/>
      <c r="AF736" s="209"/>
      <c r="AG736" s="210"/>
      <c r="AI736" s="209"/>
      <c r="AJ736" s="210"/>
      <c r="AL736" s="209"/>
      <c r="AM736" s="210"/>
      <c r="AO736" s="209"/>
      <c r="AP736" s="210"/>
      <c r="AR736" s="209"/>
      <c r="AS736" s="210"/>
      <c r="AU736" s="209"/>
      <c r="AV736" s="210"/>
      <c r="AX736" s="209"/>
      <c r="AY736" s="671"/>
      <c r="BA736" s="673"/>
      <c r="BB736" s="674"/>
      <c r="BD736" s="673"/>
      <c r="BE736" s="674"/>
      <c r="BG736" s="673"/>
      <c r="BH736" s="674"/>
      <c r="BJ736" s="673"/>
      <c r="BK736" s="674"/>
      <c r="BM736" s="673"/>
      <c r="BN736" s="674">
        <v>1</v>
      </c>
      <c r="BP736" s="209"/>
      <c r="BQ736" s="210"/>
      <c r="BS736" s="209"/>
      <c r="BT736" s="210"/>
      <c r="BV736" s="209"/>
      <c r="BW736" s="210"/>
      <c r="BY736" s="209"/>
      <c r="BZ736" s="210"/>
      <c r="CB736" s="209"/>
      <c r="CC736" s="210"/>
      <c r="CE736" s="209"/>
      <c r="CF736" s="210"/>
      <c r="CH736" s="209"/>
      <c r="CI736" s="210"/>
      <c r="CK736" s="209"/>
      <c r="CL736" s="210"/>
      <c r="CN736" s="209"/>
      <c r="CO736" s="210"/>
    </row>
    <row r="737" spans="1:93" ht="24.95" customHeight="1">
      <c r="A737" s="654" t="str">
        <f ca="1">IFERROR(IF(INDIRECT($A$14&amp;ROW())&lt;&gt;"",COUNTIF(Summary!$B$30:$B$1054,INDIRECT($A$14&amp;ROW())),""),"")</f>
        <v/>
      </c>
      <c r="B737" s="672"/>
      <c r="C737" s="210"/>
      <c r="E737" s="209"/>
      <c r="F737" s="210"/>
      <c r="H737" s="209"/>
      <c r="I737" s="210"/>
      <c r="K737" s="209"/>
      <c r="L737" s="210"/>
      <c r="N737" s="209"/>
      <c r="O737" s="210"/>
      <c r="Q737" s="209"/>
      <c r="R737" s="210"/>
      <c r="T737" s="209"/>
      <c r="U737" s="210"/>
      <c r="W737" s="209"/>
      <c r="X737" s="210"/>
      <c r="Z737" s="209"/>
      <c r="AA737" s="210"/>
      <c r="AC737" s="209"/>
      <c r="AD737" s="210"/>
      <c r="AF737" s="209"/>
      <c r="AG737" s="210"/>
      <c r="AI737" s="209"/>
      <c r="AJ737" s="210"/>
      <c r="AL737" s="209"/>
      <c r="AM737" s="210"/>
      <c r="AO737" s="209"/>
      <c r="AP737" s="210"/>
      <c r="AR737" s="209"/>
      <c r="AS737" s="210"/>
      <c r="AU737" s="209"/>
      <c r="AV737" s="210"/>
      <c r="AX737" s="209"/>
      <c r="AY737" s="671"/>
      <c r="BA737" s="673"/>
      <c r="BB737" s="674"/>
      <c r="BD737" s="673"/>
      <c r="BE737" s="674"/>
      <c r="BG737" s="673"/>
      <c r="BH737" s="674"/>
      <c r="BJ737" s="673"/>
      <c r="BK737" s="674"/>
      <c r="BM737" s="673"/>
      <c r="BN737" s="674">
        <v>1</v>
      </c>
      <c r="BP737" s="209"/>
      <c r="BQ737" s="210"/>
      <c r="BS737" s="209"/>
      <c r="BT737" s="210"/>
      <c r="BV737" s="209"/>
      <c r="BW737" s="210"/>
      <c r="BY737" s="209"/>
      <c r="BZ737" s="210"/>
      <c r="CB737" s="209"/>
      <c r="CC737" s="210"/>
      <c r="CE737" s="209"/>
      <c r="CF737" s="210"/>
      <c r="CH737" s="209"/>
      <c r="CI737" s="210"/>
      <c r="CK737" s="209"/>
      <c r="CL737" s="210"/>
      <c r="CN737" s="209"/>
      <c r="CO737" s="210"/>
    </row>
    <row r="738" spans="1:93" ht="24.95" customHeight="1">
      <c r="A738" s="654" t="str">
        <f ca="1">IFERROR(IF(INDIRECT($A$14&amp;ROW())&lt;&gt;"",COUNTIF(Summary!$B$30:$B$1054,INDIRECT($A$14&amp;ROW())),""),"")</f>
        <v/>
      </c>
      <c r="B738" s="672"/>
      <c r="C738" s="210"/>
      <c r="E738" s="209"/>
      <c r="F738" s="210"/>
      <c r="H738" s="209"/>
      <c r="I738" s="210"/>
      <c r="K738" s="209"/>
      <c r="L738" s="210"/>
      <c r="N738" s="209"/>
      <c r="O738" s="210"/>
      <c r="Q738" s="209"/>
      <c r="R738" s="210"/>
      <c r="T738" s="209"/>
      <c r="U738" s="210"/>
      <c r="W738" s="209"/>
      <c r="X738" s="210"/>
      <c r="Z738" s="209"/>
      <c r="AA738" s="210"/>
      <c r="AC738" s="209"/>
      <c r="AD738" s="210"/>
      <c r="AF738" s="209"/>
      <c r="AG738" s="210"/>
      <c r="AI738" s="209"/>
      <c r="AJ738" s="210"/>
      <c r="AL738" s="209"/>
      <c r="AM738" s="210"/>
      <c r="AO738" s="209"/>
      <c r="AP738" s="210"/>
      <c r="AR738" s="209"/>
      <c r="AS738" s="210"/>
      <c r="AU738" s="209"/>
      <c r="AV738" s="210"/>
      <c r="AX738" s="209"/>
      <c r="AY738" s="671"/>
      <c r="BA738" s="673"/>
      <c r="BB738" s="674"/>
      <c r="BD738" s="673"/>
      <c r="BE738" s="674"/>
      <c r="BG738" s="673"/>
      <c r="BH738" s="674"/>
      <c r="BJ738" s="673"/>
      <c r="BK738" s="674"/>
      <c r="BM738" s="673"/>
      <c r="BN738" s="674">
        <v>1</v>
      </c>
      <c r="BP738" s="209"/>
      <c r="BQ738" s="210"/>
      <c r="BS738" s="209"/>
      <c r="BT738" s="210"/>
      <c r="BV738" s="209"/>
      <c r="BW738" s="210"/>
      <c r="BY738" s="209"/>
      <c r="BZ738" s="210"/>
      <c r="CB738" s="209"/>
      <c r="CC738" s="210"/>
      <c r="CE738" s="209"/>
      <c r="CF738" s="210"/>
      <c r="CH738" s="209"/>
      <c r="CI738" s="210"/>
      <c r="CK738" s="209"/>
      <c r="CL738" s="210"/>
      <c r="CN738" s="209"/>
      <c r="CO738" s="210"/>
    </row>
    <row r="739" spans="1:93" ht="24.95" customHeight="1">
      <c r="A739" s="654" t="str">
        <f ca="1">IFERROR(IF(INDIRECT($A$14&amp;ROW())&lt;&gt;"",COUNTIF(Summary!$B$30:$B$1054,INDIRECT($A$14&amp;ROW())),""),"")</f>
        <v/>
      </c>
      <c r="B739" s="672"/>
      <c r="C739" s="210"/>
      <c r="E739" s="209"/>
      <c r="F739" s="210"/>
      <c r="H739" s="209"/>
      <c r="I739" s="210"/>
      <c r="K739" s="209"/>
      <c r="L739" s="210"/>
      <c r="N739" s="209"/>
      <c r="O739" s="210"/>
      <c r="Q739" s="209"/>
      <c r="R739" s="210"/>
      <c r="T739" s="209"/>
      <c r="U739" s="210"/>
      <c r="W739" s="209"/>
      <c r="X739" s="210"/>
      <c r="Z739" s="209"/>
      <c r="AA739" s="210"/>
      <c r="AC739" s="209"/>
      <c r="AD739" s="210"/>
      <c r="AF739" s="209"/>
      <c r="AG739" s="210"/>
      <c r="AI739" s="209"/>
      <c r="AJ739" s="210"/>
      <c r="AL739" s="209"/>
      <c r="AM739" s="210"/>
      <c r="AO739" s="209"/>
      <c r="AP739" s="210"/>
      <c r="AR739" s="209"/>
      <c r="AS739" s="210"/>
      <c r="AU739" s="209"/>
      <c r="AV739" s="210"/>
      <c r="AX739" s="209"/>
      <c r="AY739" s="671"/>
      <c r="BA739" s="673"/>
      <c r="BB739" s="674"/>
      <c r="BD739" s="673"/>
      <c r="BE739" s="674"/>
      <c r="BG739" s="673"/>
      <c r="BH739" s="674"/>
      <c r="BJ739" s="673"/>
      <c r="BK739" s="674"/>
      <c r="BM739" s="673"/>
      <c r="BN739" s="674">
        <v>1</v>
      </c>
      <c r="BP739" s="209"/>
      <c r="BQ739" s="210"/>
      <c r="BS739" s="209"/>
      <c r="BT739" s="210"/>
      <c r="BV739" s="209"/>
      <c r="BW739" s="210"/>
      <c r="BY739" s="209"/>
      <c r="BZ739" s="210"/>
      <c r="CB739" s="209"/>
      <c r="CC739" s="210"/>
      <c r="CE739" s="209"/>
      <c r="CF739" s="210"/>
      <c r="CH739" s="209"/>
      <c r="CI739" s="210"/>
      <c r="CK739" s="209"/>
      <c r="CL739" s="210"/>
      <c r="CN739" s="209"/>
      <c r="CO739" s="210"/>
    </row>
    <row r="740" spans="1:93" ht="24.95" customHeight="1">
      <c r="A740" s="654" t="str">
        <f ca="1">IFERROR(IF(INDIRECT($A$14&amp;ROW())&lt;&gt;"",COUNTIF(Summary!$B$30:$B$1054,INDIRECT($A$14&amp;ROW())),""),"")</f>
        <v/>
      </c>
      <c r="B740" s="672"/>
      <c r="C740" s="210"/>
      <c r="E740" s="209"/>
      <c r="F740" s="210"/>
      <c r="H740" s="209"/>
      <c r="I740" s="210"/>
      <c r="K740" s="209"/>
      <c r="L740" s="210"/>
      <c r="N740" s="209"/>
      <c r="O740" s="210"/>
      <c r="Q740" s="209"/>
      <c r="R740" s="210"/>
      <c r="T740" s="209"/>
      <c r="U740" s="210"/>
      <c r="W740" s="209"/>
      <c r="X740" s="210"/>
      <c r="Z740" s="209"/>
      <c r="AA740" s="210"/>
      <c r="AC740" s="209"/>
      <c r="AD740" s="210"/>
      <c r="AF740" s="209"/>
      <c r="AG740" s="210"/>
      <c r="AI740" s="209"/>
      <c r="AJ740" s="210"/>
      <c r="AL740" s="209"/>
      <c r="AM740" s="210"/>
      <c r="AO740" s="209"/>
      <c r="AP740" s="210"/>
      <c r="AR740" s="209"/>
      <c r="AS740" s="210"/>
      <c r="AU740" s="209"/>
      <c r="AV740" s="210"/>
      <c r="AX740" s="209"/>
      <c r="AY740" s="671"/>
      <c r="BA740" s="673"/>
      <c r="BB740" s="674"/>
      <c r="BD740" s="673"/>
      <c r="BE740" s="674"/>
      <c r="BG740" s="673"/>
      <c r="BH740" s="674"/>
      <c r="BJ740" s="673"/>
      <c r="BK740" s="674"/>
      <c r="BM740" s="673"/>
      <c r="BN740" s="674">
        <v>1</v>
      </c>
      <c r="BP740" s="209"/>
      <c r="BQ740" s="210"/>
      <c r="BS740" s="209"/>
      <c r="BT740" s="210"/>
      <c r="BV740" s="209"/>
      <c r="BW740" s="210"/>
      <c r="BY740" s="209"/>
      <c r="BZ740" s="210"/>
      <c r="CB740" s="209"/>
      <c r="CC740" s="210"/>
      <c r="CE740" s="209"/>
      <c r="CF740" s="210"/>
      <c r="CH740" s="209"/>
      <c r="CI740" s="210"/>
      <c r="CK740" s="209"/>
      <c r="CL740" s="210"/>
      <c r="CN740" s="209"/>
      <c r="CO740" s="210"/>
    </row>
    <row r="741" spans="1:93" ht="24.95" customHeight="1">
      <c r="A741" s="654" t="str">
        <f ca="1">IFERROR(IF(INDIRECT($A$14&amp;ROW())&lt;&gt;"",COUNTIF(Summary!$B$30:$B$1054,INDIRECT($A$14&amp;ROW())),""),"")</f>
        <v/>
      </c>
      <c r="B741" s="672"/>
      <c r="C741" s="210"/>
      <c r="E741" s="209"/>
      <c r="F741" s="210"/>
      <c r="H741" s="209"/>
      <c r="I741" s="210"/>
      <c r="K741" s="209"/>
      <c r="L741" s="210"/>
      <c r="N741" s="209"/>
      <c r="O741" s="210"/>
      <c r="Q741" s="209"/>
      <c r="R741" s="210"/>
      <c r="T741" s="209"/>
      <c r="U741" s="210"/>
      <c r="W741" s="209"/>
      <c r="X741" s="210"/>
      <c r="Z741" s="209"/>
      <c r="AA741" s="210"/>
      <c r="AC741" s="209"/>
      <c r="AD741" s="210"/>
      <c r="AF741" s="209"/>
      <c r="AG741" s="210"/>
      <c r="AI741" s="209"/>
      <c r="AJ741" s="210"/>
      <c r="AL741" s="209"/>
      <c r="AM741" s="210"/>
      <c r="AO741" s="209"/>
      <c r="AP741" s="210"/>
      <c r="AR741" s="209"/>
      <c r="AS741" s="210"/>
      <c r="AU741" s="209"/>
      <c r="AV741" s="210"/>
      <c r="AX741" s="209"/>
      <c r="AY741" s="671"/>
      <c r="BA741" s="673"/>
      <c r="BB741" s="674"/>
      <c r="BD741" s="673"/>
      <c r="BE741" s="674"/>
      <c r="BG741" s="673"/>
      <c r="BH741" s="674"/>
      <c r="BJ741" s="673"/>
      <c r="BK741" s="674"/>
      <c r="BM741" s="673"/>
      <c r="BN741" s="674">
        <v>1</v>
      </c>
      <c r="BP741" s="209"/>
      <c r="BQ741" s="210"/>
      <c r="BS741" s="209"/>
      <c r="BT741" s="210"/>
      <c r="BV741" s="209"/>
      <c r="BW741" s="210"/>
      <c r="BY741" s="209"/>
      <c r="BZ741" s="210"/>
      <c r="CB741" s="209"/>
      <c r="CC741" s="210"/>
      <c r="CE741" s="209"/>
      <c r="CF741" s="210"/>
      <c r="CH741" s="209"/>
      <c r="CI741" s="210"/>
      <c r="CK741" s="209"/>
      <c r="CL741" s="210"/>
      <c r="CN741" s="209"/>
      <c r="CO741" s="210"/>
    </row>
    <row r="742" spans="1:93" ht="24.95" customHeight="1">
      <c r="A742" s="654" t="str">
        <f ca="1">IFERROR(IF(INDIRECT($A$14&amp;ROW())&lt;&gt;"",COUNTIF(Summary!$B$30:$B$1054,INDIRECT($A$14&amp;ROW())),""),"")</f>
        <v/>
      </c>
      <c r="B742" s="672"/>
      <c r="C742" s="210"/>
      <c r="E742" s="209"/>
      <c r="F742" s="210"/>
      <c r="H742" s="209"/>
      <c r="I742" s="210"/>
      <c r="K742" s="209"/>
      <c r="L742" s="210"/>
      <c r="N742" s="209"/>
      <c r="O742" s="210"/>
      <c r="Q742" s="209"/>
      <c r="R742" s="210"/>
      <c r="T742" s="209"/>
      <c r="U742" s="210"/>
      <c r="W742" s="209"/>
      <c r="X742" s="210"/>
      <c r="Z742" s="209"/>
      <c r="AA742" s="210"/>
      <c r="AC742" s="209"/>
      <c r="AD742" s="210"/>
      <c r="AF742" s="209"/>
      <c r="AG742" s="210"/>
      <c r="AI742" s="209"/>
      <c r="AJ742" s="210"/>
      <c r="AL742" s="209"/>
      <c r="AM742" s="210"/>
      <c r="AO742" s="209"/>
      <c r="AP742" s="210"/>
      <c r="AR742" s="209"/>
      <c r="AS742" s="210"/>
      <c r="AU742" s="209"/>
      <c r="AV742" s="210"/>
      <c r="AX742" s="209"/>
      <c r="AY742" s="671"/>
      <c r="BA742" s="673"/>
      <c r="BB742" s="674"/>
      <c r="BD742" s="673"/>
      <c r="BE742" s="674"/>
      <c r="BG742" s="673"/>
      <c r="BH742" s="674"/>
      <c r="BJ742" s="673"/>
      <c r="BK742" s="674"/>
      <c r="BM742" s="673"/>
      <c r="BN742" s="674">
        <v>1</v>
      </c>
      <c r="BP742" s="209"/>
      <c r="BQ742" s="210"/>
      <c r="BS742" s="209"/>
      <c r="BT742" s="210"/>
      <c r="BV742" s="209"/>
      <c r="BW742" s="210"/>
      <c r="BY742" s="209"/>
      <c r="BZ742" s="210"/>
      <c r="CB742" s="209"/>
      <c r="CC742" s="210"/>
      <c r="CE742" s="209"/>
      <c r="CF742" s="210"/>
      <c r="CH742" s="209"/>
      <c r="CI742" s="210"/>
      <c r="CK742" s="209"/>
      <c r="CL742" s="210"/>
      <c r="CN742" s="209"/>
      <c r="CO742" s="210"/>
    </row>
    <row r="743" spans="1:93" ht="24.95" customHeight="1">
      <c r="A743" s="654" t="str">
        <f ca="1">IFERROR(IF(INDIRECT($A$14&amp;ROW())&lt;&gt;"",COUNTIF(Summary!$B$30:$B$1054,INDIRECT($A$14&amp;ROW())),""),"")</f>
        <v/>
      </c>
      <c r="B743" s="672"/>
      <c r="C743" s="210"/>
      <c r="E743" s="209"/>
      <c r="F743" s="210"/>
      <c r="H743" s="209"/>
      <c r="I743" s="210"/>
      <c r="K743" s="209"/>
      <c r="L743" s="210"/>
      <c r="N743" s="209"/>
      <c r="O743" s="210"/>
      <c r="Q743" s="209"/>
      <c r="R743" s="210"/>
      <c r="T743" s="209"/>
      <c r="U743" s="210"/>
      <c r="W743" s="209"/>
      <c r="X743" s="210"/>
      <c r="Z743" s="209"/>
      <c r="AA743" s="210"/>
      <c r="AC743" s="209"/>
      <c r="AD743" s="210"/>
      <c r="AF743" s="209"/>
      <c r="AG743" s="210"/>
      <c r="AI743" s="209"/>
      <c r="AJ743" s="210"/>
      <c r="AL743" s="209"/>
      <c r="AM743" s="210"/>
      <c r="AO743" s="209"/>
      <c r="AP743" s="210"/>
      <c r="AR743" s="209"/>
      <c r="AS743" s="210"/>
      <c r="AU743" s="209"/>
      <c r="AV743" s="210"/>
      <c r="AX743" s="209"/>
      <c r="AY743" s="671"/>
      <c r="BA743" s="673"/>
      <c r="BB743" s="674"/>
      <c r="BD743" s="673"/>
      <c r="BE743" s="674"/>
      <c r="BG743" s="673"/>
      <c r="BH743" s="674"/>
      <c r="BJ743" s="673"/>
      <c r="BK743" s="674"/>
      <c r="BM743" s="673"/>
      <c r="BN743" s="674">
        <v>1</v>
      </c>
      <c r="BP743" s="209"/>
      <c r="BQ743" s="210"/>
      <c r="BS743" s="209"/>
      <c r="BT743" s="210"/>
      <c r="BV743" s="209"/>
      <c r="BW743" s="210"/>
      <c r="BY743" s="209"/>
      <c r="BZ743" s="210"/>
      <c r="CB743" s="209"/>
      <c r="CC743" s="210"/>
      <c r="CE743" s="209"/>
      <c r="CF743" s="210"/>
      <c r="CH743" s="209"/>
      <c r="CI743" s="210"/>
      <c r="CK743" s="209"/>
      <c r="CL743" s="210"/>
      <c r="CN743" s="209"/>
      <c r="CO743" s="210"/>
    </row>
    <row r="744" spans="1:93" ht="24.95" customHeight="1">
      <c r="A744" s="654" t="str">
        <f ca="1">IFERROR(IF(INDIRECT($A$14&amp;ROW())&lt;&gt;"",COUNTIF(Summary!$B$30:$B$1054,INDIRECT($A$14&amp;ROW())),""),"")</f>
        <v/>
      </c>
      <c r="B744" s="672"/>
      <c r="C744" s="210"/>
      <c r="E744" s="209"/>
      <c r="F744" s="210"/>
      <c r="H744" s="209"/>
      <c r="I744" s="210"/>
      <c r="K744" s="209"/>
      <c r="L744" s="210"/>
      <c r="N744" s="209"/>
      <c r="O744" s="210"/>
      <c r="Q744" s="209"/>
      <c r="R744" s="210"/>
      <c r="T744" s="209"/>
      <c r="U744" s="210"/>
      <c r="W744" s="209"/>
      <c r="X744" s="210"/>
      <c r="Z744" s="209"/>
      <c r="AA744" s="210"/>
      <c r="AC744" s="209"/>
      <c r="AD744" s="210"/>
      <c r="AF744" s="209"/>
      <c r="AG744" s="210"/>
      <c r="AI744" s="209"/>
      <c r="AJ744" s="210"/>
      <c r="AL744" s="209"/>
      <c r="AM744" s="210"/>
      <c r="AO744" s="209"/>
      <c r="AP744" s="210"/>
      <c r="AR744" s="209"/>
      <c r="AS744" s="210"/>
      <c r="AU744" s="209"/>
      <c r="AV744" s="210"/>
      <c r="AX744" s="209"/>
      <c r="AY744" s="671"/>
      <c r="BA744" s="673"/>
      <c r="BB744" s="674"/>
      <c r="BD744" s="673"/>
      <c r="BE744" s="674"/>
      <c r="BG744" s="673"/>
      <c r="BH744" s="674"/>
      <c r="BJ744" s="673"/>
      <c r="BK744" s="674"/>
      <c r="BM744" s="673"/>
      <c r="BN744" s="674">
        <v>1</v>
      </c>
      <c r="BP744" s="209"/>
      <c r="BQ744" s="210"/>
      <c r="BS744" s="209"/>
      <c r="BT744" s="210"/>
      <c r="BV744" s="209"/>
      <c r="BW744" s="210"/>
      <c r="BY744" s="209"/>
      <c r="BZ744" s="210"/>
      <c r="CB744" s="209"/>
      <c r="CC744" s="210"/>
      <c r="CE744" s="209"/>
      <c r="CF744" s="210"/>
      <c r="CH744" s="209"/>
      <c r="CI744" s="210"/>
      <c r="CK744" s="209"/>
      <c r="CL744" s="210"/>
      <c r="CN744" s="209"/>
      <c r="CO744" s="210"/>
    </row>
    <row r="745" spans="1:93" ht="24.95" customHeight="1">
      <c r="A745" s="654" t="str">
        <f ca="1">IFERROR(IF(INDIRECT($A$14&amp;ROW())&lt;&gt;"",COUNTIF(Summary!$B$30:$B$1054,INDIRECT($A$14&amp;ROW())),""),"")</f>
        <v/>
      </c>
      <c r="B745" s="672"/>
      <c r="C745" s="210"/>
      <c r="E745" s="209"/>
      <c r="F745" s="210"/>
      <c r="H745" s="209"/>
      <c r="I745" s="210"/>
      <c r="K745" s="209"/>
      <c r="L745" s="210"/>
      <c r="N745" s="209"/>
      <c r="O745" s="210"/>
      <c r="Q745" s="209"/>
      <c r="R745" s="210"/>
      <c r="T745" s="209"/>
      <c r="U745" s="210"/>
      <c r="W745" s="209"/>
      <c r="X745" s="210"/>
      <c r="Z745" s="209"/>
      <c r="AA745" s="210"/>
      <c r="AC745" s="209"/>
      <c r="AD745" s="210"/>
      <c r="AF745" s="209"/>
      <c r="AG745" s="210"/>
      <c r="AI745" s="209"/>
      <c r="AJ745" s="210"/>
      <c r="AL745" s="209"/>
      <c r="AM745" s="210"/>
      <c r="AO745" s="209"/>
      <c r="AP745" s="210"/>
      <c r="AR745" s="209"/>
      <c r="AS745" s="210"/>
      <c r="AU745" s="209"/>
      <c r="AV745" s="210"/>
      <c r="AX745" s="209"/>
      <c r="AY745" s="671"/>
      <c r="BA745" s="673"/>
      <c r="BB745" s="674"/>
      <c r="BD745" s="673"/>
      <c r="BE745" s="674"/>
      <c r="BG745" s="673"/>
      <c r="BH745" s="674"/>
      <c r="BJ745" s="673"/>
      <c r="BK745" s="674"/>
      <c r="BM745" s="673"/>
      <c r="BN745" s="674">
        <v>1</v>
      </c>
      <c r="BP745" s="209"/>
      <c r="BQ745" s="210"/>
      <c r="BS745" s="209"/>
      <c r="BT745" s="210"/>
      <c r="BV745" s="209"/>
      <c r="BW745" s="210"/>
      <c r="BY745" s="209"/>
      <c r="BZ745" s="210"/>
      <c r="CB745" s="209"/>
      <c r="CC745" s="210"/>
      <c r="CE745" s="209"/>
      <c r="CF745" s="210"/>
      <c r="CH745" s="209"/>
      <c r="CI745" s="210"/>
      <c r="CK745" s="209"/>
      <c r="CL745" s="210"/>
      <c r="CN745" s="209"/>
      <c r="CO745" s="210"/>
    </row>
    <row r="746" spans="1:93" ht="24.95" customHeight="1">
      <c r="A746" s="654" t="str">
        <f ca="1">IFERROR(IF(INDIRECT($A$14&amp;ROW())&lt;&gt;"",COUNTIF(Summary!$B$30:$B$1054,INDIRECT($A$14&amp;ROW())),""),"")</f>
        <v/>
      </c>
      <c r="B746" s="672"/>
      <c r="C746" s="210"/>
      <c r="E746" s="209"/>
      <c r="F746" s="210"/>
      <c r="H746" s="209"/>
      <c r="I746" s="210"/>
      <c r="K746" s="209"/>
      <c r="L746" s="210"/>
      <c r="N746" s="209"/>
      <c r="O746" s="210"/>
      <c r="Q746" s="209"/>
      <c r="R746" s="210"/>
      <c r="T746" s="209"/>
      <c r="U746" s="210"/>
      <c r="W746" s="209"/>
      <c r="X746" s="210"/>
      <c r="Z746" s="209"/>
      <c r="AA746" s="210"/>
      <c r="AC746" s="209"/>
      <c r="AD746" s="210"/>
      <c r="AF746" s="209"/>
      <c r="AG746" s="210"/>
      <c r="AI746" s="209"/>
      <c r="AJ746" s="210"/>
      <c r="AL746" s="209"/>
      <c r="AM746" s="210"/>
      <c r="AO746" s="209"/>
      <c r="AP746" s="210"/>
      <c r="AR746" s="209"/>
      <c r="AS746" s="210"/>
      <c r="AU746" s="209"/>
      <c r="AV746" s="210"/>
      <c r="AX746" s="209"/>
      <c r="AY746" s="671"/>
      <c r="BA746" s="673"/>
      <c r="BB746" s="674"/>
      <c r="BD746" s="673"/>
      <c r="BE746" s="674"/>
      <c r="BG746" s="673"/>
      <c r="BH746" s="674"/>
      <c r="BJ746" s="673"/>
      <c r="BK746" s="674"/>
      <c r="BM746" s="673"/>
      <c r="BN746" s="674">
        <v>1</v>
      </c>
      <c r="BP746" s="209"/>
      <c r="BQ746" s="210"/>
      <c r="BS746" s="209"/>
      <c r="BT746" s="210"/>
      <c r="BV746" s="209"/>
      <c r="BW746" s="210"/>
      <c r="BY746" s="209"/>
      <c r="BZ746" s="210"/>
      <c r="CB746" s="209"/>
      <c r="CC746" s="210"/>
      <c r="CE746" s="209"/>
      <c r="CF746" s="210"/>
      <c r="CH746" s="209"/>
      <c r="CI746" s="210"/>
      <c r="CK746" s="209"/>
      <c r="CL746" s="210"/>
      <c r="CN746" s="209"/>
      <c r="CO746" s="210"/>
    </row>
    <row r="747" spans="1:93" ht="24.95" customHeight="1">
      <c r="A747" s="654" t="str">
        <f ca="1">IFERROR(IF(INDIRECT($A$14&amp;ROW())&lt;&gt;"",COUNTIF(Summary!$B$30:$B$1054,INDIRECT($A$14&amp;ROW())),""),"")</f>
        <v/>
      </c>
      <c r="B747" s="672"/>
      <c r="C747" s="210"/>
      <c r="E747" s="209"/>
      <c r="F747" s="210"/>
      <c r="H747" s="209"/>
      <c r="I747" s="210"/>
      <c r="K747" s="209"/>
      <c r="L747" s="210"/>
      <c r="N747" s="209"/>
      <c r="O747" s="210"/>
      <c r="Q747" s="209"/>
      <c r="R747" s="210"/>
      <c r="T747" s="209"/>
      <c r="U747" s="210"/>
      <c r="W747" s="209"/>
      <c r="X747" s="210"/>
      <c r="Z747" s="209"/>
      <c r="AA747" s="210"/>
      <c r="AC747" s="209"/>
      <c r="AD747" s="210"/>
      <c r="AF747" s="209"/>
      <c r="AG747" s="210"/>
      <c r="AI747" s="209"/>
      <c r="AJ747" s="210"/>
      <c r="AL747" s="209"/>
      <c r="AM747" s="210"/>
      <c r="AO747" s="209"/>
      <c r="AP747" s="210"/>
      <c r="AR747" s="209"/>
      <c r="AS747" s="210"/>
      <c r="AU747" s="209"/>
      <c r="AV747" s="210"/>
      <c r="AX747" s="209"/>
      <c r="AY747" s="671"/>
      <c r="BA747" s="673"/>
      <c r="BB747" s="674"/>
      <c r="BD747" s="673"/>
      <c r="BE747" s="674"/>
      <c r="BG747" s="673"/>
      <c r="BH747" s="674"/>
      <c r="BJ747" s="673"/>
      <c r="BK747" s="674"/>
      <c r="BM747" s="673"/>
      <c r="BN747" s="674">
        <v>1</v>
      </c>
      <c r="BP747" s="209"/>
      <c r="BQ747" s="210"/>
      <c r="BS747" s="209"/>
      <c r="BT747" s="210"/>
      <c r="BV747" s="209"/>
      <c r="BW747" s="210"/>
      <c r="BY747" s="209"/>
      <c r="BZ747" s="210"/>
      <c r="CB747" s="209"/>
      <c r="CC747" s="210"/>
      <c r="CE747" s="209"/>
      <c r="CF747" s="210"/>
      <c r="CH747" s="209"/>
      <c r="CI747" s="210"/>
      <c r="CK747" s="209"/>
      <c r="CL747" s="210"/>
      <c r="CN747" s="209"/>
      <c r="CO747" s="210"/>
    </row>
    <row r="748" spans="1:93" ht="24.95" customHeight="1">
      <c r="A748" s="654" t="str">
        <f ca="1">IFERROR(IF(INDIRECT($A$14&amp;ROW())&lt;&gt;"",COUNTIF(Summary!$B$30:$B$1054,INDIRECT($A$14&amp;ROW())),""),"")</f>
        <v/>
      </c>
      <c r="B748" s="672"/>
      <c r="C748" s="210"/>
      <c r="E748" s="209"/>
      <c r="F748" s="210"/>
      <c r="H748" s="209"/>
      <c r="I748" s="210"/>
      <c r="K748" s="209"/>
      <c r="L748" s="210"/>
      <c r="N748" s="209"/>
      <c r="O748" s="210"/>
      <c r="Q748" s="209"/>
      <c r="R748" s="210"/>
      <c r="T748" s="209"/>
      <c r="U748" s="210"/>
      <c r="W748" s="209"/>
      <c r="X748" s="210"/>
      <c r="Z748" s="209"/>
      <c r="AA748" s="210"/>
      <c r="AC748" s="209"/>
      <c r="AD748" s="210"/>
      <c r="AF748" s="209"/>
      <c r="AG748" s="210"/>
      <c r="AI748" s="209"/>
      <c r="AJ748" s="210"/>
      <c r="AL748" s="209"/>
      <c r="AM748" s="210"/>
      <c r="AO748" s="209"/>
      <c r="AP748" s="210"/>
      <c r="AR748" s="209"/>
      <c r="AS748" s="210"/>
      <c r="AU748" s="209"/>
      <c r="AV748" s="210"/>
      <c r="AX748" s="209"/>
      <c r="AY748" s="671"/>
      <c r="BA748" s="673"/>
      <c r="BB748" s="674"/>
      <c r="BD748" s="673"/>
      <c r="BE748" s="674"/>
      <c r="BG748" s="673"/>
      <c r="BH748" s="674"/>
      <c r="BJ748" s="673"/>
      <c r="BK748" s="674"/>
      <c r="BM748" s="673"/>
      <c r="BN748" s="674">
        <v>1</v>
      </c>
      <c r="BP748" s="209"/>
      <c r="BQ748" s="210"/>
      <c r="BS748" s="209"/>
      <c r="BT748" s="210"/>
      <c r="BV748" s="209"/>
      <c r="BW748" s="210"/>
      <c r="BY748" s="209"/>
      <c r="BZ748" s="210"/>
      <c r="CB748" s="209"/>
      <c r="CC748" s="210"/>
      <c r="CE748" s="209"/>
      <c r="CF748" s="210"/>
      <c r="CH748" s="209"/>
      <c r="CI748" s="210"/>
      <c r="CK748" s="209"/>
      <c r="CL748" s="210"/>
      <c r="CN748" s="209"/>
      <c r="CO748" s="210"/>
    </row>
    <row r="749" spans="1:93" ht="24.95" customHeight="1">
      <c r="A749" s="654" t="str">
        <f ca="1">IFERROR(IF(INDIRECT($A$14&amp;ROW())&lt;&gt;"",COUNTIF(Summary!$B$30:$B$1054,INDIRECT($A$14&amp;ROW())),""),"")</f>
        <v/>
      </c>
      <c r="B749" s="672"/>
      <c r="C749" s="210"/>
      <c r="E749" s="209"/>
      <c r="F749" s="210"/>
      <c r="H749" s="209"/>
      <c r="I749" s="210"/>
      <c r="K749" s="209"/>
      <c r="L749" s="210"/>
      <c r="N749" s="209"/>
      <c r="O749" s="210"/>
      <c r="Q749" s="209"/>
      <c r="R749" s="210"/>
      <c r="T749" s="209"/>
      <c r="U749" s="210"/>
      <c r="W749" s="209"/>
      <c r="X749" s="210"/>
      <c r="Z749" s="209"/>
      <c r="AA749" s="210"/>
      <c r="AC749" s="209"/>
      <c r="AD749" s="210"/>
      <c r="AF749" s="209"/>
      <c r="AG749" s="210"/>
      <c r="AI749" s="209"/>
      <c r="AJ749" s="210"/>
      <c r="AL749" s="209"/>
      <c r="AM749" s="210"/>
      <c r="AO749" s="209"/>
      <c r="AP749" s="210"/>
      <c r="AR749" s="209"/>
      <c r="AS749" s="210"/>
      <c r="AU749" s="209"/>
      <c r="AV749" s="210"/>
      <c r="AX749" s="209"/>
      <c r="AY749" s="671"/>
      <c r="BA749" s="673"/>
      <c r="BB749" s="674"/>
      <c r="BD749" s="673"/>
      <c r="BE749" s="674"/>
      <c r="BG749" s="673"/>
      <c r="BH749" s="674"/>
      <c r="BJ749" s="673"/>
      <c r="BK749" s="674"/>
      <c r="BM749" s="673"/>
      <c r="BN749" s="674">
        <v>1</v>
      </c>
      <c r="BP749" s="209"/>
      <c r="BQ749" s="210"/>
      <c r="BS749" s="209"/>
      <c r="BT749" s="210"/>
      <c r="BV749" s="209"/>
      <c r="BW749" s="210"/>
      <c r="BY749" s="209"/>
      <c r="BZ749" s="210"/>
      <c r="CB749" s="209"/>
      <c r="CC749" s="210"/>
      <c r="CE749" s="209"/>
      <c r="CF749" s="210"/>
      <c r="CH749" s="209"/>
      <c r="CI749" s="210"/>
      <c r="CK749" s="209"/>
      <c r="CL749" s="210"/>
      <c r="CN749" s="209"/>
      <c r="CO749" s="210"/>
    </row>
    <row r="750" spans="1:93" ht="24.95" customHeight="1">
      <c r="A750" s="654" t="str">
        <f ca="1">IFERROR(IF(INDIRECT($A$14&amp;ROW())&lt;&gt;"",COUNTIF(Summary!$B$30:$B$1054,INDIRECT($A$14&amp;ROW())),""),"")</f>
        <v/>
      </c>
      <c r="B750" s="672"/>
      <c r="C750" s="210"/>
      <c r="E750" s="209"/>
      <c r="F750" s="210"/>
      <c r="H750" s="209"/>
      <c r="I750" s="210"/>
      <c r="K750" s="209"/>
      <c r="L750" s="210"/>
      <c r="N750" s="209"/>
      <c r="O750" s="210"/>
      <c r="Q750" s="209"/>
      <c r="R750" s="210"/>
      <c r="T750" s="209"/>
      <c r="U750" s="210"/>
      <c r="W750" s="209"/>
      <c r="X750" s="210"/>
      <c r="Z750" s="209"/>
      <c r="AA750" s="210"/>
      <c r="AC750" s="209"/>
      <c r="AD750" s="210"/>
      <c r="AF750" s="209"/>
      <c r="AG750" s="210"/>
      <c r="AI750" s="209"/>
      <c r="AJ750" s="210"/>
      <c r="AL750" s="209"/>
      <c r="AM750" s="210"/>
      <c r="AO750" s="209"/>
      <c r="AP750" s="210"/>
      <c r="AR750" s="209"/>
      <c r="AS750" s="210"/>
      <c r="AU750" s="209"/>
      <c r="AV750" s="210"/>
      <c r="AX750" s="209"/>
      <c r="AY750" s="671"/>
      <c r="BA750" s="673"/>
      <c r="BB750" s="674"/>
      <c r="BD750" s="673"/>
      <c r="BE750" s="674"/>
      <c r="BG750" s="673"/>
      <c r="BH750" s="674"/>
      <c r="BJ750" s="673"/>
      <c r="BK750" s="674"/>
      <c r="BM750" s="673"/>
      <c r="BN750" s="674">
        <v>1</v>
      </c>
      <c r="BP750" s="209"/>
      <c r="BQ750" s="210"/>
      <c r="BS750" s="209"/>
      <c r="BT750" s="210"/>
      <c r="BV750" s="209"/>
      <c r="BW750" s="210"/>
      <c r="BY750" s="209"/>
      <c r="BZ750" s="210"/>
      <c r="CB750" s="209"/>
      <c r="CC750" s="210"/>
      <c r="CE750" s="209"/>
      <c r="CF750" s="210"/>
      <c r="CH750" s="209"/>
      <c r="CI750" s="210"/>
      <c r="CK750" s="209"/>
      <c r="CL750" s="210"/>
      <c r="CN750" s="209"/>
      <c r="CO750" s="210"/>
    </row>
    <row r="751" spans="1:93" ht="24.95" customHeight="1">
      <c r="A751" s="654" t="str">
        <f ca="1">IFERROR(IF(INDIRECT($A$14&amp;ROW())&lt;&gt;"",COUNTIF(Summary!$B$30:$B$1054,INDIRECT($A$14&amp;ROW())),""),"")</f>
        <v/>
      </c>
      <c r="B751" s="672"/>
      <c r="C751" s="210"/>
      <c r="E751" s="209"/>
      <c r="F751" s="210"/>
      <c r="H751" s="209"/>
      <c r="I751" s="210"/>
      <c r="K751" s="209"/>
      <c r="L751" s="210"/>
      <c r="N751" s="209"/>
      <c r="O751" s="210"/>
      <c r="Q751" s="209"/>
      <c r="R751" s="210"/>
      <c r="T751" s="209"/>
      <c r="U751" s="210"/>
      <c r="W751" s="209"/>
      <c r="X751" s="210"/>
      <c r="Z751" s="209"/>
      <c r="AA751" s="210"/>
      <c r="AC751" s="209"/>
      <c r="AD751" s="210"/>
      <c r="AF751" s="209"/>
      <c r="AG751" s="210"/>
      <c r="AI751" s="209"/>
      <c r="AJ751" s="210"/>
      <c r="AL751" s="209"/>
      <c r="AM751" s="210"/>
      <c r="AO751" s="209"/>
      <c r="AP751" s="210"/>
      <c r="AR751" s="209"/>
      <c r="AS751" s="210"/>
      <c r="AU751" s="209"/>
      <c r="AV751" s="210"/>
      <c r="AX751" s="209"/>
      <c r="AY751" s="671"/>
      <c r="BA751" s="673"/>
      <c r="BB751" s="674"/>
      <c r="BD751" s="673"/>
      <c r="BE751" s="674"/>
      <c r="BG751" s="673"/>
      <c r="BH751" s="674"/>
      <c r="BJ751" s="673"/>
      <c r="BK751" s="674"/>
      <c r="BM751" s="673"/>
      <c r="BN751" s="674">
        <v>1</v>
      </c>
      <c r="BP751" s="209"/>
      <c r="BQ751" s="210"/>
      <c r="BS751" s="209"/>
      <c r="BT751" s="210"/>
      <c r="BV751" s="209"/>
      <c r="BW751" s="210"/>
      <c r="BY751" s="209"/>
      <c r="BZ751" s="210"/>
      <c r="CB751" s="209"/>
      <c r="CC751" s="210"/>
      <c r="CE751" s="209"/>
      <c r="CF751" s="210"/>
      <c r="CH751" s="209"/>
      <c r="CI751" s="210"/>
      <c r="CK751" s="209"/>
      <c r="CL751" s="210"/>
      <c r="CN751" s="209"/>
      <c r="CO751" s="210"/>
    </row>
    <row r="752" spans="1:93" ht="24.95" customHeight="1">
      <c r="A752" s="654" t="str">
        <f ca="1">IFERROR(IF(INDIRECT($A$14&amp;ROW())&lt;&gt;"",COUNTIF(Summary!$B$30:$B$1054,INDIRECT($A$14&amp;ROW())),""),"")</f>
        <v/>
      </c>
      <c r="B752" s="672"/>
      <c r="C752" s="210"/>
      <c r="E752" s="209"/>
      <c r="F752" s="210"/>
      <c r="H752" s="209"/>
      <c r="I752" s="210"/>
      <c r="K752" s="209"/>
      <c r="L752" s="210"/>
      <c r="N752" s="209"/>
      <c r="O752" s="210"/>
      <c r="Q752" s="209"/>
      <c r="R752" s="210"/>
      <c r="T752" s="209"/>
      <c r="U752" s="210"/>
      <c r="W752" s="209"/>
      <c r="X752" s="210"/>
      <c r="Z752" s="209"/>
      <c r="AA752" s="210"/>
      <c r="AC752" s="209"/>
      <c r="AD752" s="210"/>
      <c r="AF752" s="209"/>
      <c r="AG752" s="210"/>
      <c r="AI752" s="209"/>
      <c r="AJ752" s="210"/>
      <c r="AL752" s="209"/>
      <c r="AM752" s="210"/>
      <c r="AO752" s="209"/>
      <c r="AP752" s="210"/>
      <c r="AR752" s="209"/>
      <c r="AS752" s="210"/>
      <c r="AU752" s="209"/>
      <c r="AV752" s="210"/>
      <c r="AX752" s="209"/>
      <c r="AY752" s="671"/>
      <c r="BA752" s="673"/>
      <c r="BB752" s="674"/>
      <c r="BD752" s="673"/>
      <c r="BE752" s="674"/>
      <c r="BG752" s="673"/>
      <c r="BH752" s="674"/>
      <c r="BJ752" s="673"/>
      <c r="BK752" s="674"/>
      <c r="BM752" s="673"/>
      <c r="BN752" s="674">
        <v>1</v>
      </c>
      <c r="BP752" s="209"/>
      <c r="BQ752" s="210"/>
      <c r="BS752" s="209"/>
      <c r="BT752" s="210"/>
      <c r="BV752" s="209"/>
      <c r="BW752" s="210"/>
      <c r="BY752" s="209"/>
      <c r="BZ752" s="210"/>
      <c r="CB752" s="209"/>
      <c r="CC752" s="210"/>
      <c r="CE752" s="209"/>
      <c r="CF752" s="210"/>
      <c r="CH752" s="209"/>
      <c r="CI752" s="210"/>
      <c r="CK752" s="209"/>
      <c r="CL752" s="210"/>
      <c r="CN752" s="209"/>
      <c r="CO752" s="210"/>
    </row>
    <row r="753" spans="1:93" ht="24.95" customHeight="1">
      <c r="A753" s="654" t="str">
        <f ca="1">IFERROR(IF(INDIRECT($A$14&amp;ROW())&lt;&gt;"",COUNTIF(Summary!$B$30:$B$1054,INDIRECT($A$14&amp;ROW())),""),"")</f>
        <v/>
      </c>
      <c r="B753" s="672"/>
      <c r="C753" s="210"/>
      <c r="E753" s="209"/>
      <c r="F753" s="210"/>
      <c r="H753" s="209"/>
      <c r="I753" s="210"/>
      <c r="K753" s="209"/>
      <c r="L753" s="210"/>
      <c r="N753" s="209"/>
      <c r="O753" s="210"/>
      <c r="Q753" s="209"/>
      <c r="R753" s="210"/>
      <c r="T753" s="209"/>
      <c r="U753" s="210"/>
      <c r="W753" s="209"/>
      <c r="X753" s="210"/>
      <c r="Z753" s="209"/>
      <c r="AA753" s="210"/>
      <c r="AC753" s="209"/>
      <c r="AD753" s="210"/>
      <c r="AF753" s="209"/>
      <c r="AG753" s="210"/>
      <c r="AI753" s="209"/>
      <c r="AJ753" s="210"/>
      <c r="AL753" s="209"/>
      <c r="AM753" s="210"/>
      <c r="AO753" s="209"/>
      <c r="AP753" s="210"/>
      <c r="AR753" s="209"/>
      <c r="AS753" s="210"/>
      <c r="AU753" s="209"/>
      <c r="AV753" s="210"/>
      <c r="AX753" s="209"/>
      <c r="AY753" s="671"/>
      <c r="BA753" s="673"/>
      <c r="BB753" s="674"/>
      <c r="BD753" s="673"/>
      <c r="BE753" s="674"/>
      <c r="BG753" s="673"/>
      <c r="BH753" s="674"/>
      <c r="BJ753" s="673"/>
      <c r="BK753" s="674"/>
      <c r="BM753" s="673"/>
      <c r="BN753" s="674">
        <v>1</v>
      </c>
      <c r="BP753" s="209"/>
      <c r="BQ753" s="210"/>
      <c r="BS753" s="209"/>
      <c r="BT753" s="210"/>
      <c r="BV753" s="209"/>
      <c r="BW753" s="210"/>
      <c r="BY753" s="209"/>
      <c r="BZ753" s="210"/>
      <c r="CB753" s="209"/>
      <c r="CC753" s="210"/>
      <c r="CE753" s="209"/>
      <c r="CF753" s="210"/>
      <c r="CH753" s="209"/>
      <c r="CI753" s="210"/>
      <c r="CK753" s="209"/>
      <c r="CL753" s="210"/>
      <c r="CN753" s="209"/>
      <c r="CO753" s="210"/>
    </row>
    <row r="754" spans="1:93" ht="24.95" customHeight="1">
      <c r="A754" s="654" t="str">
        <f ca="1">IFERROR(IF(INDIRECT($A$14&amp;ROW())&lt;&gt;"",COUNTIF(Summary!$B$30:$B$1054,INDIRECT($A$14&amp;ROW())),""),"")</f>
        <v/>
      </c>
      <c r="B754" s="672"/>
      <c r="C754" s="210"/>
      <c r="E754" s="209"/>
      <c r="F754" s="210"/>
      <c r="H754" s="209"/>
      <c r="I754" s="210"/>
      <c r="K754" s="209"/>
      <c r="L754" s="210"/>
      <c r="N754" s="209"/>
      <c r="O754" s="210"/>
      <c r="Q754" s="209"/>
      <c r="R754" s="210"/>
      <c r="T754" s="209"/>
      <c r="U754" s="210"/>
      <c r="W754" s="209"/>
      <c r="X754" s="210"/>
      <c r="Z754" s="209"/>
      <c r="AA754" s="210"/>
      <c r="AC754" s="209"/>
      <c r="AD754" s="210"/>
      <c r="AF754" s="209"/>
      <c r="AG754" s="210"/>
      <c r="AI754" s="209"/>
      <c r="AJ754" s="210"/>
      <c r="AL754" s="209"/>
      <c r="AM754" s="210"/>
      <c r="AO754" s="209"/>
      <c r="AP754" s="210"/>
      <c r="AR754" s="209"/>
      <c r="AS754" s="210"/>
      <c r="AU754" s="209"/>
      <c r="AV754" s="210"/>
      <c r="AX754" s="209"/>
      <c r="AY754" s="671"/>
      <c r="BA754" s="673"/>
      <c r="BB754" s="674"/>
      <c r="BD754" s="673"/>
      <c r="BE754" s="674"/>
      <c r="BG754" s="673"/>
      <c r="BH754" s="674"/>
      <c r="BJ754" s="673"/>
      <c r="BK754" s="674"/>
      <c r="BM754" s="673"/>
      <c r="BN754" s="674">
        <v>1</v>
      </c>
      <c r="BP754" s="209"/>
      <c r="BQ754" s="210"/>
      <c r="BS754" s="209"/>
      <c r="BT754" s="210"/>
      <c r="BV754" s="209"/>
      <c r="BW754" s="210"/>
      <c r="BY754" s="209"/>
      <c r="BZ754" s="210"/>
      <c r="CB754" s="209"/>
      <c r="CC754" s="210"/>
      <c r="CE754" s="209"/>
      <c r="CF754" s="210"/>
      <c r="CH754" s="209"/>
      <c r="CI754" s="210"/>
      <c r="CK754" s="209"/>
      <c r="CL754" s="210"/>
      <c r="CN754" s="209"/>
      <c r="CO754" s="210"/>
    </row>
    <row r="755" spans="1:93" ht="24.95" customHeight="1">
      <c r="A755" s="654" t="str">
        <f ca="1">IFERROR(IF(INDIRECT($A$14&amp;ROW())&lt;&gt;"",COUNTIF(Summary!$B$30:$B$1054,INDIRECT($A$14&amp;ROW())),""),"")</f>
        <v/>
      </c>
      <c r="B755" s="672"/>
      <c r="C755" s="210"/>
      <c r="E755" s="209"/>
      <c r="F755" s="210"/>
      <c r="H755" s="209"/>
      <c r="I755" s="210"/>
      <c r="K755" s="209"/>
      <c r="L755" s="210"/>
      <c r="N755" s="209"/>
      <c r="O755" s="210"/>
      <c r="Q755" s="209"/>
      <c r="R755" s="210"/>
      <c r="T755" s="209"/>
      <c r="U755" s="210"/>
      <c r="W755" s="209"/>
      <c r="X755" s="210"/>
      <c r="Z755" s="209"/>
      <c r="AA755" s="210"/>
      <c r="AC755" s="209"/>
      <c r="AD755" s="210"/>
      <c r="AF755" s="209"/>
      <c r="AG755" s="210"/>
      <c r="AI755" s="209"/>
      <c r="AJ755" s="210"/>
      <c r="AL755" s="209"/>
      <c r="AM755" s="210"/>
      <c r="AO755" s="209"/>
      <c r="AP755" s="210"/>
      <c r="AR755" s="209"/>
      <c r="AS755" s="210"/>
      <c r="AU755" s="209"/>
      <c r="AV755" s="210"/>
      <c r="AX755" s="209"/>
      <c r="AY755" s="671"/>
      <c r="BA755" s="673"/>
      <c r="BB755" s="674"/>
      <c r="BD755" s="673"/>
      <c r="BE755" s="674"/>
      <c r="BG755" s="673"/>
      <c r="BH755" s="674"/>
      <c r="BJ755" s="673"/>
      <c r="BK755" s="674"/>
      <c r="BM755" s="673"/>
      <c r="BN755" s="674">
        <v>1</v>
      </c>
      <c r="BP755" s="209"/>
      <c r="BQ755" s="210"/>
      <c r="BS755" s="209"/>
      <c r="BT755" s="210"/>
      <c r="BV755" s="209"/>
      <c r="BW755" s="210"/>
      <c r="BY755" s="209"/>
      <c r="BZ755" s="210"/>
      <c r="CB755" s="209"/>
      <c r="CC755" s="210"/>
      <c r="CE755" s="209"/>
      <c r="CF755" s="210"/>
      <c r="CH755" s="209"/>
      <c r="CI755" s="210"/>
      <c r="CK755" s="209"/>
      <c r="CL755" s="210"/>
      <c r="CN755" s="209"/>
      <c r="CO755" s="210"/>
    </row>
    <row r="756" spans="1:93" ht="24.95" customHeight="1">
      <c r="A756" s="654" t="str">
        <f ca="1">IFERROR(IF(INDIRECT($A$14&amp;ROW())&lt;&gt;"",COUNTIF(Summary!$B$30:$B$1054,INDIRECT($A$14&amp;ROW())),""),"")</f>
        <v/>
      </c>
      <c r="B756" s="672"/>
      <c r="C756" s="210"/>
      <c r="E756" s="209"/>
      <c r="F756" s="210"/>
      <c r="H756" s="209"/>
      <c r="I756" s="210"/>
      <c r="K756" s="209"/>
      <c r="L756" s="210"/>
      <c r="N756" s="209"/>
      <c r="O756" s="210"/>
      <c r="Q756" s="209"/>
      <c r="R756" s="210"/>
      <c r="T756" s="209"/>
      <c r="U756" s="210"/>
      <c r="W756" s="209"/>
      <c r="X756" s="210"/>
      <c r="Z756" s="209"/>
      <c r="AA756" s="210"/>
      <c r="AC756" s="209"/>
      <c r="AD756" s="210"/>
      <c r="AF756" s="209"/>
      <c r="AG756" s="210"/>
      <c r="AI756" s="209"/>
      <c r="AJ756" s="210"/>
      <c r="AL756" s="209"/>
      <c r="AM756" s="210"/>
      <c r="AO756" s="209"/>
      <c r="AP756" s="210"/>
      <c r="AR756" s="209"/>
      <c r="AS756" s="210"/>
      <c r="AU756" s="209"/>
      <c r="AV756" s="210"/>
      <c r="AX756" s="209"/>
      <c r="AY756" s="671"/>
      <c r="BA756" s="673"/>
      <c r="BB756" s="674"/>
      <c r="BD756" s="673"/>
      <c r="BE756" s="674"/>
      <c r="BG756" s="673"/>
      <c r="BH756" s="674"/>
      <c r="BJ756" s="673"/>
      <c r="BK756" s="674"/>
      <c r="BM756" s="673"/>
      <c r="BN756" s="674">
        <v>1</v>
      </c>
      <c r="BP756" s="209"/>
      <c r="BQ756" s="210"/>
      <c r="BS756" s="209"/>
      <c r="BT756" s="210"/>
      <c r="BV756" s="209"/>
      <c r="BW756" s="210"/>
      <c r="BY756" s="209"/>
      <c r="BZ756" s="210"/>
      <c r="CB756" s="209"/>
      <c r="CC756" s="210"/>
      <c r="CE756" s="209"/>
      <c r="CF756" s="210"/>
      <c r="CH756" s="209"/>
      <c r="CI756" s="210"/>
      <c r="CK756" s="209"/>
      <c r="CL756" s="210"/>
      <c r="CN756" s="209"/>
      <c r="CO756" s="210"/>
    </row>
    <row r="757" spans="1:93" ht="24.95" customHeight="1">
      <c r="A757" s="654" t="str">
        <f ca="1">IFERROR(IF(INDIRECT($A$14&amp;ROW())&lt;&gt;"",COUNTIF(Summary!$B$30:$B$1054,INDIRECT($A$14&amp;ROW())),""),"")</f>
        <v/>
      </c>
      <c r="B757" s="672"/>
      <c r="C757" s="210"/>
      <c r="E757" s="209"/>
      <c r="F757" s="210"/>
      <c r="H757" s="209"/>
      <c r="I757" s="210"/>
      <c r="K757" s="209"/>
      <c r="L757" s="210"/>
      <c r="N757" s="209"/>
      <c r="O757" s="210"/>
      <c r="Q757" s="209"/>
      <c r="R757" s="210"/>
      <c r="T757" s="209"/>
      <c r="U757" s="210"/>
      <c r="W757" s="209"/>
      <c r="X757" s="210"/>
      <c r="Z757" s="209"/>
      <c r="AA757" s="210"/>
      <c r="AC757" s="209"/>
      <c r="AD757" s="210"/>
      <c r="AF757" s="209"/>
      <c r="AG757" s="210"/>
      <c r="AI757" s="209"/>
      <c r="AJ757" s="210"/>
      <c r="AL757" s="209"/>
      <c r="AM757" s="210"/>
      <c r="AO757" s="209"/>
      <c r="AP757" s="210"/>
      <c r="AR757" s="209"/>
      <c r="AS757" s="210"/>
      <c r="AU757" s="209"/>
      <c r="AV757" s="210"/>
      <c r="AX757" s="209"/>
      <c r="AY757" s="671"/>
      <c r="BA757" s="673"/>
      <c r="BB757" s="674"/>
      <c r="BD757" s="673"/>
      <c r="BE757" s="674"/>
      <c r="BG757" s="673"/>
      <c r="BH757" s="674"/>
      <c r="BJ757" s="673"/>
      <c r="BK757" s="674"/>
      <c r="BM757" s="673"/>
      <c r="BN757" s="674">
        <v>1</v>
      </c>
      <c r="BP757" s="209"/>
      <c r="BQ757" s="210"/>
      <c r="BS757" s="209"/>
      <c r="BT757" s="210"/>
      <c r="BV757" s="209"/>
      <c r="BW757" s="210"/>
      <c r="BY757" s="209"/>
      <c r="BZ757" s="210"/>
      <c r="CB757" s="209"/>
      <c r="CC757" s="210"/>
      <c r="CE757" s="209"/>
      <c r="CF757" s="210"/>
      <c r="CH757" s="209"/>
      <c r="CI757" s="210"/>
      <c r="CK757" s="209"/>
      <c r="CL757" s="210"/>
      <c r="CN757" s="209"/>
      <c r="CO757" s="210"/>
    </row>
    <row r="758" spans="1:93" ht="24.95" customHeight="1">
      <c r="A758" s="654" t="str">
        <f ca="1">IFERROR(IF(INDIRECT($A$14&amp;ROW())&lt;&gt;"",COUNTIF(Summary!$B$30:$B$1054,INDIRECT($A$14&amp;ROW())),""),"")</f>
        <v/>
      </c>
      <c r="B758" s="672"/>
      <c r="C758" s="210"/>
      <c r="E758" s="209"/>
      <c r="F758" s="210"/>
      <c r="H758" s="209"/>
      <c r="I758" s="210"/>
      <c r="K758" s="209"/>
      <c r="L758" s="210"/>
      <c r="N758" s="209"/>
      <c r="O758" s="210"/>
      <c r="Q758" s="209"/>
      <c r="R758" s="210"/>
      <c r="T758" s="209"/>
      <c r="U758" s="210"/>
      <c r="W758" s="209"/>
      <c r="X758" s="210"/>
      <c r="Z758" s="209"/>
      <c r="AA758" s="210"/>
      <c r="AC758" s="209"/>
      <c r="AD758" s="210"/>
      <c r="AF758" s="209"/>
      <c r="AG758" s="210"/>
      <c r="AI758" s="209"/>
      <c r="AJ758" s="210"/>
      <c r="AL758" s="209"/>
      <c r="AM758" s="210"/>
      <c r="AO758" s="209"/>
      <c r="AP758" s="210"/>
      <c r="AR758" s="209"/>
      <c r="AS758" s="210"/>
      <c r="AU758" s="209"/>
      <c r="AV758" s="210"/>
      <c r="AX758" s="209"/>
      <c r="AY758" s="671"/>
      <c r="BA758" s="673"/>
      <c r="BB758" s="674"/>
      <c r="BD758" s="673"/>
      <c r="BE758" s="674"/>
      <c r="BG758" s="673"/>
      <c r="BH758" s="674"/>
      <c r="BJ758" s="673"/>
      <c r="BK758" s="674"/>
      <c r="BM758" s="673"/>
      <c r="BN758" s="674">
        <v>1</v>
      </c>
      <c r="BP758" s="209"/>
      <c r="BQ758" s="210"/>
      <c r="BS758" s="209"/>
      <c r="BT758" s="210"/>
      <c r="BV758" s="209"/>
      <c r="BW758" s="210"/>
      <c r="BY758" s="209"/>
      <c r="BZ758" s="210"/>
      <c r="CB758" s="209"/>
      <c r="CC758" s="210"/>
      <c r="CE758" s="209"/>
      <c r="CF758" s="210"/>
      <c r="CH758" s="209"/>
      <c r="CI758" s="210"/>
      <c r="CK758" s="209"/>
      <c r="CL758" s="210"/>
      <c r="CN758" s="209"/>
      <c r="CO758" s="210"/>
    </row>
    <row r="759" spans="1:93" ht="24.95" customHeight="1">
      <c r="A759" s="654" t="str">
        <f ca="1">IFERROR(IF(INDIRECT($A$14&amp;ROW())&lt;&gt;"",COUNTIF(Summary!$B$30:$B$1054,INDIRECT($A$14&amp;ROW())),""),"")</f>
        <v/>
      </c>
      <c r="B759" s="672"/>
      <c r="C759" s="210"/>
      <c r="E759" s="209"/>
      <c r="F759" s="210"/>
      <c r="H759" s="209"/>
      <c r="I759" s="210"/>
      <c r="K759" s="209"/>
      <c r="L759" s="210"/>
      <c r="N759" s="209"/>
      <c r="O759" s="210"/>
      <c r="Q759" s="209"/>
      <c r="R759" s="210"/>
      <c r="T759" s="209"/>
      <c r="U759" s="210"/>
      <c r="W759" s="209"/>
      <c r="X759" s="210"/>
      <c r="Z759" s="209"/>
      <c r="AA759" s="210"/>
      <c r="AC759" s="209"/>
      <c r="AD759" s="210"/>
      <c r="AF759" s="209"/>
      <c r="AG759" s="210"/>
      <c r="AI759" s="209"/>
      <c r="AJ759" s="210"/>
      <c r="AL759" s="209"/>
      <c r="AM759" s="210"/>
      <c r="AO759" s="209"/>
      <c r="AP759" s="210"/>
      <c r="AR759" s="209"/>
      <c r="AS759" s="210"/>
      <c r="AU759" s="209"/>
      <c r="AV759" s="210"/>
      <c r="AX759" s="209"/>
      <c r="AY759" s="671"/>
      <c r="BA759" s="673"/>
      <c r="BB759" s="674"/>
      <c r="BD759" s="673"/>
      <c r="BE759" s="674"/>
      <c r="BG759" s="673"/>
      <c r="BH759" s="674"/>
      <c r="BJ759" s="673"/>
      <c r="BK759" s="674"/>
      <c r="BM759" s="673"/>
      <c r="BN759" s="674">
        <v>1</v>
      </c>
      <c r="BP759" s="209"/>
      <c r="BQ759" s="210"/>
      <c r="BS759" s="209"/>
      <c r="BT759" s="210"/>
      <c r="BV759" s="209"/>
      <c r="BW759" s="210"/>
      <c r="BY759" s="209"/>
      <c r="BZ759" s="210"/>
      <c r="CB759" s="209"/>
      <c r="CC759" s="210"/>
      <c r="CE759" s="209"/>
      <c r="CF759" s="210"/>
      <c r="CH759" s="209"/>
      <c r="CI759" s="210"/>
      <c r="CK759" s="209"/>
      <c r="CL759" s="210"/>
      <c r="CN759" s="209"/>
      <c r="CO759" s="210"/>
    </row>
    <row r="760" spans="1:93" ht="24.95" customHeight="1">
      <c r="A760" s="654" t="str">
        <f ca="1">IFERROR(IF(INDIRECT($A$14&amp;ROW())&lt;&gt;"",COUNTIF(Summary!$B$30:$B$1054,INDIRECT($A$14&amp;ROW())),""),"")</f>
        <v/>
      </c>
      <c r="B760" s="672"/>
      <c r="C760" s="210"/>
      <c r="E760" s="209"/>
      <c r="F760" s="210"/>
      <c r="H760" s="209"/>
      <c r="I760" s="210"/>
      <c r="K760" s="209"/>
      <c r="L760" s="210"/>
      <c r="N760" s="209"/>
      <c r="O760" s="210"/>
      <c r="Q760" s="209"/>
      <c r="R760" s="210"/>
      <c r="T760" s="209"/>
      <c r="U760" s="210"/>
      <c r="W760" s="209"/>
      <c r="X760" s="210"/>
      <c r="Z760" s="209"/>
      <c r="AA760" s="210"/>
      <c r="AC760" s="209"/>
      <c r="AD760" s="210"/>
      <c r="AF760" s="209"/>
      <c r="AG760" s="210"/>
      <c r="AI760" s="209"/>
      <c r="AJ760" s="210"/>
      <c r="AL760" s="209"/>
      <c r="AM760" s="210"/>
      <c r="AO760" s="209"/>
      <c r="AP760" s="210"/>
      <c r="AR760" s="209"/>
      <c r="AS760" s="210"/>
      <c r="AU760" s="209"/>
      <c r="AV760" s="210"/>
      <c r="AX760" s="209"/>
      <c r="AY760" s="671"/>
      <c r="BA760" s="673"/>
      <c r="BB760" s="674"/>
      <c r="BD760" s="673"/>
      <c r="BE760" s="674"/>
      <c r="BG760" s="673"/>
      <c r="BH760" s="674"/>
      <c r="BJ760" s="673"/>
      <c r="BK760" s="674"/>
      <c r="BM760" s="673"/>
      <c r="BN760" s="674">
        <v>1</v>
      </c>
      <c r="BP760" s="209"/>
      <c r="BQ760" s="210"/>
      <c r="BS760" s="209"/>
      <c r="BT760" s="210"/>
      <c r="BV760" s="209"/>
      <c r="BW760" s="210"/>
      <c r="BY760" s="209"/>
      <c r="BZ760" s="210"/>
      <c r="CB760" s="209"/>
      <c r="CC760" s="210"/>
      <c r="CE760" s="209"/>
      <c r="CF760" s="210"/>
      <c r="CH760" s="209"/>
      <c r="CI760" s="210"/>
      <c r="CK760" s="209"/>
      <c r="CL760" s="210"/>
      <c r="CN760" s="209"/>
      <c r="CO760" s="210"/>
    </row>
    <row r="761" spans="1:93" ht="24.95" customHeight="1">
      <c r="A761" s="654" t="str">
        <f ca="1">IFERROR(IF(INDIRECT($A$14&amp;ROW())&lt;&gt;"",COUNTIF(Summary!$B$30:$B$1054,INDIRECT($A$14&amp;ROW())),""),"")</f>
        <v/>
      </c>
      <c r="B761" s="672"/>
      <c r="C761" s="210"/>
      <c r="E761" s="209"/>
      <c r="F761" s="210"/>
      <c r="H761" s="209"/>
      <c r="I761" s="210"/>
      <c r="K761" s="209"/>
      <c r="L761" s="210"/>
      <c r="N761" s="209"/>
      <c r="O761" s="210"/>
      <c r="Q761" s="209"/>
      <c r="R761" s="210"/>
      <c r="T761" s="209"/>
      <c r="U761" s="210"/>
      <c r="W761" s="209"/>
      <c r="X761" s="210"/>
      <c r="Z761" s="209"/>
      <c r="AA761" s="210"/>
      <c r="AC761" s="209"/>
      <c r="AD761" s="210"/>
      <c r="AF761" s="209"/>
      <c r="AG761" s="210"/>
      <c r="AI761" s="209"/>
      <c r="AJ761" s="210"/>
      <c r="AL761" s="209"/>
      <c r="AM761" s="210"/>
      <c r="AO761" s="209"/>
      <c r="AP761" s="210"/>
      <c r="AR761" s="209"/>
      <c r="AS761" s="210"/>
      <c r="AU761" s="209"/>
      <c r="AV761" s="210"/>
      <c r="AX761" s="209"/>
      <c r="AY761" s="671"/>
      <c r="BA761" s="673"/>
      <c r="BB761" s="674"/>
      <c r="BD761" s="673"/>
      <c r="BE761" s="674"/>
      <c r="BG761" s="673"/>
      <c r="BH761" s="674"/>
      <c r="BJ761" s="673"/>
      <c r="BK761" s="674"/>
      <c r="BM761" s="673"/>
      <c r="BN761" s="674">
        <v>-1</v>
      </c>
      <c r="BP761" s="209"/>
      <c r="BQ761" s="210"/>
      <c r="BS761" s="209"/>
      <c r="BT761" s="210"/>
      <c r="BV761" s="209"/>
      <c r="BW761" s="210"/>
      <c r="BY761" s="209"/>
      <c r="BZ761" s="210"/>
      <c r="CB761" s="209"/>
      <c r="CC761" s="210"/>
      <c r="CE761" s="209"/>
      <c r="CF761" s="210"/>
      <c r="CH761" s="209"/>
      <c r="CI761" s="210"/>
      <c r="CK761" s="209"/>
      <c r="CL761" s="210"/>
      <c r="CN761" s="209"/>
      <c r="CO761" s="210"/>
    </row>
    <row r="762" spans="1:93" ht="24.95" customHeight="1">
      <c r="A762" s="654" t="str">
        <f ca="1">IFERROR(IF(INDIRECT($A$14&amp;ROW())&lt;&gt;"",COUNTIF(Summary!$B$30:$B$1054,INDIRECT($A$14&amp;ROW())),""),"")</f>
        <v/>
      </c>
      <c r="B762" s="672"/>
      <c r="C762" s="210"/>
      <c r="E762" s="209"/>
      <c r="F762" s="210"/>
      <c r="H762" s="209"/>
      <c r="I762" s="210"/>
      <c r="K762" s="209"/>
      <c r="L762" s="210"/>
      <c r="N762" s="209"/>
      <c r="O762" s="210"/>
      <c r="Q762" s="209"/>
      <c r="R762" s="210"/>
      <c r="T762" s="209"/>
      <c r="U762" s="210"/>
      <c r="W762" s="209"/>
      <c r="X762" s="210"/>
      <c r="Z762" s="209"/>
      <c r="AA762" s="210"/>
      <c r="AC762" s="209"/>
      <c r="AD762" s="210"/>
      <c r="AF762" s="209"/>
      <c r="AG762" s="210"/>
      <c r="AI762" s="209"/>
      <c r="AJ762" s="210"/>
      <c r="AL762" s="209"/>
      <c r="AM762" s="210"/>
      <c r="AO762" s="209"/>
      <c r="AP762" s="210"/>
      <c r="AR762" s="209"/>
      <c r="AS762" s="210"/>
      <c r="AU762" s="209"/>
      <c r="AV762" s="210"/>
      <c r="AX762" s="209"/>
      <c r="AY762" s="671"/>
      <c r="BA762" s="673"/>
      <c r="BB762" s="674"/>
      <c r="BD762" s="673"/>
      <c r="BE762" s="674"/>
      <c r="BG762" s="673"/>
      <c r="BH762" s="674"/>
      <c r="BJ762" s="673"/>
      <c r="BK762" s="674"/>
      <c r="BM762" s="673"/>
      <c r="BN762" s="674">
        <v>-1</v>
      </c>
      <c r="BP762" s="209"/>
      <c r="BQ762" s="210"/>
      <c r="BS762" s="209"/>
      <c r="BT762" s="210"/>
      <c r="BV762" s="209"/>
      <c r="BW762" s="210"/>
      <c r="BY762" s="209"/>
      <c r="BZ762" s="210"/>
      <c r="CB762" s="209"/>
      <c r="CC762" s="210"/>
      <c r="CE762" s="209"/>
      <c r="CF762" s="210"/>
      <c r="CH762" s="209"/>
      <c r="CI762" s="210"/>
      <c r="CK762" s="209"/>
      <c r="CL762" s="210"/>
      <c r="CN762" s="209"/>
      <c r="CO762" s="210"/>
    </row>
    <row r="763" spans="1:93" ht="24.95" customHeight="1">
      <c r="A763" s="654" t="str">
        <f ca="1">IFERROR(IF(INDIRECT($A$14&amp;ROW())&lt;&gt;"",COUNTIF(Summary!$B$30:$B$1054,INDIRECT($A$14&amp;ROW())),""),"")</f>
        <v/>
      </c>
      <c r="B763" s="672"/>
      <c r="C763" s="210"/>
      <c r="E763" s="209"/>
      <c r="F763" s="210"/>
      <c r="H763" s="209"/>
      <c r="I763" s="210"/>
      <c r="K763" s="209"/>
      <c r="L763" s="210"/>
      <c r="N763" s="209"/>
      <c r="O763" s="210"/>
      <c r="Q763" s="209"/>
      <c r="R763" s="210"/>
      <c r="T763" s="209"/>
      <c r="U763" s="210"/>
      <c r="W763" s="209"/>
      <c r="X763" s="210"/>
      <c r="Z763" s="209"/>
      <c r="AA763" s="210"/>
      <c r="AC763" s="209"/>
      <c r="AD763" s="210"/>
      <c r="AF763" s="209"/>
      <c r="AG763" s="210"/>
      <c r="AI763" s="209"/>
      <c r="AJ763" s="210"/>
      <c r="AL763" s="209"/>
      <c r="AM763" s="210"/>
      <c r="AO763" s="209"/>
      <c r="AP763" s="210"/>
      <c r="AR763" s="209"/>
      <c r="AS763" s="210"/>
      <c r="AU763" s="209"/>
      <c r="AV763" s="210"/>
      <c r="AX763" s="209"/>
      <c r="AY763" s="671"/>
      <c r="BA763" s="673"/>
      <c r="BB763" s="674"/>
      <c r="BD763" s="673"/>
      <c r="BE763" s="674"/>
      <c r="BG763" s="673"/>
      <c r="BH763" s="674"/>
      <c r="BJ763" s="673"/>
      <c r="BK763" s="674"/>
      <c r="BM763" s="673"/>
      <c r="BN763" s="674">
        <v>-1</v>
      </c>
      <c r="BP763" s="209"/>
      <c r="BQ763" s="210"/>
      <c r="BS763" s="209"/>
      <c r="BT763" s="210"/>
      <c r="BV763" s="209"/>
      <c r="BW763" s="210"/>
      <c r="BY763" s="209"/>
      <c r="BZ763" s="210"/>
      <c r="CB763" s="209"/>
      <c r="CC763" s="210"/>
      <c r="CE763" s="209"/>
      <c r="CF763" s="210"/>
      <c r="CH763" s="209"/>
      <c r="CI763" s="210"/>
      <c r="CK763" s="209"/>
      <c r="CL763" s="210"/>
      <c r="CN763" s="209"/>
      <c r="CO763" s="210"/>
    </row>
    <row r="764" spans="1:93" ht="24.95" customHeight="1">
      <c r="A764" s="654" t="str">
        <f ca="1">IFERROR(IF(INDIRECT($A$14&amp;ROW())&lt;&gt;"",COUNTIF(Summary!$B$30:$B$1054,INDIRECT($A$14&amp;ROW())),""),"")</f>
        <v/>
      </c>
      <c r="B764" s="672"/>
      <c r="C764" s="210"/>
      <c r="E764" s="209"/>
      <c r="F764" s="210"/>
      <c r="H764" s="209"/>
      <c r="I764" s="210"/>
      <c r="K764" s="209"/>
      <c r="L764" s="210"/>
      <c r="N764" s="209"/>
      <c r="O764" s="210"/>
      <c r="Q764" s="209"/>
      <c r="R764" s="210"/>
      <c r="T764" s="209"/>
      <c r="U764" s="210"/>
      <c r="W764" s="209"/>
      <c r="X764" s="210"/>
      <c r="Z764" s="209"/>
      <c r="AA764" s="210"/>
      <c r="AC764" s="209"/>
      <c r="AD764" s="210"/>
      <c r="AF764" s="209"/>
      <c r="AG764" s="210"/>
      <c r="AI764" s="209"/>
      <c r="AJ764" s="210"/>
      <c r="AL764" s="209"/>
      <c r="AM764" s="210"/>
      <c r="AO764" s="209"/>
      <c r="AP764" s="210"/>
      <c r="AR764" s="209"/>
      <c r="AS764" s="210"/>
      <c r="AU764" s="209"/>
      <c r="AV764" s="210"/>
      <c r="AX764" s="209"/>
      <c r="AY764" s="671"/>
      <c r="BA764" s="673"/>
      <c r="BB764" s="674"/>
      <c r="BD764" s="673"/>
      <c r="BE764" s="674"/>
      <c r="BG764" s="673"/>
      <c r="BH764" s="674"/>
      <c r="BJ764" s="673"/>
      <c r="BK764" s="674"/>
      <c r="BM764" s="673"/>
      <c r="BN764" s="674">
        <v>-1</v>
      </c>
      <c r="BP764" s="209"/>
      <c r="BQ764" s="210"/>
      <c r="BS764" s="209"/>
      <c r="BT764" s="210"/>
      <c r="BV764" s="209"/>
      <c r="BW764" s="210"/>
      <c r="BY764" s="209"/>
      <c r="BZ764" s="210"/>
      <c r="CB764" s="209"/>
      <c r="CC764" s="210"/>
      <c r="CE764" s="209"/>
      <c r="CF764" s="210"/>
      <c r="CH764" s="209"/>
      <c r="CI764" s="210"/>
      <c r="CK764" s="209"/>
      <c r="CL764" s="210"/>
      <c r="CN764" s="209"/>
      <c r="CO764" s="210"/>
    </row>
    <row r="765" spans="1:93" ht="24.95" customHeight="1">
      <c r="A765" s="654" t="str">
        <f ca="1">IFERROR(IF(INDIRECT($A$14&amp;ROW())&lt;&gt;"",COUNTIF(Summary!$B$30:$B$1054,INDIRECT($A$14&amp;ROW())),""),"")</f>
        <v/>
      </c>
      <c r="B765" s="672"/>
      <c r="C765" s="210"/>
      <c r="E765" s="209"/>
      <c r="F765" s="210"/>
      <c r="H765" s="209"/>
      <c r="I765" s="210"/>
      <c r="K765" s="209"/>
      <c r="L765" s="210"/>
      <c r="N765" s="209"/>
      <c r="O765" s="210"/>
      <c r="Q765" s="209"/>
      <c r="R765" s="210"/>
      <c r="T765" s="209"/>
      <c r="U765" s="210"/>
      <c r="W765" s="209"/>
      <c r="X765" s="210"/>
      <c r="Z765" s="209"/>
      <c r="AA765" s="210"/>
      <c r="AC765" s="209"/>
      <c r="AD765" s="210"/>
      <c r="AF765" s="209"/>
      <c r="AG765" s="210"/>
      <c r="AI765" s="209"/>
      <c r="AJ765" s="210"/>
      <c r="AL765" s="209"/>
      <c r="AM765" s="210"/>
      <c r="AO765" s="209"/>
      <c r="AP765" s="210"/>
      <c r="AR765" s="209"/>
      <c r="AS765" s="210"/>
      <c r="AU765" s="209"/>
      <c r="AV765" s="210"/>
      <c r="AX765" s="209"/>
      <c r="AY765" s="671"/>
      <c r="BA765" s="673"/>
      <c r="BB765" s="674"/>
      <c r="BD765" s="673"/>
      <c r="BE765" s="674"/>
      <c r="BG765" s="673"/>
      <c r="BH765" s="674"/>
      <c r="BJ765" s="673"/>
      <c r="BK765" s="674"/>
      <c r="BM765" s="673"/>
      <c r="BN765" s="674">
        <v>1</v>
      </c>
      <c r="BP765" s="209"/>
      <c r="BQ765" s="210"/>
      <c r="BS765" s="209"/>
      <c r="BT765" s="210"/>
      <c r="BV765" s="209"/>
      <c r="BW765" s="210"/>
      <c r="BY765" s="209"/>
      <c r="BZ765" s="210"/>
      <c r="CB765" s="209"/>
      <c r="CC765" s="210"/>
      <c r="CE765" s="209"/>
      <c r="CF765" s="210"/>
      <c r="CH765" s="209"/>
      <c r="CI765" s="210"/>
      <c r="CK765" s="209"/>
      <c r="CL765" s="210"/>
      <c r="CN765" s="209"/>
      <c r="CO765" s="210"/>
    </row>
    <row r="766" spans="1:93" ht="24.95" customHeight="1">
      <c r="A766" s="654" t="str">
        <f ca="1">IFERROR(IF(INDIRECT($A$14&amp;ROW())&lt;&gt;"",COUNTIF(Summary!$B$30:$B$1054,INDIRECT($A$14&amp;ROW())),""),"")</f>
        <v/>
      </c>
      <c r="B766" s="672"/>
      <c r="C766" s="210"/>
      <c r="E766" s="209"/>
      <c r="F766" s="210"/>
      <c r="H766" s="209"/>
      <c r="I766" s="210"/>
      <c r="K766" s="209"/>
      <c r="L766" s="210"/>
      <c r="N766" s="209"/>
      <c r="O766" s="210"/>
      <c r="Q766" s="209"/>
      <c r="R766" s="210"/>
      <c r="T766" s="209"/>
      <c r="U766" s="210"/>
      <c r="W766" s="209"/>
      <c r="X766" s="210"/>
      <c r="Z766" s="209"/>
      <c r="AA766" s="210"/>
      <c r="AC766" s="209"/>
      <c r="AD766" s="210"/>
      <c r="AF766" s="209"/>
      <c r="AG766" s="210"/>
      <c r="AI766" s="209"/>
      <c r="AJ766" s="210"/>
      <c r="AL766" s="209"/>
      <c r="AM766" s="210"/>
      <c r="AO766" s="209"/>
      <c r="AP766" s="210"/>
      <c r="AR766" s="209"/>
      <c r="AS766" s="210"/>
      <c r="AU766" s="209"/>
      <c r="AV766" s="210"/>
      <c r="AX766" s="209"/>
      <c r="AY766" s="671"/>
      <c r="BA766" s="673"/>
      <c r="BB766" s="674"/>
      <c r="BD766" s="673"/>
      <c r="BE766" s="674"/>
      <c r="BG766" s="673"/>
      <c r="BH766" s="674"/>
      <c r="BJ766" s="673"/>
      <c r="BK766" s="674"/>
      <c r="BM766" s="673"/>
      <c r="BN766" s="674">
        <v>1</v>
      </c>
      <c r="BP766" s="209"/>
      <c r="BQ766" s="210"/>
      <c r="BS766" s="209"/>
      <c r="BT766" s="210"/>
      <c r="BV766" s="209"/>
      <c r="BW766" s="210"/>
      <c r="BY766" s="209"/>
      <c r="BZ766" s="210"/>
      <c r="CB766" s="209"/>
      <c r="CC766" s="210"/>
      <c r="CE766" s="209"/>
      <c r="CF766" s="210"/>
      <c r="CH766" s="209"/>
      <c r="CI766" s="210"/>
      <c r="CK766" s="209"/>
      <c r="CL766" s="210"/>
      <c r="CN766" s="209"/>
      <c r="CO766" s="210"/>
    </row>
    <row r="767" spans="1:93" ht="24.95" customHeight="1">
      <c r="A767" s="654" t="str">
        <f ca="1">IFERROR(IF(INDIRECT($A$14&amp;ROW())&lt;&gt;"",COUNTIF(Summary!$B$30:$B$1054,INDIRECT($A$14&amp;ROW())),""),"")</f>
        <v/>
      </c>
      <c r="B767" s="672"/>
      <c r="C767" s="210"/>
      <c r="E767" s="209"/>
      <c r="F767" s="210"/>
      <c r="H767" s="209"/>
      <c r="I767" s="210"/>
      <c r="K767" s="209"/>
      <c r="L767" s="210"/>
      <c r="N767" s="209"/>
      <c r="O767" s="210"/>
      <c r="Q767" s="209"/>
      <c r="R767" s="210"/>
      <c r="T767" s="209"/>
      <c r="U767" s="210"/>
      <c r="W767" s="209"/>
      <c r="X767" s="210"/>
      <c r="Z767" s="209"/>
      <c r="AA767" s="210"/>
      <c r="AC767" s="209"/>
      <c r="AD767" s="210"/>
      <c r="AF767" s="209"/>
      <c r="AG767" s="210"/>
      <c r="AI767" s="209"/>
      <c r="AJ767" s="210"/>
      <c r="AL767" s="209"/>
      <c r="AM767" s="210"/>
      <c r="AO767" s="209"/>
      <c r="AP767" s="210"/>
      <c r="AR767" s="209"/>
      <c r="AS767" s="210"/>
      <c r="AU767" s="209"/>
      <c r="AV767" s="210"/>
      <c r="AX767" s="209"/>
      <c r="AY767" s="671"/>
      <c r="BA767" s="673"/>
      <c r="BB767" s="674"/>
      <c r="BD767" s="673"/>
      <c r="BE767" s="674"/>
      <c r="BG767" s="673"/>
      <c r="BH767" s="674"/>
      <c r="BJ767" s="673"/>
      <c r="BK767" s="674"/>
      <c r="BM767" s="673"/>
      <c r="BN767" s="674">
        <v>1</v>
      </c>
      <c r="BP767" s="209"/>
      <c r="BQ767" s="210"/>
      <c r="BS767" s="209"/>
      <c r="BT767" s="210"/>
      <c r="BV767" s="209"/>
      <c r="BW767" s="210"/>
      <c r="BY767" s="209"/>
      <c r="BZ767" s="210"/>
      <c r="CB767" s="209"/>
      <c r="CC767" s="210"/>
      <c r="CE767" s="209"/>
      <c r="CF767" s="210"/>
      <c r="CH767" s="209"/>
      <c r="CI767" s="210"/>
      <c r="CK767" s="209"/>
      <c r="CL767" s="210"/>
      <c r="CN767" s="209"/>
      <c r="CO767" s="210"/>
    </row>
    <row r="768" spans="1:93" ht="24.95" customHeight="1">
      <c r="A768" s="654" t="str">
        <f ca="1">IFERROR(IF(INDIRECT($A$14&amp;ROW())&lt;&gt;"",COUNTIF(Summary!$B$30:$B$1054,INDIRECT($A$14&amp;ROW())),""),"")</f>
        <v/>
      </c>
      <c r="B768" s="672"/>
      <c r="C768" s="210"/>
      <c r="E768" s="209"/>
      <c r="F768" s="210"/>
      <c r="H768" s="209"/>
      <c r="I768" s="210"/>
      <c r="K768" s="209"/>
      <c r="L768" s="210"/>
      <c r="N768" s="209"/>
      <c r="O768" s="210"/>
      <c r="Q768" s="209"/>
      <c r="R768" s="210"/>
      <c r="T768" s="209"/>
      <c r="U768" s="210"/>
      <c r="W768" s="209"/>
      <c r="X768" s="210"/>
      <c r="Z768" s="209"/>
      <c r="AA768" s="210"/>
      <c r="AC768" s="209"/>
      <c r="AD768" s="210"/>
      <c r="AF768" s="209"/>
      <c r="AG768" s="210"/>
      <c r="AI768" s="209"/>
      <c r="AJ768" s="210"/>
      <c r="AL768" s="209"/>
      <c r="AM768" s="210"/>
      <c r="AO768" s="209"/>
      <c r="AP768" s="210"/>
      <c r="AR768" s="209"/>
      <c r="AS768" s="210"/>
      <c r="AU768" s="209"/>
      <c r="AV768" s="210"/>
      <c r="AX768" s="209"/>
      <c r="AY768" s="671"/>
      <c r="BA768" s="673"/>
      <c r="BB768" s="674"/>
      <c r="BD768" s="673"/>
      <c r="BE768" s="674"/>
      <c r="BG768" s="673"/>
      <c r="BH768" s="674"/>
      <c r="BJ768" s="673"/>
      <c r="BK768" s="674"/>
      <c r="BM768" s="673"/>
      <c r="BN768" s="674">
        <v>1</v>
      </c>
      <c r="BP768" s="209"/>
      <c r="BQ768" s="210"/>
      <c r="BS768" s="209"/>
      <c r="BT768" s="210"/>
      <c r="BV768" s="209"/>
      <c r="BW768" s="210"/>
      <c r="BY768" s="209"/>
      <c r="BZ768" s="210"/>
      <c r="CB768" s="209"/>
      <c r="CC768" s="210"/>
      <c r="CE768" s="209"/>
      <c r="CF768" s="210"/>
      <c r="CH768" s="209"/>
      <c r="CI768" s="210"/>
      <c r="CK768" s="209"/>
      <c r="CL768" s="210"/>
      <c r="CN768" s="209"/>
      <c r="CO768" s="210"/>
    </row>
    <row r="769" spans="1:93" ht="24.95" customHeight="1">
      <c r="A769" s="654" t="str">
        <f ca="1">IFERROR(IF(INDIRECT($A$14&amp;ROW())&lt;&gt;"",COUNTIF(Summary!$B$30:$B$1054,INDIRECT($A$14&amp;ROW())),""),"")</f>
        <v/>
      </c>
      <c r="B769" s="672"/>
      <c r="C769" s="210"/>
      <c r="E769" s="209"/>
      <c r="F769" s="210"/>
      <c r="H769" s="209"/>
      <c r="I769" s="210"/>
      <c r="K769" s="209"/>
      <c r="L769" s="210"/>
      <c r="N769" s="209"/>
      <c r="O769" s="210"/>
      <c r="Q769" s="209"/>
      <c r="R769" s="210"/>
      <c r="T769" s="209"/>
      <c r="U769" s="210"/>
      <c r="W769" s="209"/>
      <c r="X769" s="210"/>
      <c r="Z769" s="209"/>
      <c r="AA769" s="210"/>
      <c r="AC769" s="209"/>
      <c r="AD769" s="210"/>
      <c r="AF769" s="209"/>
      <c r="AG769" s="210"/>
      <c r="AI769" s="209"/>
      <c r="AJ769" s="210"/>
      <c r="AL769" s="209"/>
      <c r="AM769" s="210"/>
      <c r="AO769" s="209"/>
      <c r="AP769" s="210"/>
      <c r="AR769" s="209"/>
      <c r="AS769" s="210"/>
      <c r="AU769" s="209"/>
      <c r="AV769" s="210"/>
      <c r="AX769" s="209"/>
      <c r="AY769" s="671"/>
      <c r="BA769" s="673"/>
      <c r="BB769" s="674"/>
      <c r="BD769" s="673"/>
      <c r="BE769" s="674"/>
      <c r="BG769" s="673"/>
      <c r="BH769" s="674"/>
      <c r="BJ769" s="673"/>
      <c r="BK769" s="674"/>
      <c r="BM769" s="673"/>
      <c r="BN769" s="674">
        <v>1</v>
      </c>
      <c r="BP769" s="209"/>
      <c r="BQ769" s="210"/>
      <c r="BS769" s="209"/>
      <c r="BT769" s="210"/>
      <c r="BV769" s="209"/>
      <c r="BW769" s="210"/>
      <c r="BY769" s="209"/>
      <c r="BZ769" s="210"/>
      <c r="CB769" s="209"/>
      <c r="CC769" s="210"/>
      <c r="CE769" s="209"/>
      <c r="CF769" s="210"/>
      <c r="CH769" s="209"/>
      <c r="CI769" s="210"/>
      <c r="CK769" s="209"/>
      <c r="CL769" s="210"/>
      <c r="CN769" s="209"/>
      <c r="CO769" s="210"/>
    </row>
    <row r="770" spans="1:93" ht="24.95" customHeight="1">
      <c r="A770" s="654" t="str">
        <f ca="1">IFERROR(IF(INDIRECT($A$14&amp;ROW())&lt;&gt;"",COUNTIF(Summary!$B$30:$B$1054,INDIRECT($A$14&amp;ROW())),""),"")</f>
        <v/>
      </c>
      <c r="B770" s="672"/>
      <c r="C770" s="210"/>
      <c r="E770" s="209"/>
      <c r="F770" s="210"/>
      <c r="H770" s="209"/>
      <c r="I770" s="210"/>
      <c r="K770" s="209"/>
      <c r="L770" s="210"/>
      <c r="N770" s="209"/>
      <c r="O770" s="210"/>
      <c r="Q770" s="209"/>
      <c r="R770" s="210"/>
      <c r="T770" s="209"/>
      <c r="U770" s="210"/>
      <c r="W770" s="209"/>
      <c r="X770" s="210"/>
      <c r="Z770" s="209"/>
      <c r="AA770" s="210"/>
      <c r="AC770" s="209"/>
      <c r="AD770" s="210"/>
      <c r="AF770" s="209"/>
      <c r="AG770" s="210"/>
      <c r="AI770" s="209"/>
      <c r="AJ770" s="210"/>
      <c r="AL770" s="209"/>
      <c r="AM770" s="210"/>
      <c r="AO770" s="209"/>
      <c r="AP770" s="210"/>
      <c r="AR770" s="209"/>
      <c r="AS770" s="210"/>
      <c r="AU770" s="209"/>
      <c r="AV770" s="210"/>
      <c r="AX770" s="209"/>
      <c r="AY770" s="671"/>
      <c r="BA770" s="673"/>
      <c r="BB770" s="674"/>
      <c r="BD770" s="673"/>
      <c r="BE770" s="674"/>
      <c r="BG770" s="673"/>
      <c r="BH770" s="674"/>
      <c r="BJ770" s="673"/>
      <c r="BK770" s="674"/>
      <c r="BM770" s="673"/>
      <c r="BN770" s="674">
        <v>-1</v>
      </c>
      <c r="BP770" s="209"/>
      <c r="BQ770" s="210"/>
      <c r="BS770" s="209"/>
      <c r="BT770" s="210"/>
      <c r="BV770" s="209"/>
      <c r="BW770" s="210"/>
      <c r="BY770" s="209"/>
      <c r="BZ770" s="210"/>
      <c r="CB770" s="209"/>
      <c r="CC770" s="210"/>
      <c r="CE770" s="209"/>
      <c r="CF770" s="210"/>
      <c r="CH770" s="209"/>
      <c r="CI770" s="210"/>
      <c r="CK770" s="209"/>
      <c r="CL770" s="210"/>
      <c r="CN770" s="209"/>
      <c r="CO770" s="210"/>
    </row>
    <row r="771" spans="1:93" ht="24.95" customHeight="1">
      <c r="A771" s="654" t="str">
        <f ca="1">IFERROR(IF(INDIRECT($A$14&amp;ROW())&lt;&gt;"",COUNTIF(Summary!$B$30:$B$1054,INDIRECT($A$14&amp;ROW())),""),"")</f>
        <v/>
      </c>
      <c r="B771" s="672"/>
      <c r="C771" s="210"/>
      <c r="E771" s="209"/>
      <c r="F771" s="210"/>
      <c r="H771" s="209"/>
      <c r="I771" s="210"/>
      <c r="K771" s="209"/>
      <c r="L771" s="210"/>
      <c r="N771" s="209"/>
      <c r="O771" s="210"/>
      <c r="Q771" s="209"/>
      <c r="R771" s="210"/>
      <c r="T771" s="209"/>
      <c r="U771" s="210"/>
      <c r="W771" s="209"/>
      <c r="X771" s="210"/>
      <c r="Z771" s="209"/>
      <c r="AA771" s="210"/>
      <c r="AC771" s="209"/>
      <c r="AD771" s="210"/>
      <c r="AF771" s="209"/>
      <c r="AG771" s="210"/>
      <c r="AI771" s="209"/>
      <c r="AJ771" s="210"/>
      <c r="AL771" s="209"/>
      <c r="AM771" s="210"/>
      <c r="AO771" s="209"/>
      <c r="AP771" s="210"/>
      <c r="AR771" s="209"/>
      <c r="AS771" s="210"/>
      <c r="AU771" s="209"/>
      <c r="AV771" s="210"/>
      <c r="AX771" s="209"/>
      <c r="AY771" s="671"/>
      <c r="BA771" s="673"/>
      <c r="BB771" s="674"/>
      <c r="BD771" s="673"/>
      <c r="BE771" s="674"/>
      <c r="BG771" s="673"/>
      <c r="BH771" s="674"/>
      <c r="BJ771" s="673"/>
      <c r="BK771" s="674"/>
      <c r="BM771" s="673"/>
      <c r="BN771" s="674">
        <v>-1</v>
      </c>
      <c r="BP771" s="209"/>
      <c r="BQ771" s="210"/>
      <c r="BS771" s="209"/>
      <c r="BT771" s="210"/>
      <c r="BV771" s="209"/>
      <c r="BW771" s="210"/>
      <c r="BY771" s="209"/>
      <c r="BZ771" s="210"/>
      <c r="CB771" s="209"/>
      <c r="CC771" s="210"/>
      <c r="CE771" s="209"/>
      <c r="CF771" s="210"/>
      <c r="CH771" s="209"/>
      <c r="CI771" s="210"/>
      <c r="CK771" s="209"/>
      <c r="CL771" s="210"/>
      <c r="CN771" s="209"/>
      <c r="CO771" s="210"/>
    </row>
    <row r="772" spans="1:93" ht="24.95" customHeight="1">
      <c r="A772" s="654" t="str">
        <f ca="1">IFERROR(IF(INDIRECT($A$14&amp;ROW())&lt;&gt;"",COUNTIF(Summary!$B$30:$B$1054,INDIRECT($A$14&amp;ROW())),""),"")</f>
        <v/>
      </c>
      <c r="B772" s="672"/>
      <c r="C772" s="210"/>
      <c r="E772" s="209"/>
      <c r="F772" s="210"/>
      <c r="H772" s="209"/>
      <c r="I772" s="210"/>
      <c r="K772" s="209"/>
      <c r="L772" s="210"/>
      <c r="N772" s="209"/>
      <c r="O772" s="210"/>
      <c r="Q772" s="209"/>
      <c r="R772" s="210"/>
      <c r="T772" s="209"/>
      <c r="U772" s="210"/>
      <c r="W772" s="209"/>
      <c r="X772" s="210"/>
      <c r="Z772" s="209"/>
      <c r="AA772" s="210"/>
      <c r="AC772" s="209"/>
      <c r="AD772" s="210"/>
      <c r="AF772" s="209"/>
      <c r="AG772" s="210"/>
      <c r="AI772" s="209"/>
      <c r="AJ772" s="210"/>
      <c r="AL772" s="209"/>
      <c r="AM772" s="210"/>
      <c r="AO772" s="209"/>
      <c r="AP772" s="210"/>
      <c r="AR772" s="209"/>
      <c r="AS772" s="210"/>
      <c r="AU772" s="209"/>
      <c r="AV772" s="210"/>
      <c r="AX772" s="209"/>
      <c r="AY772" s="671"/>
      <c r="BA772" s="673"/>
      <c r="BB772" s="674"/>
      <c r="BD772" s="673"/>
      <c r="BE772" s="674"/>
      <c r="BG772" s="673"/>
      <c r="BH772" s="674"/>
      <c r="BJ772" s="673"/>
      <c r="BK772" s="674"/>
      <c r="BM772" s="673"/>
      <c r="BN772" s="674">
        <v>-1</v>
      </c>
      <c r="BP772" s="209"/>
      <c r="BQ772" s="210"/>
      <c r="BS772" s="209"/>
      <c r="BT772" s="210"/>
      <c r="BV772" s="209"/>
      <c r="BW772" s="210"/>
      <c r="BY772" s="209"/>
      <c r="BZ772" s="210"/>
      <c r="CB772" s="209"/>
      <c r="CC772" s="210"/>
      <c r="CE772" s="209"/>
      <c r="CF772" s="210"/>
      <c r="CH772" s="209"/>
      <c r="CI772" s="210"/>
      <c r="CK772" s="209"/>
      <c r="CL772" s="210"/>
      <c r="CN772" s="209"/>
      <c r="CO772" s="210"/>
    </row>
    <row r="773" spans="1:93" ht="24.95" customHeight="1">
      <c r="A773" s="654" t="str">
        <f ca="1">IFERROR(IF(INDIRECT($A$14&amp;ROW())&lt;&gt;"",COUNTIF(Summary!$B$30:$B$1054,INDIRECT($A$14&amp;ROW())),""),"")</f>
        <v/>
      </c>
      <c r="B773" s="672"/>
      <c r="C773" s="210"/>
      <c r="E773" s="209"/>
      <c r="F773" s="210"/>
      <c r="H773" s="209"/>
      <c r="I773" s="210"/>
      <c r="K773" s="209"/>
      <c r="L773" s="210"/>
      <c r="N773" s="209"/>
      <c r="O773" s="210"/>
      <c r="Q773" s="209"/>
      <c r="R773" s="210"/>
      <c r="T773" s="209"/>
      <c r="U773" s="210"/>
      <c r="W773" s="209"/>
      <c r="X773" s="210"/>
      <c r="Z773" s="209"/>
      <c r="AA773" s="210"/>
      <c r="AC773" s="209"/>
      <c r="AD773" s="210"/>
      <c r="AF773" s="209"/>
      <c r="AG773" s="210"/>
      <c r="AI773" s="209"/>
      <c r="AJ773" s="210"/>
      <c r="AL773" s="209"/>
      <c r="AM773" s="210"/>
      <c r="AO773" s="209"/>
      <c r="AP773" s="210"/>
      <c r="AR773" s="209"/>
      <c r="AS773" s="210"/>
      <c r="AU773" s="209"/>
      <c r="AV773" s="210"/>
      <c r="AX773" s="209"/>
      <c r="AY773" s="671"/>
      <c r="BA773" s="673"/>
      <c r="BB773" s="674"/>
      <c r="BD773" s="673"/>
      <c r="BE773" s="674"/>
      <c r="BG773" s="673"/>
      <c r="BH773" s="674"/>
      <c r="BJ773" s="673"/>
      <c r="BK773" s="674"/>
      <c r="BM773" s="673"/>
      <c r="BN773" s="674">
        <v>-1</v>
      </c>
      <c r="BP773" s="209"/>
      <c r="BQ773" s="210"/>
      <c r="BS773" s="209"/>
      <c r="BT773" s="210"/>
      <c r="BV773" s="209"/>
      <c r="BW773" s="210"/>
      <c r="BY773" s="209"/>
      <c r="BZ773" s="210"/>
      <c r="CB773" s="209"/>
      <c r="CC773" s="210"/>
      <c r="CE773" s="209"/>
      <c r="CF773" s="210"/>
      <c r="CH773" s="209"/>
      <c r="CI773" s="210"/>
      <c r="CK773" s="209"/>
      <c r="CL773" s="210"/>
      <c r="CN773" s="209"/>
      <c r="CO773" s="210"/>
    </row>
    <row r="774" spans="1:93" ht="24.95" customHeight="1">
      <c r="A774" s="654" t="str">
        <f ca="1">IFERROR(IF(INDIRECT($A$14&amp;ROW())&lt;&gt;"",COUNTIF(Summary!$B$30:$B$1054,INDIRECT($A$14&amp;ROW())),""),"")</f>
        <v/>
      </c>
      <c r="B774" s="672"/>
      <c r="C774" s="210"/>
      <c r="E774" s="209"/>
      <c r="F774" s="210"/>
      <c r="H774" s="209"/>
      <c r="I774" s="210"/>
      <c r="K774" s="209"/>
      <c r="L774" s="210"/>
      <c r="N774" s="209"/>
      <c r="O774" s="210"/>
      <c r="Q774" s="209"/>
      <c r="R774" s="210"/>
      <c r="T774" s="209"/>
      <c r="U774" s="210"/>
      <c r="W774" s="209"/>
      <c r="X774" s="210"/>
      <c r="Z774" s="209"/>
      <c r="AA774" s="210"/>
      <c r="AC774" s="209"/>
      <c r="AD774" s="210"/>
      <c r="AF774" s="209"/>
      <c r="AG774" s="210"/>
      <c r="AI774" s="209"/>
      <c r="AJ774" s="210"/>
      <c r="AL774" s="209"/>
      <c r="AM774" s="210"/>
      <c r="AO774" s="209"/>
      <c r="AP774" s="210"/>
      <c r="AR774" s="209"/>
      <c r="AS774" s="210"/>
      <c r="AU774" s="209"/>
      <c r="AV774" s="210"/>
      <c r="AX774" s="209"/>
      <c r="AY774" s="671"/>
      <c r="BA774" s="673"/>
      <c r="BB774" s="674"/>
      <c r="BD774" s="673"/>
      <c r="BE774" s="674"/>
      <c r="BG774" s="673"/>
      <c r="BH774" s="674"/>
      <c r="BJ774" s="673"/>
      <c r="BK774" s="674"/>
      <c r="BM774" s="673"/>
      <c r="BN774" s="674">
        <v>1</v>
      </c>
      <c r="BP774" s="209"/>
      <c r="BQ774" s="210"/>
      <c r="BS774" s="209"/>
      <c r="BT774" s="210"/>
      <c r="BV774" s="209"/>
      <c r="BW774" s="210"/>
      <c r="BY774" s="209"/>
      <c r="BZ774" s="210"/>
      <c r="CB774" s="209"/>
      <c r="CC774" s="210"/>
      <c r="CE774" s="209"/>
      <c r="CF774" s="210"/>
      <c r="CH774" s="209"/>
      <c r="CI774" s="210"/>
      <c r="CK774" s="209"/>
      <c r="CL774" s="210"/>
      <c r="CN774" s="209"/>
      <c r="CO774" s="210"/>
    </row>
    <row r="775" spans="1:93" ht="24.95" customHeight="1">
      <c r="A775" s="654" t="str">
        <f ca="1">IFERROR(IF(INDIRECT($A$14&amp;ROW())&lt;&gt;"",COUNTIF(Summary!$B$30:$B$1054,INDIRECT($A$14&amp;ROW())),""),"")</f>
        <v/>
      </c>
      <c r="B775" s="672"/>
      <c r="C775" s="210"/>
      <c r="E775" s="209"/>
      <c r="F775" s="210"/>
      <c r="H775" s="209"/>
      <c r="I775" s="210"/>
      <c r="K775" s="209"/>
      <c r="L775" s="210"/>
      <c r="N775" s="209"/>
      <c r="O775" s="210"/>
      <c r="Q775" s="209"/>
      <c r="R775" s="210"/>
      <c r="T775" s="209"/>
      <c r="U775" s="210"/>
      <c r="W775" s="209"/>
      <c r="X775" s="210"/>
      <c r="Z775" s="209"/>
      <c r="AA775" s="210"/>
      <c r="AC775" s="209"/>
      <c r="AD775" s="210"/>
      <c r="AF775" s="209"/>
      <c r="AG775" s="210"/>
      <c r="AI775" s="209"/>
      <c r="AJ775" s="210"/>
      <c r="AL775" s="209"/>
      <c r="AM775" s="210"/>
      <c r="AO775" s="209"/>
      <c r="AP775" s="210"/>
      <c r="AR775" s="209"/>
      <c r="AS775" s="210"/>
      <c r="AU775" s="209"/>
      <c r="AV775" s="210"/>
      <c r="AX775" s="209"/>
      <c r="AY775" s="671"/>
      <c r="BA775" s="673"/>
      <c r="BB775" s="674"/>
      <c r="BD775" s="673"/>
      <c r="BE775" s="674"/>
      <c r="BG775" s="673"/>
      <c r="BH775" s="674"/>
      <c r="BJ775" s="673"/>
      <c r="BK775" s="674"/>
      <c r="BM775" s="673"/>
      <c r="BN775" s="674">
        <v>1</v>
      </c>
      <c r="BP775" s="209"/>
      <c r="BQ775" s="210"/>
      <c r="BS775" s="209"/>
      <c r="BT775" s="210"/>
      <c r="BV775" s="209"/>
      <c r="BW775" s="210"/>
      <c r="BY775" s="209"/>
      <c r="BZ775" s="210"/>
      <c r="CB775" s="209"/>
      <c r="CC775" s="210"/>
      <c r="CE775" s="209"/>
      <c r="CF775" s="210"/>
      <c r="CH775" s="209"/>
      <c r="CI775" s="210"/>
      <c r="CK775" s="209"/>
      <c r="CL775" s="210"/>
      <c r="CN775" s="209"/>
      <c r="CO775" s="210"/>
    </row>
    <row r="776" spans="1:93" ht="24.95" customHeight="1">
      <c r="A776" s="654" t="str">
        <f ca="1">IFERROR(IF(INDIRECT($A$14&amp;ROW())&lt;&gt;"",COUNTIF(Summary!$B$30:$B$1054,INDIRECT($A$14&amp;ROW())),""),"")</f>
        <v/>
      </c>
      <c r="B776" s="672"/>
      <c r="C776" s="210"/>
      <c r="E776" s="209"/>
      <c r="F776" s="210"/>
      <c r="H776" s="209"/>
      <c r="I776" s="210"/>
      <c r="K776" s="209"/>
      <c r="L776" s="210"/>
      <c r="N776" s="209"/>
      <c r="O776" s="210"/>
      <c r="Q776" s="209"/>
      <c r="R776" s="210"/>
      <c r="T776" s="209"/>
      <c r="U776" s="210"/>
      <c r="W776" s="209"/>
      <c r="X776" s="210"/>
      <c r="Z776" s="209"/>
      <c r="AA776" s="210"/>
      <c r="AC776" s="209"/>
      <c r="AD776" s="210"/>
      <c r="AF776" s="209"/>
      <c r="AG776" s="210"/>
      <c r="AI776" s="209"/>
      <c r="AJ776" s="210"/>
      <c r="AL776" s="209"/>
      <c r="AM776" s="210"/>
      <c r="AO776" s="209"/>
      <c r="AP776" s="210"/>
      <c r="AR776" s="209"/>
      <c r="AS776" s="210"/>
      <c r="AU776" s="209"/>
      <c r="AV776" s="210"/>
      <c r="AX776" s="209"/>
      <c r="AY776" s="671"/>
      <c r="BA776" s="673"/>
      <c r="BB776" s="674"/>
      <c r="BD776" s="673"/>
      <c r="BE776" s="674"/>
      <c r="BG776" s="673"/>
      <c r="BH776" s="674"/>
      <c r="BJ776" s="673"/>
      <c r="BK776" s="674"/>
      <c r="BM776" s="673"/>
      <c r="BN776" s="674">
        <v>1</v>
      </c>
      <c r="BP776" s="209"/>
      <c r="BQ776" s="210"/>
      <c r="BS776" s="209"/>
      <c r="BT776" s="210"/>
      <c r="BV776" s="209"/>
      <c r="BW776" s="210"/>
      <c r="BY776" s="209"/>
      <c r="BZ776" s="210"/>
      <c r="CB776" s="209"/>
      <c r="CC776" s="210"/>
      <c r="CE776" s="209"/>
      <c r="CF776" s="210"/>
      <c r="CH776" s="209"/>
      <c r="CI776" s="210"/>
      <c r="CK776" s="209"/>
      <c r="CL776" s="210"/>
      <c r="CN776" s="209"/>
      <c r="CO776" s="210"/>
    </row>
    <row r="777" spans="1:93" ht="24.95" customHeight="1">
      <c r="A777" s="654" t="str">
        <f ca="1">IFERROR(IF(INDIRECT($A$14&amp;ROW())&lt;&gt;"",COUNTIF(Summary!$B$30:$B$1054,INDIRECT($A$14&amp;ROW())),""),"")</f>
        <v/>
      </c>
      <c r="B777" s="672"/>
      <c r="C777" s="210"/>
      <c r="E777" s="209"/>
      <c r="F777" s="210"/>
      <c r="H777" s="209"/>
      <c r="I777" s="210"/>
      <c r="K777" s="209"/>
      <c r="L777" s="210"/>
      <c r="N777" s="209"/>
      <c r="O777" s="210"/>
      <c r="Q777" s="209"/>
      <c r="R777" s="210"/>
      <c r="T777" s="209"/>
      <c r="U777" s="210"/>
      <c r="W777" s="209"/>
      <c r="X777" s="210"/>
      <c r="Z777" s="209"/>
      <c r="AA777" s="210"/>
      <c r="AC777" s="209"/>
      <c r="AD777" s="210"/>
      <c r="AF777" s="209"/>
      <c r="AG777" s="210"/>
      <c r="AI777" s="209"/>
      <c r="AJ777" s="210"/>
      <c r="AL777" s="209"/>
      <c r="AM777" s="210"/>
      <c r="AO777" s="209"/>
      <c r="AP777" s="210"/>
      <c r="AR777" s="209"/>
      <c r="AS777" s="210"/>
      <c r="AU777" s="209"/>
      <c r="AV777" s="210"/>
      <c r="AX777" s="209"/>
      <c r="AY777" s="671"/>
      <c r="BA777" s="673"/>
      <c r="BB777" s="674"/>
      <c r="BD777" s="673"/>
      <c r="BE777" s="674"/>
      <c r="BG777" s="673"/>
      <c r="BH777" s="674"/>
      <c r="BJ777" s="673"/>
      <c r="BK777" s="674"/>
      <c r="BM777" s="209"/>
      <c r="BN777" s="210"/>
      <c r="BP777" s="209"/>
      <c r="BQ777" s="210"/>
      <c r="BS777" s="209"/>
      <c r="BT777" s="210"/>
      <c r="BV777" s="209"/>
      <c r="BW777" s="210"/>
      <c r="BY777" s="209"/>
      <c r="BZ777" s="210"/>
      <c r="CB777" s="209"/>
      <c r="CC777" s="210"/>
      <c r="CE777" s="209"/>
      <c r="CF777" s="210"/>
      <c r="CH777" s="209"/>
      <c r="CI777" s="210"/>
      <c r="CK777" s="209"/>
      <c r="CL777" s="210"/>
      <c r="CN777" s="209"/>
      <c r="CO777" s="210"/>
    </row>
    <row r="778" spans="1:93" ht="24.95" customHeight="1">
      <c r="A778" s="654" t="str">
        <f ca="1">IFERROR(IF(INDIRECT($A$14&amp;ROW())&lt;&gt;"",COUNTIF(Summary!$B$30:$B$1054,INDIRECT($A$14&amp;ROW())),""),"")</f>
        <v/>
      </c>
      <c r="B778" s="672"/>
      <c r="C778" s="210"/>
      <c r="E778" s="209"/>
      <c r="F778" s="210"/>
      <c r="H778" s="209"/>
      <c r="I778" s="210"/>
      <c r="K778" s="209"/>
      <c r="L778" s="210"/>
      <c r="N778" s="209"/>
      <c r="O778" s="210"/>
      <c r="Q778" s="209"/>
      <c r="R778" s="210"/>
      <c r="T778" s="209"/>
      <c r="U778" s="210"/>
      <c r="W778" s="209"/>
      <c r="X778" s="210"/>
      <c r="Z778" s="209"/>
      <c r="AA778" s="210"/>
      <c r="AC778" s="209"/>
      <c r="AD778" s="210"/>
      <c r="AF778" s="209"/>
      <c r="AG778" s="210"/>
      <c r="AI778" s="209"/>
      <c r="AJ778" s="210"/>
      <c r="AL778" s="209"/>
      <c r="AM778" s="210"/>
      <c r="AO778" s="209"/>
      <c r="AP778" s="210"/>
      <c r="AR778" s="209"/>
      <c r="AS778" s="210"/>
      <c r="AU778" s="209"/>
      <c r="AV778" s="210"/>
      <c r="AX778" s="209"/>
      <c r="AY778" s="671"/>
      <c r="BA778" s="673"/>
      <c r="BB778" s="674"/>
      <c r="BD778" s="673"/>
      <c r="BE778" s="674"/>
      <c r="BG778" s="673"/>
      <c r="BH778" s="674"/>
      <c r="BJ778" s="673"/>
      <c r="BK778" s="674"/>
      <c r="BM778" s="209"/>
      <c r="BN778" s="210"/>
      <c r="BP778" s="209"/>
      <c r="BQ778" s="210"/>
      <c r="BS778" s="209"/>
      <c r="BT778" s="210"/>
      <c r="BV778" s="209"/>
      <c r="BW778" s="210"/>
      <c r="BY778" s="209"/>
      <c r="BZ778" s="210"/>
      <c r="CB778" s="209"/>
      <c r="CC778" s="210"/>
      <c r="CE778" s="209"/>
      <c r="CF778" s="210"/>
      <c r="CH778" s="209"/>
      <c r="CI778" s="210"/>
      <c r="CK778" s="209"/>
      <c r="CL778" s="210"/>
      <c r="CN778" s="209"/>
      <c r="CO778" s="210"/>
    </row>
    <row r="779" spans="1:93" ht="24.95" customHeight="1">
      <c r="A779" s="654" t="str">
        <f ca="1">IFERROR(IF(INDIRECT($A$14&amp;ROW())&lt;&gt;"",COUNTIF(Summary!$B$30:$B$1054,INDIRECT($A$14&amp;ROW())),""),"")</f>
        <v/>
      </c>
      <c r="B779" s="672"/>
      <c r="C779" s="210"/>
      <c r="E779" s="209"/>
      <c r="F779" s="210"/>
      <c r="H779" s="209"/>
      <c r="I779" s="210"/>
      <c r="K779" s="209"/>
      <c r="L779" s="210"/>
      <c r="N779" s="209"/>
      <c r="O779" s="210"/>
      <c r="Q779" s="209"/>
      <c r="R779" s="210"/>
      <c r="T779" s="209"/>
      <c r="U779" s="210"/>
      <c r="W779" s="209"/>
      <c r="X779" s="210"/>
      <c r="Z779" s="209"/>
      <c r="AA779" s="210"/>
      <c r="AC779" s="209"/>
      <c r="AD779" s="210"/>
      <c r="AF779" s="209"/>
      <c r="AG779" s="210"/>
      <c r="AI779" s="209"/>
      <c r="AJ779" s="210"/>
      <c r="AL779" s="209"/>
      <c r="AM779" s="210"/>
      <c r="AO779" s="209"/>
      <c r="AP779" s="210"/>
      <c r="AR779" s="209"/>
      <c r="AS779" s="210"/>
      <c r="AU779" s="209"/>
      <c r="AV779" s="210"/>
      <c r="AX779" s="209"/>
      <c r="AY779" s="671"/>
      <c r="BA779" s="673"/>
      <c r="BB779" s="674"/>
      <c r="BD779" s="673"/>
      <c r="BE779" s="674"/>
      <c r="BG779" s="673"/>
      <c r="BH779" s="674"/>
      <c r="BJ779" s="673"/>
      <c r="BK779" s="674"/>
      <c r="BM779" s="209"/>
      <c r="BN779" s="210"/>
      <c r="BP779" s="209"/>
      <c r="BQ779" s="210"/>
      <c r="BS779" s="209"/>
      <c r="BT779" s="210"/>
      <c r="BV779" s="209"/>
      <c r="BW779" s="210"/>
      <c r="BY779" s="209"/>
      <c r="BZ779" s="210"/>
      <c r="CB779" s="209"/>
      <c r="CC779" s="210"/>
      <c r="CE779" s="209"/>
      <c r="CF779" s="210"/>
      <c r="CH779" s="209"/>
      <c r="CI779" s="210"/>
      <c r="CK779" s="209"/>
      <c r="CL779" s="210"/>
      <c r="CN779" s="209"/>
      <c r="CO779" s="210"/>
    </row>
    <row r="780" spans="1:93" ht="24.95" customHeight="1">
      <c r="A780" s="654" t="str">
        <f ca="1">IFERROR(IF(INDIRECT($A$14&amp;ROW())&lt;&gt;"",COUNTIF(Summary!$B$30:$B$1054,INDIRECT($A$14&amp;ROW())),""),"")</f>
        <v/>
      </c>
      <c r="B780" s="672"/>
      <c r="C780" s="210"/>
      <c r="E780" s="209"/>
      <c r="F780" s="210"/>
      <c r="H780" s="209"/>
      <c r="I780" s="210"/>
      <c r="K780" s="209"/>
      <c r="L780" s="210"/>
      <c r="N780" s="209"/>
      <c r="O780" s="210"/>
      <c r="Q780" s="209"/>
      <c r="R780" s="210"/>
      <c r="T780" s="209"/>
      <c r="U780" s="210"/>
      <c r="W780" s="209"/>
      <c r="X780" s="210"/>
      <c r="Z780" s="209"/>
      <c r="AA780" s="210"/>
      <c r="AC780" s="209"/>
      <c r="AD780" s="210"/>
      <c r="AF780" s="209"/>
      <c r="AG780" s="210"/>
      <c r="AI780" s="209"/>
      <c r="AJ780" s="210"/>
      <c r="AL780" s="209"/>
      <c r="AM780" s="210"/>
      <c r="AO780" s="209"/>
      <c r="AP780" s="210"/>
      <c r="AR780" s="209"/>
      <c r="AS780" s="210"/>
      <c r="AU780" s="209"/>
      <c r="AV780" s="210"/>
      <c r="AX780" s="209"/>
      <c r="AY780" s="671"/>
      <c r="BA780" s="673"/>
      <c r="BB780" s="674"/>
      <c r="BD780" s="673"/>
      <c r="BE780" s="674"/>
      <c r="BG780" s="673"/>
      <c r="BH780" s="674"/>
      <c r="BJ780" s="673"/>
      <c r="BK780" s="674"/>
      <c r="BM780" s="209"/>
      <c r="BN780" s="210"/>
      <c r="BP780" s="209"/>
      <c r="BQ780" s="210"/>
      <c r="BS780" s="209"/>
      <c r="BT780" s="210"/>
      <c r="BV780" s="209"/>
      <c r="BW780" s="210"/>
      <c r="BY780" s="209"/>
      <c r="BZ780" s="210"/>
      <c r="CB780" s="209"/>
      <c r="CC780" s="210"/>
      <c r="CE780" s="209"/>
      <c r="CF780" s="210"/>
      <c r="CH780" s="209"/>
      <c r="CI780" s="210"/>
      <c r="CK780" s="209"/>
      <c r="CL780" s="210"/>
      <c r="CN780" s="209"/>
      <c r="CO780" s="210"/>
    </row>
    <row r="781" spans="1:93" ht="24.95" customHeight="1">
      <c r="A781" s="654" t="str">
        <f ca="1">IFERROR(IF(INDIRECT($A$14&amp;ROW())&lt;&gt;"",COUNTIF(Summary!$B$30:$B$1054,INDIRECT($A$14&amp;ROW())),""),"")</f>
        <v/>
      </c>
      <c r="B781" s="672"/>
      <c r="C781" s="210"/>
      <c r="E781" s="209"/>
      <c r="F781" s="210"/>
      <c r="H781" s="209"/>
      <c r="I781" s="210"/>
      <c r="K781" s="209"/>
      <c r="L781" s="210"/>
      <c r="N781" s="209"/>
      <c r="O781" s="210"/>
      <c r="Q781" s="209"/>
      <c r="R781" s="210"/>
      <c r="T781" s="209"/>
      <c r="U781" s="210"/>
      <c r="W781" s="209"/>
      <c r="X781" s="210"/>
      <c r="Z781" s="209"/>
      <c r="AA781" s="210"/>
      <c r="AC781" s="209"/>
      <c r="AD781" s="210"/>
      <c r="AF781" s="209"/>
      <c r="AG781" s="210"/>
      <c r="AI781" s="209"/>
      <c r="AJ781" s="210"/>
      <c r="AL781" s="209"/>
      <c r="AM781" s="210"/>
      <c r="AO781" s="209"/>
      <c r="AP781" s="210"/>
      <c r="AR781" s="209"/>
      <c r="AS781" s="210"/>
      <c r="AU781" s="209"/>
      <c r="AV781" s="210"/>
      <c r="AX781" s="209"/>
      <c r="AY781" s="671"/>
      <c r="BA781" s="673"/>
      <c r="BB781" s="674"/>
      <c r="BD781" s="673"/>
      <c r="BE781" s="674"/>
      <c r="BG781" s="673"/>
      <c r="BH781" s="674"/>
      <c r="BJ781" s="673"/>
      <c r="BK781" s="674"/>
      <c r="BM781" s="209"/>
      <c r="BN781" s="210"/>
      <c r="BP781" s="209"/>
      <c r="BQ781" s="210"/>
      <c r="BS781" s="209"/>
      <c r="BT781" s="210"/>
      <c r="BV781" s="209"/>
      <c r="BW781" s="210"/>
      <c r="BY781" s="209"/>
      <c r="BZ781" s="210"/>
      <c r="CB781" s="209"/>
      <c r="CC781" s="210"/>
      <c r="CE781" s="209"/>
      <c r="CF781" s="210"/>
      <c r="CH781" s="209"/>
      <c r="CI781" s="210"/>
      <c r="CK781" s="209"/>
      <c r="CL781" s="210"/>
      <c r="CN781" s="209"/>
      <c r="CO781" s="210"/>
    </row>
    <row r="782" spans="1:93" ht="24.95" customHeight="1">
      <c r="A782" s="654" t="str">
        <f ca="1">IFERROR(IF(INDIRECT($A$14&amp;ROW())&lt;&gt;"",COUNTIF(Summary!$B$30:$B$1054,INDIRECT($A$14&amp;ROW())),""),"")</f>
        <v/>
      </c>
      <c r="B782" s="672"/>
      <c r="C782" s="210"/>
      <c r="E782" s="209"/>
      <c r="F782" s="210"/>
      <c r="H782" s="209"/>
      <c r="I782" s="210"/>
      <c r="K782" s="209"/>
      <c r="L782" s="210"/>
      <c r="N782" s="209"/>
      <c r="O782" s="210"/>
      <c r="Q782" s="209"/>
      <c r="R782" s="210"/>
      <c r="T782" s="209"/>
      <c r="U782" s="210"/>
      <c r="W782" s="209"/>
      <c r="X782" s="210"/>
      <c r="Z782" s="209"/>
      <c r="AA782" s="210"/>
      <c r="AC782" s="209"/>
      <c r="AD782" s="210"/>
      <c r="AF782" s="209"/>
      <c r="AG782" s="210"/>
      <c r="AI782" s="209"/>
      <c r="AJ782" s="210"/>
      <c r="AL782" s="209"/>
      <c r="AM782" s="210"/>
      <c r="AO782" s="209"/>
      <c r="AP782" s="210"/>
      <c r="AR782" s="209"/>
      <c r="AS782" s="210"/>
      <c r="AU782" s="209"/>
      <c r="AV782" s="210"/>
      <c r="AX782" s="209"/>
      <c r="AY782" s="671"/>
      <c r="BA782" s="673"/>
      <c r="BB782" s="674"/>
      <c r="BD782" s="673"/>
      <c r="BE782" s="674"/>
      <c r="BG782" s="673"/>
      <c r="BH782" s="674"/>
      <c r="BJ782" s="673"/>
      <c r="BK782" s="674"/>
      <c r="BM782" s="209"/>
      <c r="BN782" s="210"/>
      <c r="BP782" s="209"/>
      <c r="BQ782" s="210"/>
      <c r="BS782" s="209"/>
      <c r="BT782" s="210"/>
      <c r="BV782" s="209"/>
      <c r="BW782" s="210"/>
      <c r="BY782" s="209"/>
      <c r="BZ782" s="210"/>
      <c r="CB782" s="209"/>
      <c r="CC782" s="210"/>
      <c r="CE782" s="209"/>
      <c r="CF782" s="210"/>
      <c r="CH782" s="209"/>
      <c r="CI782" s="210"/>
      <c r="CK782" s="209"/>
      <c r="CL782" s="210"/>
      <c r="CN782" s="209"/>
      <c r="CO782" s="210"/>
    </row>
    <row r="783" spans="1:93" ht="24.95" customHeight="1">
      <c r="A783" s="654" t="str">
        <f ca="1">IFERROR(IF(INDIRECT($A$14&amp;ROW())&lt;&gt;"",COUNTIF(Summary!$B$30:$B$1054,INDIRECT($A$14&amp;ROW())),""),"")</f>
        <v/>
      </c>
      <c r="B783" s="672"/>
      <c r="C783" s="210"/>
      <c r="E783" s="209"/>
      <c r="F783" s="210"/>
      <c r="H783" s="209"/>
      <c r="I783" s="210"/>
      <c r="K783" s="209"/>
      <c r="L783" s="210"/>
      <c r="N783" s="209"/>
      <c r="O783" s="210"/>
      <c r="Q783" s="209"/>
      <c r="R783" s="210"/>
      <c r="T783" s="209"/>
      <c r="U783" s="210"/>
      <c r="W783" s="209"/>
      <c r="X783" s="210"/>
      <c r="Z783" s="209"/>
      <c r="AA783" s="210"/>
      <c r="AC783" s="209"/>
      <c r="AD783" s="210"/>
      <c r="AF783" s="209"/>
      <c r="AG783" s="210"/>
      <c r="AI783" s="209"/>
      <c r="AJ783" s="210"/>
      <c r="AL783" s="209"/>
      <c r="AM783" s="210"/>
      <c r="AO783" s="209"/>
      <c r="AP783" s="210"/>
      <c r="AR783" s="209"/>
      <c r="AS783" s="210"/>
      <c r="AU783" s="209"/>
      <c r="AV783" s="210"/>
      <c r="AX783" s="209"/>
      <c r="AY783" s="671"/>
      <c r="BA783" s="673"/>
      <c r="BB783" s="674"/>
      <c r="BD783" s="673"/>
      <c r="BE783" s="674"/>
      <c r="BG783" s="673"/>
      <c r="BH783" s="674"/>
      <c r="BJ783" s="673"/>
      <c r="BK783" s="674"/>
      <c r="BM783" s="209"/>
      <c r="BN783" s="210"/>
      <c r="BP783" s="209"/>
      <c r="BQ783" s="210"/>
      <c r="BS783" s="209"/>
      <c r="BT783" s="210"/>
      <c r="BV783" s="209"/>
      <c r="BW783" s="210"/>
      <c r="BY783" s="209"/>
      <c r="BZ783" s="210"/>
      <c r="CB783" s="209"/>
      <c r="CC783" s="210"/>
      <c r="CE783" s="209"/>
      <c r="CF783" s="210"/>
      <c r="CH783" s="209"/>
      <c r="CI783" s="210"/>
      <c r="CK783" s="209"/>
      <c r="CL783" s="210"/>
      <c r="CN783" s="209"/>
      <c r="CO783" s="210"/>
    </row>
    <row r="784" spans="1:93" ht="24.95" customHeight="1">
      <c r="A784" s="654" t="str">
        <f ca="1">IFERROR(IF(INDIRECT($A$14&amp;ROW())&lt;&gt;"",COUNTIF(Summary!$B$30:$B$1054,INDIRECT($A$14&amp;ROW())),""),"")</f>
        <v/>
      </c>
      <c r="B784" s="672"/>
      <c r="C784" s="210"/>
      <c r="E784" s="209"/>
      <c r="F784" s="210"/>
      <c r="H784" s="209"/>
      <c r="I784" s="210"/>
      <c r="K784" s="209"/>
      <c r="L784" s="210"/>
      <c r="N784" s="209"/>
      <c r="O784" s="210"/>
      <c r="Q784" s="209"/>
      <c r="R784" s="210"/>
      <c r="T784" s="209"/>
      <c r="U784" s="210"/>
      <c r="W784" s="209"/>
      <c r="X784" s="210"/>
      <c r="Z784" s="209"/>
      <c r="AA784" s="210"/>
      <c r="AC784" s="209"/>
      <c r="AD784" s="210"/>
      <c r="AF784" s="209"/>
      <c r="AG784" s="210"/>
      <c r="AI784" s="209"/>
      <c r="AJ784" s="210"/>
      <c r="AL784" s="209"/>
      <c r="AM784" s="210"/>
      <c r="AO784" s="209"/>
      <c r="AP784" s="210"/>
      <c r="AR784" s="209"/>
      <c r="AS784" s="210"/>
      <c r="AU784" s="209"/>
      <c r="AV784" s="210"/>
      <c r="AX784" s="209"/>
      <c r="AY784" s="671"/>
      <c r="BA784" s="673"/>
      <c r="BB784" s="674"/>
      <c r="BD784" s="673"/>
      <c r="BE784" s="674"/>
      <c r="BG784" s="673"/>
      <c r="BH784" s="674"/>
      <c r="BJ784" s="673"/>
      <c r="BK784" s="674"/>
      <c r="BM784" s="209"/>
      <c r="BN784" s="210"/>
      <c r="BP784" s="209"/>
      <c r="BQ784" s="210"/>
      <c r="BS784" s="209"/>
      <c r="BT784" s="210"/>
      <c r="BV784" s="209"/>
      <c r="BW784" s="210"/>
      <c r="BY784" s="209"/>
      <c r="BZ784" s="210"/>
      <c r="CB784" s="209"/>
      <c r="CC784" s="210"/>
      <c r="CE784" s="209"/>
      <c r="CF784" s="210"/>
      <c r="CH784" s="209"/>
      <c r="CI784" s="210"/>
      <c r="CK784" s="209"/>
      <c r="CL784" s="210"/>
      <c r="CN784" s="209"/>
      <c r="CO784" s="210"/>
    </row>
    <row r="785" spans="1:93" ht="24.95" customHeight="1">
      <c r="A785" s="654" t="str">
        <f ca="1">IFERROR(IF(INDIRECT($A$14&amp;ROW())&lt;&gt;"",COUNTIF(Summary!$B$30:$B$1054,INDIRECT($A$14&amp;ROW())),""),"")</f>
        <v/>
      </c>
      <c r="B785" s="672"/>
      <c r="C785" s="210"/>
      <c r="E785" s="209"/>
      <c r="F785" s="210"/>
      <c r="H785" s="209"/>
      <c r="I785" s="210"/>
      <c r="K785" s="209"/>
      <c r="L785" s="210"/>
      <c r="N785" s="209"/>
      <c r="O785" s="210"/>
      <c r="Q785" s="209"/>
      <c r="R785" s="210"/>
      <c r="T785" s="209"/>
      <c r="U785" s="210"/>
      <c r="W785" s="209"/>
      <c r="X785" s="210"/>
      <c r="Z785" s="209"/>
      <c r="AA785" s="210"/>
      <c r="AC785" s="209"/>
      <c r="AD785" s="210"/>
      <c r="AF785" s="209"/>
      <c r="AG785" s="210"/>
      <c r="AI785" s="209"/>
      <c r="AJ785" s="210"/>
      <c r="AL785" s="209"/>
      <c r="AM785" s="210"/>
      <c r="AO785" s="209"/>
      <c r="AP785" s="210"/>
      <c r="AR785" s="209"/>
      <c r="AS785" s="210"/>
      <c r="AU785" s="209"/>
      <c r="AV785" s="210"/>
      <c r="AX785" s="209"/>
      <c r="AY785" s="671"/>
      <c r="BA785" s="673"/>
      <c r="BB785" s="674"/>
      <c r="BD785" s="673"/>
      <c r="BE785" s="674"/>
      <c r="BG785" s="673"/>
      <c r="BH785" s="674"/>
      <c r="BJ785" s="673"/>
      <c r="BK785" s="674"/>
      <c r="BM785" s="209"/>
      <c r="BN785" s="210"/>
      <c r="BP785" s="209"/>
      <c r="BQ785" s="210"/>
      <c r="BS785" s="209"/>
      <c r="BT785" s="210"/>
      <c r="BV785" s="209"/>
      <c r="BW785" s="210"/>
      <c r="BY785" s="209"/>
      <c r="BZ785" s="210"/>
      <c r="CB785" s="209"/>
      <c r="CC785" s="210"/>
      <c r="CE785" s="209"/>
      <c r="CF785" s="210"/>
      <c r="CH785" s="209"/>
      <c r="CI785" s="210"/>
      <c r="CK785" s="209"/>
      <c r="CL785" s="210"/>
      <c r="CN785" s="209"/>
      <c r="CO785" s="210"/>
    </row>
    <row r="786" spans="1:93" ht="24.95" customHeight="1">
      <c r="A786" s="654" t="str">
        <f ca="1">IFERROR(IF(INDIRECT($A$14&amp;ROW())&lt;&gt;"",COUNTIF(Summary!$B$30:$B$1054,INDIRECT($A$14&amp;ROW())),""),"")</f>
        <v/>
      </c>
      <c r="B786" s="672"/>
      <c r="C786" s="210"/>
      <c r="E786" s="209"/>
      <c r="F786" s="210"/>
      <c r="H786" s="209"/>
      <c r="I786" s="210"/>
      <c r="K786" s="209"/>
      <c r="L786" s="210"/>
      <c r="N786" s="209"/>
      <c r="O786" s="210"/>
      <c r="Q786" s="209"/>
      <c r="R786" s="210"/>
      <c r="T786" s="209"/>
      <c r="U786" s="210"/>
      <c r="W786" s="209"/>
      <c r="X786" s="210"/>
      <c r="Z786" s="209"/>
      <c r="AA786" s="210"/>
      <c r="AC786" s="209"/>
      <c r="AD786" s="210"/>
      <c r="AF786" s="209"/>
      <c r="AG786" s="210"/>
      <c r="AI786" s="209"/>
      <c r="AJ786" s="210"/>
      <c r="AL786" s="209"/>
      <c r="AM786" s="210"/>
      <c r="AO786" s="209"/>
      <c r="AP786" s="210"/>
      <c r="AR786" s="209"/>
      <c r="AS786" s="210"/>
      <c r="AU786" s="209"/>
      <c r="AV786" s="210"/>
      <c r="AX786" s="209"/>
      <c r="AY786" s="671"/>
      <c r="BA786" s="673"/>
      <c r="BB786" s="674"/>
      <c r="BD786" s="673"/>
      <c r="BE786" s="674"/>
      <c r="BG786" s="673"/>
      <c r="BH786" s="674"/>
      <c r="BJ786" s="673"/>
      <c r="BK786" s="674"/>
      <c r="BM786" s="209"/>
      <c r="BN786" s="210"/>
      <c r="BP786" s="209"/>
      <c r="BQ786" s="210"/>
      <c r="BS786" s="209"/>
      <c r="BT786" s="210"/>
      <c r="BV786" s="209"/>
      <c r="BW786" s="210"/>
      <c r="BY786" s="209"/>
      <c r="BZ786" s="210"/>
      <c r="CB786" s="209"/>
      <c r="CC786" s="210"/>
      <c r="CE786" s="209"/>
      <c r="CF786" s="210"/>
      <c r="CH786" s="209"/>
      <c r="CI786" s="210"/>
      <c r="CK786" s="209"/>
      <c r="CL786" s="210"/>
      <c r="CN786" s="209"/>
      <c r="CO786" s="210"/>
    </row>
    <row r="787" spans="1:93" ht="24.95" customHeight="1">
      <c r="A787" s="654" t="str">
        <f ca="1">IFERROR(IF(INDIRECT($A$14&amp;ROW())&lt;&gt;"",COUNTIF(Summary!$B$30:$B$1054,INDIRECT($A$14&amp;ROW())),""),"")</f>
        <v/>
      </c>
      <c r="B787" s="672"/>
      <c r="C787" s="210"/>
      <c r="E787" s="209"/>
      <c r="F787" s="210"/>
      <c r="H787" s="209"/>
      <c r="I787" s="210"/>
      <c r="K787" s="209"/>
      <c r="L787" s="210"/>
      <c r="N787" s="209"/>
      <c r="O787" s="210"/>
      <c r="Q787" s="209"/>
      <c r="R787" s="210"/>
      <c r="T787" s="209"/>
      <c r="U787" s="210"/>
      <c r="W787" s="209"/>
      <c r="X787" s="210"/>
      <c r="Z787" s="209"/>
      <c r="AA787" s="210"/>
      <c r="AC787" s="209"/>
      <c r="AD787" s="210"/>
      <c r="AF787" s="209"/>
      <c r="AG787" s="210"/>
      <c r="AI787" s="209"/>
      <c r="AJ787" s="210"/>
      <c r="AL787" s="209"/>
      <c r="AM787" s="210"/>
      <c r="AO787" s="209"/>
      <c r="AP787" s="210"/>
      <c r="AR787" s="209"/>
      <c r="AS787" s="210"/>
      <c r="AU787" s="209"/>
      <c r="AV787" s="210"/>
      <c r="AX787" s="209"/>
      <c r="AY787" s="671"/>
      <c r="BA787" s="673"/>
      <c r="BB787" s="674"/>
      <c r="BD787" s="673"/>
      <c r="BE787" s="674"/>
      <c r="BG787" s="673"/>
      <c r="BH787" s="674"/>
      <c r="BJ787" s="673"/>
      <c r="BK787" s="674"/>
      <c r="BM787" s="209"/>
      <c r="BN787" s="210"/>
      <c r="BP787" s="209"/>
      <c r="BQ787" s="210"/>
      <c r="BS787" s="209"/>
      <c r="BT787" s="210"/>
      <c r="BV787" s="209"/>
      <c r="BW787" s="210"/>
      <c r="BY787" s="209"/>
      <c r="BZ787" s="210"/>
      <c r="CB787" s="209"/>
      <c r="CC787" s="210"/>
      <c r="CE787" s="209"/>
      <c r="CF787" s="210"/>
      <c r="CH787" s="209"/>
      <c r="CI787" s="210"/>
      <c r="CK787" s="209"/>
      <c r="CL787" s="210"/>
      <c r="CN787" s="209"/>
      <c r="CO787" s="210"/>
    </row>
    <row r="788" spans="1:93" ht="24.95" customHeight="1">
      <c r="A788" s="654" t="str">
        <f ca="1">IFERROR(IF(INDIRECT($A$14&amp;ROW())&lt;&gt;"",COUNTIF(Summary!$B$30:$B$1054,INDIRECT($A$14&amp;ROW())),""),"")</f>
        <v/>
      </c>
      <c r="B788" s="672"/>
      <c r="C788" s="210"/>
      <c r="E788" s="209"/>
      <c r="F788" s="210"/>
      <c r="H788" s="209"/>
      <c r="I788" s="210"/>
      <c r="K788" s="209"/>
      <c r="L788" s="210"/>
      <c r="N788" s="209"/>
      <c r="O788" s="210"/>
      <c r="Q788" s="209"/>
      <c r="R788" s="210"/>
      <c r="T788" s="209"/>
      <c r="U788" s="210"/>
      <c r="W788" s="209"/>
      <c r="X788" s="210"/>
      <c r="Z788" s="209"/>
      <c r="AA788" s="210"/>
      <c r="AC788" s="209"/>
      <c r="AD788" s="210"/>
      <c r="AF788" s="209"/>
      <c r="AG788" s="210"/>
      <c r="AI788" s="209"/>
      <c r="AJ788" s="210"/>
      <c r="AL788" s="209"/>
      <c r="AM788" s="210"/>
      <c r="AO788" s="209"/>
      <c r="AP788" s="210"/>
      <c r="AR788" s="209"/>
      <c r="AS788" s="210"/>
      <c r="AU788" s="209"/>
      <c r="AV788" s="210"/>
      <c r="AX788" s="209"/>
      <c r="AY788" s="671"/>
      <c r="BA788" s="673"/>
      <c r="BB788" s="674"/>
      <c r="BD788" s="673"/>
      <c r="BE788" s="674"/>
      <c r="BG788" s="673"/>
      <c r="BH788" s="674"/>
      <c r="BJ788" s="673"/>
      <c r="BK788" s="674"/>
      <c r="BM788" s="209"/>
      <c r="BN788" s="210"/>
      <c r="BP788" s="209"/>
      <c r="BQ788" s="210"/>
      <c r="BS788" s="209"/>
      <c r="BT788" s="210"/>
      <c r="BV788" s="209"/>
      <c r="BW788" s="210"/>
      <c r="BY788" s="209"/>
      <c r="BZ788" s="210"/>
      <c r="CB788" s="209"/>
      <c r="CC788" s="210"/>
      <c r="CE788" s="209"/>
      <c r="CF788" s="210"/>
      <c r="CH788" s="209"/>
      <c r="CI788" s="210"/>
      <c r="CK788" s="209"/>
      <c r="CL788" s="210"/>
      <c r="CN788" s="209"/>
      <c r="CO788" s="210"/>
    </row>
    <row r="789" spans="1:93" ht="24.95" customHeight="1">
      <c r="A789" s="654" t="str">
        <f ca="1">IFERROR(IF(INDIRECT($A$14&amp;ROW())&lt;&gt;"",COUNTIF(Summary!$B$30:$B$1054,INDIRECT($A$14&amp;ROW())),""),"")</f>
        <v/>
      </c>
      <c r="B789" s="672"/>
      <c r="C789" s="210"/>
      <c r="E789" s="209"/>
      <c r="F789" s="210"/>
      <c r="H789" s="209"/>
      <c r="I789" s="210"/>
      <c r="K789" s="209"/>
      <c r="L789" s="210"/>
      <c r="N789" s="209"/>
      <c r="O789" s="210"/>
      <c r="Q789" s="209"/>
      <c r="R789" s="210"/>
      <c r="T789" s="209"/>
      <c r="U789" s="210"/>
      <c r="W789" s="209"/>
      <c r="X789" s="210"/>
      <c r="Z789" s="209"/>
      <c r="AA789" s="210"/>
      <c r="AC789" s="209"/>
      <c r="AD789" s="210"/>
      <c r="AF789" s="209"/>
      <c r="AG789" s="210"/>
      <c r="AI789" s="209"/>
      <c r="AJ789" s="210"/>
      <c r="AL789" s="209"/>
      <c r="AM789" s="210"/>
      <c r="AO789" s="209"/>
      <c r="AP789" s="210"/>
      <c r="AR789" s="209"/>
      <c r="AS789" s="210"/>
      <c r="AU789" s="209"/>
      <c r="AV789" s="210"/>
      <c r="AX789" s="209"/>
      <c r="AY789" s="671"/>
      <c r="BA789" s="673"/>
      <c r="BB789" s="674"/>
      <c r="BD789" s="673"/>
      <c r="BE789" s="674"/>
      <c r="BG789" s="673"/>
      <c r="BH789" s="674"/>
      <c r="BJ789" s="209"/>
      <c r="BK789" s="675"/>
      <c r="BM789" s="209"/>
      <c r="BN789" s="210"/>
      <c r="BP789" s="209"/>
      <c r="BQ789" s="210"/>
      <c r="BS789" s="209"/>
      <c r="BT789" s="210"/>
      <c r="BV789" s="209"/>
      <c r="BW789" s="210"/>
      <c r="BY789" s="209"/>
      <c r="BZ789" s="210"/>
      <c r="CB789" s="209"/>
      <c r="CC789" s="210"/>
      <c r="CE789" s="209"/>
      <c r="CF789" s="210"/>
      <c r="CH789" s="209"/>
      <c r="CI789" s="210"/>
      <c r="CK789" s="209"/>
      <c r="CL789" s="210"/>
      <c r="CN789" s="209"/>
      <c r="CO789" s="210"/>
    </row>
    <row r="790" spans="1:93" ht="24.95" customHeight="1">
      <c r="A790" s="654" t="str">
        <f ca="1">IFERROR(IF(INDIRECT($A$14&amp;ROW())&lt;&gt;"",COUNTIF(Summary!$B$30:$B$1054,INDIRECT($A$14&amp;ROW())),""),"")</f>
        <v/>
      </c>
      <c r="B790" s="672"/>
      <c r="C790" s="210"/>
      <c r="E790" s="209"/>
      <c r="F790" s="210"/>
      <c r="H790" s="209"/>
      <c r="I790" s="210"/>
      <c r="K790" s="209"/>
      <c r="L790" s="210"/>
      <c r="N790" s="209"/>
      <c r="O790" s="210"/>
      <c r="Q790" s="209"/>
      <c r="R790" s="210"/>
      <c r="T790" s="209"/>
      <c r="U790" s="210"/>
      <c r="W790" s="209"/>
      <c r="X790" s="210"/>
      <c r="Z790" s="209"/>
      <c r="AA790" s="210"/>
      <c r="AC790" s="209"/>
      <c r="AD790" s="210"/>
      <c r="AF790" s="209"/>
      <c r="AG790" s="210"/>
      <c r="AI790" s="209"/>
      <c r="AJ790" s="210"/>
      <c r="AL790" s="209"/>
      <c r="AM790" s="210"/>
      <c r="AO790" s="209"/>
      <c r="AP790" s="210"/>
      <c r="AR790" s="209"/>
      <c r="AS790" s="210"/>
      <c r="AU790" s="209"/>
      <c r="AV790" s="210"/>
      <c r="AX790" s="209"/>
      <c r="AY790" s="671"/>
      <c r="BA790" s="673"/>
      <c r="BB790" s="674"/>
      <c r="BD790" s="673"/>
      <c r="BE790" s="674"/>
      <c r="BG790" s="673"/>
      <c r="BH790" s="674"/>
      <c r="BJ790" s="209"/>
      <c r="BK790" s="675"/>
      <c r="BM790" s="209"/>
      <c r="BN790" s="210"/>
      <c r="BP790" s="209"/>
      <c r="BQ790" s="210"/>
      <c r="BS790" s="209"/>
      <c r="BT790" s="210"/>
      <c r="BV790" s="209"/>
      <c r="BW790" s="210"/>
      <c r="BY790" s="209"/>
      <c r="BZ790" s="210"/>
      <c r="CB790" s="209"/>
      <c r="CC790" s="210"/>
      <c r="CE790" s="209"/>
      <c r="CF790" s="210"/>
      <c r="CH790" s="209"/>
      <c r="CI790" s="210"/>
      <c r="CK790" s="209"/>
      <c r="CL790" s="210"/>
      <c r="CN790" s="209"/>
      <c r="CO790" s="210"/>
    </row>
    <row r="791" spans="1:93" ht="24.95" customHeight="1">
      <c r="A791" s="654" t="str">
        <f ca="1">IFERROR(IF(INDIRECT($A$14&amp;ROW())&lt;&gt;"",COUNTIF(Summary!$B$30:$B$1054,INDIRECT($A$14&amp;ROW())),""),"")</f>
        <v/>
      </c>
      <c r="B791" s="672"/>
      <c r="C791" s="210"/>
      <c r="E791" s="209"/>
      <c r="F791" s="210"/>
      <c r="H791" s="209"/>
      <c r="I791" s="210"/>
      <c r="K791" s="209"/>
      <c r="L791" s="210"/>
      <c r="N791" s="209"/>
      <c r="O791" s="210"/>
      <c r="Q791" s="209"/>
      <c r="R791" s="210"/>
      <c r="T791" s="209"/>
      <c r="U791" s="210"/>
      <c r="W791" s="209"/>
      <c r="X791" s="210"/>
      <c r="Z791" s="209"/>
      <c r="AA791" s="210"/>
      <c r="AC791" s="209"/>
      <c r="AD791" s="210"/>
      <c r="AF791" s="209"/>
      <c r="AG791" s="210"/>
      <c r="AI791" s="209"/>
      <c r="AJ791" s="210"/>
      <c r="AL791" s="209"/>
      <c r="AM791" s="210"/>
      <c r="AO791" s="209"/>
      <c r="AP791" s="210"/>
      <c r="AR791" s="209"/>
      <c r="AS791" s="210"/>
      <c r="AU791" s="209"/>
      <c r="AV791" s="210"/>
      <c r="AX791" s="209"/>
      <c r="AY791" s="671"/>
      <c r="BA791" s="673"/>
      <c r="BB791" s="674"/>
      <c r="BD791" s="673"/>
      <c r="BE791" s="674"/>
      <c r="BG791" s="673"/>
      <c r="BH791" s="674"/>
      <c r="BJ791" s="209"/>
      <c r="BK791" s="675"/>
      <c r="BM791" s="209"/>
      <c r="BN791" s="210"/>
      <c r="BP791" s="209"/>
      <c r="BQ791" s="210"/>
      <c r="BS791" s="209"/>
      <c r="BT791" s="210"/>
      <c r="BV791" s="209"/>
      <c r="BW791" s="210"/>
      <c r="BY791" s="209"/>
      <c r="BZ791" s="210"/>
      <c r="CB791" s="209"/>
      <c r="CC791" s="210"/>
      <c r="CE791" s="209"/>
      <c r="CF791" s="210"/>
      <c r="CH791" s="209"/>
      <c r="CI791" s="210"/>
      <c r="CK791" s="209"/>
      <c r="CL791" s="210"/>
      <c r="CN791" s="209"/>
      <c r="CO791" s="210"/>
    </row>
    <row r="792" spans="1:93" ht="24.95" customHeight="1">
      <c r="A792" s="654" t="str">
        <f ca="1">IFERROR(IF(INDIRECT($A$14&amp;ROW())&lt;&gt;"",COUNTIF(Summary!$B$30:$B$1054,INDIRECT($A$14&amp;ROW())),""),"")</f>
        <v/>
      </c>
      <c r="B792" s="672"/>
      <c r="C792" s="210"/>
      <c r="E792" s="209"/>
      <c r="F792" s="210"/>
      <c r="H792" s="209"/>
      <c r="I792" s="210"/>
      <c r="K792" s="209"/>
      <c r="L792" s="210"/>
      <c r="N792" s="209"/>
      <c r="O792" s="210"/>
      <c r="Q792" s="209"/>
      <c r="R792" s="210"/>
      <c r="T792" s="209"/>
      <c r="U792" s="210"/>
      <c r="W792" s="209"/>
      <c r="X792" s="210"/>
      <c r="Z792" s="209"/>
      <c r="AA792" s="210"/>
      <c r="AC792" s="209"/>
      <c r="AD792" s="210"/>
      <c r="AF792" s="209"/>
      <c r="AG792" s="210"/>
      <c r="AI792" s="209"/>
      <c r="AJ792" s="210"/>
      <c r="AL792" s="209"/>
      <c r="AM792" s="210"/>
      <c r="AO792" s="209"/>
      <c r="AP792" s="210"/>
      <c r="AR792" s="209"/>
      <c r="AS792" s="210"/>
      <c r="AU792" s="209"/>
      <c r="AV792" s="210"/>
      <c r="AX792" s="209"/>
      <c r="AY792" s="671"/>
      <c r="BA792" s="673"/>
      <c r="BB792" s="674"/>
      <c r="BD792" s="673"/>
      <c r="BE792" s="674"/>
      <c r="BG792" s="673"/>
      <c r="BH792" s="674"/>
      <c r="BJ792" s="209"/>
      <c r="BK792" s="675"/>
      <c r="BM792" s="209"/>
      <c r="BN792" s="210"/>
      <c r="BP792" s="209"/>
      <c r="BQ792" s="210"/>
      <c r="BS792" s="209"/>
      <c r="BT792" s="210"/>
      <c r="BV792" s="209"/>
      <c r="BW792" s="210"/>
      <c r="BY792" s="209"/>
      <c r="BZ792" s="210"/>
      <c r="CB792" s="209"/>
      <c r="CC792" s="210"/>
      <c r="CE792" s="209"/>
      <c r="CF792" s="210"/>
      <c r="CH792" s="209"/>
      <c r="CI792" s="210"/>
      <c r="CK792" s="209"/>
      <c r="CL792" s="210"/>
      <c r="CN792" s="209"/>
      <c r="CO792" s="210"/>
    </row>
    <row r="793" spans="1:93" ht="24.95" customHeight="1">
      <c r="A793" s="654" t="str">
        <f ca="1">IFERROR(IF(INDIRECT($A$14&amp;ROW())&lt;&gt;"",COUNTIF(Summary!$B$30:$B$1054,INDIRECT($A$14&amp;ROW())),""),"")</f>
        <v/>
      </c>
      <c r="B793" s="672"/>
      <c r="C793" s="210"/>
      <c r="E793" s="209"/>
      <c r="F793" s="210"/>
      <c r="H793" s="209"/>
      <c r="I793" s="210"/>
      <c r="K793" s="209"/>
      <c r="L793" s="210"/>
      <c r="N793" s="209"/>
      <c r="O793" s="210"/>
      <c r="Q793" s="209"/>
      <c r="R793" s="210"/>
      <c r="T793" s="209"/>
      <c r="U793" s="210"/>
      <c r="W793" s="209"/>
      <c r="X793" s="210"/>
      <c r="Z793" s="209"/>
      <c r="AA793" s="210"/>
      <c r="AC793" s="209"/>
      <c r="AD793" s="210"/>
      <c r="AF793" s="209"/>
      <c r="AG793" s="210"/>
      <c r="AI793" s="209"/>
      <c r="AJ793" s="210"/>
      <c r="AL793" s="209"/>
      <c r="AM793" s="210"/>
      <c r="AO793" s="209"/>
      <c r="AP793" s="210"/>
      <c r="AR793" s="209"/>
      <c r="AS793" s="210"/>
      <c r="AU793" s="209"/>
      <c r="AV793" s="210"/>
      <c r="AX793" s="209"/>
      <c r="AY793" s="671"/>
      <c r="BA793" s="673"/>
      <c r="BB793" s="674"/>
      <c r="BD793" s="673"/>
      <c r="BE793" s="674"/>
      <c r="BG793" s="673"/>
      <c r="BH793" s="674"/>
      <c r="BJ793" s="209"/>
      <c r="BK793" s="675"/>
      <c r="BM793" s="209"/>
      <c r="BN793" s="210"/>
      <c r="BP793" s="209"/>
      <c r="BQ793" s="210"/>
      <c r="BS793" s="209"/>
      <c r="BT793" s="210"/>
      <c r="BV793" s="209"/>
      <c r="BW793" s="210"/>
      <c r="BY793" s="209"/>
      <c r="BZ793" s="210"/>
      <c r="CB793" s="209"/>
      <c r="CC793" s="210"/>
      <c r="CE793" s="209"/>
      <c r="CF793" s="210"/>
      <c r="CH793" s="209"/>
      <c r="CI793" s="210"/>
      <c r="CK793" s="209"/>
      <c r="CL793" s="210"/>
      <c r="CN793" s="209"/>
      <c r="CO793" s="210"/>
    </row>
    <row r="794" spans="1:93" ht="24.95" customHeight="1">
      <c r="A794" s="654" t="str">
        <f ca="1">IFERROR(IF(INDIRECT($A$14&amp;ROW())&lt;&gt;"",COUNTIF(Summary!$B$30:$B$1054,INDIRECT($A$14&amp;ROW())),""),"")</f>
        <v/>
      </c>
      <c r="B794" s="672"/>
      <c r="C794" s="210"/>
      <c r="E794" s="209"/>
      <c r="F794" s="210"/>
      <c r="H794" s="209"/>
      <c r="I794" s="210"/>
      <c r="K794" s="209"/>
      <c r="L794" s="210"/>
      <c r="N794" s="209"/>
      <c r="O794" s="210"/>
      <c r="Q794" s="209"/>
      <c r="R794" s="210"/>
      <c r="T794" s="209"/>
      <c r="U794" s="210"/>
      <c r="W794" s="209"/>
      <c r="X794" s="210"/>
      <c r="Z794" s="209"/>
      <c r="AA794" s="210"/>
      <c r="AC794" s="209"/>
      <c r="AD794" s="210"/>
      <c r="AF794" s="209"/>
      <c r="AG794" s="210"/>
      <c r="AI794" s="209"/>
      <c r="AJ794" s="210"/>
      <c r="AL794" s="209"/>
      <c r="AM794" s="210"/>
      <c r="AO794" s="209"/>
      <c r="AP794" s="210"/>
      <c r="AR794" s="209"/>
      <c r="AS794" s="210"/>
      <c r="AU794" s="209"/>
      <c r="AV794" s="210"/>
      <c r="AX794" s="209"/>
      <c r="AY794" s="671"/>
      <c r="BA794" s="673"/>
      <c r="BB794" s="674"/>
      <c r="BD794" s="673"/>
      <c r="BE794" s="674"/>
      <c r="BG794" s="673"/>
      <c r="BH794" s="674"/>
      <c r="BJ794" s="209"/>
      <c r="BK794" s="675"/>
      <c r="BM794" s="209"/>
      <c r="BN794" s="210"/>
      <c r="BP794" s="209"/>
      <c r="BQ794" s="210"/>
      <c r="BS794" s="209"/>
      <c r="BT794" s="210"/>
      <c r="BV794" s="209"/>
      <c r="BW794" s="210"/>
      <c r="BY794" s="209"/>
      <c r="BZ794" s="210"/>
      <c r="CB794" s="209"/>
      <c r="CC794" s="210"/>
      <c r="CE794" s="209"/>
      <c r="CF794" s="210"/>
      <c r="CH794" s="209"/>
      <c r="CI794" s="210"/>
      <c r="CK794" s="209"/>
      <c r="CL794" s="210"/>
      <c r="CN794" s="209"/>
      <c r="CO794" s="210"/>
    </row>
    <row r="795" spans="1:93" ht="24.95" customHeight="1">
      <c r="A795" s="654" t="str">
        <f ca="1">IFERROR(IF(INDIRECT($A$14&amp;ROW())&lt;&gt;"",COUNTIF(Summary!$B$30:$B$1054,INDIRECT($A$14&amp;ROW())),""),"")</f>
        <v/>
      </c>
      <c r="B795" s="672"/>
      <c r="C795" s="210"/>
      <c r="E795" s="209"/>
      <c r="F795" s="210"/>
      <c r="H795" s="209"/>
      <c r="I795" s="210"/>
      <c r="K795" s="209"/>
      <c r="L795" s="210"/>
      <c r="N795" s="209"/>
      <c r="O795" s="210"/>
      <c r="Q795" s="209"/>
      <c r="R795" s="210"/>
      <c r="T795" s="209"/>
      <c r="U795" s="210"/>
      <c r="W795" s="209"/>
      <c r="X795" s="210"/>
      <c r="Z795" s="209"/>
      <c r="AA795" s="210"/>
      <c r="AC795" s="209"/>
      <c r="AD795" s="210"/>
      <c r="AF795" s="209"/>
      <c r="AG795" s="210"/>
      <c r="AI795" s="209"/>
      <c r="AJ795" s="210"/>
      <c r="AL795" s="209"/>
      <c r="AM795" s="210"/>
      <c r="AO795" s="209"/>
      <c r="AP795" s="210"/>
      <c r="AR795" s="209"/>
      <c r="AS795" s="210"/>
      <c r="AU795" s="209"/>
      <c r="AV795" s="210"/>
      <c r="AX795" s="209"/>
      <c r="AY795" s="671"/>
      <c r="BA795" s="673"/>
      <c r="BB795" s="674"/>
      <c r="BD795" s="673"/>
      <c r="BE795" s="674"/>
      <c r="BG795" s="673"/>
      <c r="BH795" s="674"/>
      <c r="BJ795" s="209"/>
      <c r="BK795" s="675"/>
      <c r="BM795" s="209"/>
      <c r="BN795" s="210"/>
      <c r="BP795" s="209"/>
      <c r="BQ795" s="210"/>
      <c r="BS795" s="209"/>
      <c r="BT795" s="210"/>
      <c r="BV795" s="209"/>
      <c r="BW795" s="210"/>
      <c r="BY795" s="209"/>
      <c r="BZ795" s="210"/>
      <c r="CB795" s="209"/>
      <c r="CC795" s="210"/>
      <c r="CE795" s="209"/>
      <c r="CF795" s="210"/>
      <c r="CH795" s="209"/>
      <c r="CI795" s="210"/>
      <c r="CK795" s="209"/>
      <c r="CL795" s="210"/>
      <c r="CN795" s="209"/>
      <c r="CO795" s="210"/>
    </row>
    <row r="796" spans="1:93" ht="24.95" customHeight="1">
      <c r="A796" s="654" t="str">
        <f ca="1">IFERROR(IF(INDIRECT($A$14&amp;ROW())&lt;&gt;"",COUNTIF(Summary!$B$30:$B$1054,INDIRECT($A$14&amp;ROW())),""),"")</f>
        <v/>
      </c>
      <c r="B796" s="672"/>
      <c r="C796" s="210"/>
      <c r="E796" s="209"/>
      <c r="F796" s="210"/>
      <c r="H796" s="209"/>
      <c r="I796" s="210"/>
      <c r="K796" s="209"/>
      <c r="L796" s="210"/>
      <c r="N796" s="209"/>
      <c r="O796" s="210"/>
      <c r="Q796" s="209"/>
      <c r="R796" s="210"/>
      <c r="T796" s="209"/>
      <c r="U796" s="210"/>
      <c r="W796" s="209"/>
      <c r="X796" s="210"/>
      <c r="Z796" s="209"/>
      <c r="AA796" s="210"/>
      <c r="AC796" s="209"/>
      <c r="AD796" s="210"/>
      <c r="AF796" s="209"/>
      <c r="AG796" s="210"/>
      <c r="AI796" s="209"/>
      <c r="AJ796" s="210"/>
      <c r="AL796" s="209"/>
      <c r="AM796" s="210"/>
      <c r="AO796" s="209"/>
      <c r="AP796" s="210"/>
      <c r="AR796" s="209"/>
      <c r="AS796" s="210"/>
      <c r="AU796" s="209"/>
      <c r="AV796" s="210"/>
      <c r="AX796" s="209"/>
      <c r="AY796" s="671"/>
      <c r="BA796" s="673"/>
      <c r="BB796" s="674"/>
      <c r="BD796" s="673"/>
      <c r="BE796" s="674"/>
      <c r="BG796" s="673"/>
      <c r="BH796" s="674"/>
      <c r="BJ796" s="209"/>
      <c r="BK796" s="675"/>
      <c r="BM796" s="209"/>
      <c r="BN796" s="210"/>
      <c r="BP796" s="209"/>
      <c r="BQ796" s="210"/>
      <c r="BS796" s="209"/>
      <c r="BT796" s="210"/>
      <c r="BV796" s="209"/>
      <c r="BW796" s="210"/>
      <c r="BY796" s="209"/>
      <c r="BZ796" s="210"/>
      <c r="CB796" s="209"/>
      <c r="CC796" s="210"/>
      <c r="CE796" s="209"/>
      <c r="CF796" s="210"/>
      <c r="CH796" s="209"/>
      <c r="CI796" s="210"/>
      <c r="CK796" s="209"/>
      <c r="CL796" s="210"/>
      <c r="CN796" s="209"/>
      <c r="CO796" s="210"/>
    </row>
    <row r="797" spans="1:93" ht="24.95" customHeight="1">
      <c r="A797" s="654" t="str">
        <f ca="1">IFERROR(IF(INDIRECT($A$14&amp;ROW())&lt;&gt;"",COUNTIF(Summary!$B$30:$B$1054,INDIRECT($A$14&amp;ROW())),""),"")</f>
        <v/>
      </c>
      <c r="B797" s="672"/>
      <c r="C797" s="210"/>
      <c r="E797" s="209"/>
      <c r="F797" s="210"/>
      <c r="H797" s="209"/>
      <c r="I797" s="210"/>
      <c r="K797" s="209"/>
      <c r="L797" s="210"/>
      <c r="N797" s="209"/>
      <c r="O797" s="210"/>
      <c r="Q797" s="209"/>
      <c r="R797" s="210"/>
      <c r="T797" s="209"/>
      <c r="U797" s="210"/>
      <c r="W797" s="209"/>
      <c r="X797" s="210"/>
      <c r="Z797" s="209"/>
      <c r="AA797" s="210"/>
      <c r="AC797" s="209"/>
      <c r="AD797" s="210"/>
      <c r="AF797" s="209"/>
      <c r="AG797" s="210"/>
      <c r="AI797" s="209"/>
      <c r="AJ797" s="210"/>
      <c r="AL797" s="209"/>
      <c r="AM797" s="210"/>
      <c r="AO797" s="209"/>
      <c r="AP797" s="210"/>
      <c r="AR797" s="209"/>
      <c r="AS797" s="210"/>
      <c r="AU797" s="209"/>
      <c r="AV797" s="210"/>
      <c r="AX797" s="209"/>
      <c r="AY797" s="671"/>
      <c r="BA797" s="673"/>
      <c r="BB797" s="674"/>
      <c r="BD797" s="673"/>
      <c r="BE797" s="674"/>
      <c r="BG797" s="673"/>
      <c r="BH797" s="674"/>
      <c r="BJ797" s="209"/>
      <c r="BK797" s="675"/>
      <c r="BM797" s="209"/>
      <c r="BN797" s="210"/>
      <c r="BP797" s="209"/>
      <c r="BQ797" s="210"/>
      <c r="BS797" s="209"/>
      <c r="BT797" s="210"/>
      <c r="BV797" s="209"/>
      <c r="BW797" s="210"/>
      <c r="BY797" s="209"/>
      <c r="BZ797" s="210"/>
      <c r="CB797" s="209"/>
      <c r="CC797" s="210"/>
      <c r="CE797" s="209"/>
      <c r="CF797" s="210"/>
      <c r="CH797" s="209"/>
      <c r="CI797" s="210"/>
      <c r="CK797" s="209"/>
      <c r="CL797" s="210"/>
      <c r="CN797" s="209"/>
      <c r="CO797" s="210"/>
    </row>
    <row r="798" spans="1:93" ht="24.95" customHeight="1">
      <c r="A798" s="654" t="str">
        <f ca="1">IFERROR(IF(INDIRECT($A$14&amp;ROW())&lt;&gt;"",COUNTIF(Summary!$B$30:$B$1054,INDIRECT($A$14&amp;ROW())),""),"")</f>
        <v/>
      </c>
      <c r="B798" s="672"/>
      <c r="C798" s="210"/>
      <c r="E798" s="209"/>
      <c r="F798" s="210"/>
      <c r="H798" s="209"/>
      <c r="I798" s="210"/>
      <c r="K798" s="209"/>
      <c r="L798" s="210"/>
      <c r="N798" s="209"/>
      <c r="O798" s="210"/>
      <c r="Q798" s="209"/>
      <c r="R798" s="210"/>
      <c r="T798" s="209"/>
      <c r="U798" s="210"/>
      <c r="W798" s="209"/>
      <c r="X798" s="210"/>
      <c r="Z798" s="209"/>
      <c r="AA798" s="210"/>
      <c r="AC798" s="209"/>
      <c r="AD798" s="210"/>
      <c r="AF798" s="209"/>
      <c r="AG798" s="210"/>
      <c r="AI798" s="209"/>
      <c r="AJ798" s="210"/>
      <c r="AL798" s="209"/>
      <c r="AM798" s="210"/>
      <c r="AO798" s="209"/>
      <c r="AP798" s="210"/>
      <c r="AR798" s="209"/>
      <c r="AS798" s="210"/>
      <c r="AU798" s="209"/>
      <c r="AV798" s="210"/>
      <c r="AX798" s="209"/>
      <c r="AY798" s="671"/>
      <c r="BA798" s="673"/>
      <c r="BB798" s="674"/>
      <c r="BD798" s="673"/>
      <c r="BE798" s="674"/>
      <c r="BG798" s="209"/>
      <c r="BH798" s="210"/>
      <c r="BJ798" s="209"/>
      <c r="BK798" s="675"/>
      <c r="BM798" s="209"/>
      <c r="BN798" s="210"/>
      <c r="BP798" s="209"/>
      <c r="BQ798" s="210"/>
      <c r="BS798" s="209"/>
      <c r="BT798" s="210"/>
      <c r="BV798" s="209"/>
      <c r="BW798" s="210"/>
      <c r="BY798" s="209"/>
      <c r="BZ798" s="210"/>
      <c r="CB798" s="209"/>
      <c r="CC798" s="210"/>
      <c r="CE798" s="209"/>
      <c r="CF798" s="210"/>
      <c r="CH798" s="209"/>
      <c r="CI798" s="210"/>
      <c r="CK798" s="209"/>
      <c r="CL798" s="210"/>
      <c r="CN798" s="209"/>
      <c r="CO798" s="210"/>
    </row>
    <row r="799" spans="1:93" ht="24.95" customHeight="1">
      <c r="A799" s="654" t="str">
        <f ca="1">IFERROR(IF(INDIRECT($A$14&amp;ROW())&lt;&gt;"",COUNTIF(Summary!$B$30:$B$1054,INDIRECT($A$14&amp;ROW())),""),"")</f>
        <v/>
      </c>
      <c r="B799" s="672"/>
      <c r="C799" s="210"/>
      <c r="E799" s="209"/>
      <c r="F799" s="210"/>
      <c r="H799" s="209"/>
      <c r="I799" s="210"/>
      <c r="K799" s="209"/>
      <c r="L799" s="210"/>
      <c r="N799" s="209"/>
      <c r="O799" s="210"/>
      <c r="Q799" s="209"/>
      <c r="R799" s="210"/>
      <c r="T799" s="209"/>
      <c r="U799" s="210"/>
      <c r="W799" s="209"/>
      <c r="X799" s="210"/>
      <c r="Z799" s="209"/>
      <c r="AA799" s="210"/>
      <c r="AC799" s="209"/>
      <c r="AD799" s="210"/>
      <c r="AF799" s="209"/>
      <c r="AG799" s="210"/>
      <c r="AI799" s="209"/>
      <c r="AJ799" s="210"/>
      <c r="AL799" s="209"/>
      <c r="AM799" s="210"/>
      <c r="AO799" s="209"/>
      <c r="AP799" s="210"/>
      <c r="AR799" s="209"/>
      <c r="AS799" s="210"/>
      <c r="AU799" s="209"/>
      <c r="AV799" s="210"/>
      <c r="AX799" s="209"/>
      <c r="AY799" s="671"/>
      <c r="BA799" s="673"/>
      <c r="BB799" s="674"/>
      <c r="BD799" s="673"/>
      <c r="BE799" s="674"/>
      <c r="BG799" s="209"/>
      <c r="BH799" s="210"/>
      <c r="BJ799" s="209"/>
      <c r="BK799" s="675"/>
      <c r="BM799" s="209"/>
      <c r="BN799" s="210"/>
      <c r="BP799" s="209"/>
      <c r="BQ799" s="210"/>
      <c r="BS799" s="209"/>
      <c r="BT799" s="210"/>
      <c r="BV799" s="209"/>
      <c r="BW799" s="210"/>
      <c r="BY799" s="209"/>
      <c r="BZ799" s="210"/>
      <c r="CB799" s="209"/>
      <c r="CC799" s="210"/>
      <c r="CE799" s="209"/>
      <c r="CF799" s="210"/>
      <c r="CH799" s="209"/>
      <c r="CI799" s="210"/>
      <c r="CK799" s="209"/>
      <c r="CL799" s="210"/>
      <c r="CN799" s="209"/>
      <c r="CO799" s="210"/>
    </row>
    <row r="800" spans="1:93" ht="24.95" customHeight="1">
      <c r="A800" s="654" t="str">
        <f ca="1">IFERROR(IF(INDIRECT($A$14&amp;ROW())&lt;&gt;"",COUNTIF(Summary!$B$30:$B$1054,INDIRECT($A$14&amp;ROW())),""),"")</f>
        <v/>
      </c>
      <c r="B800" s="672"/>
      <c r="C800" s="210"/>
      <c r="E800" s="209"/>
      <c r="F800" s="210"/>
      <c r="H800" s="209"/>
      <c r="I800" s="210"/>
      <c r="K800" s="209"/>
      <c r="L800" s="210"/>
      <c r="N800" s="209"/>
      <c r="O800" s="210"/>
      <c r="Q800" s="209"/>
      <c r="R800" s="210"/>
      <c r="T800" s="209"/>
      <c r="U800" s="210"/>
      <c r="W800" s="209"/>
      <c r="X800" s="210"/>
      <c r="Z800" s="209"/>
      <c r="AA800" s="210"/>
      <c r="AC800" s="209"/>
      <c r="AD800" s="210"/>
      <c r="AF800" s="209"/>
      <c r="AG800" s="210"/>
      <c r="AI800" s="209"/>
      <c r="AJ800" s="210"/>
      <c r="AL800" s="209"/>
      <c r="AM800" s="210"/>
      <c r="AO800" s="209"/>
      <c r="AP800" s="210"/>
      <c r="AR800" s="209"/>
      <c r="AS800" s="210"/>
      <c r="AU800" s="209"/>
      <c r="AV800" s="210"/>
      <c r="AX800" s="209"/>
      <c r="AY800" s="671"/>
      <c r="BA800" s="673"/>
      <c r="BB800" s="674"/>
      <c r="BD800" s="673"/>
      <c r="BE800" s="674"/>
      <c r="BG800" s="209"/>
      <c r="BH800" s="210"/>
      <c r="BJ800" s="209"/>
      <c r="BK800" s="675"/>
      <c r="BM800" s="209"/>
      <c r="BN800" s="210"/>
      <c r="BP800" s="209"/>
      <c r="BQ800" s="210"/>
      <c r="BS800" s="209"/>
      <c r="BT800" s="210"/>
      <c r="BV800" s="209"/>
      <c r="BW800" s="210"/>
      <c r="BY800" s="209"/>
      <c r="BZ800" s="210"/>
      <c r="CB800" s="209"/>
      <c r="CC800" s="210"/>
      <c r="CE800" s="209"/>
      <c r="CF800" s="210"/>
      <c r="CH800" s="209"/>
      <c r="CI800" s="210"/>
      <c r="CK800" s="209"/>
      <c r="CL800" s="210"/>
      <c r="CN800" s="209"/>
      <c r="CO800" s="210"/>
    </row>
    <row r="801" spans="1:93" ht="24.95" customHeight="1">
      <c r="A801" s="654" t="str">
        <f ca="1">IFERROR(IF(INDIRECT($A$14&amp;ROW())&lt;&gt;"",COUNTIF(Summary!$B$30:$B$1054,INDIRECT($A$14&amp;ROW())),""),"")</f>
        <v/>
      </c>
      <c r="B801" s="672"/>
      <c r="C801" s="210"/>
      <c r="E801" s="209"/>
      <c r="F801" s="210"/>
      <c r="H801" s="209"/>
      <c r="I801" s="210"/>
      <c r="K801" s="209"/>
      <c r="L801" s="210"/>
      <c r="N801" s="209"/>
      <c r="O801" s="210"/>
      <c r="Q801" s="209"/>
      <c r="R801" s="210"/>
      <c r="T801" s="209"/>
      <c r="U801" s="210"/>
      <c r="W801" s="209"/>
      <c r="X801" s="210"/>
      <c r="Z801" s="209"/>
      <c r="AA801" s="210"/>
      <c r="AC801" s="209"/>
      <c r="AD801" s="210"/>
      <c r="AF801" s="209"/>
      <c r="AG801" s="210"/>
      <c r="AI801" s="209"/>
      <c r="AJ801" s="210"/>
      <c r="AL801" s="209"/>
      <c r="AM801" s="210"/>
      <c r="AO801" s="209"/>
      <c r="AP801" s="210"/>
      <c r="AR801" s="209"/>
      <c r="AS801" s="210"/>
      <c r="AU801" s="209"/>
      <c r="AV801" s="210"/>
      <c r="AX801" s="209"/>
      <c r="AY801" s="671"/>
      <c r="BA801" s="673"/>
      <c r="BB801" s="674"/>
      <c r="BD801" s="673"/>
      <c r="BE801" s="674"/>
      <c r="BG801" s="209"/>
      <c r="BH801" s="210"/>
      <c r="BJ801" s="209"/>
      <c r="BK801" s="675"/>
      <c r="BM801" s="209"/>
      <c r="BN801" s="210"/>
      <c r="BP801" s="209"/>
      <c r="BQ801" s="210"/>
      <c r="BS801" s="209"/>
      <c r="BT801" s="210"/>
      <c r="BV801" s="209"/>
      <c r="BW801" s="210"/>
      <c r="BY801" s="209"/>
      <c r="BZ801" s="210"/>
      <c r="CB801" s="209"/>
      <c r="CC801" s="210"/>
      <c r="CE801" s="209"/>
      <c r="CF801" s="210"/>
      <c r="CH801" s="209"/>
      <c r="CI801" s="210"/>
      <c r="CK801" s="209"/>
      <c r="CL801" s="210"/>
      <c r="CN801" s="209"/>
      <c r="CO801" s="210"/>
    </row>
    <row r="802" spans="1:93" ht="24.95" customHeight="1">
      <c r="A802" s="654" t="str">
        <f ca="1">IFERROR(IF(INDIRECT($A$14&amp;ROW())&lt;&gt;"",COUNTIF(Summary!$B$30:$B$1054,INDIRECT($A$14&amp;ROW())),""),"")</f>
        <v/>
      </c>
      <c r="B802" s="672"/>
      <c r="C802" s="210"/>
      <c r="E802" s="209"/>
      <c r="F802" s="210"/>
      <c r="H802" s="209"/>
      <c r="I802" s="210"/>
      <c r="K802" s="209"/>
      <c r="L802" s="210"/>
      <c r="N802" s="209"/>
      <c r="O802" s="210"/>
      <c r="Q802" s="209"/>
      <c r="R802" s="210"/>
      <c r="T802" s="209"/>
      <c r="U802" s="210"/>
      <c r="W802" s="209"/>
      <c r="X802" s="210"/>
      <c r="Z802" s="209"/>
      <c r="AA802" s="210"/>
      <c r="AC802" s="209"/>
      <c r="AD802" s="210"/>
      <c r="AF802" s="209"/>
      <c r="AG802" s="210"/>
      <c r="AI802" s="209"/>
      <c r="AJ802" s="210"/>
      <c r="AL802" s="209"/>
      <c r="AM802" s="210"/>
      <c r="AO802" s="209"/>
      <c r="AP802" s="210"/>
      <c r="AR802" s="209"/>
      <c r="AS802" s="210"/>
      <c r="AU802" s="209"/>
      <c r="AV802" s="210"/>
      <c r="AX802" s="209"/>
      <c r="AY802" s="671"/>
      <c r="BA802" s="673"/>
      <c r="BB802" s="674"/>
      <c r="BD802" s="673"/>
      <c r="BE802" s="674"/>
      <c r="BG802" s="209"/>
      <c r="BH802" s="210"/>
      <c r="BJ802" s="209"/>
      <c r="BK802" s="675"/>
      <c r="BM802" s="209"/>
      <c r="BN802" s="210"/>
      <c r="BP802" s="209"/>
      <c r="BQ802" s="210"/>
      <c r="BS802" s="209"/>
      <c r="BT802" s="210"/>
      <c r="BV802" s="209"/>
      <c r="BW802" s="210"/>
      <c r="BY802" s="209"/>
      <c r="BZ802" s="210"/>
      <c r="CB802" s="209"/>
      <c r="CC802" s="210"/>
      <c r="CE802" s="209"/>
      <c r="CF802" s="210"/>
      <c r="CH802" s="209"/>
      <c r="CI802" s="210"/>
      <c r="CK802" s="209"/>
      <c r="CL802" s="210"/>
      <c r="CN802" s="209"/>
      <c r="CO802" s="210"/>
    </row>
    <row r="803" spans="1:93" ht="24.95" customHeight="1">
      <c r="A803" s="654" t="str">
        <f ca="1">IFERROR(IF(INDIRECT($A$14&amp;ROW())&lt;&gt;"",COUNTIF(Summary!$B$30:$B$1054,INDIRECT($A$14&amp;ROW())),""),"")</f>
        <v/>
      </c>
      <c r="B803" s="672"/>
      <c r="C803" s="210"/>
      <c r="E803" s="209"/>
      <c r="F803" s="210"/>
      <c r="H803" s="209"/>
      <c r="I803" s="210"/>
      <c r="K803" s="209"/>
      <c r="L803" s="210"/>
      <c r="N803" s="209"/>
      <c r="O803" s="210"/>
      <c r="Q803" s="209"/>
      <c r="R803" s="210"/>
      <c r="T803" s="209"/>
      <c r="U803" s="210"/>
      <c r="W803" s="209"/>
      <c r="X803" s="210"/>
      <c r="Z803" s="209"/>
      <c r="AA803" s="210"/>
      <c r="AC803" s="209"/>
      <c r="AD803" s="210"/>
      <c r="AF803" s="209"/>
      <c r="AG803" s="210"/>
      <c r="AI803" s="209"/>
      <c r="AJ803" s="210"/>
      <c r="AL803" s="209"/>
      <c r="AM803" s="210"/>
      <c r="AO803" s="209"/>
      <c r="AP803" s="210"/>
      <c r="AR803" s="209"/>
      <c r="AS803" s="210"/>
      <c r="AU803" s="209"/>
      <c r="AV803" s="210"/>
      <c r="AX803" s="209"/>
      <c r="AY803" s="671"/>
      <c r="BA803" s="673"/>
      <c r="BB803" s="674"/>
      <c r="BD803" s="673"/>
      <c r="BE803" s="674"/>
      <c r="BG803" s="209"/>
      <c r="BH803" s="210"/>
      <c r="BJ803" s="209"/>
      <c r="BK803" s="675"/>
      <c r="BM803" s="209"/>
      <c r="BN803" s="210"/>
      <c r="BP803" s="209"/>
      <c r="BQ803" s="210"/>
      <c r="BS803" s="209"/>
      <c r="BT803" s="210"/>
      <c r="BV803" s="209"/>
      <c r="BW803" s="210"/>
      <c r="BY803" s="209"/>
      <c r="BZ803" s="210"/>
      <c r="CB803" s="209"/>
      <c r="CC803" s="210"/>
      <c r="CE803" s="209"/>
      <c r="CF803" s="210"/>
      <c r="CH803" s="209"/>
      <c r="CI803" s="210"/>
      <c r="CK803" s="209"/>
      <c r="CL803" s="210"/>
      <c r="CN803" s="209"/>
      <c r="CO803" s="210"/>
    </row>
    <row r="804" spans="1:93" ht="24.95" customHeight="1">
      <c r="A804" s="654" t="str">
        <f ca="1">IFERROR(IF(INDIRECT($A$14&amp;ROW())&lt;&gt;"",COUNTIF(Summary!$B$30:$B$1054,INDIRECT($A$14&amp;ROW())),""),"")</f>
        <v/>
      </c>
      <c r="B804" s="672"/>
      <c r="C804" s="210"/>
      <c r="E804" s="209"/>
      <c r="F804" s="210"/>
      <c r="H804" s="209"/>
      <c r="I804" s="210"/>
      <c r="K804" s="209"/>
      <c r="L804" s="210"/>
      <c r="N804" s="209"/>
      <c r="O804" s="210"/>
      <c r="Q804" s="209"/>
      <c r="R804" s="210"/>
      <c r="T804" s="209"/>
      <c r="U804" s="210"/>
      <c r="W804" s="209"/>
      <c r="X804" s="210"/>
      <c r="Z804" s="209"/>
      <c r="AA804" s="210"/>
      <c r="AC804" s="209"/>
      <c r="AD804" s="210"/>
      <c r="AF804" s="209"/>
      <c r="AG804" s="210"/>
      <c r="AI804" s="209"/>
      <c r="AJ804" s="210"/>
      <c r="AL804" s="209"/>
      <c r="AM804" s="210"/>
      <c r="AO804" s="209"/>
      <c r="AP804" s="210"/>
      <c r="AR804" s="209"/>
      <c r="AS804" s="210"/>
      <c r="AU804" s="209"/>
      <c r="AV804" s="210"/>
      <c r="AX804" s="209"/>
      <c r="AY804" s="671"/>
      <c r="BA804" s="673"/>
      <c r="BB804" s="674"/>
      <c r="BD804" s="673"/>
      <c r="BE804" s="674"/>
      <c r="BG804" s="209"/>
      <c r="BH804" s="210"/>
      <c r="BJ804" s="209"/>
      <c r="BK804" s="675"/>
      <c r="BM804" s="209"/>
      <c r="BN804" s="210"/>
      <c r="BP804" s="209"/>
      <c r="BQ804" s="210"/>
      <c r="BS804" s="209"/>
      <c r="BT804" s="210"/>
      <c r="BV804" s="209"/>
      <c r="BW804" s="210"/>
      <c r="BY804" s="209"/>
      <c r="BZ804" s="210"/>
      <c r="CB804" s="209"/>
      <c r="CC804" s="210"/>
      <c r="CE804" s="209"/>
      <c r="CF804" s="210"/>
      <c r="CH804" s="209"/>
      <c r="CI804" s="210"/>
      <c r="CK804" s="209"/>
      <c r="CL804" s="210"/>
      <c r="CN804" s="209"/>
      <c r="CO804" s="210"/>
    </row>
    <row r="805" spans="1:93" ht="24.95" customHeight="1">
      <c r="A805" s="654" t="str">
        <f ca="1">IFERROR(IF(INDIRECT($A$14&amp;ROW())&lt;&gt;"",COUNTIF(Summary!$B$30:$B$1054,INDIRECT($A$14&amp;ROW())),""),"")</f>
        <v/>
      </c>
      <c r="B805" s="672"/>
      <c r="C805" s="210"/>
      <c r="E805" s="209"/>
      <c r="F805" s="210"/>
      <c r="H805" s="209"/>
      <c r="I805" s="210"/>
      <c r="K805" s="209"/>
      <c r="L805" s="210"/>
      <c r="N805" s="209"/>
      <c r="O805" s="210"/>
      <c r="Q805" s="209"/>
      <c r="R805" s="210"/>
      <c r="T805" s="209"/>
      <c r="U805" s="210"/>
      <c r="W805" s="209"/>
      <c r="X805" s="210"/>
      <c r="Z805" s="209"/>
      <c r="AA805" s="210"/>
      <c r="AC805" s="209"/>
      <c r="AD805" s="210"/>
      <c r="AF805" s="209"/>
      <c r="AG805" s="210"/>
      <c r="AI805" s="209"/>
      <c r="AJ805" s="210"/>
      <c r="AL805" s="209"/>
      <c r="AM805" s="210"/>
      <c r="AO805" s="209"/>
      <c r="AP805" s="210"/>
      <c r="AR805" s="209"/>
      <c r="AS805" s="210"/>
      <c r="AU805" s="209"/>
      <c r="AV805" s="210"/>
      <c r="AX805" s="209"/>
      <c r="AY805" s="671"/>
      <c r="BA805" s="673"/>
      <c r="BB805" s="674"/>
      <c r="BD805" s="673"/>
      <c r="BE805" s="674"/>
      <c r="BG805" s="209"/>
      <c r="BH805" s="210"/>
      <c r="BJ805" s="209"/>
      <c r="BK805" s="675"/>
      <c r="BM805" s="209"/>
      <c r="BN805" s="210"/>
      <c r="BP805" s="209"/>
      <c r="BQ805" s="210"/>
      <c r="BS805" s="209"/>
      <c r="BT805" s="210"/>
      <c r="BV805" s="209"/>
      <c r="BW805" s="210"/>
      <c r="BY805" s="209"/>
      <c r="BZ805" s="210"/>
      <c r="CB805" s="209"/>
      <c r="CC805" s="210"/>
      <c r="CE805" s="209"/>
      <c r="CF805" s="210"/>
      <c r="CH805" s="209"/>
      <c r="CI805" s="210"/>
      <c r="CK805" s="209"/>
      <c r="CL805" s="210"/>
      <c r="CN805" s="209"/>
      <c r="CO805" s="210"/>
    </row>
    <row r="806" spans="1:93" ht="24.95" customHeight="1">
      <c r="A806" s="654" t="str">
        <f ca="1">IFERROR(IF(INDIRECT($A$14&amp;ROW())&lt;&gt;"",COUNTIF(Summary!$B$30:$B$1054,INDIRECT($A$14&amp;ROW())),""),"")</f>
        <v/>
      </c>
      <c r="B806" s="672"/>
      <c r="C806" s="210"/>
      <c r="E806" s="209"/>
      <c r="F806" s="210"/>
      <c r="H806" s="209"/>
      <c r="I806" s="210"/>
      <c r="K806" s="209"/>
      <c r="L806" s="210"/>
      <c r="N806" s="209"/>
      <c r="O806" s="210"/>
      <c r="Q806" s="209"/>
      <c r="R806" s="210"/>
      <c r="T806" s="209"/>
      <c r="U806" s="210"/>
      <c r="W806" s="209"/>
      <c r="X806" s="210"/>
      <c r="Z806" s="209"/>
      <c r="AA806" s="210"/>
      <c r="AC806" s="209"/>
      <c r="AD806" s="210"/>
      <c r="AF806" s="209"/>
      <c r="AG806" s="210"/>
      <c r="AI806" s="209"/>
      <c r="AJ806" s="210"/>
      <c r="AL806" s="209"/>
      <c r="AM806" s="210"/>
      <c r="AO806" s="209"/>
      <c r="AP806" s="210"/>
      <c r="AR806" s="209"/>
      <c r="AS806" s="210"/>
      <c r="AU806" s="209"/>
      <c r="AV806" s="210"/>
      <c r="AX806" s="209"/>
      <c r="AY806" s="671"/>
      <c r="BA806" s="673"/>
      <c r="BB806" s="674"/>
      <c r="BD806" s="673"/>
      <c r="BE806" s="674"/>
      <c r="BG806" s="209"/>
      <c r="BH806" s="210"/>
      <c r="BJ806" s="209"/>
      <c r="BK806" s="675"/>
      <c r="BM806" s="209"/>
      <c r="BN806" s="210"/>
      <c r="BP806" s="209"/>
      <c r="BQ806" s="210"/>
      <c r="BS806" s="209"/>
      <c r="BT806" s="210"/>
      <c r="BV806" s="209"/>
      <c r="BW806" s="210"/>
      <c r="BY806" s="209"/>
      <c r="BZ806" s="210"/>
      <c r="CB806" s="209"/>
      <c r="CC806" s="210"/>
      <c r="CE806" s="209"/>
      <c r="CF806" s="210"/>
      <c r="CH806" s="209"/>
      <c r="CI806" s="210"/>
      <c r="CK806" s="209"/>
      <c r="CL806" s="210"/>
      <c r="CN806" s="209"/>
      <c r="CO806" s="210"/>
    </row>
    <row r="807" spans="1:93" ht="24.95" customHeight="1">
      <c r="A807" s="654" t="str">
        <f ca="1">IFERROR(IF(INDIRECT($A$14&amp;ROW())&lt;&gt;"",COUNTIF(Summary!$B$30:$B$1054,INDIRECT($A$14&amp;ROW())),""),"")</f>
        <v/>
      </c>
      <c r="B807" s="672"/>
      <c r="C807" s="210"/>
      <c r="E807" s="209"/>
      <c r="F807" s="210"/>
      <c r="H807" s="209"/>
      <c r="I807" s="210"/>
      <c r="K807" s="209"/>
      <c r="L807" s="210"/>
      <c r="N807" s="209"/>
      <c r="O807" s="210"/>
      <c r="Q807" s="209"/>
      <c r="R807" s="210"/>
      <c r="T807" s="209"/>
      <c r="U807" s="210"/>
      <c r="W807" s="209"/>
      <c r="X807" s="210"/>
      <c r="Z807" s="209"/>
      <c r="AA807" s="210"/>
      <c r="AC807" s="209"/>
      <c r="AD807" s="210"/>
      <c r="AF807" s="209"/>
      <c r="AG807" s="210"/>
      <c r="AI807" s="209"/>
      <c r="AJ807" s="210"/>
      <c r="AL807" s="209"/>
      <c r="AM807" s="210"/>
      <c r="AO807" s="209"/>
      <c r="AP807" s="210"/>
      <c r="AR807" s="209"/>
      <c r="AS807" s="210"/>
      <c r="AU807" s="209"/>
      <c r="AV807" s="210"/>
      <c r="AX807" s="209"/>
      <c r="AY807" s="671"/>
      <c r="BA807" s="673"/>
      <c r="BB807" s="674"/>
      <c r="BD807" s="673"/>
      <c r="BE807" s="674"/>
      <c r="BG807" s="209"/>
      <c r="BH807" s="210"/>
      <c r="BJ807" s="209"/>
      <c r="BK807" s="675"/>
      <c r="BM807" s="209"/>
      <c r="BN807" s="210"/>
      <c r="BP807" s="209"/>
      <c r="BQ807" s="210"/>
      <c r="BS807" s="209"/>
      <c r="BT807" s="210"/>
      <c r="BV807" s="209"/>
      <c r="BW807" s="210"/>
      <c r="BY807" s="209"/>
      <c r="BZ807" s="210"/>
      <c r="CB807" s="209"/>
      <c r="CC807" s="210"/>
      <c r="CE807" s="209"/>
      <c r="CF807" s="210"/>
      <c r="CH807" s="209"/>
      <c r="CI807" s="210"/>
      <c r="CK807" s="209"/>
      <c r="CL807" s="210"/>
      <c r="CN807" s="209"/>
      <c r="CO807" s="210"/>
    </row>
    <row r="808" spans="1:93" ht="24.95" customHeight="1">
      <c r="A808" s="654" t="str">
        <f ca="1">IFERROR(IF(INDIRECT($A$14&amp;ROW())&lt;&gt;"",COUNTIF(Summary!$B$30:$B$1054,INDIRECT($A$14&amp;ROW())),""),"")</f>
        <v/>
      </c>
      <c r="B808" s="672"/>
      <c r="C808" s="210"/>
      <c r="E808" s="209"/>
      <c r="F808" s="210"/>
      <c r="H808" s="209"/>
      <c r="I808" s="210"/>
      <c r="K808" s="209"/>
      <c r="L808" s="210"/>
      <c r="N808" s="209"/>
      <c r="O808" s="210"/>
      <c r="Q808" s="209"/>
      <c r="R808" s="210"/>
      <c r="T808" s="209"/>
      <c r="U808" s="210"/>
      <c r="W808" s="209"/>
      <c r="X808" s="210"/>
      <c r="Z808" s="209"/>
      <c r="AA808" s="210"/>
      <c r="AC808" s="209"/>
      <c r="AD808" s="210"/>
      <c r="AF808" s="209"/>
      <c r="AG808" s="210"/>
      <c r="AI808" s="209"/>
      <c r="AJ808" s="210"/>
      <c r="AL808" s="209"/>
      <c r="AM808" s="210"/>
      <c r="AO808" s="209"/>
      <c r="AP808" s="210"/>
      <c r="AR808" s="209"/>
      <c r="AS808" s="210"/>
      <c r="AU808" s="209"/>
      <c r="AV808" s="210"/>
      <c r="AX808" s="209"/>
      <c r="AY808" s="671"/>
      <c r="BA808" s="673"/>
      <c r="BB808" s="674"/>
      <c r="BD808" s="673"/>
      <c r="BE808" s="674"/>
      <c r="BG808" s="209"/>
      <c r="BH808" s="210"/>
      <c r="BJ808" s="209"/>
      <c r="BK808" s="675"/>
      <c r="BM808" s="209"/>
      <c r="BN808" s="210"/>
      <c r="BP808" s="209"/>
      <c r="BQ808" s="210"/>
      <c r="BS808" s="209"/>
      <c r="BT808" s="210"/>
      <c r="BV808" s="209"/>
      <c r="BW808" s="210"/>
      <c r="BY808" s="209"/>
      <c r="BZ808" s="210"/>
      <c r="CB808" s="209"/>
      <c r="CC808" s="210"/>
      <c r="CE808" s="209"/>
      <c r="CF808" s="210"/>
      <c r="CH808" s="209"/>
      <c r="CI808" s="210"/>
      <c r="CK808" s="209"/>
      <c r="CL808" s="210"/>
      <c r="CN808" s="209"/>
      <c r="CO808" s="210"/>
    </row>
    <row r="809" spans="1:93" ht="24.95" customHeight="1">
      <c r="A809" s="654" t="str">
        <f ca="1">IFERROR(IF(INDIRECT($A$14&amp;ROW())&lt;&gt;"",COUNTIF(Summary!$B$30:$B$1054,INDIRECT($A$14&amp;ROW())),""),"")</f>
        <v/>
      </c>
      <c r="B809" s="672"/>
      <c r="C809" s="210"/>
      <c r="E809" s="209"/>
      <c r="F809" s="210"/>
      <c r="H809" s="209"/>
      <c r="I809" s="210"/>
      <c r="K809" s="209"/>
      <c r="L809" s="210"/>
      <c r="N809" s="209"/>
      <c r="O809" s="210"/>
      <c r="Q809" s="209"/>
      <c r="R809" s="210"/>
      <c r="T809" s="209"/>
      <c r="U809" s="210"/>
      <c r="W809" s="209"/>
      <c r="X809" s="210"/>
      <c r="Z809" s="209"/>
      <c r="AA809" s="210"/>
      <c r="AC809" s="209"/>
      <c r="AD809" s="210"/>
      <c r="AF809" s="209"/>
      <c r="AG809" s="210"/>
      <c r="AI809" s="209"/>
      <c r="AJ809" s="210"/>
      <c r="AL809" s="209"/>
      <c r="AM809" s="210"/>
      <c r="AO809" s="209"/>
      <c r="AP809" s="210"/>
      <c r="AR809" s="209"/>
      <c r="AS809" s="210"/>
      <c r="AU809" s="209"/>
      <c r="AV809" s="210"/>
      <c r="AX809" s="209"/>
      <c r="AY809" s="671"/>
      <c r="BA809" s="673"/>
      <c r="BB809" s="674"/>
      <c r="BD809" s="673"/>
      <c r="BE809" s="674"/>
      <c r="BG809" s="209"/>
      <c r="BH809" s="210"/>
      <c r="BJ809" s="209"/>
      <c r="BK809" s="675"/>
      <c r="BM809" s="209"/>
      <c r="BN809" s="210"/>
      <c r="BP809" s="209"/>
      <c r="BQ809" s="210"/>
      <c r="BS809" s="209"/>
      <c r="BT809" s="210"/>
      <c r="BV809" s="209"/>
      <c r="BW809" s="210"/>
      <c r="BY809" s="209"/>
      <c r="BZ809" s="210"/>
      <c r="CB809" s="209"/>
      <c r="CC809" s="210"/>
      <c r="CE809" s="209"/>
      <c r="CF809" s="210"/>
      <c r="CH809" s="209"/>
      <c r="CI809" s="210"/>
      <c r="CK809" s="209"/>
      <c r="CL809" s="210"/>
      <c r="CN809" s="209"/>
      <c r="CO809" s="210"/>
    </row>
    <row r="810" spans="1:93" ht="24.95" customHeight="1">
      <c r="A810" s="654" t="str">
        <f ca="1">IFERROR(IF(INDIRECT($A$14&amp;ROW())&lt;&gt;"",COUNTIF(Summary!$B$30:$B$1054,INDIRECT($A$14&amp;ROW())),""),"")</f>
        <v/>
      </c>
      <c r="B810" s="672"/>
      <c r="C810" s="210"/>
      <c r="E810" s="209"/>
      <c r="F810" s="210"/>
      <c r="H810" s="209"/>
      <c r="I810" s="210"/>
      <c r="K810" s="209"/>
      <c r="L810" s="210"/>
      <c r="N810" s="209"/>
      <c r="O810" s="210"/>
      <c r="Q810" s="209"/>
      <c r="R810" s="210"/>
      <c r="T810" s="209"/>
      <c r="U810" s="210"/>
      <c r="W810" s="209"/>
      <c r="X810" s="210"/>
      <c r="Z810" s="209"/>
      <c r="AA810" s="210"/>
      <c r="AC810" s="209"/>
      <c r="AD810" s="210"/>
      <c r="AF810" s="209"/>
      <c r="AG810" s="210"/>
      <c r="AI810" s="209"/>
      <c r="AJ810" s="210"/>
      <c r="AL810" s="209"/>
      <c r="AM810" s="210"/>
      <c r="AO810" s="209"/>
      <c r="AP810" s="210"/>
      <c r="AR810" s="209"/>
      <c r="AS810" s="210"/>
      <c r="AU810" s="209"/>
      <c r="AV810" s="210"/>
      <c r="AX810" s="209"/>
      <c r="AY810" s="671"/>
      <c r="BA810" s="673"/>
      <c r="BB810" s="674"/>
      <c r="BD810" s="673"/>
      <c r="BE810" s="674"/>
      <c r="BG810" s="209"/>
      <c r="BH810" s="210"/>
      <c r="BJ810" s="209"/>
      <c r="BK810" s="675"/>
      <c r="BM810" s="209"/>
      <c r="BN810" s="210"/>
      <c r="BP810" s="209"/>
      <c r="BQ810" s="210"/>
      <c r="BS810" s="209"/>
      <c r="BT810" s="210"/>
      <c r="BV810" s="209"/>
      <c r="BW810" s="210"/>
      <c r="BY810" s="209"/>
      <c r="BZ810" s="210"/>
      <c r="CB810" s="209"/>
      <c r="CC810" s="210"/>
      <c r="CE810" s="209"/>
      <c r="CF810" s="210"/>
      <c r="CH810" s="209"/>
      <c r="CI810" s="210"/>
      <c r="CK810" s="209"/>
      <c r="CL810" s="210"/>
      <c r="CN810" s="209"/>
      <c r="CO810" s="210"/>
    </row>
    <row r="811" spans="1:93" ht="24.95" customHeight="1">
      <c r="A811" s="654" t="str">
        <f ca="1">IFERROR(IF(INDIRECT($A$14&amp;ROW())&lt;&gt;"",COUNTIF(Summary!$B$30:$B$1054,INDIRECT($A$14&amp;ROW())),""),"")</f>
        <v/>
      </c>
      <c r="B811" s="672"/>
      <c r="C811" s="210"/>
      <c r="E811" s="209"/>
      <c r="F811" s="210"/>
      <c r="H811" s="209"/>
      <c r="I811" s="210"/>
      <c r="K811" s="209"/>
      <c r="L811" s="210"/>
      <c r="N811" s="209"/>
      <c r="O811" s="210"/>
      <c r="Q811" s="209"/>
      <c r="R811" s="210"/>
      <c r="T811" s="209"/>
      <c r="U811" s="210"/>
      <c r="W811" s="209"/>
      <c r="X811" s="210"/>
      <c r="Z811" s="209"/>
      <c r="AA811" s="210"/>
      <c r="AC811" s="209"/>
      <c r="AD811" s="210"/>
      <c r="AF811" s="209"/>
      <c r="AG811" s="210"/>
      <c r="AI811" s="209"/>
      <c r="AJ811" s="210"/>
      <c r="AL811" s="209"/>
      <c r="AM811" s="210"/>
      <c r="AO811" s="209"/>
      <c r="AP811" s="210"/>
      <c r="AR811" s="209"/>
      <c r="AS811" s="210"/>
      <c r="AU811" s="209"/>
      <c r="AV811" s="210"/>
      <c r="AX811" s="209"/>
      <c r="AY811" s="671"/>
      <c r="BA811" s="673"/>
      <c r="BB811" s="674"/>
      <c r="BD811" s="673"/>
      <c r="BE811" s="674"/>
      <c r="BG811" s="209"/>
      <c r="BH811" s="210"/>
      <c r="BJ811" s="209"/>
      <c r="BK811" s="675"/>
      <c r="BM811" s="209"/>
      <c r="BN811" s="210"/>
      <c r="BP811" s="209"/>
      <c r="BQ811" s="210"/>
      <c r="BS811" s="209"/>
      <c r="BT811" s="210"/>
      <c r="BV811" s="209"/>
      <c r="BW811" s="210"/>
      <c r="BY811" s="209"/>
      <c r="BZ811" s="210"/>
      <c r="CB811" s="209"/>
      <c r="CC811" s="210"/>
      <c r="CE811" s="209"/>
      <c r="CF811" s="210"/>
      <c r="CH811" s="209"/>
      <c r="CI811" s="210"/>
      <c r="CK811" s="209"/>
      <c r="CL811" s="210"/>
      <c r="CN811" s="209"/>
      <c r="CO811" s="210"/>
    </row>
    <row r="812" spans="1:93" ht="24.95" customHeight="1">
      <c r="A812" s="654" t="str">
        <f ca="1">IFERROR(IF(INDIRECT($A$14&amp;ROW())&lt;&gt;"",COUNTIF(Summary!$B$30:$B$1054,INDIRECT($A$14&amp;ROW())),""),"")</f>
        <v/>
      </c>
      <c r="B812" s="672"/>
      <c r="C812" s="210"/>
      <c r="E812" s="209"/>
      <c r="F812" s="210"/>
      <c r="H812" s="209"/>
      <c r="I812" s="210"/>
      <c r="K812" s="209"/>
      <c r="L812" s="210"/>
      <c r="N812" s="209"/>
      <c r="O812" s="210"/>
      <c r="Q812" s="209"/>
      <c r="R812" s="210"/>
      <c r="T812" s="209"/>
      <c r="U812" s="210"/>
      <c r="W812" s="209"/>
      <c r="X812" s="210"/>
      <c r="Z812" s="209"/>
      <c r="AA812" s="210"/>
      <c r="AC812" s="209"/>
      <c r="AD812" s="210"/>
      <c r="AF812" s="209"/>
      <c r="AG812" s="210"/>
      <c r="AI812" s="209"/>
      <c r="AJ812" s="210"/>
      <c r="AL812" s="209"/>
      <c r="AM812" s="210"/>
      <c r="AO812" s="209"/>
      <c r="AP812" s="210"/>
      <c r="AR812" s="209"/>
      <c r="AS812" s="210"/>
      <c r="AU812" s="209"/>
      <c r="AV812" s="210"/>
      <c r="AX812" s="209"/>
      <c r="AY812" s="671"/>
      <c r="BA812" s="673"/>
      <c r="BB812" s="674"/>
      <c r="BD812" s="673"/>
      <c r="BE812" s="674"/>
      <c r="BG812" s="209"/>
      <c r="BH812" s="210"/>
      <c r="BJ812" s="209"/>
      <c r="BK812" s="675"/>
      <c r="BM812" s="209"/>
      <c r="BN812" s="210"/>
      <c r="BP812" s="209"/>
      <c r="BQ812" s="210"/>
      <c r="BS812" s="209"/>
      <c r="BT812" s="210"/>
      <c r="BV812" s="209"/>
      <c r="BW812" s="210"/>
      <c r="BY812" s="209"/>
      <c r="BZ812" s="210"/>
      <c r="CB812" s="209"/>
      <c r="CC812" s="210"/>
      <c r="CE812" s="209"/>
      <c r="CF812" s="210"/>
      <c r="CH812" s="209"/>
      <c r="CI812" s="210"/>
      <c r="CK812" s="209"/>
      <c r="CL812" s="210"/>
      <c r="CN812" s="209"/>
      <c r="CO812" s="210"/>
    </row>
    <row r="813" spans="1:93" ht="24.95" customHeight="1">
      <c r="A813" s="654" t="str">
        <f ca="1">IFERROR(IF(INDIRECT($A$14&amp;ROW())&lt;&gt;"",COUNTIF(Summary!$B$30:$B$1054,INDIRECT($A$14&amp;ROW())),""),"")</f>
        <v/>
      </c>
      <c r="B813" s="672"/>
      <c r="C813" s="210"/>
      <c r="E813" s="209"/>
      <c r="F813" s="210"/>
      <c r="H813" s="209"/>
      <c r="I813" s="210"/>
      <c r="K813" s="209"/>
      <c r="L813" s="210"/>
      <c r="N813" s="209"/>
      <c r="O813" s="210"/>
      <c r="Q813" s="209"/>
      <c r="R813" s="210"/>
      <c r="T813" s="209"/>
      <c r="U813" s="210"/>
      <c r="W813" s="209"/>
      <c r="X813" s="210"/>
      <c r="Z813" s="209"/>
      <c r="AA813" s="210"/>
      <c r="AC813" s="209"/>
      <c r="AD813" s="210"/>
      <c r="AF813" s="209"/>
      <c r="AG813" s="210"/>
      <c r="AI813" s="209"/>
      <c r="AJ813" s="210"/>
      <c r="AL813" s="209"/>
      <c r="AM813" s="210"/>
      <c r="AO813" s="209"/>
      <c r="AP813" s="210"/>
      <c r="AR813" s="209"/>
      <c r="AS813" s="210"/>
      <c r="AU813" s="209"/>
      <c r="AV813" s="210"/>
      <c r="AX813" s="209"/>
      <c r="AY813" s="671"/>
      <c r="BA813" s="673"/>
      <c r="BB813" s="674"/>
      <c r="BD813" s="673"/>
      <c r="BE813" s="674"/>
      <c r="BG813" s="209"/>
      <c r="BH813" s="210"/>
      <c r="BJ813" s="209"/>
      <c r="BK813" s="675"/>
      <c r="BM813" s="209"/>
      <c r="BN813" s="210"/>
      <c r="BP813" s="209"/>
      <c r="BQ813" s="210"/>
      <c r="BS813" s="209"/>
      <c r="BT813" s="210"/>
      <c r="BV813" s="209"/>
      <c r="BW813" s="210"/>
      <c r="BY813" s="209"/>
      <c r="BZ813" s="210"/>
      <c r="CB813" s="209"/>
      <c r="CC813" s="210"/>
      <c r="CE813" s="209"/>
      <c r="CF813" s="210"/>
      <c r="CH813" s="209"/>
      <c r="CI813" s="210"/>
      <c r="CK813" s="209"/>
      <c r="CL813" s="210"/>
      <c r="CN813" s="209"/>
      <c r="CO813" s="210"/>
    </row>
    <row r="814" spans="1:93" ht="24.95" customHeight="1">
      <c r="A814" s="654" t="str">
        <f ca="1">IFERROR(IF(INDIRECT($A$14&amp;ROW())&lt;&gt;"",COUNTIF(Summary!$B$30:$B$1054,INDIRECT($A$14&amp;ROW())),""),"")</f>
        <v/>
      </c>
      <c r="B814" s="672"/>
      <c r="C814" s="210"/>
      <c r="E814" s="209"/>
      <c r="F814" s="210"/>
      <c r="H814" s="209"/>
      <c r="I814" s="210"/>
      <c r="K814" s="209"/>
      <c r="L814" s="210"/>
      <c r="N814" s="209"/>
      <c r="O814" s="210"/>
      <c r="Q814" s="209"/>
      <c r="R814" s="210"/>
      <c r="T814" s="209"/>
      <c r="U814" s="210"/>
      <c r="W814" s="209"/>
      <c r="X814" s="210"/>
      <c r="Z814" s="209"/>
      <c r="AA814" s="210"/>
      <c r="AC814" s="209"/>
      <c r="AD814" s="210"/>
      <c r="AF814" s="209"/>
      <c r="AG814" s="210"/>
      <c r="AI814" s="209"/>
      <c r="AJ814" s="210"/>
      <c r="AL814" s="209"/>
      <c r="AM814" s="210"/>
      <c r="AO814" s="209"/>
      <c r="AP814" s="210"/>
      <c r="AR814" s="209"/>
      <c r="AS814" s="210"/>
      <c r="AU814" s="209"/>
      <c r="AV814" s="210"/>
      <c r="AX814" s="209"/>
      <c r="AY814" s="671"/>
      <c r="BA814" s="673"/>
      <c r="BB814" s="674"/>
      <c r="BD814" s="673"/>
      <c r="BE814" s="674"/>
      <c r="BG814" s="209"/>
      <c r="BH814" s="210"/>
      <c r="BJ814" s="209"/>
      <c r="BK814" s="675"/>
      <c r="BM814" s="209"/>
      <c r="BN814" s="210"/>
      <c r="BP814" s="209"/>
      <c r="BQ814" s="210"/>
      <c r="BS814" s="209"/>
      <c r="BT814" s="210"/>
      <c r="BV814" s="209"/>
      <c r="BW814" s="210"/>
      <c r="BY814" s="209"/>
      <c r="BZ814" s="210"/>
      <c r="CB814" s="209"/>
      <c r="CC814" s="210"/>
      <c r="CE814" s="209"/>
      <c r="CF814" s="210"/>
      <c r="CH814" s="209"/>
      <c r="CI814" s="210"/>
      <c r="CK814" s="209"/>
      <c r="CL814" s="210"/>
      <c r="CN814" s="209"/>
      <c r="CO814" s="210"/>
    </row>
    <row r="815" spans="1:93" ht="24.95" customHeight="1">
      <c r="A815" s="654" t="str">
        <f ca="1">IFERROR(IF(INDIRECT($A$14&amp;ROW())&lt;&gt;"",COUNTIF(Summary!$B$30:$B$1054,INDIRECT($A$14&amp;ROW())),""),"")</f>
        <v/>
      </c>
      <c r="B815" s="672"/>
      <c r="C815" s="210"/>
      <c r="E815" s="209"/>
      <c r="F815" s="210"/>
      <c r="H815" s="209"/>
      <c r="I815" s="210"/>
      <c r="K815" s="209"/>
      <c r="L815" s="210"/>
      <c r="N815" s="209"/>
      <c r="O815" s="210"/>
      <c r="Q815" s="209"/>
      <c r="R815" s="210"/>
      <c r="T815" s="209"/>
      <c r="U815" s="210"/>
      <c r="W815" s="209"/>
      <c r="X815" s="210"/>
      <c r="Z815" s="209"/>
      <c r="AA815" s="210"/>
      <c r="AC815" s="209"/>
      <c r="AD815" s="210"/>
      <c r="AF815" s="209"/>
      <c r="AG815" s="210"/>
      <c r="AI815" s="209"/>
      <c r="AJ815" s="210"/>
      <c r="AL815" s="209"/>
      <c r="AM815" s="210"/>
      <c r="AO815" s="209"/>
      <c r="AP815" s="210"/>
      <c r="AR815" s="209"/>
      <c r="AS815" s="210"/>
      <c r="AU815" s="209"/>
      <c r="AV815" s="210"/>
      <c r="AX815" s="209"/>
      <c r="AY815" s="671"/>
      <c r="BA815" s="673"/>
      <c r="BB815" s="674"/>
      <c r="BD815" s="673"/>
      <c r="BE815" s="674"/>
      <c r="BG815" s="209"/>
      <c r="BH815" s="210"/>
      <c r="BJ815" s="209"/>
      <c r="BK815" s="675"/>
      <c r="BM815" s="209"/>
      <c r="BN815" s="210"/>
      <c r="BP815" s="209"/>
      <c r="BQ815" s="210"/>
      <c r="BS815" s="209"/>
      <c r="BT815" s="210"/>
      <c r="BV815" s="209"/>
      <c r="BW815" s="210"/>
      <c r="BY815" s="209"/>
      <c r="BZ815" s="210"/>
      <c r="CB815" s="209"/>
      <c r="CC815" s="210"/>
      <c r="CE815" s="209"/>
      <c r="CF815" s="210"/>
      <c r="CH815" s="209"/>
      <c r="CI815" s="210"/>
      <c r="CK815" s="209"/>
      <c r="CL815" s="210"/>
      <c r="CN815" s="209"/>
      <c r="CO815" s="210"/>
    </row>
    <row r="816" spans="1:93" ht="24.95" customHeight="1">
      <c r="A816" s="654" t="str">
        <f ca="1">IFERROR(IF(INDIRECT($A$14&amp;ROW())&lt;&gt;"",COUNTIF(Summary!$B$30:$B$1054,INDIRECT($A$14&amp;ROW())),""),"")</f>
        <v/>
      </c>
      <c r="B816" s="672"/>
      <c r="C816" s="210"/>
      <c r="E816" s="209"/>
      <c r="F816" s="210"/>
      <c r="H816" s="209"/>
      <c r="I816" s="210"/>
      <c r="K816" s="209"/>
      <c r="L816" s="210"/>
      <c r="N816" s="209"/>
      <c r="O816" s="210"/>
      <c r="Q816" s="209"/>
      <c r="R816" s="210"/>
      <c r="T816" s="209"/>
      <c r="U816" s="210"/>
      <c r="W816" s="209"/>
      <c r="X816" s="210"/>
      <c r="Z816" s="209"/>
      <c r="AA816" s="210"/>
      <c r="AC816" s="209"/>
      <c r="AD816" s="210"/>
      <c r="AF816" s="209"/>
      <c r="AG816" s="210"/>
      <c r="AI816" s="209"/>
      <c r="AJ816" s="210"/>
      <c r="AL816" s="209"/>
      <c r="AM816" s="210"/>
      <c r="AO816" s="209"/>
      <c r="AP816" s="210"/>
      <c r="AR816" s="209"/>
      <c r="AS816" s="210"/>
      <c r="AU816" s="209"/>
      <c r="AV816" s="210"/>
      <c r="AX816" s="209"/>
      <c r="AY816" s="671"/>
      <c r="BA816" s="673"/>
      <c r="BB816" s="674"/>
      <c r="BD816" s="673"/>
      <c r="BE816" s="674"/>
      <c r="BG816" s="209"/>
      <c r="BH816" s="210"/>
      <c r="BJ816" s="209"/>
      <c r="BK816" s="675"/>
      <c r="BM816" s="209"/>
      <c r="BN816" s="210"/>
      <c r="BP816" s="209"/>
      <c r="BQ816" s="210"/>
      <c r="BS816" s="209"/>
      <c r="BT816" s="210"/>
      <c r="BV816" s="209"/>
      <c r="BW816" s="210"/>
      <c r="BY816" s="209"/>
      <c r="BZ816" s="210"/>
      <c r="CB816" s="209"/>
      <c r="CC816" s="210"/>
      <c r="CE816" s="209"/>
      <c r="CF816" s="210"/>
      <c r="CH816" s="209"/>
      <c r="CI816" s="210"/>
      <c r="CK816" s="209"/>
      <c r="CL816" s="210"/>
      <c r="CN816" s="209"/>
      <c r="CO816" s="210"/>
    </row>
    <row r="817" spans="1:93" ht="24.95" customHeight="1">
      <c r="A817" s="654" t="str">
        <f ca="1">IFERROR(IF(INDIRECT($A$14&amp;ROW())&lt;&gt;"",COUNTIF(Summary!$B$30:$B$1054,INDIRECT($A$14&amp;ROW())),""),"")</f>
        <v/>
      </c>
      <c r="B817" s="672"/>
      <c r="C817" s="210"/>
      <c r="E817" s="209"/>
      <c r="F817" s="210"/>
      <c r="H817" s="209"/>
      <c r="I817" s="210"/>
      <c r="K817" s="209"/>
      <c r="L817" s="210"/>
      <c r="N817" s="209"/>
      <c r="O817" s="210"/>
      <c r="Q817" s="209"/>
      <c r="R817" s="210"/>
      <c r="T817" s="209"/>
      <c r="U817" s="210"/>
      <c r="W817" s="209"/>
      <c r="X817" s="210"/>
      <c r="Z817" s="209"/>
      <c r="AA817" s="210"/>
      <c r="AC817" s="209"/>
      <c r="AD817" s="210"/>
      <c r="AF817" s="209"/>
      <c r="AG817" s="210"/>
      <c r="AI817" s="209"/>
      <c r="AJ817" s="210"/>
      <c r="AL817" s="209"/>
      <c r="AM817" s="210"/>
      <c r="AO817" s="209"/>
      <c r="AP817" s="210"/>
      <c r="AR817" s="209"/>
      <c r="AS817" s="210"/>
      <c r="AU817" s="209"/>
      <c r="AV817" s="210"/>
      <c r="AX817" s="209"/>
      <c r="AY817" s="671"/>
      <c r="BA817" s="673"/>
      <c r="BB817" s="674"/>
      <c r="BD817" s="673"/>
      <c r="BE817" s="674"/>
      <c r="BG817" s="209"/>
      <c r="BH817" s="210"/>
      <c r="BJ817" s="209"/>
      <c r="BK817" s="675"/>
      <c r="BM817" s="209"/>
      <c r="BN817" s="210"/>
      <c r="BP817" s="209"/>
      <c r="BQ817" s="210"/>
      <c r="BS817" s="209"/>
      <c r="BT817" s="210"/>
      <c r="BV817" s="209"/>
      <c r="BW817" s="210"/>
      <c r="BY817" s="209"/>
      <c r="BZ817" s="210"/>
      <c r="CB817" s="209"/>
      <c r="CC817" s="210"/>
      <c r="CE817" s="209"/>
      <c r="CF817" s="210"/>
      <c r="CH817" s="209"/>
      <c r="CI817" s="210"/>
      <c r="CK817" s="209"/>
      <c r="CL817" s="210"/>
      <c r="CN817" s="209"/>
      <c r="CO817" s="210"/>
    </row>
    <row r="818" spans="1:93" ht="24.95" customHeight="1">
      <c r="A818" s="654" t="str">
        <f ca="1">IFERROR(IF(INDIRECT($A$14&amp;ROW())&lt;&gt;"",COUNTIF(Summary!$B$30:$B$1054,INDIRECT($A$14&amp;ROW())),""),"")</f>
        <v/>
      </c>
      <c r="B818" s="672"/>
      <c r="C818" s="210"/>
      <c r="E818" s="209"/>
      <c r="F818" s="210"/>
      <c r="H818" s="209"/>
      <c r="I818" s="210"/>
      <c r="K818" s="209"/>
      <c r="L818" s="210"/>
      <c r="N818" s="209"/>
      <c r="O818" s="210"/>
      <c r="Q818" s="209"/>
      <c r="R818" s="210"/>
      <c r="T818" s="209"/>
      <c r="U818" s="210"/>
      <c r="W818" s="209"/>
      <c r="X818" s="210"/>
      <c r="Z818" s="209"/>
      <c r="AA818" s="210"/>
      <c r="AC818" s="209"/>
      <c r="AD818" s="210"/>
      <c r="AF818" s="209"/>
      <c r="AG818" s="210"/>
      <c r="AI818" s="209"/>
      <c r="AJ818" s="210"/>
      <c r="AL818" s="209"/>
      <c r="AM818" s="210"/>
      <c r="AO818" s="209"/>
      <c r="AP818" s="210"/>
      <c r="AR818" s="209"/>
      <c r="AS818" s="210"/>
      <c r="AU818" s="209"/>
      <c r="AV818" s="210"/>
      <c r="AX818" s="209"/>
      <c r="AY818" s="671"/>
      <c r="BA818" s="673"/>
      <c r="BB818" s="674"/>
      <c r="BD818" s="673"/>
      <c r="BE818" s="674"/>
      <c r="BG818" s="209"/>
      <c r="BH818" s="210"/>
      <c r="BJ818" s="209"/>
      <c r="BK818" s="675"/>
      <c r="BM818" s="209"/>
      <c r="BN818" s="210"/>
      <c r="BP818" s="209"/>
      <c r="BQ818" s="210"/>
      <c r="BS818" s="209"/>
      <c r="BT818" s="210"/>
      <c r="BV818" s="209"/>
      <c r="BW818" s="210"/>
      <c r="BY818" s="209"/>
      <c r="BZ818" s="210"/>
      <c r="CB818" s="209"/>
      <c r="CC818" s="210"/>
      <c r="CE818" s="209"/>
      <c r="CF818" s="210"/>
      <c r="CH818" s="209"/>
      <c r="CI818" s="210"/>
      <c r="CK818" s="209"/>
      <c r="CL818" s="210"/>
      <c r="CN818" s="209"/>
      <c r="CO818" s="210"/>
    </row>
    <row r="819" spans="1:93" ht="24.95" customHeight="1">
      <c r="A819" s="654" t="str">
        <f ca="1">IFERROR(IF(INDIRECT($A$14&amp;ROW())&lt;&gt;"",COUNTIF(Summary!$B$30:$B$1054,INDIRECT($A$14&amp;ROW())),""),"")</f>
        <v/>
      </c>
      <c r="B819" s="672"/>
      <c r="C819" s="210"/>
      <c r="E819" s="209"/>
      <c r="F819" s="210"/>
      <c r="H819" s="209"/>
      <c r="I819" s="210"/>
      <c r="K819" s="209"/>
      <c r="L819" s="210"/>
      <c r="N819" s="209"/>
      <c r="O819" s="210"/>
      <c r="Q819" s="209"/>
      <c r="R819" s="210"/>
      <c r="T819" s="209"/>
      <c r="U819" s="210"/>
      <c r="W819" s="209"/>
      <c r="X819" s="210"/>
      <c r="Z819" s="209"/>
      <c r="AA819" s="210"/>
      <c r="AC819" s="209"/>
      <c r="AD819" s="210"/>
      <c r="AF819" s="209"/>
      <c r="AG819" s="210"/>
      <c r="AI819" s="209"/>
      <c r="AJ819" s="210"/>
      <c r="AL819" s="209"/>
      <c r="AM819" s="210"/>
      <c r="AO819" s="209"/>
      <c r="AP819" s="210"/>
      <c r="AR819" s="209"/>
      <c r="AS819" s="210"/>
      <c r="AU819" s="209"/>
      <c r="AV819" s="210"/>
      <c r="AX819" s="209"/>
      <c r="AY819" s="671"/>
      <c r="BA819" s="673"/>
      <c r="BB819" s="674"/>
      <c r="BD819" s="673"/>
      <c r="BE819" s="674"/>
      <c r="BG819" s="209"/>
      <c r="BH819" s="210"/>
      <c r="BJ819" s="209"/>
      <c r="BK819" s="675"/>
      <c r="BM819" s="209"/>
      <c r="BN819" s="210"/>
      <c r="BP819" s="209"/>
      <c r="BQ819" s="210"/>
      <c r="BS819" s="209"/>
      <c r="BT819" s="210"/>
      <c r="BV819" s="209"/>
      <c r="BW819" s="210"/>
      <c r="BY819" s="209"/>
      <c r="BZ819" s="210"/>
      <c r="CB819" s="209"/>
      <c r="CC819" s="210"/>
      <c r="CE819" s="209"/>
      <c r="CF819" s="210"/>
      <c r="CH819" s="209"/>
      <c r="CI819" s="210"/>
      <c r="CK819" s="209"/>
      <c r="CL819" s="210"/>
      <c r="CN819" s="209"/>
      <c r="CO819" s="210"/>
    </row>
    <row r="820" spans="1:93" ht="24.95" customHeight="1">
      <c r="A820" s="654" t="str">
        <f ca="1">IFERROR(IF(INDIRECT($A$14&amp;ROW())&lt;&gt;"",COUNTIF(Summary!$B$30:$B$1054,INDIRECT($A$14&amp;ROW())),""),"")</f>
        <v/>
      </c>
      <c r="B820" s="672"/>
      <c r="C820" s="210"/>
      <c r="E820" s="209"/>
      <c r="F820" s="210"/>
      <c r="H820" s="209"/>
      <c r="I820" s="210"/>
      <c r="K820" s="209"/>
      <c r="L820" s="210"/>
      <c r="N820" s="209"/>
      <c r="O820" s="210"/>
      <c r="Q820" s="209"/>
      <c r="R820" s="210"/>
      <c r="T820" s="209"/>
      <c r="U820" s="210"/>
      <c r="W820" s="209"/>
      <c r="X820" s="210"/>
      <c r="Z820" s="209"/>
      <c r="AA820" s="210"/>
      <c r="AC820" s="209"/>
      <c r="AD820" s="210"/>
      <c r="AF820" s="209"/>
      <c r="AG820" s="210"/>
      <c r="AI820" s="209"/>
      <c r="AJ820" s="210"/>
      <c r="AL820" s="209"/>
      <c r="AM820" s="210"/>
      <c r="AO820" s="209"/>
      <c r="AP820" s="210"/>
      <c r="AR820" s="209"/>
      <c r="AS820" s="210"/>
      <c r="AU820" s="209"/>
      <c r="AV820" s="210"/>
      <c r="AX820" s="209"/>
      <c r="AY820" s="671"/>
      <c r="BA820" s="673"/>
      <c r="BB820" s="674"/>
      <c r="BD820" s="673"/>
      <c r="BE820" s="674"/>
      <c r="BG820" s="209"/>
      <c r="BH820" s="210"/>
      <c r="BJ820" s="209"/>
      <c r="BK820" s="675"/>
      <c r="BM820" s="209"/>
      <c r="BN820" s="210"/>
      <c r="BP820" s="209"/>
      <c r="BQ820" s="210"/>
      <c r="BS820" s="209"/>
      <c r="BT820" s="210"/>
      <c r="BV820" s="209"/>
      <c r="BW820" s="210"/>
      <c r="BY820" s="209"/>
      <c r="BZ820" s="210"/>
      <c r="CB820" s="209"/>
      <c r="CC820" s="210"/>
      <c r="CE820" s="209"/>
      <c r="CF820" s="210"/>
      <c r="CH820" s="209"/>
      <c r="CI820" s="210"/>
      <c r="CK820" s="209"/>
      <c r="CL820" s="210"/>
      <c r="CN820" s="209"/>
      <c r="CO820" s="210"/>
    </row>
    <row r="821" spans="1:93" ht="24.95" customHeight="1">
      <c r="A821" s="654" t="str">
        <f ca="1">IFERROR(IF(INDIRECT($A$14&amp;ROW())&lt;&gt;"",COUNTIF(Summary!$B$30:$B$1054,INDIRECT($A$14&amp;ROW())),""),"")</f>
        <v/>
      </c>
      <c r="B821" s="672"/>
      <c r="C821" s="210"/>
      <c r="E821" s="209"/>
      <c r="F821" s="210"/>
      <c r="H821" s="209"/>
      <c r="I821" s="210"/>
      <c r="K821" s="209"/>
      <c r="L821" s="210"/>
      <c r="N821" s="209"/>
      <c r="O821" s="210"/>
      <c r="Q821" s="209"/>
      <c r="R821" s="210"/>
      <c r="T821" s="209"/>
      <c r="U821" s="210"/>
      <c r="W821" s="209"/>
      <c r="X821" s="210"/>
      <c r="Z821" s="209"/>
      <c r="AA821" s="210"/>
      <c r="AC821" s="209"/>
      <c r="AD821" s="210"/>
      <c r="AF821" s="209"/>
      <c r="AG821" s="210"/>
      <c r="AI821" s="209"/>
      <c r="AJ821" s="210"/>
      <c r="AL821" s="209"/>
      <c r="AM821" s="210"/>
      <c r="AO821" s="209"/>
      <c r="AP821" s="210"/>
      <c r="AR821" s="209"/>
      <c r="AS821" s="210"/>
      <c r="AU821" s="209"/>
      <c r="AV821" s="210"/>
      <c r="AX821" s="209"/>
      <c r="AY821" s="671"/>
      <c r="BA821" s="673"/>
      <c r="BB821" s="674"/>
      <c r="BD821" s="673"/>
      <c r="BE821" s="674"/>
      <c r="BG821" s="209"/>
      <c r="BH821" s="210"/>
      <c r="BJ821" s="209"/>
      <c r="BK821" s="675"/>
      <c r="BM821" s="209"/>
      <c r="BN821" s="210"/>
      <c r="BP821" s="209"/>
      <c r="BQ821" s="210"/>
      <c r="BS821" s="209"/>
      <c r="BT821" s="210"/>
      <c r="BV821" s="209"/>
      <c r="BW821" s="210"/>
      <c r="BY821" s="209"/>
      <c r="BZ821" s="210"/>
      <c r="CB821" s="209"/>
      <c r="CC821" s="210"/>
      <c r="CE821" s="209"/>
      <c r="CF821" s="210"/>
      <c r="CH821" s="209"/>
      <c r="CI821" s="210"/>
      <c r="CK821" s="209"/>
      <c r="CL821" s="210"/>
      <c r="CN821" s="209"/>
      <c r="CO821" s="210"/>
    </row>
    <row r="822" spans="1:93" ht="24.95" customHeight="1">
      <c r="A822" s="654" t="str">
        <f ca="1">IFERROR(IF(INDIRECT($A$14&amp;ROW())&lt;&gt;"",COUNTIF(Summary!$B$30:$B$1054,INDIRECT($A$14&amp;ROW())),""),"")</f>
        <v/>
      </c>
      <c r="B822" s="672"/>
      <c r="C822" s="210"/>
      <c r="E822" s="209"/>
      <c r="F822" s="210"/>
      <c r="H822" s="209"/>
      <c r="I822" s="210"/>
      <c r="K822" s="209"/>
      <c r="L822" s="210"/>
      <c r="N822" s="209"/>
      <c r="O822" s="210"/>
      <c r="Q822" s="209"/>
      <c r="R822" s="210"/>
      <c r="T822" s="209"/>
      <c r="U822" s="210"/>
      <c r="W822" s="209"/>
      <c r="X822" s="210"/>
      <c r="Z822" s="209"/>
      <c r="AA822" s="210"/>
      <c r="AC822" s="209"/>
      <c r="AD822" s="210"/>
      <c r="AF822" s="209"/>
      <c r="AG822" s="210"/>
      <c r="AI822" s="209"/>
      <c r="AJ822" s="210"/>
      <c r="AL822" s="209"/>
      <c r="AM822" s="210"/>
      <c r="AO822" s="209"/>
      <c r="AP822" s="210"/>
      <c r="AR822" s="209"/>
      <c r="AS822" s="210"/>
      <c r="AU822" s="209"/>
      <c r="AV822" s="210"/>
      <c r="AX822" s="209"/>
      <c r="AY822" s="671"/>
      <c r="BA822" s="673"/>
      <c r="BB822" s="674"/>
      <c r="BD822" s="673"/>
      <c r="BE822" s="674"/>
      <c r="BG822" s="209"/>
      <c r="BH822" s="210"/>
      <c r="BJ822" s="209"/>
      <c r="BK822" s="675"/>
      <c r="BM822" s="209"/>
      <c r="BN822" s="210"/>
      <c r="BP822" s="209"/>
      <c r="BQ822" s="210"/>
      <c r="BS822" s="209"/>
      <c r="BT822" s="210"/>
      <c r="BV822" s="209"/>
      <c r="BW822" s="210"/>
      <c r="BY822" s="209"/>
      <c r="BZ822" s="210"/>
      <c r="CB822" s="209"/>
      <c r="CC822" s="210"/>
      <c r="CE822" s="209"/>
      <c r="CF822" s="210"/>
      <c r="CH822" s="209"/>
      <c r="CI822" s="210"/>
      <c r="CK822" s="209"/>
      <c r="CL822" s="210"/>
      <c r="CN822" s="209"/>
      <c r="CO822" s="210"/>
    </row>
    <row r="823" spans="1:93" ht="24.95" customHeight="1">
      <c r="A823" s="654" t="str">
        <f ca="1">IFERROR(IF(INDIRECT($A$14&amp;ROW())&lt;&gt;"",COUNTIF(Summary!$B$30:$B$1054,INDIRECT($A$14&amp;ROW())),""),"")</f>
        <v/>
      </c>
      <c r="B823" s="672"/>
      <c r="C823" s="210"/>
      <c r="E823" s="209"/>
      <c r="F823" s="210"/>
      <c r="H823" s="209"/>
      <c r="I823" s="210"/>
      <c r="K823" s="209"/>
      <c r="L823" s="210"/>
      <c r="N823" s="209"/>
      <c r="O823" s="210"/>
      <c r="Q823" s="209"/>
      <c r="R823" s="210"/>
      <c r="T823" s="209"/>
      <c r="U823" s="210"/>
      <c r="W823" s="209"/>
      <c r="X823" s="210"/>
      <c r="Z823" s="209"/>
      <c r="AA823" s="210"/>
      <c r="AC823" s="209"/>
      <c r="AD823" s="210"/>
      <c r="AF823" s="209"/>
      <c r="AG823" s="210"/>
      <c r="AI823" s="209"/>
      <c r="AJ823" s="210"/>
      <c r="AL823" s="209"/>
      <c r="AM823" s="210"/>
      <c r="AO823" s="209"/>
      <c r="AP823" s="210"/>
      <c r="AR823" s="209"/>
      <c r="AS823" s="210"/>
      <c r="AU823" s="209"/>
      <c r="AV823" s="210"/>
      <c r="AX823" s="209"/>
      <c r="AY823" s="671"/>
      <c r="BA823" s="673"/>
      <c r="BB823" s="674"/>
      <c r="BD823" s="673"/>
      <c r="BE823" s="674"/>
      <c r="BG823" s="209"/>
      <c r="BH823" s="210"/>
      <c r="BJ823" s="209"/>
      <c r="BK823" s="675"/>
      <c r="BM823" s="209"/>
      <c r="BN823" s="210"/>
      <c r="BP823" s="209"/>
      <c r="BQ823" s="210"/>
      <c r="BS823" s="209"/>
      <c r="BT823" s="210"/>
      <c r="BV823" s="209"/>
      <c r="BW823" s="210"/>
      <c r="BY823" s="209"/>
      <c r="BZ823" s="210"/>
      <c r="CB823" s="209"/>
      <c r="CC823" s="210"/>
      <c r="CE823" s="209"/>
      <c r="CF823" s="210"/>
      <c r="CH823" s="209"/>
      <c r="CI823" s="210"/>
      <c r="CK823" s="209"/>
      <c r="CL823" s="210"/>
      <c r="CN823" s="209"/>
      <c r="CO823" s="210"/>
    </row>
    <row r="824" spans="1:93" ht="24.95" customHeight="1">
      <c r="A824" s="654" t="str">
        <f ca="1">IFERROR(IF(INDIRECT($A$14&amp;ROW())&lt;&gt;"",COUNTIF(Summary!$B$30:$B$1054,INDIRECT($A$14&amp;ROW())),""),"")</f>
        <v/>
      </c>
      <c r="B824" s="672"/>
      <c r="C824" s="210"/>
      <c r="E824" s="209"/>
      <c r="F824" s="210"/>
      <c r="H824" s="209"/>
      <c r="I824" s="210"/>
      <c r="K824" s="209"/>
      <c r="L824" s="210"/>
      <c r="N824" s="209"/>
      <c r="O824" s="210"/>
      <c r="Q824" s="209"/>
      <c r="R824" s="210"/>
      <c r="T824" s="209"/>
      <c r="U824" s="210"/>
      <c r="W824" s="209"/>
      <c r="X824" s="210"/>
      <c r="Z824" s="209"/>
      <c r="AA824" s="210"/>
      <c r="AC824" s="209"/>
      <c r="AD824" s="210"/>
      <c r="AF824" s="209"/>
      <c r="AG824" s="210"/>
      <c r="AI824" s="209"/>
      <c r="AJ824" s="210"/>
      <c r="AL824" s="209"/>
      <c r="AM824" s="210"/>
      <c r="AO824" s="209"/>
      <c r="AP824" s="210"/>
      <c r="AR824" s="209"/>
      <c r="AS824" s="210"/>
      <c r="AU824" s="209"/>
      <c r="AV824" s="210"/>
      <c r="AX824" s="209"/>
      <c r="AY824" s="671"/>
      <c r="BA824" s="673"/>
      <c r="BB824" s="674"/>
      <c r="BD824" s="673"/>
      <c r="BE824" s="674"/>
      <c r="BG824" s="209"/>
      <c r="BH824" s="210"/>
      <c r="BJ824" s="209"/>
      <c r="BK824" s="675"/>
      <c r="BM824" s="209"/>
      <c r="BN824" s="210"/>
      <c r="BP824" s="209"/>
      <c r="BQ824" s="210"/>
      <c r="BS824" s="209"/>
      <c r="BT824" s="210"/>
      <c r="BV824" s="209"/>
      <c r="BW824" s="210"/>
      <c r="BY824" s="209"/>
      <c r="BZ824" s="210"/>
      <c r="CB824" s="209"/>
      <c r="CC824" s="210"/>
      <c r="CE824" s="209"/>
      <c r="CF824" s="210"/>
      <c r="CH824" s="209"/>
      <c r="CI824" s="210"/>
      <c r="CK824" s="209"/>
      <c r="CL824" s="210"/>
      <c r="CN824" s="209"/>
      <c r="CO824" s="210"/>
    </row>
    <row r="825" spans="1:93" ht="24.95" customHeight="1">
      <c r="A825" s="654" t="str">
        <f ca="1">IFERROR(IF(INDIRECT($A$14&amp;ROW())&lt;&gt;"",COUNTIF(Summary!$B$30:$B$1054,INDIRECT($A$14&amp;ROW())),""),"")</f>
        <v/>
      </c>
      <c r="B825" s="672"/>
      <c r="C825" s="210"/>
      <c r="E825" s="209"/>
      <c r="F825" s="210"/>
      <c r="H825" s="209"/>
      <c r="I825" s="210"/>
      <c r="K825" s="209"/>
      <c r="L825" s="210"/>
      <c r="N825" s="209"/>
      <c r="O825" s="210"/>
      <c r="Q825" s="209"/>
      <c r="R825" s="210"/>
      <c r="T825" s="209"/>
      <c r="U825" s="210"/>
      <c r="W825" s="209"/>
      <c r="X825" s="210"/>
      <c r="Z825" s="209"/>
      <c r="AA825" s="210"/>
      <c r="AC825" s="209"/>
      <c r="AD825" s="210"/>
      <c r="AF825" s="209"/>
      <c r="AG825" s="210"/>
      <c r="AI825" s="209"/>
      <c r="AJ825" s="210"/>
      <c r="AL825" s="209"/>
      <c r="AM825" s="210"/>
      <c r="AO825" s="209"/>
      <c r="AP825" s="210"/>
      <c r="AR825" s="209"/>
      <c r="AS825" s="210"/>
      <c r="AU825" s="209"/>
      <c r="AV825" s="210"/>
      <c r="AX825" s="209"/>
      <c r="AY825" s="671"/>
      <c r="BA825" s="673"/>
      <c r="BB825" s="674"/>
      <c r="BD825" s="673"/>
      <c r="BE825" s="674"/>
      <c r="BG825" s="209"/>
      <c r="BH825" s="210"/>
      <c r="BJ825" s="209"/>
      <c r="BK825" s="675"/>
      <c r="BM825" s="209"/>
      <c r="BN825" s="210"/>
      <c r="BP825" s="209"/>
      <c r="BQ825" s="210"/>
      <c r="BS825" s="209"/>
      <c r="BT825" s="210"/>
      <c r="BV825" s="209"/>
      <c r="BW825" s="210"/>
      <c r="BY825" s="209"/>
      <c r="BZ825" s="210"/>
      <c r="CB825" s="209"/>
      <c r="CC825" s="210"/>
      <c r="CE825" s="209"/>
      <c r="CF825" s="210"/>
      <c r="CH825" s="209"/>
      <c r="CI825" s="210"/>
      <c r="CK825" s="209"/>
      <c r="CL825" s="210"/>
      <c r="CN825" s="209"/>
      <c r="CO825" s="210"/>
    </row>
    <row r="826" spans="1:93" ht="24.95" customHeight="1">
      <c r="A826" s="654" t="str">
        <f ca="1">IFERROR(IF(INDIRECT($A$14&amp;ROW())&lt;&gt;"",COUNTIF(Summary!$B$30:$B$1054,INDIRECT($A$14&amp;ROW())),""),"")</f>
        <v/>
      </c>
      <c r="B826" s="672"/>
      <c r="C826" s="210"/>
      <c r="E826" s="209"/>
      <c r="F826" s="210"/>
      <c r="H826" s="209"/>
      <c r="I826" s="210"/>
      <c r="K826" s="209"/>
      <c r="L826" s="210"/>
      <c r="N826" s="209"/>
      <c r="O826" s="210"/>
      <c r="Q826" s="209"/>
      <c r="R826" s="210"/>
      <c r="T826" s="209"/>
      <c r="U826" s="210"/>
      <c r="W826" s="209"/>
      <c r="X826" s="210"/>
      <c r="Z826" s="209"/>
      <c r="AA826" s="210"/>
      <c r="AC826" s="209"/>
      <c r="AD826" s="210"/>
      <c r="AF826" s="209"/>
      <c r="AG826" s="210"/>
      <c r="AI826" s="209"/>
      <c r="AJ826" s="210"/>
      <c r="AL826" s="209"/>
      <c r="AM826" s="210"/>
      <c r="AO826" s="209"/>
      <c r="AP826" s="210"/>
      <c r="AR826" s="209"/>
      <c r="AS826" s="210"/>
      <c r="AU826" s="209"/>
      <c r="AV826" s="210"/>
      <c r="AX826" s="209"/>
      <c r="AY826" s="671"/>
      <c r="BA826" s="673"/>
      <c r="BB826" s="674"/>
      <c r="BD826" s="673"/>
      <c r="BE826" s="674"/>
      <c r="BG826" s="209"/>
      <c r="BH826" s="210"/>
      <c r="BJ826" s="209"/>
      <c r="BK826" s="675"/>
      <c r="BM826" s="209"/>
      <c r="BN826" s="210"/>
      <c r="BP826" s="209"/>
      <c r="BQ826" s="210"/>
      <c r="BS826" s="209"/>
      <c r="BT826" s="210"/>
      <c r="BV826" s="209"/>
      <c r="BW826" s="210"/>
      <c r="BY826" s="209"/>
      <c r="BZ826" s="210"/>
      <c r="CB826" s="209"/>
      <c r="CC826" s="210"/>
      <c r="CE826" s="209"/>
      <c r="CF826" s="210"/>
      <c r="CH826" s="209"/>
      <c r="CI826" s="210"/>
      <c r="CK826" s="209"/>
      <c r="CL826" s="210"/>
      <c r="CN826" s="209"/>
      <c r="CO826" s="210"/>
    </row>
    <row r="827" spans="1:93" ht="24.95" customHeight="1">
      <c r="A827" s="654" t="str">
        <f ca="1">IFERROR(IF(INDIRECT($A$14&amp;ROW())&lt;&gt;"",COUNTIF(Summary!$B$30:$B$1054,INDIRECT($A$14&amp;ROW())),""),"")</f>
        <v/>
      </c>
      <c r="B827" s="672"/>
      <c r="C827" s="210"/>
      <c r="E827" s="209"/>
      <c r="F827" s="210"/>
      <c r="H827" s="209"/>
      <c r="I827" s="210"/>
      <c r="K827" s="209"/>
      <c r="L827" s="210"/>
      <c r="N827" s="209"/>
      <c r="O827" s="210"/>
      <c r="Q827" s="209"/>
      <c r="R827" s="210"/>
      <c r="T827" s="209"/>
      <c r="U827" s="210"/>
      <c r="W827" s="209"/>
      <c r="X827" s="210"/>
      <c r="Z827" s="209"/>
      <c r="AA827" s="210"/>
      <c r="AC827" s="209"/>
      <c r="AD827" s="210"/>
      <c r="AF827" s="209"/>
      <c r="AG827" s="210"/>
      <c r="AI827" s="209"/>
      <c r="AJ827" s="210"/>
      <c r="AL827" s="209"/>
      <c r="AM827" s="210"/>
      <c r="AO827" s="209"/>
      <c r="AP827" s="210"/>
      <c r="AR827" s="209"/>
      <c r="AS827" s="210"/>
      <c r="AU827" s="209"/>
      <c r="AV827" s="210"/>
      <c r="AX827" s="209"/>
      <c r="AY827" s="671"/>
      <c r="BA827" s="673"/>
      <c r="BB827" s="674"/>
      <c r="BD827" s="673"/>
      <c r="BE827" s="674"/>
      <c r="BG827" s="209"/>
      <c r="BH827" s="210"/>
      <c r="BJ827" s="209"/>
      <c r="BK827" s="675"/>
      <c r="BM827" s="209"/>
      <c r="BN827" s="210"/>
      <c r="BP827" s="209"/>
      <c r="BQ827" s="210"/>
      <c r="BS827" s="209"/>
      <c r="BT827" s="210"/>
      <c r="BV827" s="209"/>
      <c r="BW827" s="210"/>
      <c r="BY827" s="209"/>
      <c r="BZ827" s="210"/>
      <c r="CB827" s="209"/>
      <c r="CC827" s="210"/>
      <c r="CE827" s="209"/>
      <c r="CF827" s="210"/>
      <c r="CH827" s="209"/>
      <c r="CI827" s="210"/>
      <c r="CK827" s="209"/>
      <c r="CL827" s="210"/>
      <c r="CN827" s="209"/>
      <c r="CO827" s="210"/>
    </row>
    <row r="828" spans="1:93" ht="24.95" customHeight="1">
      <c r="A828" s="654" t="str">
        <f ca="1">IFERROR(IF(INDIRECT($A$14&amp;ROW())&lt;&gt;"",COUNTIF(Summary!$B$30:$B$1054,INDIRECT($A$14&amp;ROW())),""),"")</f>
        <v/>
      </c>
      <c r="B828" s="672"/>
      <c r="C828" s="210"/>
      <c r="E828" s="209"/>
      <c r="F828" s="210"/>
      <c r="H828" s="209"/>
      <c r="I828" s="210"/>
      <c r="K828" s="209"/>
      <c r="L828" s="210"/>
      <c r="N828" s="209"/>
      <c r="O828" s="210"/>
      <c r="Q828" s="209"/>
      <c r="R828" s="210"/>
      <c r="T828" s="209"/>
      <c r="U828" s="210"/>
      <c r="W828" s="209"/>
      <c r="X828" s="210"/>
      <c r="Z828" s="209"/>
      <c r="AA828" s="210"/>
      <c r="AC828" s="209"/>
      <c r="AD828" s="210"/>
      <c r="AF828" s="209"/>
      <c r="AG828" s="210"/>
      <c r="AI828" s="209"/>
      <c r="AJ828" s="210"/>
      <c r="AL828" s="209"/>
      <c r="AM828" s="210"/>
      <c r="AO828" s="209"/>
      <c r="AP828" s="210"/>
      <c r="AR828" s="209"/>
      <c r="AS828" s="210"/>
      <c r="AU828" s="209"/>
      <c r="AV828" s="210"/>
      <c r="AX828" s="209"/>
      <c r="AY828" s="671"/>
      <c r="BA828" s="673"/>
      <c r="BB828" s="674"/>
      <c r="BD828" s="673"/>
      <c r="BE828" s="674"/>
      <c r="BG828" s="209"/>
      <c r="BH828" s="210"/>
      <c r="BJ828" s="209"/>
      <c r="BK828" s="675"/>
      <c r="BM828" s="209"/>
      <c r="BN828" s="210"/>
      <c r="BP828" s="209"/>
      <c r="BQ828" s="210"/>
      <c r="BS828" s="209"/>
      <c r="BT828" s="210"/>
      <c r="BV828" s="209"/>
      <c r="BW828" s="210"/>
      <c r="BY828" s="209"/>
      <c r="BZ828" s="210"/>
      <c r="CB828" s="209"/>
      <c r="CC828" s="210"/>
      <c r="CE828" s="209"/>
      <c r="CF828" s="210"/>
      <c r="CH828" s="209"/>
      <c r="CI828" s="210"/>
      <c r="CK828" s="209"/>
      <c r="CL828" s="210"/>
      <c r="CN828" s="209"/>
      <c r="CO828" s="210"/>
    </row>
    <row r="829" spans="1:93" ht="24.95" customHeight="1">
      <c r="A829" s="654" t="str">
        <f ca="1">IFERROR(IF(INDIRECT($A$14&amp;ROW())&lt;&gt;"",COUNTIF(Summary!$B$30:$B$1054,INDIRECT($A$14&amp;ROW())),""),"")</f>
        <v/>
      </c>
      <c r="B829" s="672"/>
      <c r="C829" s="210"/>
      <c r="E829" s="209"/>
      <c r="F829" s="210"/>
      <c r="H829" s="209"/>
      <c r="I829" s="210"/>
      <c r="K829" s="209"/>
      <c r="L829" s="210"/>
      <c r="N829" s="209"/>
      <c r="O829" s="210"/>
      <c r="Q829" s="209"/>
      <c r="R829" s="210"/>
      <c r="T829" s="209"/>
      <c r="U829" s="210"/>
      <c r="W829" s="209"/>
      <c r="X829" s="210"/>
      <c r="Z829" s="209"/>
      <c r="AA829" s="210"/>
      <c r="AC829" s="209"/>
      <c r="AD829" s="210"/>
      <c r="AF829" s="209"/>
      <c r="AG829" s="210"/>
      <c r="AI829" s="209"/>
      <c r="AJ829" s="210"/>
      <c r="AL829" s="209"/>
      <c r="AM829" s="210"/>
      <c r="AO829" s="209"/>
      <c r="AP829" s="210"/>
      <c r="AR829" s="209"/>
      <c r="AS829" s="210"/>
      <c r="AU829" s="209"/>
      <c r="AV829" s="210"/>
      <c r="AX829" s="209"/>
      <c r="AY829" s="671"/>
      <c r="BA829" s="673"/>
      <c r="BB829" s="674"/>
      <c r="BD829" s="673"/>
      <c r="BE829" s="674"/>
      <c r="BG829" s="209"/>
      <c r="BH829" s="210"/>
      <c r="BJ829" s="209"/>
      <c r="BK829" s="675"/>
      <c r="BM829" s="209"/>
      <c r="BN829" s="210"/>
      <c r="BP829" s="209"/>
      <c r="BQ829" s="210"/>
      <c r="BS829" s="209"/>
      <c r="BT829" s="210"/>
      <c r="BV829" s="209"/>
      <c r="BW829" s="210"/>
      <c r="BY829" s="209"/>
      <c r="BZ829" s="210"/>
      <c r="CB829" s="209"/>
      <c r="CC829" s="210"/>
      <c r="CE829" s="209"/>
      <c r="CF829" s="210"/>
      <c r="CH829" s="209"/>
      <c r="CI829" s="210"/>
      <c r="CK829" s="209"/>
      <c r="CL829" s="210"/>
      <c r="CN829" s="209"/>
      <c r="CO829" s="210"/>
    </row>
    <row r="830" spans="1:93" ht="24.95" customHeight="1">
      <c r="A830" s="654" t="str">
        <f ca="1">IFERROR(IF(INDIRECT($A$14&amp;ROW())&lt;&gt;"",COUNTIF(Summary!$B$30:$B$1054,INDIRECT($A$14&amp;ROW())),""),"")</f>
        <v/>
      </c>
      <c r="B830" s="672"/>
      <c r="C830" s="210"/>
      <c r="E830" s="209"/>
      <c r="F830" s="210"/>
      <c r="H830" s="209"/>
      <c r="I830" s="210"/>
      <c r="K830" s="209"/>
      <c r="L830" s="210"/>
      <c r="N830" s="209"/>
      <c r="O830" s="210"/>
      <c r="Q830" s="209"/>
      <c r="R830" s="210"/>
      <c r="T830" s="209"/>
      <c r="U830" s="210"/>
      <c r="W830" s="209"/>
      <c r="X830" s="210"/>
      <c r="Z830" s="209"/>
      <c r="AA830" s="210"/>
      <c r="AC830" s="209"/>
      <c r="AD830" s="210"/>
      <c r="AF830" s="209"/>
      <c r="AG830" s="210"/>
      <c r="AI830" s="209"/>
      <c r="AJ830" s="210"/>
      <c r="AL830" s="209"/>
      <c r="AM830" s="210"/>
      <c r="AO830" s="209"/>
      <c r="AP830" s="210"/>
      <c r="AR830" s="209"/>
      <c r="AS830" s="210"/>
      <c r="AU830" s="209"/>
      <c r="AV830" s="210"/>
      <c r="AX830" s="209"/>
      <c r="AY830" s="671"/>
      <c r="BA830" s="673"/>
      <c r="BB830" s="674"/>
      <c r="BD830" s="673"/>
      <c r="BE830" s="674"/>
      <c r="BG830" s="209"/>
      <c r="BH830" s="210"/>
      <c r="BJ830" s="209"/>
      <c r="BK830" s="675"/>
      <c r="BM830" s="209"/>
      <c r="BN830" s="210"/>
      <c r="BP830" s="209"/>
      <c r="BQ830" s="210"/>
      <c r="BS830" s="209"/>
      <c r="BT830" s="210"/>
      <c r="BV830" s="209"/>
      <c r="BW830" s="210"/>
      <c r="BY830" s="209"/>
      <c r="BZ830" s="210"/>
      <c r="CB830" s="209"/>
      <c r="CC830" s="210"/>
      <c r="CE830" s="209"/>
      <c r="CF830" s="210"/>
      <c r="CH830" s="209"/>
      <c r="CI830" s="210"/>
      <c r="CK830" s="209"/>
      <c r="CL830" s="210"/>
      <c r="CN830" s="209"/>
      <c r="CO830" s="210"/>
    </row>
    <row r="831" spans="1:93" ht="24.95" customHeight="1">
      <c r="A831" s="654" t="str">
        <f ca="1">IFERROR(IF(INDIRECT($A$14&amp;ROW())&lt;&gt;"",COUNTIF(Summary!$B$30:$B$1054,INDIRECT($A$14&amp;ROW())),""),"")</f>
        <v/>
      </c>
      <c r="B831" s="672"/>
      <c r="C831" s="210"/>
      <c r="E831" s="209"/>
      <c r="F831" s="210"/>
      <c r="H831" s="209"/>
      <c r="I831" s="210"/>
      <c r="K831" s="209"/>
      <c r="L831" s="210"/>
      <c r="N831" s="209"/>
      <c r="O831" s="210"/>
      <c r="Q831" s="209"/>
      <c r="R831" s="210"/>
      <c r="T831" s="209"/>
      <c r="U831" s="210"/>
      <c r="W831" s="209"/>
      <c r="X831" s="210"/>
      <c r="Z831" s="209"/>
      <c r="AA831" s="210"/>
      <c r="AC831" s="209"/>
      <c r="AD831" s="210"/>
      <c r="AF831" s="209"/>
      <c r="AG831" s="210"/>
      <c r="AI831" s="209"/>
      <c r="AJ831" s="210"/>
      <c r="AL831" s="209"/>
      <c r="AM831" s="210"/>
      <c r="AO831" s="209"/>
      <c r="AP831" s="210"/>
      <c r="AR831" s="209"/>
      <c r="AS831" s="210"/>
      <c r="AU831" s="209"/>
      <c r="AV831" s="210"/>
      <c r="AX831" s="209"/>
      <c r="AY831" s="671"/>
      <c r="BA831" s="673"/>
      <c r="BB831" s="674"/>
      <c r="BD831" s="673"/>
      <c r="BE831" s="674"/>
      <c r="BG831" s="209"/>
      <c r="BH831" s="210"/>
      <c r="BJ831" s="209"/>
      <c r="BK831" s="675"/>
      <c r="BM831" s="209"/>
      <c r="BN831" s="210"/>
      <c r="BP831" s="209"/>
      <c r="BQ831" s="210"/>
      <c r="BS831" s="209"/>
      <c r="BT831" s="210"/>
      <c r="BV831" s="209"/>
      <c r="BW831" s="210"/>
      <c r="BY831" s="209"/>
      <c r="BZ831" s="210"/>
      <c r="CB831" s="209"/>
      <c r="CC831" s="210"/>
      <c r="CE831" s="209"/>
      <c r="CF831" s="210"/>
      <c r="CH831" s="209"/>
      <c r="CI831" s="210"/>
      <c r="CK831" s="209"/>
      <c r="CL831" s="210"/>
      <c r="CN831" s="209"/>
      <c r="CO831" s="210"/>
    </row>
    <row r="832" spans="1:93" ht="24.95" customHeight="1">
      <c r="A832" s="654" t="str">
        <f ca="1">IFERROR(IF(INDIRECT($A$14&amp;ROW())&lt;&gt;"",COUNTIF(Summary!$B$30:$B$1054,INDIRECT($A$14&amp;ROW())),""),"")</f>
        <v/>
      </c>
      <c r="B832" s="672"/>
      <c r="C832" s="210"/>
      <c r="E832" s="209"/>
      <c r="F832" s="210"/>
      <c r="H832" s="209"/>
      <c r="I832" s="210"/>
      <c r="K832" s="209"/>
      <c r="L832" s="210"/>
      <c r="N832" s="209"/>
      <c r="O832" s="210"/>
      <c r="Q832" s="209"/>
      <c r="R832" s="210"/>
      <c r="T832" s="209"/>
      <c r="U832" s="210"/>
      <c r="W832" s="209"/>
      <c r="X832" s="210"/>
      <c r="Z832" s="209"/>
      <c r="AA832" s="210"/>
      <c r="AC832" s="209"/>
      <c r="AD832" s="210"/>
      <c r="AF832" s="209"/>
      <c r="AG832" s="210"/>
      <c r="AI832" s="209"/>
      <c r="AJ832" s="210"/>
      <c r="AL832" s="209"/>
      <c r="AM832" s="210"/>
      <c r="AO832" s="209"/>
      <c r="AP832" s="210"/>
      <c r="AR832" s="209"/>
      <c r="AS832" s="210"/>
      <c r="AU832" s="209"/>
      <c r="AV832" s="210"/>
      <c r="AX832" s="209"/>
      <c r="AY832" s="671"/>
      <c r="BA832" s="673"/>
      <c r="BB832" s="674"/>
      <c r="BD832" s="673"/>
      <c r="BE832" s="674"/>
      <c r="BG832" s="209"/>
      <c r="BH832" s="210"/>
      <c r="BJ832" s="209"/>
      <c r="BK832" s="675"/>
      <c r="BM832" s="209"/>
      <c r="BN832" s="210"/>
      <c r="BP832" s="209"/>
      <c r="BQ832" s="210"/>
      <c r="BS832" s="209"/>
      <c r="BT832" s="210"/>
      <c r="BV832" s="209"/>
      <c r="BW832" s="210"/>
      <c r="BY832" s="209"/>
      <c r="BZ832" s="210"/>
      <c r="CB832" s="209"/>
      <c r="CC832" s="210"/>
      <c r="CE832" s="209"/>
      <c r="CF832" s="210"/>
      <c r="CH832" s="209"/>
      <c r="CI832" s="210"/>
      <c r="CK832" s="209"/>
      <c r="CL832" s="210"/>
      <c r="CN832" s="209"/>
      <c r="CO832" s="210"/>
    </row>
    <row r="833" spans="1:93" ht="24.95" customHeight="1">
      <c r="A833" s="654" t="str">
        <f ca="1">IFERROR(IF(INDIRECT($A$14&amp;ROW())&lt;&gt;"",COUNTIF(Summary!$B$30:$B$1054,INDIRECT($A$14&amp;ROW())),""),"")</f>
        <v/>
      </c>
      <c r="B833" s="672"/>
      <c r="C833" s="210"/>
      <c r="E833" s="209"/>
      <c r="F833" s="210"/>
      <c r="H833" s="209"/>
      <c r="I833" s="210"/>
      <c r="K833" s="209"/>
      <c r="L833" s="210"/>
      <c r="N833" s="209"/>
      <c r="O833" s="210"/>
      <c r="Q833" s="209"/>
      <c r="R833" s="210"/>
      <c r="T833" s="209"/>
      <c r="U833" s="210"/>
      <c r="W833" s="209"/>
      <c r="X833" s="210"/>
      <c r="Z833" s="209"/>
      <c r="AA833" s="210"/>
      <c r="AC833" s="209"/>
      <c r="AD833" s="210"/>
      <c r="AF833" s="209"/>
      <c r="AG833" s="210"/>
      <c r="AI833" s="209"/>
      <c r="AJ833" s="210"/>
      <c r="AL833" s="209"/>
      <c r="AM833" s="210"/>
      <c r="AO833" s="209"/>
      <c r="AP833" s="210"/>
      <c r="AR833" s="209"/>
      <c r="AS833" s="210"/>
      <c r="AU833" s="209"/>
      <c r="AV833" s="210"/>
      <c r="AX833" s="209"/>
      <c r="AY833" s="671"/>
      <c r="BA833" s="673"/>
      <c r="BB833" s="674"/>
      <c r="BD833" s="673"/>
      <c r="BE833" s="674"/>
      <c r="BG833" s="209"/>
      <c r="BH833" s="210"/>
      <c r="BJ833" s="209"/>
      <c r="BK833" s="675"/>
      <c r="BM833" s="209"/>
      <c r="BN833" s="210"/>
      <c r="BP833" s="209"/>
      <c r="BQ833" s="210"/>
      <c r="BS833" s="209"/>
      <c r="BT833" s="210"/>
      <c r="BV833" s="209"/>
      <c r="BW833" s="210"/>
      <c r="BY833" s="209"/>
      <c r="BZ833" s="210"/>
      <c r="CB833" s="209"/>
      <c r="CC833" s="210"/>
      <c r="CE833" s="209"/>
      <c r="CF833" s="210"/>
      <c r="CH833" s="209"/>
      <c r="CI833" s="210"/>
      <c r="CK833" s="209"/>
      <c r="CL833" s="210"/>
      <c r="CN833" s="209"/>
      <c r="CO833" s="210"/>
    </row>
    <row r="834" spans="1:93" ht="24.95" customHeight="1">
      <c r="A834" s="654" t="str">
        <f ca="1">IFERROR(IF(INDIRECT($A$14&amp;ROW())&lt;&gt;"",COUNTIF(Summary!$B$30:$B$1054,INDIRECT($A$14&amp;ROW())),""),"")</f>
        <v/>
      </c>
      <c r="B834" s="672"/>
      <c r="C834" s="210"/>
      <c r="E834" s="209"/>
      <c r="F834" s="210"/>
      <c r="H834" s="209"/>
      <c r="I834" s="210"/>
      <c r="K834" s="209"/>
      <c r="L834" s="210"/>
      <c r="N834" s="209"/>
      <c r="O834" s="210"/>
      <c r="Q834" s="209"/>
      <c r="R834" s="210"/>
      <c r="T834" s="209"/>
      <c r="U834" s="210"/>
      <c r="W834" s="209"/>
      <c r="X834" s="210"/>
      <c r="Z834" s="209"/>
      <c r="AA834" s="210"/>
      <c r="AC834" s="209"/>
      <c r="AD834" s="210"/>
      <c r="AF834" s="209"/>
      <c r="AG834" s="210"/>
      <c r="AI834" s="209"/>
      <c r="AJ834" s="210"/>
      <c r="AL834" s="209"/>
      <c r="AM834" s="210"/>
      <c r="AO834" s="209"/>
      <c r="AP834" s="210"/>
      <c r="AR834" s="209"/>
      <c r="AS834" s="210"/>
      <c r="AU834" s="209"/>
      <c r="AV834" s="210"/>
      <c r="AX834" s="209"/>
      <c r="AY834" s="671"/>
      <c r="BA834" s="673"/>
      <c r="BB834" s="674"/>
      <c r="BD834" s="673"/>
      <c r="BE834" s="674"/>
      <c r="BG834" s="209"/>
      <c r="BH834" s="210"/>
      <c r="BJ834" s="209"/>
      <c r="BK834" s="675"/>
      <c r="BM834" s="209"/>
      <c r="BN834" s="210"/>
      <c r="BP834" s="209"/>
      <c r="BQ834" s="210"/>
      <c r="BS834" s="209"/>
      <c r="BT834" s="210"/>
      <c r="BV834" s="209"/>
      <c r="BW834" s="210"/>
      <c r="BY834" s="209"/>
      <c r="BZ834" s="210"/>
      <c r="CB834" s="209"/>
      <c r="CC834" s="210"/>
      <c r="CE834" s="209"/>
      <c r="CF834" s="210"/>
      <c r="CH834" s="209"/>
      <c r="CI834" s="210"/>
      <c r="CK834" s="209"/>
      <c r="CL834" s="210"/>
      <c r="CN834" s="209"/>
      <c r="CO834" s="210"/>
    </row>
    <row r="835" spans="1:93" ht="24.95" customHeight="1">
      <c r="A835" s="654" t="str">
        <f ca="1">IFERROR(IF(INDIRECT($A$14&amp;ROW())&lt;&gt;"",COUNTIF(Summary!$B$30:$B$1054,INDIRECT($A$14&amp;ROW())),""),"")</f>
        <v/>
      </c>
      <c r="B835" s="672"/>
      <c r="C835" s="210"/>
      <c r="E835" s="209"/>
      <c r="F835" s="210"/>
      <c r="H835" s="209"/>
      <c r="I835" s="210"/>
      <c r="K835" s="209"/>
      <c r="L835" s="210"/>
      <c r="N835" s="209"/>
      <c r="O835" s="210"/>
      <c r="Q835" s="209"/>
      <c r="R835" s="210"/>
      <c r="T835" s="209"/>
      <c r="U835" s="210"/>
      <c r="W835" s="209"/>
      <c r="X835" s="210"/>
      <c r="Z835" s="209"/>
      <c r="AA835" s="210"/>
      <c r="AC835" s="209"/>
      <c r="AD835" s="210"/>
      <c r="AF835" s="209"/>
      <c r="AG835" s="210"/>
      <c r="AI835" s="209"/>
      <c r="AJ835" s="210"/>
      <c r="AL835" s="209"/>
      <c r="AM835" s="210"/>
      <c r="AO835" s="209"/>
      <c r="AP835" s="210"/>
      <c r="AR835" s="209"/>
      <c r="AS835" s="210"/>
      <c r="AU835" s="209"/>
      <c r="AV835" s="210"/>
      <c r="AX835" s="209"/>
      <c r="AY835" s="671"/>
      <c r="BA835" s="673"/>
      <c r="BB835" s="674"/>
      <c r="BD835" s="673"/>
      <c r="BE835" s="674"/>
      <c r="BG835" s="209"/>
      <c r="BH835" s="210"/>
      <c r="BJ835" s="209"/>
      <c r="BK835" s="675"/>
      <c r="BM835" s="209"/>
      <c r="BN835" s="210"/>
      <c r="BP835" s="209"/>
      <c r="BQ835" s="210"/>
      <c r="BS835" s="209"/>
      <c r="BT835" s="210"/>
      <c r="BV835" s="209"/>
      <c r="BW835" s="210"/>
      <c r="BY835" s="209"/>
      <c r="BZ835" s="210"/>
      <c r="CB835" s="209"/>
      <c r="CC835" s="210"/>
      <c r="CE835" s="209"/>
      <c r="CF835" s="210"/>
      <c r="CH835" s="209"/>
      <c r="CI835" s="210"/>
      <c r="CK835" s="209"/>
      <c r="CL835" s="210"/>
      <c r="CN835" s="209"/>
      <c r="CO835" s="210"/>
    </row>
    <row r="836" spans="1:93" ht="24.95" customHeight="1">
      <c r="A836" s="654" t="str">
        <f ca="1">IFERROR(IF(INDIRECT($A$14&amp;ROW())&lt;&gt;"",COUNTIF(Summary!$B$30:$B$1054,INDIRECT($A$14&amp;ROW())),""),"")</f>
        <v/>
      </c>
      <c r="B836" s="672"/>
      <c r="C836" s="210"/>
      <c r="E836" s="209"/>
      <c r="F836" s="210"/>
      <c r="H836" s="209"/>
      <c r="I836" s="210"/>
      <c r="K836" s="209"/>
      <c r="L836" s="210"/>
      <c r="N836" s="209"/>
      <c r="O836" s="210"/>
      <c r="Q836" s="209"/>
      <c r="R836" s="210"/>
      <c r="T836" s="209"/>
      <c r="U836" s="210"/>
      <c r="W836" s="209"/>
      <c r="X836" s="210"/>
      <c r="Z836" s="209"/>
      <c r="AA836" s="210"/>
      <c r="AC836" s="209"/>
      <c r="AD836" s="210"/>
      <c r="AF836" s="209"/>
      <c r="AG836" s="210"/>
      <c r="AI836" s="209"/>
      <c r="AJ836" s="210"/>
      <c r="AL836" s="209"/>
      <c r="AM836" s="210"/>
      <c r="AO836" s="209"/>
      <c r="AP836" s="210"/>
      <c r="AR836" s="209"/>
      <c r="AS836" s="210"/>
      <c r="AU836" s="209"/>
      <c r="AV836" s="210"/>
      <c r="AX836" s="209"/>
      <c r="AY836" s="671"/>
      <c r="BA836" s="673"/>
      <c r="BB836" s="674"/>
      <c r="BD836" s="673"/>
      <c r="BE836" s="674"/>
      <c r="BG836" s="209"/>
      <c r="BH836" s="210"/>
      <c r="BJ836" s="209"/>
      <c r="BK836" s="675"/>
      <c r="BM836" s="209"/>
      <c r="BN836" s="210"/>
      <c r="BP836" s="209"/>
      <c r="BQ836" s="210"/>
      <c r="BS836" s="209"/>
      <c r="BT836" s="210"/>
      <c r="BV836" s="209"/>
      <c r="BW836" s="210"/>
      <c r="BY836" s="209"/>
      <c r="BZ836" s="210"/>
      <c r="CB836" s="209"/>
      <c r="CC836" s="210"/>
      <c r="CE836" s="209"/>
      <c r="CF836" s="210"/>
      <c r="CH836" s="209"/>
      <c r="CI836" s="210"/>
      <c r="CK836" s="209"/>
      <c r="CL836" s="210"/>
      <c r="CN836" s="209"/>
      <c r="CO836" s="210"/>
    </row>
    <row r="837" spans="1:93" ht="24.95" customHeight="1">
      <c r="A837" s="654" t="str">
        <f ca="1">IFERROR(IF(INDIRECT($A$14&amp;ROW())&lt;&gt;"",COUNTIF(Summary!$B$30:$B$1054,INDIRECT($A$14&amp;ROW())),""),"")</f>
        <v/>
      </c>
      <c r="B837" s="672"/>
      <c r="C837" s="210"/>
      <c r="E837" s="209"/>
      <c r="F837" s="210"/>
      <c r="H837" s="209"/>
      <c r="I837" s="210"/>
      <c r="K837" s="209"/>
      <c r="L837" s="210"/>
      <c r="N837" s="209"/>
      <c r="O837" s="210"/>
      <c r="Q837" s="209"/>
      <c r="R837" s="210"/>
      <c r="T837" s="209"/>
      <c r="U837" s="210"/>
      <c r="W837" s="209"/>
      <c r="X837" s="210"/>
      <c r="Z837" s="209"/>
      <c r="AA837" s="210"/>
      <c r="AC837" s="209"/>
      <c r="AD837" s="210"/>
      <c r="AF837" s="209"/>
      <c r="AG837" s="210"/>
      <c r="AI837" s="209"/>
      <c r="AJ837" s="210"/>
      <c r="AL837" s="209"/>
      <c r="AM837" s="210"/>
      <c r="AO837" s="209"/>
      <c r="AP837" s="210"/>
      <c r="AR837" s="209"/>
      <c r="AS837" s="210"/>
      <c r="AU837" s="209"/>
      <c r="AV837" s="210"/>
      <c r="AX837" s="209"/>
      <c r="AY837" s="671"/>
      <c r="BA837" s="673"/>
      <c r="BB837" s="674"/>
      <c r="BD837" s="673"/>
      <c r="BE837" s="674"/>
      <c r="BG837" s="209"/>
      <c r="BH837" s="210"/>
      <c r="BJ837" s="209"/>
      <c r="BK837" s="675"/>
      <c r="BM837" s="209"/>
      <c r="BN837" s="210"/>
      <c r="BP837" s="209"/>
      <c r="BQ837" s="210"/>
      <c r="BS837" s="209"/>
      <c r="BT837" s="210"/>
      <c r="BV837" s="209"/>
      <c r="BW837" s="210"/>
      <c r="BY837" s="209"/>
      <c r="BZ837" s="210"/>
      <c r="CB837" s="209"/>
      <c r="CC837" s="210"/>
      <c r="CE837" s="209"/>
      <c r="CF837" s="210"/>
      <c r="CH837" s="209"/>
      <c r="CI837" s="210"/>
      <c r="CK837" s="209"/>
      <c r="CL837" s="210"/>
      <c r="CN837" s="209"/>
      <c r="CO837" s="210"/>
    </row>
    <row r="838" spans="1:93" ht="24.95" customHeight="1">
      <c r="A838" s="654" t="str">
        <f ca="1">IFERROR(IF(INDIRECT($A$14&amp;ROW())&lt;&gt;"",COUNTIF(Summary!$B$30:$B$1054,INDIRECT($A$14&amp;ROW())),""),"")</f>
        <v/>
      </c>
      <c r="B838" s="672"/>
      <c r="C838" s="210"/>
      <c r="E838" s="209"/>
      <c r="F838" s="210"/>
      <c r="H838" s="209"/>
      <c r="I838" s="210"/>
      <c r="K838" s="209"/>
      <c r="L838" s="210"/>
      <c r="N838" s="209"/>
      <c r="O838" s="210"/>
      <c r="Q838" s="209"/>
      <c r="R838" s="210"/>
      <c r="T838" s="209"/>
      <c r="U838" s="210"/>
      <c r="W838" s="209"/>
      <c r="X838" s="210"/>
      <c r="Z838" s="209"/>
      <c r="AA838" s="210"/>
      <c r="AC838" s="209"/>
      <c r="AD838" s="210"/>
      <c r="AF838" s="209"/>
      <c r="AG838" s="210"/>
      <c r="AI838" s="209"/>
      <c r="AJ838" s="210"/>
      <c r="AL838" s="209"/>
      <c r="AM838" s="210"/>
      <c r="AO838" s="209"/>
      <c r="AP838" s="210"/>
      <c r="AR838" s="209"/>
      <c r="AS838" s="210"/>
      <c r="AU838" s="209"/>
      <c r="AV838" s="210"/>
      <c r="AX838" s="209"/>
      <c r="AY838" s="671"/>
      <c r="BA838" s="673"/>
      <c r="BB838" s="674"/>
      <c r="BD838" s="673"/>
      <c r="BE838" s="674"/>
      <c r="BG838" s="209"/>
      <c r="BH838" s="210"/>
      <c r="BJ838" s="209"/>
      <c r="BK838" s="675"/>
      <c r="BM838" s="209"/>
      <c r="BN838" s="210"/>
      <c r="BP838" s="209"/>
      <c r="BQ838" s="210"/>
      <c r="BS838" s="209"/>
      <c r="BT838" s="210"/>
      <c r="BV838" s="209"/>
      <c r="BW838" s="210"/>
      <c r="BY838" s="209"/>
      <c r="BZ838" s="210"/>
      <c r="CB838" s="209"/>
      <c r="CC838" s="210"/>
      <c r="CE838" s="209"/>
      <c r="CF838" s="210"/>
      <c r="CH838" s="209"/>
      <c r="CI838" s="210"/>
      <c r="CK838" s="209"/>
      <c r="CL838" s="210"/>
      <c r="CN838" s="209"/>
      <c r="CO838" s="210"/>
    </row>
    <row r="839" spans="1:93" ht="24.95" customHeight="1">
      <c r="A839" s="654" t="str">
        <f ca="1">IFERROR(IF(INDIRECT($A$14&amp;ROW())&lt;&gt;"",COUNTIF(Summary!$B$30:$B$1054,INDIRECT($A$14&amp;ROW())),""),"")</f>
        <v/>
      </c>
      <c r="B839" s="672"/>
      <c r="C839" s="210"/>
      <c r="E839" s="209"/>
      <c r="F839" s="210"/>
      <c r="H839" s="209"/>
      <c r="I839" s="210"/>
      <c r="K839" s="209"/>
      <c r="L839" s="210"/>
      <c r="N839" s="209"/>
      <c r="O839" s="210"/>
      <c r="Q839" s="209"/>
      <c r="R839" s="210"/>
      <c r="T839" s="209"/>
      <c r="U839" s="210"/>
      <c r="W839" s="209"/>
      <c r="X839" s="210"/>
      <c r="Z839" s="209"/>
      <c r="AA839" s="210"/>
      <c r="AC839" s="209"/>
      <c r="AD839" s="210"/>
      <c r="AF839" s="209"/>
      <c r="AG839" s="210"/>
      <c r="AI839" s="209"/>
      <c r="AJ839" s="210"/>
      <c r="AL839" s="209"/>
      <c r="AM839" s="210"/>
      <c r="AO839" s="209"/>
      <c r="AP839" s="210"/>
      <c r="AR839" s="209"/>
      <c r="AS839" s="210"/>
      <c r="AU839" s="209"/>
      <c r="AV839" s="210"/>
      <c r="AX839" s="209"/>
      <c r="AY839" s="671"/>
      <c r="BA839" s="673"/>
      <c r="BB839" s="674"/>
      <c r="BD839" s="673"/>
      <c r="BE839" s="674"/>
      <c r="BG839" s="209"/>
      <c r="BH839" s="210"/>
      <c r="BJ839" s="209"/>
      <c r="BK839" s="675"/>
      <c r="BM839" s="209"/>
      <c r="BN839" s="210"/>
      <c r="BP839" s="209"/>
      <c r="BQ839" s="210"/>
      <c r="BS839" s="209"/>
      <c r="BT839" s="210"/>
      <c r="BV839" s="209"/>
      <c r="BW839" s="210"/>
      <c r="BY839" s="209"/>
      <c r="BZ839" s="210"/>
      <c r="CB839" s="209"/>
      <c r="CC839" s="210"/>
      <c r="CE839" s="209"/>
      <c r="CF839" s="210"/>
      <c r="CH839" s="209"/>
      <c r="CI839" s="210"/>
      <c r="CK839" s="209"/>
      <c r="CL839" s="210"/>
      <c r="CN839" s="209"/>
      <c r="CO839" s="210"/>
    </row>
    <row r="840" spans="1:93" ht="24.95" customHeight="1">
      <c r="A840" s="654" t="str">
        <f ca="1">IFERROR(IF(INDIRECT($A$14&amp;ROW())&lt;&gt;"",COUNTIF(Summary!$B$30:$B$1054,INDIRECT($A$14&amp;ROW())),""),"")</f>
        <v/>
      </c>
      <c r="B840" s="672"/>
      <c r="C840" s="210"/>
      <c r="E840" s="209"/>
      <c r="F840" s="210"/>
      <c r="H840" s="209"/>
      <c r="I840" s="210"/>
      <c r="K840" s="209"/>
      <c r="L840" s="210"/>
      <c r="N840" s="209"/>
      <c r="O840" s="210"/>
      <c r="Q840" s="209"/>
      <c r="R840" s="210"/>
      <c r="T840" s="209"/>
      <c r="U840" s="210"/>
      <c r="W840" s="209"/>
      <c r="X840" s="210"/>
      <c r="Z840" s="209"/>
      <c r="AA840" s="210"/>
      <c r="AC840" s="209"/>
      <c r="AD840" s="210"/>
      <c r="AF840" s="209"/>
      <c r="AG840" s="210"/>
      <c r="AI840" s="209"/>
      <c r="AJ840" s="210"/>
      <c r="AL840" s="209"/>
      <c r="AM840" s="210"/>
      <c r="AO840" s="209"/>
      <c r="AP840" s="210"/>
      <c r="AR840" s="209"/>
      <c r="AS840" s="210"/>
      <c r="AU840" s="209"/>
      <c r="AV840" s="210"/>
      <c r="AX840" s="209"/>
      <c r="AY840" s="671"/>
      <c r="BA840" s="673"/>
      <c r="BB840" s="674"/>
      <c r="BD840" s="673"/>
      <c r="BE840" s="674"/>
      <c r="BG840" s="209"/>
      <c r="BH840" s="210"/>
      <c r="BJ840" s="209"/>
      <c r="BK840" s="675"/>
      <c r="BM840" s="209"/>
      <c r="BN840" s="210"/>
      <c r="BP840" s="209"/>
      <c r="BQ840" s="210"/>
      <c r="BS840" s="209"/>
      <c r="BT840" s="210"/>
      <c r="BV840" s="209"/>
      <c r="BW840" s="210"/>
      <c r="BY840" s="209"/>
      <c r="BZ840" s="210"/>
      <c r="CB840" s="209"/>
      <c r="CC840" s="210"/>
      <c r="CE840" s="209"/>
      <c r="CF840" s="210"/>
      <c r="CH840" s="209"/>
      <c r="CI840" s="210"/>
      <c r="CK840" s="209"/>
      <c r="CL840" s="210"/>
      <c r="CN840" s="209"/>
      <c r="CO840" s="210"/>
    </row>
    <row r="841" spans="1:93" ht="24.95" customHeight="1">
      <c r="A841" s="654" t="str">
        <f ca="1">IFERROR(IF(INDIRECT($A$14&amp;ROW())&lt;&gt;"",COUNTIF(Summary!$B$30:$B$1054,INDIRECT($A$14&amp;ROW())),""),"")</f>
        <v/>
      </c>
      <c r="B841" s="672"/>
      <c r="C841" s="210"/>
      <c r="E841" s="209"/>
      <c r="F841" s="210"/>
      <c r="H841" s="209"/>
      <c r="I841" s="210"/>
      <c r="K841" s="209"/>
      <c r="L841" s="210"/>
      <c r="N841" s="209"/>
      <c r="O841" s="210"/>
      <c r="Q841" s="209"/>
      <c r="R841" s="210"/>
      <c r="T841" s="209"/>
      <c r="U841" s="210"/>
      <c r="W841" s="209"/>
      <c r="X841" s="210"/>
      <c r="Z841" s="209"/>
      <c r="AA841" s="210"/>
      <c r="AC841" s="209"/>
      <c r="AD841" s="210"/>
      <c r="AF841" s="209"/>
      <c r="AG841" s="210"/>
      <c r="AI841" s="209"/>
      <c r="AJ841" s="210"/>
      <c r="AL841" s="209"/>
      <c r="AM841" s="210"/>
      <c r="AO841" s="209"/>
      <c r="AP841" s="210"/>
      <c r="AR841" s="209"/>
      <c r="AS841" s="210"/>
      <c r="AU841" s="209"/>
      <c r="AV841" s="210"/>
      <c r="AX841" s="209"/>
      <c r="AY841" s="671"/>
      <c r="BA841" s="673"/>
      <c r="BB841" s="674"/>
      <c r="BD841" s="673"/>
      <c r="BE841" s="674"/>
      <c r="BG841" s="209"/>
      <c r="BH841" s="210"/>
      <c r="BJ841" s="209"/>
      <c r="BK841" s="675"/>
      <c r="BM841" s="209"/>
      <c r="BN841" s="210"/>
      <c r="BP841" s="209"/>
      <c r="BQ841" s="210"/>
      <c r="BS841" s="209"/>
      <c r="BT841" s="210"/>
      <c r="BV841" s="209"/>
      <c r="BW841" s="210"/>
      <c r="BY841" s="209"/>
      <c r="BZ841" s="210"/>
      <c r="CB841" s="209"/>
      <c r="CC841" s="210"/>
      <c r="CE841" s="209"/>
      <c r="CF841" s="210"/>
      <c r="CH841" s="209"/>
      <c r="CI841" s="210"/>
      <c r="CK841" s="209"/>
      <c r="CL841" s="210"/>
      <c r="CN841" s="209"/>
      <c r="CO841" s="210"/>
    </row>
    <row r="842" spans="1:93" ht="24.95" customHeight="1">
      <c r="A842" s="654" t="str">
        <f ca="1">IFERROR(IF(INDIRECT($A$14&amp;ROW())&lt;&gt;"",COUNTIF(Summary!$B$30:$B$1054,INDIRECT($A$14&amp;ROW())),""),"")</f>
        <v/>
      </c>
      <c r="B842" s="672"/>
      <c r="C842" s="210"/>
      <c r="E842" s="209"/>
      <c r="F842" s="210"/>
      <c r="H842" s="209"/>
      <c r="I842" s="210"/>
      <c r="K842" s="209"/>
      <c r="L842" s="210"/>
      <c r="N842" s="209"/>
      <c r="O842" s="210"/>
      <c r="Q842" s="209"/>
      <c r="R842" s="210"/>
      <c r="T842" s="209"/>
      <c r="U842" s="210"/>
      <c r="W842" s="209"/>
      <c r="X842" s="210"/>
      <c r="Z842" s="209"/>
      <c r="AA842" s="210"/>
      <c r="AC842" s="209"/>
      <c r="AD842" s="210"/>
      <c r="AF842" s="209"/>
      <c r="AG842" s="210"/>
      <c r="AI842" s="209"/>
      <c r="AJ842" s="210"/>
      <c r="AL842" s="209"/>
      <c r="AM842" s="210"/>
      <c r="AO842" s="209"/>
      <c r="AP842" s="210"/>
      <c r="AR842" s="209"/>
      <c r="AS842" s="210"/>
      <c r="AU842" s="209"/>
      <c r="AV842" s="210"/>
      <c r="AX842" s="209"/>
      <c r="AY842" s="671"/>
      <c r="BA842" s="673"/>
      <c r="BB842" s="674"/>
      <c r="BD842" s="673"/>
      <c r="BE842" s="674"/>
      <c r="BG842" s="209"/>
      <c r="BH842" s="210"/>
      <c r="BJ842" s="209"/>
      <c r="BK842" s="675"/>
      <c r="BM842" s="209"/>
      <c r="BN842" s="210"/>
      <c r="BP842" s="209"/>
      <c r="BQ842" s="210"/>
      <c r="BS842" s="209"/>
      <c r="BT842" s="210"/>
      <c r="BV842" s="209"/>
      <c r="BW842" s="210"/>
      <c r="BY842" s="209"/>
      <c r="BZ842" s="210"/>
      <c r="CB842" s="209"/>
      <c r="CC842" s="210"/>
      <c r="CE842" s="209"/>
      <c r="CF842" s="210"/>
      <c r="CH842" s="209"/>
      <c r="CI842" s="210"/>
      <c r="CK842" s="209"/>
      <c r="CL842" s="210"/>
      <c r="CN842" s="209"/>
      <c r="CO842" s="210"/>
    </row>
    <row r="843" spans="1:93" ht="24.95" customHeight="1">
      <c r="A843" s="654" t="str">
        <f ca="1">IFERROR(IF(INDIRECT($A$14&amp;ROW())&lt;&gt;"",COUNTIF(Summary!$B$30:$B$1054,INDIRECT($A$14&amp;ROW())),""),"")</f>
        <v/>
      </c>
      <c r="B843" s="672"/>
      <c r="C843" s="210"/>
      <c r="E843" s="209"/>
      <c r="F843" s="210"/>
      <c r="H843" s="209"/>
      <c r="I843" s="210"/>
      <c r="K843" s="209"/>
      <c r="L843" s="210"/>
      <c r="N843" s="209"/>
      <c r="O843" s="210"/>
      <c r="Q843" s="209"/>
      <c r="R843" s="210"/>
      <c r="T843" s="209"/>
      <c r="U843" s="210"/>
      <c r="W843" s="209"/>
      <c r="X843" s="210"/>
      <c r="Z843" s="209"/>
      <c r="AA843" s="210"/>
      <c r="AC843" s="209"/>
      <c r="AD843" s="210"/>
      <c r="AF843" s="209"/>
      <c r="AG843" s="210"/>
      <c r="AI843" s="209"/>
      <c r="AJ843" s="210"/>
      <c r="AL843" s="209"/>
      <c r="AM843" s="210"/>
      <c r="AO843" s="209"/>
      <c r="AP843" s="210"/>
      <c r="AR843" s="209"/>
      <c r="AS843" s="210"/>
      <c r="AU843" s="209"/>
      <c r="AV843" s="210"/>
      <c r="AX843" s="209"/>
      <c r="AY843" s="671"/>
      <c r="BA843" s="673"/>
      <c r="BB843" s="674"/>
      <c r="BD843" s="673"/>
      <c r="BE843" s="674"/>
      <c r="BG843" s="209"/>
      <c r="BH843" s="210"/>
      <c r="BJ843" s="209"/>
      <c r="BK843" s="675"/>
      <c r="BM843" s="209"/>
      <c r="BN843" s="210"/>
      <c r="BP843" s="209"/>
      <c r="BQ843" s="210"/>
      <c r="BS843" s="209"/>
      <c r="BT843" s="210"/>
      <c r="BV843" s="209"/>
      <c r="BW843" s="210"/>
      <c r="BY843" s="209"/>
      <c r="BZ843" s="210"/>
      <c r="CB843" s="209"/>
      <c r="CC843" s="210"/>
      <c r="CE843" s="209"/>
      <c r="CF843" s="210"/>
      <c r="CH843" s="209"/>
      <c r="CI843" s="210"/>
      <c r="CK843" s="209"/>
      <c r="CL843" s="210"/>
      <c r="CN843" s="209"/>
      <c r="CO843" s="210"/>
    </row>
    <row r="844" spans="1:93" ht="24.95" customHeight="1">
      <c r="A844" s="654" t="str">
        <f ca="1">IFERROR(IF(INDIRECT($A$14&amp;ROW())&lt;&gt;"",COUNTIF(Summary!$B$30:$B$1054,INDIRECT($A$14&amp;ROW())),""),"")</f>
        <v/>
      </c>
      <c r="B844" s="672"/>
      <c r="C844" s="210"/>
      <c r="E844" s="209"/>
      <c r="F844" s="210"/>
      <c r="H844" s="209"/>
      <c r="I844" s="210"/>
      <c r="K844" s="209"/>
      <c r="L844" s="210"/>
      <c r="N844" s="209"/>
      <c r="O844" s="210"/>
      <c r="Q844" s="209"/>
      <c r="R844" s="210"/>
      <c r="T844" s="209"/>
      <c r="U844" s="210"/>
      <c r="W844" s="209"/>
      <c r="X844" s="210"/>
      <c r="Z844" s="209"/>
      <c r="AA844" s="210"/>
      <c r="AC844" s="209"/>
      <c r="AD844" s="210"/>
      <c r="AF844" s="209"/>
      <c r="AG844" s="210"/>
      <c r="AI844" s="209"/>
      <c r="AJ844" s="210"/>
      <c r="AL844" s="209"/>
      <c r="AM844" s="210"/>
      <c r="AO844" s="209"/>
      <c r="AP844" s="210"/>
      <c r="AR844" s="209"/>
      <c r="AS844" s="210"/>
      <c r="AU844" s="209"/>
      <c r="AV844" s="210"/>
      <c r="AX844" s="209"/>
      <c r="AY844" s="671"/>
      <c r="BA844" s="673"/>
      <c r="BB844" s="674"/>
      <c r="BD844" s="673"/>
      <c r="BE844" s="674"/>
      <c r="BG844" s="209"/>
      <c r="BH844" s="210"/>
      <c r="BJ844" s="209"/>
      <c r="BK844" s="675"/>
      <c r="BM844" s="209"/>
      <c r="BN844" s="210"/>
      <c r="BP844" s="209"/>
      <c r="BQ844" s="210"/>
      <c r="BS844" s="209"/>
      <c r="BT844" s="210"/>
      <c r="BV844" s="209"/>
      <c r="BW844" s="210"/>
      <c r="BY844" s="209"/>
      <c r="BZ844" s="210"/>
      <c r="CB844" s="209"/>
      <c r="CC844" s="210"/>
      <c r="CE844" s="209"/>
      <c r="CF844" s="210"/>
      <c r="CH844" s="209"/>
      <c r="CI844" s="210"/>
      <c r="CK844" s="209"/>
      <c r="CL844" s="210"/>
      <c r="CN844" s="209"/>
      <c r="CO844" s="210"/>
    </row>
    <row r="845" spans="1:93" ht="24.95" customHeight="1">
      <c r="A845" s="654" t="str">
        <f ca="1">IFERROR(IF(INDIRECT($A$14&amp;ROW())&lt;&gt;"",COUNTIF(Summary!$B$30:$B$1054,INDIRECT($A$14&amp;ROW())),""),"")</f>
        <v/>
      </c>
      <c r="B845" s="672"/>
      <c r="C845" s="210"/>
      <c r="E845" s="209"/>
      <c r="F845" s="210"/>
      <c r="H845" s="209"/>
      <c r="I845" s="210"/>
      <c r="K845" s="209"/>
      <c r="L845" s="210"/>
      <c r="N845" s="209"/>
      <c r="O845" s="210"/>
      <c r="Q845" s="209"/>
      <c r="R845" s="210"/>
      <c r="T845" s="209"/>
      <c r="U845" s="210"/>
      <c r="W845" s="209"/>
      <c r="X845" s="210"/>
      <c r="Z845" s="209"/>
      <c r="AA845" s="210"/>
      <c r="AC845" s="209"/>
      <c r="AD845" s="210"/>
      <c r="AF845" s="209"/>
      <c r="AG845" s="210"/>
      <c r="AI845" s="209"/>
      <c r="AJ845" s="210"/>
      <c r="AL845" s="209"/>
      <c r="AM845" s="210"/>
      <c r="AO845" s="209"/>
      <c r="AP845" s="210"/>
      <c r="AR845" s="209"/>
      <c r="AS845" s="210"/>
      <c r="AU845" s="209"/>
      <c r="AV845" s="210"/>
      <c r="AX845" s="209"/>
      <c r="AY845" s="671"/>
      <c r="BA845" s="673"/>
      <c r="BB845" s="674"/>
      <c r="BD845" s="673"/>
      <c r="BE845" s="674"/>
      <c r="BG845" s="209"/>
      <c r="BH845" s="210"/>
      <c r="BJ845" s="209"/>
      <c r="BK845" s="675"/>
      <c r="BM845" s="209"/>
      <c r="BN845" s="210"/>
      <c r="BP845" s="209"/>
      <c r="BQ845" s="210"/>
      <c r="BS845" s="209"/>
      <c r="BT845" s="210"/>
      <c r="BV845" s="209"/>
      <c r="BW845" s="210"/>
      <c r="BY845" s="209"/>
      <c r="BZ845" s="210"/>
      <c r="CB845" s="209"/>
      <c r="CC845" s="210"/>
      <c r="CE845" s="209"/>
      <c r="CF845" s="210"/>
      <c r="CH845" s="209"/>
      <c r="CI845" s="210"/>
      <c r="CK845" s="209"/>
      <c r="CL845" s="210"/>
      <c r="CN845" s="209"/>
      <c r="CO845" s="210"/>
    </row>
    <row r="846" spans="1:93" ht="24.95" customHeight="1">
      <c r="A846" s="654" t="str">
        <f ca="1">IFERROR(IF(INDIRECT($A$14&amp;ROW())&lt;&gt;"",COUNTIF(Summary!$B$30:$B$1054,INDIRECT($A$14&amp;ROW())),""),"")</f>
        <v/>
      </c>
      <c r="B846" s="672"/>
      <c r="C846" s="210"/>
      <c r="E846" s="209"/>
      <c r="F846" s="210"/>
      <c r="H846" s="209"/>
      <c r="I846" s="210"/>
      <c r="K846" s="209"/>
      <c r="L846" s="210"/>
      <c r="N846" s="209"/>
      <c r="O846" s="210"/>
      <c r="Q846" s="209"/>
      <c r="R846" s="210"/>
      <c r="T846" s="209"/>
      <c r="U846" s="210"/>
      <c r="W846" s="209"/>
      <c r="X846" s="210"/>
      <c r="Z846" s="209"/>
      <c r="AA846" s="210"/>
      <c r="AC846" s="209"/>
      <c r="AD846" s="210"/>
      <c r="AF846" s="209"/>
      <c r="AG846" s="210"/>
      <c r="AI846" s="209"/>
      <c r="AJ846" s="210"/>
      <c r="AL846" s="209"/>
      <c r="AM846" s="210"/>
      <c r="AO846" s="209"/>
      <c r="AP846" s="210"/>
      <c r="AR846" s="209"/>
      <c r="AS846" s="210"/>
      <c r="AU846" s="209"/>
      <c r="AV846" s="210"/>
      <c r="AX846" s="209"/>
      <c r="AY846" s="671"/>
      <c r="BA846" s="673"/>
      <c r="BB846" s="674"/>
      <c r="BD846" s="673"/>
      <c r="BE846" s="674"/>
      <c r="BG846" s="209"/>
      <c r="BH846" s="210"/>
      <c r="BJ846" s="209"/>
      <c r="BK846" s="675"/>
      <c r="BM846" s="209"/>
      <c r="BN846" s="210"/>
      <c r="BP846" s="209"/>
      <c r="BQ846" s="210"/>
      <c r="BS846" s="209"/>
      <c r="BT846" s="210"/>
      <c r="BV846" s="209"/>
      <c r="BW846" s="210"/>
      <c r="BY846" s="209"/>
      <c r="BZ846" s="210"/>
      <c r="CB846" s="209"/>
      <c r="CC846" s="210"/>
      <c r="CE846" s="209"/>
      <c r="CF846" s="210"/>
      <c r="CH846" s="209"/>
      <c r="CI846" s="210"/>
      <c r="CK846" s="209"/>
      <c r="CL846" s="210"/>
      <c r="CN846" s="209"/>
      <c r="CO846" s="210"/>
    </row>
    <row r="847" spans="1:93" ht="24.95" customHeight="1">
      <c r="A847" s="654" t="str">
        <f ca="1">IFERROR(IF(INDIRECT($A$14&amp;ROW())&lt;&gt;"",COUNTIF(Summary!$B$30:$B$1054,INDIRECT($A$14&amp;ROW())),""),"")</f>
        <v/>
      </c>
      <c r="B847" s="672"/>
      <c r="C847" s="210"/>
      <c r="E847" s="209"/>
      <c r="F847" s="210"/>
      <c r="H847" s="209"/>
      <c r="I847" s="210"/>
      <c r="K847" s="209"/>
      <c r="L847" s="210"/>
      <c r="N847" s="209"/>
      <c r="O847" s="210"/>
      <c r="Q847" s="209"/>
      <c r="R847" s="210"/>
      <c r="T847" s="209"/>
      <c r="U847" s="210"/>
      <c r="W847" s="209"/>
      <c r="X847" s="210"/>
      <c r="Z847" s="209"/>
      <c r="AA847" s="210"/>
      <c r="AC847" s="209"/>
      <c r="AD847" s="210"/>
      <c r="AF847" s="209"/>
      <c r="AG847" s="210"/>
      <c r="AI847" s="209"/>
      <c r="AJ847" s="210"/>
      <c r="AL847" s="209"/>
      <c r="AM847" s="210"/>
      <c r="AO847" s="209"/>
      <c r="AP847" s="210"/>
      <c r="AR847" s="209"/>
      <c r="AS847" s="210"/>
      <c r="AU847" s="209"/>
      <c r="AV847" s="210"/>
      <c r="AX847" s="209"/>
      <c r="AY847" s="671"/>
      <c r="BA847" s="673"/>
      <c r="BB847" s="674"/>
      <c r="BD847" s="673"/>
      <c r="BE847" s="674"/>
      <c r="BG847" s="209"/>
      <c r="BH847" s="210"/>
      <c r="BJ847" s="209"/>
      <c r="BK847" s="675"/>
      <c r="BM847" s="209"/>
      <c r="BN847" s="210"/>
      <c r="BP847" s="209"/>
      <c r="BQ847" s="210"/>
      <c r="BS847" s="209"/>
      <c r="BT847" s="210"/>
      <c r="BV847" s="209"/>
      <c r="BW847" s="210"/>
      <c r="BY847" s="209"/>
      <c r="BZ847" s="210"/>
      <c r="CB847" s="209"/>
      <c r="CC847" s="210"/>
      <c r="CE847" s="209"/>
      <c r="CF847" s="210"/>
      <c r="CH847" s="209"/>
      <c r="CI847" s="210"/>
      <c r="CK847" s="209"/>
      <c r="CL847" s="210"/>
      <c r="CN847" s="209"/>
      <c r="CO847" s="210"/>
    </row>
    <row r="848" spans="1:93" ht="24.95" customHeight="1">
      <c r="A848" s="654" t="str">
        <f ca="1">IFERROR(IF(INDIRECT($A$14&amp;ROW())&lt;&gt;"",COUNTIF(Summary!$B$30:$B$1054,INDIRECT($A$14&amp;ROW())),""),"")</f>
        <v/>
      </c>
      <c r="B848" s="672"/>
      <c r="C848" s="210"/>
      <c r="E848" s="209"/>
      <c r="F848" s="210"/>
      <c r="H848" s="209"/>
      <c r="I848" s="210"/>
      <c r="K848" s="209"/>
      <c r="L848" s="210"/>
      <c r="N848" s="209"/>
      <c r="O848" s="210"/>
      <c r="Q848" s="209"/>
      <c r="R848" s="210"/>
      <c r="T848" s="209"/>
      <c r="U848" s="210"/>
      <c r="W848" s="209"/>
      <c r="X848" s="210"/>
      <c r="Z848" s="209"/>
      <c r="AA848" s="210"/>
      <c r="AC848" s="209"/>
      <c r="AD848" s="210"/>
      <c r="AF848" s="209"/>
      <c r="AG848" s="210"/>
      <c r="AI848" s="209"/>
      <c r="AJ848" s="210"/>
      <c r="AL848" s="209"/>
      <c r="AM848" s="210"/>
      <c r="AO848" s="209"/>
      <c r="AP848" s="210"/>
      <c r="AR848" s="209"/>
      <c r="AS848" s="210"/>
      <c r="AU848" s="209"/>
      <c r="AV848" s="210"/>
      <c r="AX848" s="209"/>
      <c r="AY848" s="671"/>
      <c r="BA848" s="673"/>
      <c r="BB848" s="674"/>
      <c r="BD848" s="673"/>
      <c r="BE848" s="674"/>
      <c r="BG848" s="209"/>
      <c r="BH848" s="210"/>
      <c r="BJ848" s="209"/>
      <c r="BK848" s="675"/>
      <c r="BM848" s="209"/>
      <c r="BN848" s="210"/>
      <c r="BP848" s="209"/>
      <c r="BQ848" s="210"/>
      <c r="BS848" s="209"/>
      <c r="BT848" s="210"/>
      <c r="BV848" s="209"/>
      <c r="BW848" s="210"/>
      <c r="BY848" s="209"/>
      <c r="BZ848" s="210"/>
      <c r="CB848" s="209"/>
      <c r="CC848" s="210"/>
      <c r="CE848" s="209"/>
      <c r="CF848" s="210"/>
      <c r="CH848" s="209"/>
      <c r="CI848" s="210"/>
      <c r="CK848" s="209"/>
      <c r="CL848" s="210"/>
      <c r="CN848" s="209"/>
      <c r="CO848" s="210"/>
    </row>
    <row r="849" spans="1:93" ht="24.95" customHeight="1">
      <c r="A849" s="654" t="str">
        <f ca="1">IFERROR(IF(INDIRECT($A$14&amp;ROW())&lt;&gt;"",COUNTIF(Summary!$B$30:$B$1054,INDIRECT($A$14&amp;ROW())),""),"")</f>
        <v/>
      </c>
      <c r="B849" s="672"/>
      <c r="C849" s="210"/>
      <c r="E849" s="209"/>
      <c r="F849" s="210"/>
      <c r="H849" s="209"/>
      <c r="I849" s="210"/>
      <c r="K849" s="209"/>
      <c r="L849" s="210"/>
      <c r="N849" s="209"/>
      <c r="O849" s="210"/>
      <c r="Q849" s="209"/>
      <c r="R849" s="210"/>
      <c r="T849" s="209"/>
      <c r="U849" s="210"/>
      <c r="W849" s="209"/>
      <c r="X849" s="210"/>
      <c r="Z849" s="209"/>
      <c r="AA849" s="210"/>
      <c r="AC849" s="209"/>
      <c r="AD849" s="210"/>
      <c r="AF849" s="209"/>
      <c r="AG849" s="210"/>
      <c r="AI849" s="209"/>
      <c r="AJ849" s="210"/>
      <c r="AL849" s="209"/>
      <c r="AM849" s="210"/>
      <c r="AO849" s="209"/>
      <c r="AP849" s="210"/>
      <c r="AR849" s="209"/>
      <c r="AS849" s="210"/>
      <c r="AU849" s="209"/>
      <c r="AV849" s="210"/>
      <c r="AX849" s="209"/>
      <c r="AY849" s="671"/>
      <c r="BA849" s="673"/>
      <c r="BB849" s="674"/>
      <c r="BD849" s="673"/>
      <c r="BE849" s="674"/>
      <c r="BG849" s="209"/>
      <c r="BH849" s="210"/>
      <c r="BJ849" s="209"/>
      <c r="BK849" s="675"/>
      <c r="BM849" s="209"/>
      <c r="BN849" s="210"/>
      <c r="BP849" s="209"/>
      <c r="BQ849" s="210"/>
      <c r="BS849" s="209"/>
      <c r="BT849" s="210"/>
      <c r="BV849" s="209"/>
      <c r="BW849" s="210"/>
      <c r="BY849" s="209"/>
      <c r="BZ849" s="210"/>
      <c r="CB849" s="209"/>
      <c r="CC849" s="210"/>
      <c r="CE849" s="209"/>
      <c r="CF849" s="210"/>
      <c r="CH849" s="209"/>
      <c r="CI849" s="210"/>
      <c r="CK849" s="209"/>
      <c r="CL849" s="210"/>
      <c r="CN849" s="209"/>
      <c r="CO849" s="210"/>
    </row>
    <row r="850" spans="1:93" ht="24.95" customHeight="1">
      <c r="A850" s="654" t="str">
        <f ca="1">IFERROR(IF(INDIRECT($A$14&amp;ROW())&lt;&gt;"",COUNTIF(Summary!$B$30:$B$1054,INDIRECT($A$14&amp;ROW())),""),"")</f>
        <v/>
      </c>
      <c r="B850" s="672"/>
      <c r="C850" s="210"/>
      <c r="E850" s="209"/>
      <c r="F850" s="210"/>
      <c r="H850" s="209"/>
      <c r="I850" s="210"/>
      <c r="K850" s="209"/>
      <c r="L850" s="210"/>
      <c r="N850" s="209"/>
      <c r="O850" s="210"/>
      <c r="Q850" s="209"/>
      <c r="R850" s="210"/>
      <c r="T850" s="209"/>
      <c r="U850" s="210"/>
      <c r="W850" s="209"/>
      <c r="X850" s="210"/>
      <c r="Z850" s="209"/>
      <c r="AA850" s="210"/>
      <c r="AC850" s="209"/>
      <c r="AD850" s="210"/>
      <c r="AF850" s="209"/>
      <c r="AG850" s="210"/>
      <c r="AI850" s="209"/>
      <c r="AJ850" s="210"/>
      <c r="AL850" s="209"/>
      <c r="AM850" s="210"/>
      <c r="AO850" s="209"/>
      <c r="AP850" s="210"/>
      <c r="AR850" s="209"/>
      <c r="AS850" s="210"/>
      <c r="AU850" s="209"/>
      <c r="AV850" s="210"/>
      <c r="AX850" s="209"/>
      <c r="AY850" s="671"/>
      <c r="BA850" s="673"/>
      <c r="BB850" s="674"/>
      <c r="BD850" s="673"/>
      <c r="BE850" s="674"/>
      <c r="BG850" s="209"/>
      <c r="BH850" s="210"/>
      <c r="BJ850" s="209"/>
      <c r="BK850" s="675"/>
      <c r="BM850" s="209"/>
      <c r="BN850" s="210"/>
      <c r="BP850" s="209"/>
      <c r="BQ850" s="210"/>
      <c r="BS850" s="209"/>
      <c r="BT850" s="210"/>
      <c r="BV850" s="209"/>
      <c r="BW850" s="210"/>
      <c r="BY850" s="209"/>
      <c r="BZ850" s="210"/>
      <c r="CB850" s="209"/>
      <c r="CC850" s="210"/>
      <c r="CE850" s="209"/>
      <c r="CF850" s="210"/>
      <c r="CH850" s="209"/>
      <c r="CI850" s="210"/>
      <c r="CK850" s="209"/>
      <c r="CL850" s="210"/>
      <c r="CN850" s="209"/>
      <c r="CO850" s="210"/>
    </row>
    <row r="851" spans="1:93" ht="24.95" customHeight="1">
      <c r="A851" s="654" t="str">
        <f ca="1">IFERROR(IF(INDIRECT($A$14&amp;ROW())&lt;&gt;"",COUNTIF(Summary!$B$30:$B$1054,INDIRECT($A$14&amp;ROW())),""),"")</f>
        <v/>
      </c>
      <c r="B851" s="672"/>
      <c r="C851" s="210"/>
      <c r="E851" s="209"/>
      <c r="F851" s="210"/>
      <c r="H851" s="209"/>
      <c r="I851" s="210"/>
      <c r="K851" s="209"/>
      <c r="L851" s="210"/>
      <c r="N851" s="209"/>
      <c r="O851" s="210"/>
      <c r="Q851" s="209"/>
      <c r="R851" s="210"/>
      <c r="T851" s="209"/>
      <c r="U851" s="210"/>
      <c r="W851" s="209"/>
      <c r="X851" s="210"/>
      <c r="Z851" s="209"/>
      <c r="AA851" s="210"/>
      <c r="AC851" s="209"/>
      <c r="AD851" s="210"/>
      <c r="AF851" s="209"/>
      <c r="AG851" s="210"/>
      <c r="AI851" s="209"/>
      <c r="AJ851" s="210"/>
      <c r="AL851" s="209"/>
      <c r="AM851" s="210"/>
      <c r="AO851" s="209"/>
      <c r="AP851" s="210"/>
      <c r="AR851" s="209"/>
      <c r="AS851" s="210"/>
      <c r="AU851" s="209"/>
      <c r="AV851" s="210"/>
      <c r="AX851" s="209"/>
      <c r="AY851" s="671"/>
      <c r="BA851" s="673"/>
      <c r="BB851" s="674"/>
      <c r="BD851" s="673"/>
      <c r="BE851" s="674"/>
      <c r="BG851" s="209"/>
      <c r="BH851" s="210"/>
      <c r="BJ851" s="209"/>
      <c r="BK851" s="675"/>
      <c r="BM851" s="209"/>
      <c r="BN851" s="210"/>
      <c r="BP851" s="209"/>
      <c r="BQ851" s="210"/>
      <c r="BS851" s="209"/>
      <c r="BT851" s="210"/>
      <c r="BV851" s="209"/>
      <c r="BW851" s="210"/>
      <c r="BY851" s="209"/>
      <c r="BZ851" s="210"/>
      <c r="CB851" s="209"/>
      <c r="CC851" s="210"/>
      <c r="CE851" s="209"/>
      <c r="CF851" s="210"/>
      <c r="CH851" s="209"/>
      <c r="CI851" s="210"/>
      <c r="CK851" s="209"/>
      <c r="CL851" s="210"/>
      <c r="CN851" s="209"/>
      <c r="CO851" s="210"/>
    </row>
    <row r="852" spans="1:93" ht="24.95" customHeight="1">
      <c r="A852" s="654" t="str">
        <f ca="1">IFERROR(IF(INDIRECT($A$14&amp;ROW())&lt;&gt;"",COUNTIF(Summary!$B$30:$B$1054,INDIRECT($A$14&amp;ROW())),""),"")</f>
        <v/>
      </c>
      <c r="B852" s="672"/>
      <c r="C852" s="210"/>
      <c r="E852" s="209"/>
      <c r="F852" s="210"/>
      <c r="H852" s="209"/>
      <c r="I852" s="210"/>
      <c r="K852" s="209"/>
      <c r="L852" s="210"/>
      <c r="N852" s="209"/>
      <c r="O852" s="210"/>
      <c r="Q852" s="209"/>
      <c r="R852" s="210"/>
      <c r="T852" s="209"/>
      <c r="U852" s="210"/>
      <c r="W852" s="209"/>
      <c r="X852" s="210"/>
      <c r="Z852" s="209"/>
      <c r="AA852" s="210"/>
      <c r="AC852" s="209"/>
      <c r="AD852" s="210"/>
      <c r="AF852" s="209"/>
      <c r="AG852" s="210"/>
      <c r="AI852" s="209"/>
      <c r="AJ852" s="210"/>
      <c r="AL852" s="209"/>
      <c r="AM852" s="210"/>
      <c r="AO852" s="209"/>
      <c r="AP852" s="210"/>
      <c r="AR852" s="209"/>
      <c r="AS852" s="210"/>
      <c r="AU852" s="209"/>
      <c r="AV852" s="210"/>
      <c r="AX852" s="209"/>
      <c r="AY852" s="671"/>
      <c r="BA852" s="673"/>
      <c r="BB852" s="674"/>
      <c r="BD852" s="673"/>
      <c r="BE852" s="674"/>
      <c r="BG852" s="209"/>
      <c r="BH852" s="210"/>
      <c r="BJ852" s="209"/>
      <c r="BK852" s="675"/>
      <c r="BM852" s="209"/>
      <c r="BN852" s="210"/>
      <c r="BP852" s="209"/>
      <c r="BQ852" s="210"/>
      <c r="BS852" s="209"/>
      <c r="BT852" s="210"/>
      <c r="BV852" s="209"/>
      <c r="BW852" s="210"/>
      <c r="BY852" s="209"/>
      <c r="BZ852" s="210"/>
      <c r="CB852" s="209"/>
      <c r="CC852" s="210"/>
      <c r="CE852" s="209"/>
      <c r="CF852" s="210"/>
      <c r="CH852" s="209"/>
      <c r="CI852" s="210"/>
      <c r="CK852" s="209"/>
      <c r="CL852" s="210"/>
      <c r="CN852" s="209"/>
      <c r="CO852" s="210"/>
    </row>
    <row r="853" spans="1:93" ht="24.95" customHeight="1">
      <c r="A853" s="654" t="str">
        <f ca="1">IFERROR(IF(INDIRECT($A$14&amp;ROW())&lt;&gt;"",COUNTIF(Summary!$B$30:$B$1054,INDIRECT($A$14&amp;ROW())),""),"")</f>
        <v/>
      </c>
      <c r="B853" s="672"/>
      <c r="C853" s="210"/>
      <c r="E853" s="209"/>
      <c r="F853" s="210"/>
      <c r="H853" s="209"/>
      <c r="I853" s="210"/>
      <c r="K853" s="209"/>
      <c r="L853" s="210"/>
      <c r="N853" s="209"/>
      <c r="O853" s="210"/>
      <c r="Q853" s="209"/>
      <c r="R853" s="210"/>
      <c r="T853" s="209"/>
      <c r="U853" s="210"/>
      <c r="W853" s="209"/>
      <c r="X853" s="210"/>
      <c r="Z853" s="209"/>
      <c r="AA853" s="210"/>
      <c r="AC853" s="209"/>
      <c r="AD853" s="210"/>
      <c r="AF853" s="209"/>
      <c r="AG853" s="210"/>
      <c r="AI853" s="209"/>
      <c r="AJ853" s="210"/>
      <c r="AL853" s="209"/>
      <c r="AM853" s="210"/>
      <c r="AO853" s="209"/>
      <c r="AP853" s="210"/>
      <c r="AR853" s="209"/>
      <c r="AS853" s="210"/>
      <c r="AU853" s="209"/>
      <c r="AV853" s="210"/>
      <c r="AX853" s="209"/>
      <c r="AY853" s="671"/>
      <c r="BA853" s="673"/>
      <c r="BB853" s="674"/>
      <c r="BD853" s="673"/>
      <c r="BE853" s="674"/>
      <c r="BG853" s="209"/>
      <c r="BH853" s="210"/>
      <c r="BJ853" s="209"/>
      <c r="BK853" s="675"/>
      <c r="BM853" s="209"/>
      <c r="BN853" s="210"/>
      <c r="BP853" s="209"/>
      <c r="BQ853" s="210"/>
      <c r="BS853" s="209"/>
      <c r="BT853" s="210"/>
      <c r="BV853" s="209"/>
      <c r="BW853" s="210"/>
      <c r="BY853" s="209"/>
      <c r="BZ853" s="210"/>
      <c r="CB853" s="209"/>
      <c r="CC853" s="210"/>
      <c r="CE853" s="209"/>
      <c r="CF853" s="210"/>
      <c r="CH853" s="209"/>
      <c r="CI853" s="210"/>
      <c r="CK853" s="209"/>
      <c r="CL853" s="210"/>
      <c r="CN853" s="209"/>
      <c r="CO853" s="210"/>
    </row>
    <row r="854" spans="1:93" ht="24.95" customHeight="1">
      <c r="A854" s="654" t="str">
        <f ca="1">IFERROR(IF(INDIRECT($A$14&amp;ROW())&lt;&gt;"",COUNTIF(Summary!$B$30:$B$1054,INDIRECT($A$14&amp;ROW())),""),"")</f>
        <v/>
      </c>
      <c r="B854" s="672"/>
      <c r="C854" s="210"/>
      <c r="E854" s="209"/>
      <c r="F854" s="210"/>
      <c r="H854" s="209"/>
      <c r="I854" s="210"/>
      <c r="K854" s="209"/>
      <c r="L854" s="210"/>
      <c r="N854" s="209"/>
      <c r="O854" s="210"/>
      <c r="Q854" s="209"/>
      <c r="R854" s="210"/>
      <c r="T854" s="209"/>
      <c r="U854" s="210"/>
      <c r="W854" s="209"/>
      <c r="X854" s="210"/>
      <c r="Z854" s="209"/>
      <c r="AA854" s="210"/>
      <c r="AC854" s="209"/>
      <c r="AD854" s="210"/>
      <c r="AF854" s="209"/>
      <c r="AG854" s="210"/>
      <c r="AI854" s="209"/>
      <c r="AJ854" s="210"/>
      <c r="AL854" s="209"/>
      <c r="AM854" s="210"/>
      <c r="AO854" s="209"/>
      <c r="AP854" s="210"/>
      <c r="AR854" s="209"/>
      <c r="AS854" s="210"/>
      <c r="AU854" s="209"/>
      <c r="AV854" s="210"/>
      <c r="AX854" s="209"/>
      <c r="AY854" s="671"/>
      <c r="BA854" s="673"/>
      <c r="BB854" s="674"/>
      <c r="BD854" s="673"/>
      <c r="BE854" s="674"/>
      <c r="BG854" s="209"/>
      <c r="BH854" s="210"/>
      <c r="BJ854" s="209"/>
      <c r="BK854" s="675"/>
      <c r="BM854" s="209"/>
      <c r="BN854" s="210"/>
      <c r="BP854" s="209"/>
      <c r="BQ854" s="210"/>
      <c r="BS854" s="209"/>
      <c r="BT854" s="210"/>
      <c r="BV854" s="209"/>
      <c r="BW854" s="210"/>
      <c r="BY854" s="209"/>
      <c r="BZ854" s="210"/>
      <c r="CB854" s="209"/>
      <c r="CC854" s="210"/>
      <c r="CE854" s="209"/>
      <c r="CF854" s="210"/>
      <c r="CH854" s="209"/>
      <c r="CI854" s="210"/>
      <c r="CK854" s="209"/>
      <c r="CL854" s="210"/>
      <c r="CN854" s="209"/>
      <c r="CO854" s="210"/>
    </row>
    <row r="855" spans="1:93" ht="24.95" customHeight="1">
      <c r="A855" s="654" t="str">
        <f ca="1">IFERROR(IF(INDIRECT($A$14&amp;ROW())&lt;&gt;"",COUNTIF(Summary!$B$30:$B$1054,INDIRECT($A$14&amp;ROW())),""),"")</f>
        <v/>
      </c>
      <c r="B855" s="672"/>
      <c r="C855" s="210"/>
      <c r="E855" s="209"/>
      <c r="F855" s="210"/>
      <c r="H855" s="209"/>
      <c r="I855" s="210"/>
      <c r="K855" s="209"/>
      <c r="L855" s="210"/>
      <c r="N855" s="209"/>
      <c r="O855" s="210"/>
      <c r="Q855" s="209"/>
      <c r="R855" s="210"/>
      <c r="T855" s="209"/>
      <c r="U855" s="210"/>
      <c r="W855" s="209"/>
      <c r="X855" s="210"/>
      <c r="Z855" s="209"/>
      <c r="AA855" s="210"/>
      <c r="AC855" s="209"/>
      <c r="AD855" s="210"/>
      <c r="AF855" s="209"/>
      <c r="AG855" s="210"/>
      <c r="AI855" s="209"/>
      <c r="AJ855" s="210"/>
      <c r="AL855" s="209"/>
      <c r="AM855" s="210"/>
      <c r="AO855" s="209"/>
      <c r="AP855" s="210"/>
      <c r="AR855" s="209"/>
      <c r="AS855" s="210"/>
      <c r="AU855" s="209"/>
      <c r="AV855" s="210"/>
      <c r="AX855" s="209"/>
      <c r="AY855" s="671"/>
      <c r="BA855" s="673"/>
      <c r="BB855" s="674"/>
      <c r="BD855" s="673"/>
      <c r="BE855" s="674"/>
      <c r="BG855" s="209"/>
      <c r="BH855" s="210"/>
      <c r="BJ855" s="209"/>
      <c r="BK855" s="675"/>
      <c r="BM855" s="209"/>
      <c r="BN855" s="210"/>
      <c r="BP855" s="209"/>
      <c r="BQ855" s="210"/>
      <c r="BS855" s="209"/>
      <c r="BT855" s="210"/>
      <c r="BV855" s="209"/>
      <c r="BW855" s="210"/>
      <c r="BY855" s="209"/>
      <c r="BZ855" s="210"/>
      <c r="CB855" s="209"/>
      <c r="CC855" s="210"/>
      <c r="CE855" s="209"/>
      <c r="CF855" s="210"/>
      <c r="CH855" s="209"/>
      <c r="CI855" s="210"/>
      <c r="CK855" s="209"/>
      <c r="CL855" s="210"/>
      <c r="CN855" s="209"/>
      <c r="CO855" s="210"/>
    </row>
    <row r="856" spans="1:93" ht="24.95" customHeight="1">
      <c r="A856" s="654" t="str">
        <f ca="1">IFERROR(IF(INDIRECT($A$14&amp;ROW())&lt;&gt;"",COUNTIF(Summary!$B$30:$B$1054,INDIRECT($A$14&amp;ROW())),""),"")</f>
        <v/>
      </c>
      <c r="B856" s="672"/>
      <c r="C856" s="210"/>
      <c r="E856" s="209"/>
      <c r="F856" s="210"/>
      <c r="H856" s="209"/>
      <c r="I856" s="210"/>
      <c r="K856" s="209"/>
      <c r="L856" s="210"/>
      <c r="N856" s="209"/>
      <c r="O856" s="210"/>
      <c r="Q856" s="209"/>
      <c r="R856" s="210"/>
      <c r="T856" s="209"/>
      <c r="U856" s="210"/>
      <c r="W856" s="209"/>
      <c r="X856" s="210"/>
      <c r="Z856" s="209"/>
      <c r="AA856" s="210"/>
      <c r="AC856" s="209"/>
      <c r="AD856" s="210"/>
      <c r="AF856" s="209"/>
      <c r="AG856" s="210"/>
      <c r="AI856" s="209"/>
      <c r="AJ856" s="210"/>
      <c r="AL856" s="209"/>
      <c r="AM856" s="210"/>
      <c r="AO856" s="209"/>
      <c r="AP856" s="210"/>
      <c r="AR856" s="209"/>
      <c r="AS856" s="210"/>
      <c r="AU856" s="209"/>
      <c r="AV856" s="210"/>
      <c r="AX856" s="209"/>
      <c r="AY856" s="671"/>
      <c r="BA856" s="673"/>
      <c r="BB856" s="674"/>
      <c r="BD856" s="673"/>
      <c r="BE856" s="674"/>
      <c r="BG856" s="209"/>
      <c r="BH856" s="210"/>
      <c r="BJ856" s="209"/>
      <c r="BK856" s="675"/>
      <c r="BM856" s="209"/>
      <c r="BN856" s="210"/>
      <c r="BP856" s="209"/>
      <c r="BQ856" s="210"/>
      <c r="BS856" s="209"/>
      <c r="BT856" s="210"/>
      <c r="BV856" s="209"/>
      <c r="BW856" s="210"/>
      <c r="BY856" s="209"/>
      <c r="BZ856" s="210"/>
      <c r="CB856" s="209"/>
      <c r="CC856" s="210"/>
      <c r="CE856" s="209"/>
      <c r="CF856" s="210"/>
      <c r="CH856" s="209"/>
      <c r="CI856" s="210"/>
      <c r="CK856" s="209"/>
      <c r="CL856" s="210"/>
      <c r="CN856" s="209"/>
      <c r="CO856" s="210"/>
    </row>
    <row r="857" spans="1:93" ht="24.95" customHeight="1">
      <c r="A857" s="654" t="str">
        <f ca="1">IFERROR(IF(INDIRECT($A$14&amp;ROW())&lt;&gt;"",COUNTIF(Summary!$B$30:$B$1054,INDIRECT($A$14&amp;ROW())),""),"")</f>
        <v/>
      </c>
      <c r="B857" s="672"/>
      <c r="C857" s="210"/>
      <c r="E857" s="209"/>
      <c r="F857" s="210"/>
      <c r="H857" s="209"/>
      <c r="I857" s="210"/>
      <c r="K857" s="209"/>
      <c r="L857" s="210"/>
      <c r="N857" s="209"/>
      <c r="O857" s="210"/>
      <c r="Q857" s="209"/>
      <c r="R857" s="210"/>
      <c r="T857" s="209"/>
      <c r="U857" s="210"/>
      <c r="W857" s="209"/>
      <c r="X857" s="210"/>
      <c r="Z857" s="209"/>
      <c r="AA857" s="210"/>
      <c r="AC857" s="209"/>
      <c r="AD857" s="210"/>
      <c r="AF857" s="209"/>
      <c r="AG857" s="210"/>
      <c r="AI857" s="209"/>
      <c r="AJ857" s="210"/>
      <c r="AL857" s="209"/>
      <c r="AM857" s="210"/>
      <c r="AO857" s="209"/>
      <c r="AP857" s="210"/>
      <c r="AR857" s="209"/>
      <c r="AS857" s="210"/>
      <c r="AU857" s="209"/>
      <c r="AV857" s="210"/>
      <c r="AX857" s="209"/>
      <c r="AY857" s="671"/>
      <c r="BA857" s="673"/>
      <c r="BB857" s="674"/>
      <c r="BD857" s="673"/>
      <c r="BE857" s="674"/>
      <c r="BG857" s="209"/>
      <c r="BH857" s="210"/>
      <c r="BJ857" s="209"/>
      <c r="BK857" s="675"/>
      <c r="BM857" s="209"/>
      <c r="BN857" s="210"/>
      <c r="BP857" s="209"/>
      <c r="BQ857" s="210"/>
      <c r="BS857" s="209"/>
      <c r="BT857" s="210"/>
      <c r="BV857" s="209"/>
      <c r="BW857" s="210"/>
      <c r="BY857" s="209"/>
      <c r="BZ857" s="210"/>
      <c r="CB857" s="209"/>
      <c r="CC857" s="210"/>
      <c r="CE857" s="209"/>
      <c r="CF857" s="210"/>
      <c r="CH857" s="209"/>
      <c r="CI857" s="210"/>
      <c r="CK857" s="209"/>
      <c r="CL857" s="210"/>
      <c r="CN857" s="209"/>
      <c r="CO857" s="210"/>
    </row>
    <row r="858" spans="1:93" ht="24.95" customHeight="1">
      <c r="A858" s="654" t="str">
        <f ca="1">IFERROR(IF(INDIRECT($A$14&amp;ROW())&lt;&gt;"",COUNTIF(Summary!$B$30:$B$1054,INDIRECT($A$14&amp;ROW())),""),"")</f>
        <v/>
      </c>
      <c r="B858" s="672"/>
      <c r="C858" s="210"/>
      <c r="E858" s="209"/>
      <c r="F858" s="210"/>
      <c r="H858" s="209"/>
      <c r="I858" s="210"/>
      <c r="K858" s="209"/>
      <c r="L858" s="210"/>
      <c r="N858" s="209"/>
      <c r="O858" s="210"/>
      <c r="Q858" s="209"/>
      <c r="R858" s="210"/>
      <c r="T858" s="209"/>
      <c r="U858" s="210"/>
      <c r="W858" s="209"/>
      <c r="X858" s="210"/>
      <c r="Z858" s="209"/>
      <c r="AA858" s="210"/>
      <c r="AC858" s="209"/>
      <c r="AD858" s="210"/>
      <c r="AF858" s="209"/>
      <c r="AG858" s="210"/>
      <c r="AI858" s="209"/>
      <c r="AJ858" s="210"/>
      <c r="AL858" s="209"/>
      <c r="AM858" s="210"/>
      <c r="AO858" s="209"/>
      <c r="AP858" s="210"/>
      <c r="AR858" s="209"/>
      <c r="AS858" s="210"/>
      <c r="AU858" s="209"/>
      <c r="AV858" s="210"/>
      <c r="AX858" s="209"/>
      <c r="AY858" s="671"/>
      <c r="BA858" s="673"/>
      <c r="BB858" s="674"/>
      <c r="BD858" s="673"/>
      <c r="BE858" s="674"/>
      <c r="BG858" s="209"/>
      <c r="BH858" s="210"/>
      <c r="BJ858" s="209"/>
      <c r="BK858" s="675"/>
      <c r="BM858" s="209"/>
      <c r="BN858" s="210"/>
      <c r="BP858" s="209"/>
      <c r="BQ858" s="210"/>
      <c r="BS858" s="209"/>
      <c r="BT858" s="210"/>
      <c r="BV858" s="209"/>
      <c r="BW858" s="210"/>
      <c r="BY858" s="209"/>
      <c r="BZ858" s="210"/>
      <c r="CB858" s="209"/>
      <c r="CC858" s="210"/>
      <c r="CE858" s="209"/>
      <c r="CF858" s="210"/>
      <c r="CH858" s="209"/>
      <c r="CI858" s="210"/>
      <c r="CK858" s="209"/>
      <c r="CL858" s="210"/>
      <c r="CN858" s="209"/>
      <c r="CO858" s="210"/>
    </row>
    <row r="859" spans="1:93" ht="24.95" customHeight="1">
      <c r="A859" s="654" t="str">
        <f ca="1">IFERROR(IF(INDIRECT($A$14&amp;ROW())&lt;&gt;"",COUNTIF(Summary!$B$30:$B$1054,INDIRECT($A$14&amp;ROW())),""),"")</f>
        <v/>
      </c>
      <c r="B859" s="672"/>
      <c r="C859" s="210"/>
      <c r="E859" s="209"/>
      <c r="F859" s="210"/>
      <c r="H859" s="209"/>
      <c r="I859" s="210"/>
      <c r="K859" s="209"/>
      <c r="L859" s="210"/>
      <c r="N859" s="209"/>
      <c r="O859" s="210"/>
      <c r="Q859" s="209"/>
      <c r="R859" s="210"/>
      <c r="T859" s="209"/>
      <c r="U859" s="210"/>
      <c r="W859" s="209"/>
      <c r="X859" s="210"/>
      <c r="Z859" s="209"/>
      <c r="AA859" s="210"/>
      <c r="AC859" s="209"/>
      <c r="AD859" s="210"/>
      <c r="AF859" s="209"/>
      <c r="AG859" s="210"/>
      <c r="AI859" s="209"/>
      <c r="AJ859" s="210"/>
      <c r="AL859" s="209"/>
      <c r="AM859" s="210"/>
      <c r="AO859" s="209"/>
      <c r="AP859" s="210"/>
      <c r="AR859" s="209"/>
      <c r="AS859" s="210"/>
      <c r="AU859" s="209"/>
      <c r="AV859" s="210"/>
      <c r="AX859" s="209"/>
      <c r="AY859" s="671"/>
      <c r="BA859" s="673"/>
      <c r="BB859" s="674"/>
      <c r="BD859" s="673"/>
      <c r="BE859" s="674"/>
      <c r="BG859" s="209"/>
      <c r="BH859" s="210"/>
      <c r="BJ859" s="209"/>
      <c r="BK859" s="675"/>
      <c r="BM859" s="209"/>
      <c r="BN859" s="210"/>
      <c r="BP859" s="209"/>
      <c r="BQ859" s="210"/>
      <c r="BS859" s="209"/>
      <c r="BT859" s="210"/>
      <c r="BV859" s="209"/>
      <c r="BW859" s="210"/>
      <c r="BY859" s="209"/>
      <c r="BZ859" s="210"/>
      <c r="CB859" s="209"/>
      <c r="CC859" s="210"/>
      <c r="CE859" s="209"/>
      <c r="CF859" s="210"/>
      <c r="CH859" s="209"/>
      <c r="CI859" s="210"/>
      <c r="CK859" s="209"/>
      <c r="CL859" s="210"/>
      <c r="CN859" s="209"/>
      <c r="CO859" s="210"/>
    </row>
    <row r="860" spans="1:93" ht="24.95" customHeight="1">
      <c r="A860" s="654" t="str">
        <f ca="1">IFERROR(IF(INDIRECT($A$14&amp;ROW())&lt;&gt;"",COUNTIF(Summary!$B$30:$B$1054,INDIRECT($A$14&amp;ROW())),""),"")</f>
        <v/>
      </c>
      <c r="B860" s="672"/>
      <c r="C860" s="210"/>
      <c r="E860" s="209"/>
      <c r="F860" s="210"/>
      <c r="H860" s="209"/>
      <c r="I860" s="210"/>
      <c r="K860" s="209"/>
      <c r="L860" s="210"/>
      <c r="N860" s="209"/>
      <c r="O860" s="210"/>
      <c r="Q860" s="209"/>
      <c r="R860" s="210"/>
      <c r="T860" s="209"/>
      <c r="U860" s="210"/>
      <c r="W860" s="209"/>
      <c r="X860" s="210"/>
      <c r="Z860" s="209"/>
      <c r="AA860" s="210"/>
      <c r="AC860" s="209"/>
      <c r="AD860" s="210"/>
      <c r="AF860" s="209"/>
      <c r="AG860" s="210"/>
      <c r="AI860" s="209"/>
      <c r="AJ860" s="210"/>
      <c r="AL860" s="209"/>
      <c r="AM860" s="210"/>
      <c r="AO860" s="209"/>
      <c r="AP860" s="210"/>
      <c r="AR860" s="209"/>
      <c r="AS860" s="210"/>
      <c r="AU860" s="209"/>
      <c r="AV860" s="210"/>
      <c r="AX860" s="209"/>
      <c r="AY860" s="671"/>
      <c r="BA860" s="673"/>
      <c r="BB860" s="674"/>
      <c r="BD860" s="673"/>
      <c r="BE860" s="674"/>
      <c r="BG860" s="209"/>
      <c r="BH860" s="210"/>
      <c r="BJ860" s="209"/>
      <c r="BK860" s="675"/>
      <c r="BM860" s="209"/>
      <c r="BN860" s="210"/>
      <c r="BP860" s="209"/>
      <c r="BQ860" s="210"/>
      <c r="BS860" s="209"/>
      <c r="BT860" s="210"/>
      <c r="BV860" s="209"/>
      <c r="BW860" s="210"/>
      <c r="BY860" s="209"/>
      <c r="BZ860" s="210"/>
      <c r="CB860" s="209"/>
      <c r="CC860" s="210"/>
      <c r="CE860" s="209"/>
      <c r="CF860" s="210"/>
      <c r="CH860" s="209"/>
      <c r="CI860" s="210"/>
      <c r="CK860" s="209"/>
      <c r="CL860" s="210"/>
      <c r="CN860" s="209"/>
      <c r="CO860" s="210"/>
    </row>
    <row r="861" spans="1:93" ht="24.95" customHeight="1">
      <c r="A861" s="654" t="str">
        <f ca="1">IFERROR(IF(INDIRECT($A$14&amp;ROW())&lt;&gt;"",COUNTIF(Summary!$B$30:$B$1054,INDIRECT($A$14&amp;ROW())),""),"")</f>
        <v/>
      </c>
      <c r="B861" s="672"/>
      <c r="C861" s="210"/>
      <c r="E861" s="209"/>
      <c r="F861" s="210"/>
      <c r="H861" s="209"/>
      <c r="I861" s="210"/>
      <c r="K861" s="209"/>
      <c r="L861" s="210"/>
      <c r="N861" s="209"/>
      <c r="O861" s="210"/>
      <c r="Q861" s="209"/>
      <c r="R861" s="210"/>
      <c r="T861" s="209"/>
      <c r="U861" s="210"/>
      <c r="W861" s="209"/>
      <c r="X861" s="210"/>
      <c r="Z861" s="209"/>
      <c r="AA861" s="210"/>
      <c r="AC861" s="209"/>
      <c r="AD861" s="210"/>
      <c r="AF861" s="209"/>
      <c r="AG861" s="210"/>
      <c r="AI861" s="209"/>
      <c r="AJ861" s="210"/>
      <c r="AL861" s="209"/>
      <c r="AM861" s="210"/>
      <c r="AO861" s="209"/>
      <c r="AP861" s="210"/>
      <c r="AR861" s="209"/>
      <c r="AS861" s="210"/>
      <c r="AU861" s="209"/>
      <c r="AV861" s="210"/>
      <c r="AX861" s="209"/>
      <c r="AY861" s="671"/>
      <c r="BA861" s="673"/>
      <c r="BB861" s="674"/>
      <c r="BD861" s="673"/>
      <c r="BE861" s="674"/>
      <c r="BG861" s="209"/>
      <c r="BH861" s="210"/>
      <c r="BJ861" s="209"/>
      <c r="BK861" s="675"/>
      <c r="BM861" s="209"/>
      <c r="BN861" s="210"/>
      <c r="BP861" s="209"/>
      <c r="BQ861" s="210"/>
      <c r="BS861" s="209"/>
      <c r="BT861" s="210"/>
      <c r="BV861" s="209"/>
      <c r="BW861" s="210"/>
      <c r="BY861" s="209"/>
      <c r="BZ861" s="210"/>
      <c r="CB861" s="209"/>
      <c r="CC861" s="210"/>
      <c r="CE861" s="209"/>
      <c r="CF861" s="210"/>
      <c r="CH861" s="209"/>
      <c r="CI861" s="210"/>
      <c r="CK861" s="209"/>
      <c r="CL861" s="210"/>
      <c r="CN861" s="209"/>
      <c r="CO861" s="210"/>
    </row>
    <row r="862" spans="1:93" ht="24.95" customHeight="1">
      <c r="A862" s="654" t="str">
        <f ca="1">IFERROR(IF(INDIRECT($A$14&amp;ROW())&lt;&gt;"",COUNTIF(Summary!$B$30:$B$1054,INDIRECT($A$14&amp;ROW())),""),"")</f>
        <v/>
      </c>
      <c r="B862" s="672"/>
      <c r="C862" s="210"/>
      <c r="E862" s="209"/>
      <c r="F862" s="210"/>
      <c r="H862" s="209"/>
      <c r="I862" s="210"/>
      <c r="K862" s="209"/>
      <c r="L862" s="210"/>
      <c r="N862" s="209"/>
      <c r="O862" s="210"/>
      <c r="Q862" s="209"/>
      <c r="R862" s="210"/>
      <c r="T862" s="209"/>
      <c r="U862" s="210"/>
      <c r="W862" s="209"/>
      <c r="X862" s="210"/>
      <c r="Z862" s="209"/>
      <c r="AA862" s="210"/>
      <c r="AC862" s="209"/>
      <c r="AD862" s="210"/>
      <c r="AF862" s="209"/>
      <c r="AG862" s="210"/>
      <c r="AI862" s="209"/>
      <c r="AJ862" s="210"/>
      <c r="AL862" s="209"/>
      <c r="AM862" s="210"/>
      <c r="AO862" s="209"/>
      <c r="AP862" s="210"/>
      <c r="AR862" s="209"/>
      <c r="AS862" s="210"/>
      <c r="AU862" s="209"/>
      <c r="AV862" s="210"/>
      <c r="AX862" s="209"/>
      <c r="AY862" s="671"/>
      <c r="BA862" s="673"/>
      <c r="BB862" s="674"/>
      <c r="BD862" s="673"/>
      <c r="BE862" s="674"/>
      <c r="BG862" s="209"/>
      <c r="BH862" s="210"/>
      <c r="BJ862" s="209"/>
      <c r="BK862" s="675"/>
      <c r="BM862" s="209"/>
      <c r="BN862" s="210"/>
      <c r="BP862" s="209"/>
      <c r="BQ862" s="210"/>
      <c r="BS862" s="209"/>
      <c r="BT862" s="210"/>
      <c r="BV862" s="209"/>
      <c r="BW862" s="210"/>
      <c r="BY862" s="209"/>
      <c r="BZ862" s="210"/>
      <c r="CB862" s="209"/>
      <c r="CC862" s="210"/>
      <c r="CE862" s="209"/>
      <c r="CF862" s="210"/>
      <c r="CH862" s="209"/>
      <c r="CI862" s="210"/>
      <c r="CK862" s="209"/>
      <c r="CL862" s="210"/>
      <c r="CN862" s="209"/>
      <c r="CO862" s="210"/>
    </row>
    <row r="863" spans="1:93" ht="24.95" customHeight="1">
      <c r="A863" s="654" t="str">
        <f ca="1">IFERROR(IF(INDIRECT($A$14&amp;ROW())&lt;&gt;"",COUNTIF(Summary!$B$30:$B$1054,INDIRECT($A$14&amp;ROW())),""),"")</f>
        <v/>
      </c>
      <c r="B863" s="672"/>
      <c r="C863" s="210"/>
      <c r="E863" s="209"/>
      <c r="F863" s="210"/>
      <c r="H863" s="209"/>
      <c r="I863" s="210"/>
      <c r="K863" s="209"/>
      <c r="L863" s="210"/>
      <c r="N863" s="209"/>
      <c r="O863" s="210"/>
      <c r="Q863" s="209"/>
      <c r="R863" s="210"/>
      <c r="T863" s="209"/>
      <c r="U863" s="210"/>
      <c r="W863" s="209"/>
      <c r="X863" s="210"/>
      <c r="Z863" s="209"/>
      <c r="AA863" s="210"/>
      <c r="AC863" s="209"/>
      <c r="AD863" s="210"/>
      <c r="AF863" s="209"/>
      <c r="AG863" s="210"/>
      <c r="AI863" s="209"/>
      <c r="AJ863" s="210"/>
      <c r="AL863" s="209"/>
      <c r="AM863" s="210"/>
      <c r="AO863" s="209"/>
      <c r="AP863" s="210"/>
      <c r="AR863" s="209"/>
      <c r="AS863" s="210"/>
      <c r="AU863" s="209"/>
      <c r="AV863" s="210"/>
      <c r="AX863" s="209"/>
      <c r="AY863" s="671"/>
      <c r="BA863" s="673"/>
      <c r="BB863" s="674"/>
      <c r="BD863" s="673"/>
      <c r="BE863" s="674"/>
      <c r="BG863" s="209"/>
      <c r="BH863" s="210"/>
      <c r="BJ863" s="209"/>
      <c r="BK863" s="675"/>
      <c r="BM863" s="209"/>
      <c r="BN863" s="210"/>
      <c r="BP863" s="209"/>
      <c r="BQ863" s="210"/>
      <c r="BS863" s="209"/>
      <c r="BT863" s="210"/>
      <c r="BV863" s="209"/>
      <c r="BW863" s="210"/>
      <c r="BY863" s="209"/>
      <c r="BZ863" s="210"/>
      <c r="CB863" s="209"/>
      <c r="CC863" s="210"/>
      <c r="CE863" s="209"/>
      <c r="CF863" s="210"/>
      <c r="CH863" s="209"/>
      <c r="CI863" s="210"/>
      <c r="CK863" s="209"/>
      <c r="CL863" s="210"/>
      <c r="CN863" s="209"/>
      <c r="CO863" s="210"/>
    </row>
    <row r="864" spans="1:93" ht="24.95" customHeight="1">
      <c r="A864" s="654" t="str">
        <f ca="1">IFERROR(IF(INDIRECT($A$14&amp;ROW())&lt;&gt;"",COUNTIF(Summary!$B$30:$B$1054,INDIRECT($A$14&amp;ROW())),""),"")</f>
        <v/>
      </c>
      <c r="B864" s="672"/>
      <c r="C864" s="210"/>
      <c r="E864" s="209"/>
      <c r="F864" s="210"/>
      <c r="H864" s="209"/>
      <c r="I864" s="210"/>
      <c r="K864" s="209"/>
      <c r="L864" s="210"/>
      <c r="N864" s="209"/>
      <c r="O864" s="210"/>
      <c r="Q864" s="209"/>
      <c r="R864" s="210"/>
      <c r="T864" s="209"/>
      <c r="U864" s="210"/>
      <c r="W864" s="209"/>
      <c r="X864" s="210"/>
      <c r="Z864" s="209"/>
      <c r="AA864" s="210"/>
      <c r="AC864" s="209"/>
      <c r="AD864" s="210"/>
      <c r="AF864" s="209"/>
      <c r="AG864" s="210"/>
      <c r="AI864" s="209"/>
      <c r="AJ864" s="210"/>
      <c r="AL864" s="209"/>
      <c r="AM864" s="210"/>
      <c r="AO864" s="209"/>
      <c r="AP864" s="210"/>
      <c r="AR864" s="209"/>
      <c r="AS864" s="210"/>
      <c r="AU864" s="209"/>
      <c r="AV864" s="210"/>
      <c r="AX864" s="209"/>
      <c r="AY864" s="671"/>
      <c r="BA864" s="673"/>
      <c r="BB864" s="674"/>
      <c r="BD864" s="673"/>
      <c r="BE864" s="674"/>
      <c r="BG864" s="209"/>
      <c r="BH864" s="210"/>
      <c r="BJ864" s="209"/>
      <c r="BK864" s="675"/>
      <c r="BM864" s="209"/>
      <c r="BN864" s="210"/>
      <c r="BP864" s="209"/>
      <c r="BQ864" s="210"/>
      <c r="BS864" s="209"/>
      <c r="BT864" s="210"/>
      <c r="BV864" s="209"/>
      <c r="BW864" s="210"/>
      <c r="BY864" s="209"/>
      <c r="BZ864" s="210"/>
      <c r="CB864" s="209"/>
      <c r="CC864" s="210"/>
      <c r="CE864" s="209"/>
      <c r="CF864" s="210"/>
      <c r="CH864" s="209"/>
      <c r="CI864" s="210"/>
      <c r="CK864" s="209"/>
      <c r="CL864" s="210"/>
      <c r="CN864" s="209"/>
      <c r="CO864" s="210"/>
    </row>
    <row r="865" spans="1:93" ht="24.95" customHeight="1">
      <c r="A865" s="654" t="str">
        <f ca="1">IFERROR(IF(INDIRECT($A$14&amp;ROW())&lt;&gt;"",COUNTIF(Summary!$B$30:$B$1054,INDIRECT($A$14&amp;ROW())),""),"")</f>
        <v/>
      </c>
      <c r="B865" s="672"/>
      <c r="C865" s="210"/>
      <c r="E865" s="209"/>
      <c r="F865" s="210"/>
      <c r="H865" s="209"/>
      <c r="I865" s="210"/>
      <c r="K865" s="209"/>
      <c r="L865" s="210"/>
      <c r="N865" s="209"/>
      <c r="O865" s="210"/>
      <c r="Q865" s="209"/>
      <c r="R865" s="210"/>
      <c r="T865" s="209"/>
      <c r="U865" s="210"/>
      <c r="W865" s="209"/>
      <c r="X865" s="210"/>
      <c r="Z865" s="209"/>
      <c r="AA865" s="210"/>
      <c r="AC865" s="209"/>
      <c r="AD865" s="210"/>
      <c r="AF865" s="209"/>
      <c r="AG865" s="210"/>
      <c r="AI865" s="209"/>
      <c r="AJ865" s="210"/>
      <c r="AL865" s="209"/>
      <c r="AM865" s="210"/>
      <c r="AO865" s="209"/>
      <c r="AP865" s="210"/>
      <c r="AR865" s="209"/>
      <c r="AS865" s="210"/>
      <c r="AU865" s="209"/>
      <c r="AV865" s="210"/>
      <c r="AX865" s="209"/>
      <c r="AY865" s="671"/>
      <c r="BA865" s="673"/>
      <c r="BB865" s="674"/>
      <c r="BD865" s="673"/>
      <c r="BE865" s="674"/>
      <c r="BG865" s="209"/>
      <c r="BH865" s="210"/>
      <c r="BJ865" s="209"/>
      <c r="BK865" s="675"/>
      <c r="BM865" s="209"/>
      <c r="BN865" s="210"/>
      <c r="BP865" s="209"/>
      <c r="BQ865" s="210"/>
      <c r="BS865" s="209"/>
      <c r="BT865" s="210"/>
      <c r="BV865" s="209"/>
      <c r="BW865" s="210"/>
      <c r="BY865" s="209"/>
      <c r="BZ865" s="210"/>
      <c r="CB865" s="209"/>
      <c r="CC865" s="210"/>
      <c r="CE865" s="209"/>
      <c r="CF865" s="210"/>
      <c r="CH865" s="209"/>
      <c r="CI865" s="210"/>
      <c r="CK865" s="209"/>
      <c r="CL865" s="210"/>
      <c r="CN865" s="209"/>
      <c r="CO865" s="210"/>
    </row>
    <row r="866" spans="1:93" ht="24.95" customHeight="1">
      <c r="A866" s="654" t="str">
        <f ca="1">IFERROR(IF(INDIRECT($A$14&amp;ROW())&lt;&gt;"",COUNTIF(Summary!$B$30:$B$1054,INDIRECT($A$14&amp;ROW())),""),"")</f>
        <v/>
      </c>
      <c r="B866" s="672"/>
      <c r="C866" s="210"/>
      <c r="E866" s="209"/>
      <c r="F866" s="210"/>
      <c r="H866" s="209"/>
      <c r="I866" s="210"/>
      <c r="K866" s="209"/>
      <c r="L866" s="210"/>
      <c r="N866" s="209"/>
      <c r="O866" s="210"/>
      <c r="Q866" s="209"/>
      <c r="R866" s="210"/>
      <c r="T866" s="209"/>
      <c r="U866" s="210"/>
      <c r="W866" s="209"/>
      <c r="X866" s="210"/>
      <c r="Z866" s="209"/>
      <c r="AA866" s="210"/>
      <c r="AC866" s="209"/>
      <c r="AD866" s="210"/>
      <c r="AF866" s="209"/>
      <c r="AG866" s="210"/>
      <c r="AI866" s="209"/>
      <c r="AJ866" s="210"/>
      <c r="AL866" s="209"/>
      <c r="AM866" s="210"/>
      <c r="AO866" s="209"/>
      <c r="AP866" s="210"/>
      <c r="AR866" s="209"/>
      <c r="AS866" s="210"/>
      <c r="AU866" s="209"/>
      <c r="AV866" s="210"/>
      <c r="AX866" s="209"/>
      <c r="AY866" s="671"/>
      <c r="BA866" s="673"/>
      <c r="BB866" s="674"/>
      <c r="BD866" s="673"/>
      <c r="BE866" s="674"/>
      <c r="BG866" s="209"/>
      <c r="BH866" s="210"/>
      <c r="BJ866" s="209"/>
      <c r="BK866" s="675"/>
      <c r="BM866" s="209"/>
      <c r="BN866" s="210"/>
      <c r="BP866" s="209"/>
      <c r="BQ866" s="210"/>
      <c r="BS866" s="209"/>
      <c r="BT866" s="210"/>
      <c r="BV866" s="209"/>
      <c r="BW866" s="210"/>
      <c r="BY866" s="209"/>
      <c r="BZ866" s="210"/>
      <c r="CB866" s="209"/>
      <c r="CC866" s="210"/>
      <c r="CE866" s="209"/>
      <c r="CF866" s="210"/>
      <c r="CH866" s="209"/>
      <c r="CI866" s="210"/>
      <c r="CK866" s="209"/>
      <c r="CL866" s="210"/>
      <c r="CN866" s="209"/>
      <c r="CO866" s="210"/>
    </row>
    <row r="867" spans="1:93" ht="24.95" customHeight="1">
      <c r="A867" s="654" t="str">
        <f ca="1">IFERROR(IF(INDIRECT($A$14&amp;ROW())&lt;&gt;"",COUNTIF(Summary!$B$30:$B$1054,INDIRECT($A$14&amp;ROW())),""),"")</f>
        <v/>
      </c>
      <c r="B867" s="672"/>
      <c r="C867" s="210"/>
      <c r="E867" s="209"/>
      <c r="F867" s="210"/>
      <c r="H867" s="209"/>
      <c r="I867" s="210"/>
      <c r="K867" s="209"/>
      <c r="L867" s="210"/>
      <c r="N867" s="209"/>
      <c r="O867" s="210"/>
      <c r="Q867" s="209"/>
      <c r="R867" s="210"/>
      <c r="T867" s="209"/>
      <c r="U867" s="210"/>
      <c r="W867" s="209"/>
      <c r="X867" s="210"/>
      <c r="Z867" s="209"/>
      <c r="AA867" s="210"/>
      <c r="AC867" s="209"/>
      <c r="AD867" s="210"/>
      <c r="AF867" s="209"/>
      <c r="AG867" s="210"/>
      <c r="AI867" s="209"/>
      <c r="AJ867" s="210"/>
      <c r="AL867" s="209"/>
      <c r="AM867" s="210"/>
      <c r="AO867" s="209"/>
      <c r="AP867" s="210"/>
      <c r="AR867" s="209"/>
      <c r="AS867" s="210"/>
      <c r="AU867" s="209"/>
      <c r="AV867" s="210"/>
      <c r="AX867" s="209"/>
      <c r="AY867" s="671"/>
      <c r="BA867" s="673"/>
      <c r="BB867" s="674"/>
      <c r="BD867" s="673"/>
      <c r="BE867" s="674"/>
      <c r="BG867" s="209"/>
      <c r="BH867" s="210"/>
      <c r="BJ867" s="209"/>
      <c r="BK867" s="675"/>
      <c r="BM867" s="209"/>
      <c r="BN867" s="210"/>
      <c r="BP867" s="209"/>
      <c r="BQ867" s="210"/>
      <c r="BS867" s="209"/>
      <c r="BT867" s="210"/>
      <c r="BV867" s="209"/>
      <c r="BW867" s="210"/>
      <c r="BY867" s="209"/>
      <c r="BZ867" s="210"/>
      <c r="CB867" s="209"/>
      <c r="CC867" s="210"/>
      <c r="CE867" s="209"/>
      <c r="CF867" s="210"/>
      <c r="CH867" s="209"/>
      <c r="CI867" s="210"/>
      <c r="CK867" s="209"/>
      <c r="CL867" s="210"/>
      <c r="CN867" s="209"/>
      <c r="CO867" s="210"/>
    </row>
    <row r="868" spans="1:93" ht="24.95" customHeight="1">
      <c r="A868" s="654" t="str">
        <f ca="1">IFERROR(IF(INDIRECT($A$14&amp;ROW())&lt;&gt;"",COUNTIF(Summary!$B$30:$B$1054,INDIRECT($A$14&amp;ROW())),""),"")</f>
        <v/>
      </c>
      <c r="B868" s="672"/>
      <c r="C868" s="210"/>
      <c r="E868" s="209"/>
      <c r="F868" s="210"/>
      <c r="H868" s="209"/>
      <c r="I868" s="210"/>
      <c r="K868" s="209"/>
      <c r="L868" s="210"/>
      <c r="N868" s="209"/>
      <c r="O868" s="210"/>
      <c r="Q868" s="209"/>
      <c r="R868" s="210"/>
      <c r="T868" s="209"/>
      <c r="U868" s="210"/>
      <c r="W868" s="209"/>
      <c r="X868" s="210"/>
      <c r="Z868" s="209"/>
      <c r="AA868" s="210"/>
      <c r="AC868" s="209"/>
      <c r="AD868" s="210"/>
      <c r="AF868" s="209"/>
      <c r="AG868" s="210"/>
      <c r="AI868" s="209"/>
      <c r="AJ868" s="210"/>
      <c r="AL868" s="209"/>
      <c r="AM868" s="210"/>
      <c r="AO868" s="209"/>
      <c r="AP868" s="210"/>
      <c r="AR868" s="209"/>
      <c r="AS868" s="210"/>
      <c r="AU868" s="209"/>
      <c r="AV868" s="210"/>
      <c r="AX868" s="209"/>
      <c r="AY868" s="671"/>
      <c r="BA868" s="673"/>
      <c r="BB868" s="674"/>
      <c r="BD868" s="673"/>
      <c r="BE868" s="674"/>
      <c r="BG868" s="209"/>
      <c r="BH868" s="210"/>
      <c r="BJ868" s="209"/>
      <c r="BK868" s="675"/>
      <c r="BM868" s="209"/>
      <c r="BN868" s="210"/>
      <c r="BP868" s="209"/>
      <c r="BQ868" s="210"/>
      <c r="BS868" s="209"/>
      <c r="BT868" s="210"/>
      <c r="BV868" s="209"/>
      <c r="BW868" s="210"/>
      <c r="BY868" s="209"/>
      <c r="BZ868" s="210"/>
      <c r="CB868" s="209"/>
      <c r="CC868" s="210"/>
      <c r="CE868" s="209"/>
      <c r="CF868" s="210"/>
      <c r="CH868" s="209"/>
      <c r="CI868" s="210"/>
      <c r="CK868" s="209"/>
      <c r="CL868" s="210"/>
      <c r="CN868" s="209"/>
      <c r="CO868" s="210"/>
    </row>
    <row r="869" spans="1:93" ht="24.95" customHeight="1">
      <c r="A869" s="654" t="str">
        <f ca="1">IFERROR(IF(INDIRECT($A$14&amp;ROW())&lt;&gt;"",COUNTIF(Summary!$B$30:$B$1054,INDIRECT($A$14&amp;ROW())),""),"")</f>
        <v/>
      </c>
      <c r="B869" s="672"/>
      <c r="C869" s="210"/>
      <c r="E869" s="209"/>
      <c r="F869" s="210"/>
      <c r="H869" s="209"/>
      <c r="I869" s="210"/>
      <c r="K869" s="209"/>
      <c r="L869" s="210"/>
      <c r="N869" s="209"/>
      <c r="O869" s="210"/>
      <c r="Q869" s="209"/>
      <c r="R869" s="210"/>
      <c r="T869" s="209"/>
      <c r="U869" s="210"/>
      <c r="W869" s="209"/>
      <c r="X869" s="210"/>
      <c r="Z869" s="209"/>
      <c r="AA869" s="210"/>
      <c r="AC869" s="209"/>
      <c r="AD869" s="210"/>
      <c r="AF869" s="209"/>
      <c r="AG869" s="210"/>
      <c r="AI869" s="209"/>
      <c r="AJ869" s="210"/>
      <c r="AL869" s="209"/>
      <c r="AM869" s="210"/>
      <c r="AO869" s="209"/>
      <c r="AP869" s="210"/>
      <c r="AR869" s="209"/>
      <c r="AS869" s="210"/>
      <c r="AU869" s="209"/>
      <c r="AV869" s="210"/>
      <c r="AX869" s="209"/>
      <c r="AY869" s="671"/>
      <c r="BA869" s="673"/>
      <c r="BB869" s="674"/>
      <c r="BD869" s="673"/>
      <c r="BE869" s="674"/>
      <c r="BG869" s="209"/>
      <c r="BH869" s="210"/>
      <c r="BJ869" s="209"/>
      <c r="BK869" s="675"/>
      <c r="BM869" s="209"/>
      <c r="BN869" s="210"/>
      <c r="BP869" s="209"/>
      <c r="BQ869" s="210"/>
      <c r="BS869" s="209"/>
      <c r="BT869" s="210"/>
      <c r="BV869" s="209"/>
      <c r="BW869" s="210"/>
      <c r="BY869" s="209"/>
      <c r="BZ869" s="210"/>
      <c r="CB869" s="209"/>
      <c r="CC869" s="210"/>
      <c r="CE869" s="209"/>
      <c r="CF869" s="210"/>
      <c r="CH869" s="209"/>
      <c r="CI869" s="210"/>
      <c r="CK869" s="209"/>
      <c r="CL869" s="210"/>
      <c r="CN869" s="209"/>
      <c r="CO869" s="210"/>
    </row>
    <row r="870" spans="1:93" ht="24.95" customHeight="1">
      <c r="A870" s="654" t="str">
        <f ca="1">IFERROR(IF(INDIRECT($A$14&amp;ROW())&lt;&gt;"",COUNTIF(Summary!$B$30:$B$1054,INDIRECT($A$14&amp;ROW())),""),"")</f>
        <v/>
      </c>
      <c r="B870" s="672"/>
      <c r="C870" s="210"/>
      <c r="E870" s="209"/>
      <c r="F870" s="210"/>
      <c r="H870" s="209"/>
      <c r="I870" s="210"/>
      <c r="K870" s="209"/>
      <c r="L870" s="210"/>
      <c r="N870" s="209"/>
      <c r="O870" s="210"/>
      <c r="Q870" s="209"/>
      <c r="R870" s="210"/>
      <c r="T870" s="209"/>
      <c r="U870" s="210"/>
      <c r="W870" s="209"/>
      <c r="X870" s="210"/>
      <c r="Z870" s="209"/>
      <c r="AA870" s="210"/>
      <c r="AC870" s="209"/>
      <c r="AD870" s="210"/>
      <c r="AF870" s="209"/>
      <c r="AG870" s="210"/>
      <c r="AI870" s="209"/>
      <c r="AJ870" s="210"/>
      <c r="AL870" s="209"/>
      <c r="AM870" s="210"/>
      <c r="AO870" s="209"/>
      <c r="AP870" s="210"/>
      <c r="AR870" s="209"/>
      <c r="AS870" s="210"/>
      <c r="AU870" s="209"/>
      <c r="AV870" s="210"/>
      <c r="AX870" s="209"/>
      <c r="AY870" s="671"/>
      <c r="BA870" s="673"/>
      <c r="BB870" s="674"/>
      <c r="BD870" s="673"/>
      <c r="BE870" s="674"/>
      <c r="BG870" s="209"/>
      <c r="BH870" s="210"/>
      <c r="BJ870" s="209"/>
      <c r="BK870" s="675"/>
      <c r="BM870" s="209"/>
      <c r="BN870" s="210"/>
      <c r="BP870" s="209"/>
      <c r="BQ870" s="210"/>
      <c r="BS870" s="209"/>
      <c r="BT870" s="210"/>
      <c r="BV870" s="209"/>
      <c r="BW870" s="210"/>
      <c r="BY870" s="209"/>
      <c r="BZ870" s="210"/>
      <c r="CB870" s="209"/>
      <c r="CC870" s="210"/>
      <c r="CE870" s="209"/>
      <c r="CF870" s="210"/>
      <c r="CH870" s="209"/>
      <c r="CI870" s="210"/>
      <c r="CK870" s="209"/>
      <c r="CL870" s="210"/>
      <c r="CN870" s="209"/>
      <c r="CO870" s="210"/>
    </row>
    <row r="871" spans="1:93" ht="24.95" customHeight="1">
      <c r="A871" s="654" t="str">
        <f ca="1">IFERROR(IF(INDIRECT($A$14&amp;ROW())&lt;&gt;"",COUNTIF(Summary!$B$30:$B$1054,INDIRECT($A$14&amp;ROW())),""),"")</f>
        <v/>
      </c>
      <c r="B871" s="672"/>
      <c r="C871" s="210"/>
      <c r="E871" s="209"/>
      <c r="F871" s="210"/>
      <c r="H871" s="209"/>
      <c r="I871" s="210"/>
      <c r="K871" s="209"/>
      <c r="L871" s="210"/>
      <c r="N871" s="209"/>
      <c r="O871" s="210"/>
      <c r="Q871" s="209"/>
      <c r="R871" s="210"/>
      <c r="T871" s="209"/>
      <c r="U871" s="210"/>
      <c r="W871" s="209"/>
      <c r="X871" s="210"/>
      <c r="Z871" s="209"/>
      <c r="AA871" s="210"/>
      <c r="AC871" s="209"/>
      <c r="AD871" s="210"/>
      <c r="AF871" s="209"/>
      <c r="AG871" s="210"/>
      <c r="AI871" s="209"/>
      <c r="AJ871" s="210"/>
      <c r="AL871" s="209"/>
      <c r="AM871" s="210"/>
      <c r="AO871" s="209"/>
      <c r="AP871" s="210"/>
      <c r="AR871" s="209"/>
      <c r="AS871" s="210"/>
      <c r="AU871" s="209"/>
      <c r="AV871" s="210"/>
      <c r="AX871" s="209"/>
      <c r="AY871" s="671"/>
      <c r="BA871" s="673"/>
      <c r="BB871" s="674"/>
      <c r="BD871" s="673"/>
      <c r="BE871" s="674"/>
      <c r="BG871" s="209"/>
      <c r="BH871" s="210"/>
      <c r="BJ871" s="209"/>
      <c r="BK871" s="675"/>
      <c r="BM871" s="209"/>
      <c r="BN871" s="210"/>
      <c r="BP871" s="209"/>
      <c r="BQ871" s="210"/>
      <c r="BS871" s="209"/>
      <c r="BT871" s="210"/>
      <c r="BV871" s="209"/>
      <c r="BW871" s="210"/>
      <c r="BY871" s="209"/>
      <c r="BZ871" s="210"/>
      <c r="CB871" s="209"/>
      <c r="CC871" s="210"/>
      <c r="CE871" s="209"/>
      <c r="CF871" s="210"/>
      <c r="CH871" s="209"/>
      <c r="CI871" s="210"/>
      <c r="CK871" s="209"/>
      <c r="CL871" s="210"/>
      <c r="CN871" s="209"/>
      <c r="CO871" s="210"/>
    </row>
    <row r="872" spans="1:93" ht="24.95" customHeight="1">
      <c r="A872" s="654" t="str">
        <f ca="1">IFERROR(IF(INDIRECT($A$14&amp;ROW())&lt;&gt;"",COUNTIF(Summary!$B$30:$B$1054,INDIRECT($A$14&amp;ROW())),""),"")</f>
        <v/>
      </c>
      <c r="B872" s="672"/>
      <c r="C872" s="210"/>
      <c r="E872" s="209"/>
      <c r="F872" s="210"/>
      <c r="H872" s="209"/>
      <c r="I872" s="210"/>
      <c r="K872" s="209"/>
      <c r="L872" s="210"/>
      <c r="N872" s="209"/>
      <c r="O872" s="210"/>
      <c r="Q872" s="209"/>
      <c r="R872" s="210"/>
      <c r="T872" s="209"/>
      <c r="U872" s="210"/>
      <c r="W872" s="209"/>
      <c r="X872" s="210"/>
      <c r="Z872" s="209"/>
      <c r="AA872" s="210"/>
      <c r="AC872" s="209"/>
      <c r="AD872" s="210"/>
      <c r="AF872" s="209"/>
      <c r="AG872" s="210"/>
      <c r="AI872" s="209"/>
      <c r="AJ872" s="210"/>
      <c r="AL872" s="209"/>
      <c r="AM872" s="210"/>
      <c r="AO872" s="209"/>
      <c r="AP872" s="210"/>
      <c r="AR872" s="209"/>
      <c r="AS872" s="210"/>
      <c r="AU872" s="209"/>
      <c r="AV872" s="210"/>
      <c r="AX872" s="209"/>
      <c r="AY872" s="671"/>
      <c r="BA872" s="673"/>
      <c r="BB872" s="674"/>
      <c r="BD872" s="673"/>
      <c r="BE872" s="674"/>
      <c r="BG872" s="209"/>
      <c r="BH872" s="210"/>
      <c r="BJ872" s="209"/>
      <c r="BK872" s="675"/>
      <c r="BM872" s="209"/>
      <c r="BN872" s="210"/>
      <c r="BP872" s="209"/>
      <c r="BQ872" s="210"/>
      <c r="BS872" s="209"/>
      <c r="BT872" s="210"/>
      <c r="BV872" s="209"/>
      <c r="BW872" s="210"/>
      <c r="BY872" s="209"/>
      <c r="BZ872" s="210"/>
      <c r="CB872" s="209"/>
      <c r="CC872" s="210"/>
      <c r="CE872" s="209"/>
      <c r="CF872" s="210"/>
      <c r="CH872" s="209"/>
      <c r="CI872" s="210"/>
      <c r="CK872" s="209"/>
      <c r="CL872" s="210"/>
      <c r="CN872" s="209"/>
      <c r="CO872" s="210"/>
    </row>
    <row r="873" spans="1:93" ht="24.95" customHeight="1">
      <c r="A873" s="654" t="str">
        <f ca="1">IFERROR(IF(INDIRECT($A$14&amp;ROW())&lt;&gt;"",COUNTIF(Summary!$B$30:$B$1054,INDIRECT($A$14&amp;ROW())),""),"")</f>
        <v/>
      </c>
      <c r="B873" s="672"/>
      <c r="C873" s="210"/>
      <c r="E873" s="209"/>
      <c r="F873" s="210"/>
      <c r="H873" s="209"/>
      <c r="I873" s="210"/>
      <c r="K873" s="209"/>
      <c r="L873" s="210"/>
      <c r="N873" s="209"/>
      <c r="O873" s="210"/>
      <c r="Q873" s="209"/>
      <c r="R873" s="210"/>
      <c r="T873" s="209"/>
      <c r="U873" s="210"/>
      <c r="W873" s="209"/>
      <c r="X873" s="210"/>
      <c r="Z873" s="209"/>
      <c r="AA873" s="210"/>
      <c r="AC873" s="209"/>
      <c r="AD873" s="210"/>
      <c r="AF873" s="209"/>
      <c r="AG873" s="210"/>
      <c r="AI873" s="209"/>
      <c r="AJ873" s="210"/>
      <c r="AL873" s="209"/>
      <c r="AM873" s="210"/>
      <c r="AO873" s="209"/>
      <c r="AP873" s="210"/>
      <c r="AR873" s="209"/>
      <c r="AS873" s="210"/>
      <c r="AU873" s="209"/>
      <c r="AV873" s="210"/>
      <c r="AX873" s="209"/>
      <c r="AY873" s="671"/>
      <c r="BA873" s="673"/>
      <c r="BB873" s="674"/>
      <c r="BD873" s="673"/>
      <c r="BE873" s="674"/>
      <c r="BG873" s="209"/>
      <c r="BH873" s="210"/>
      <c r="BJ873" s="209"/>
      <c r="BK873" s="675"/>
      <c r="BM873" s="209"/>
      <c r="BN873" s="210"/>
      <c r="BP873" s="209"/>
      <c r="BQ873" s="210"/>
      <c r="BS873" s="209"/>
      <c r="BT873" s="210"/>
      <c r="BV873" s="209"/>
      <c r="BW873" s="210"/>
      <c r="BY873" s="209"/>
      <c r="BZ873" s="210"/>
      <c r="CB873" s="209"/>
      <c r="CC873" s="210"/>
      <c r="CE873" s="209"/>
      <c r="CF873" s="210"/>
      <c r="CH873" s="209"/>
      <c r="CI873" s="210"/>
      <c r="CK873" s="209"/>
      <c r="CL873" s="210"/>
      <c r="CN873" s="209"/>
      <c r="CO873" s="210"/>
    </row>
    <row r="874" spans="1:93" ht="24.95" customHeight="1">
      <c r="A874" s="654" t="str">
        <f ca="1">IFERROR(IF(INDIRECT($A$14&amp;ROW())&lt;&gt;"",COUNTIF(Summary!$B$30:$B$1054,INDIRECT($A$14&amp;ROW())),""),"")</f>
        <v/>
      </c>
      <c r="B874" s="672"/>
      <c r="C874" s="210"/>
      <c r="E874" s="209"/>
      <c r="F874" s="210"/>
      <c r="H874" s="209"/>
      <c r="I874" s="210"/>
      <c r="K874" s="209"/>
      <c r="L874" s="210"/>
      <c r="N874" s="209"/>
      <c r="O874" s="210"/>
      <c r="Q874" s="209"/>
      <c r="R874" s="210"/>
      <c r="T874" s="209"/>
      <c r="U874" s="210"/>
      <c r="W874" s="209"/>
      <c r="X874" s="210"/>
      <c r="Z874" s="209"/>
      <c r="AA874" s="210"/>
      <c r="AC874" s="209"/>
      <c r="AD874" s="210"/>
      <c r="AF874" s="209"/>
      <c r="AG874" s="210"/>
      <c r="AI874" s="209"/>
      <c r="AJ874" s="210"/>
      <c r="AL874" s="209"/>
      <c r="AM874" s="210"/>
      <c r="AO874" s="209"/>
      <c r="AP874" s="210"/>
      <c r="AR874" s="209"/>
      <c r="AS874" s="210"/>
      <c r="AU874" s="209"/>
      <c r="AV874" s="210"/>
      <c r="AX874" s="209"/>
      <c r="AY874" s="671"/>
      <c r="BA874" s="673"/>
      <c r="BB874" s="674"/>
      <c r="BD874" s="673"/>
      <c r="BE874" s="674"/>
      <c r="BG874" s="209"/>
      <c r="BH874" s="210"/>
      <c r="BJ874" s="209"/>
      <c r="BK874" s="675"/>
      <c r="BM874" s="209"/>
      <c r="BN874" s="210"/>
      <c r="BP874" s="209"/>
      <c r="BQ874" s="210"/>
      <c r="BS874" s="209"/>
      <c r="BT874" s="210"/>
      <c r="BV874" s="209"/>
      <c r="BW874" s="210"/>
      <c r="BY874" s="209"/>
      <c r="BZ874" s="210"/>
      <c r="CB874" s="209"/>
      <c r="CC874" s="210"/>
      <c r="CE874" s="209"/>
      <c r="CF874" s="210"/>
      <c r="CH874" s="209"/>
      <c r="CI874" s="210"/>
      <c r="CK874" s="209"/>
      <c r="CL874" s="210"/>
      <c r="CN874" s="209"/>
      <c r="CO874" s="210"/>
    </row>
    <row r="875" spans="1:93" ht="24.95" customHeight="1">
      <c r="A875" s="654" t="str">
        <f ca="1">IFERROR(IF(INDIRECT($A$14&amp;ROW())&lt;&gt;"",COUNTIF(Summary!$B$30:$B$1054,INDIRECT($A$14&amp;ROW())),""),"")</f>
        <v/>
      </c>
      <c r="B875" s="672"/>
      <c r="C875" s="210"/>
      <c r="E875" s="209"/>
      <c r="F875" s="210"/>
      <c r="H875" s="209"/>
      <c r="I875" s="210"/>
      <c r="K875" s="209"/>
      <c r="L875" s="210"/>
      <c r="N875" s="209"/>
      <c r="O875" s="210"/>
      <c r="Q875" s="209"/>
      <c r="R875" s="210"/>
      <c r="T875" s="209"/>
      <c r="U875" s="210"/>
      <c r="W875" s="209"/>
      <c r="X875" s="210"/>
      <c r="Z875" s="209"/>
      <c r="AA875" s="210"/>
      <c r="AC875" s="209"/>
      <c r="AD875" s="210"/>
      <c r="AF875" s="209"/>
      <c r="AG875" s="210"/>
      <c r="AI875" s="209"/>
      <c r="AJ875" s="210"/>
      <c r="AL875" s="209"/>
      <c r="AM875" s="210"/>
      <c r="AO875" s="209"/>
      <c r="AP875" s="210"/>
      <c r="AR875" s="209"/>
      <c r="AS875" s="210"/>
      <c r="AU875" s="209"/>
      <c r="AV875" s="210"/>
      <c r="AX875" s="209"/>
      <c r="AY875" s="671"/>
      <c r="BA875" s="673"/>
      <c r="BB875" s="674"/>
      <c r="BD875" s="673"/>
      <c r="BE875" s="674"/>
      <c r="BG875" s="209"/>
      <c r="BH875" s="210"/>
      <c r="BJ875" s="209"/>
      <c r="BK875" s="675"/>
      <c r="BM875" s="209"/>
      <c r="BN875" s="210"/>
      <c r="BP875" s="209"/>
      <c r="BQ875" s="210"/>
      <c r="BS875" s="209"/>
      <c r="BT875" s="210"/>
      <c r="BV875" s="209"/>
      <c r="BW875" s="210"/>
      <c r="BY875" s="209"/>
      <c r="BZ875" s="210"/>
      <c r="CB875" s="209"/>
      <c r="CC875" s="210"/>
      <c r="CE875" s="209"/>
      <c r="CF875" s="210"/>
      <c r="CH875" s="209"/>
      <c r="CI875" s="210"/>
      <c r="CK875" s="209"/>
      <c r="CL875" s="210"/>
      <c r="CN875" s="209"/>
      <c r="CO875" s="210"/>
    </row>
    <row r="876" spans="1:93" ht="24.95" customHeight="1">
      <c r="A876" s="654" t="str">
        <f ca="1">IFERROR(IF(INDIRECT($A$14&amp;ROW())&lt;&gt;"",COUNTIF(Summary!$B$30:$B$1054,INDIRECT($A$14&amp;ROW())),""),"")</f>
        <v/>
      </c>
      <c r="B876" s="672"/>
      <c r="C876" s="210"/>
      <c r="E876" s="209"/>
      <c r="F876" s="210"/>
      <c r="H876" s="209"/>
      <c r="I876" s="210"/>
      <c r="K876" s="209"/>
      <c r="L876" s="210"/>
      <c r="N876" s="209"/>
      <c r="O876" s="210"/>
      <c r="Q876" s="209"/>
      <c r="R876" s="210"/>
      <c r="T876" s="209"/>
      <c r="U876" s="210"/>
      <c r="W876" s="209"/>
      <c r="X876" s="210"/>
      <c r="Z876" s="209"/>
      <c r="AA876" s="210"/>
      <c r="AC876" s="209"/>
      <c r="AD876" s="210"/>
      <c r="AF876" s="209"/>
      <c r="AG876" s="210"/>
      <c r="AI876" s="209"/>
      <c r="AJ876" s="210"/>
      <c r="AL876" s="209"/>
      <c r="AM876" s="210"/>
      <c r="AO876" s="209"/>
      <c r="AP876" s="210"/>
      <c r="AR876" s="209"/>
      <c r="AS876" s="210"/>
      <c r="AU876" s="209"/>
      <c r="AV876" s="210"/>
      <c r="AX876" s="209"/>
      <c r="AY876" s="671"/>
      <c r="BA876" s="673"/>
      <c r="BB876" s="674"/>
      <c r="BD876" s="673"/>
      <c r="BE876" s="674"/>
      <c r="BG876" s="209"/>
      <c r="BH876" s="210"/>
      <c r="BJ876" s="209"/>
      <c r="BK876" s="675"/>
      <c r="BM876" s="209"/>
      <c r="BN876" s="210"/>
      <c r="BP876" s="209"/>
      <c r="BQ876" s="210"/>
      <c r="BS876" s="209"/>
      <c r="BT876" s="210"/>
      <c r="BV876" s="209"/>
      <c r="BW876" s="210"/>
      <c r="BY876" s="209"/>
      <c r="BZ876" s="210"/>
      <c r="CB876" s="209"/>
      <c r="CC876" s="210"/>
      <c r="CE876" s="209"/>
      <c r="CF876" s="210"/>
      <c r="CH876" s="209"/>
      <c r="CI876" s="210"/>
      <c r="CK876" s="209"/>
      <c r="CL876" s="210"/>
      <c r="CN876" s="209"/>
      <c r="CO876" s="210"/>
    </row>
    <row r="877" spans="1:93" ht="24.95" customHeight="1">
      <c r="A877" s="654" t="str">
        <f ca="1">IFERROR(IF(INDIRECT($A$14&amp;ROW())&lt;&gt;"",COUNTIF(Summary!$B$30:$B$1054,INDIRECT($A$14&amp;ROW())),""),"")</f>
        <v/>
      </c>
      <c r="B877" s="672"/>
      <c r="C877" s="210"/>
      <c r="E877" s="209"/>
      <c r="F877" s="210"/>
      <c r="H877" s="209"/>
      <c r="I877" s="210"/>
      <c r="K877" s="209"/>
      <c r="L877" s="210"/>
      <c r="N877" s="209"/>
      <c r="O877" s="210"/>
      <c r="Q877" s="209"/>
      <c r="R877" s="210"/>
      <c r="T877" s="209"/>
      <c r="U877" s="210"/>
      <c r="W877" s="209"/>
      <c r="X877" s="210"/>
      <c r="Z877" s="209"/>
      <c r="AA877" s="210"/>
      <c r="AC877" s="209"/>
      <c r="AD877" s="210"/>
      <c r="AF877" s="209"/>
      <c r="AG877" s="210"/>
      <c r="AI877" s="209"/>
      <c r="AJ877" s="210"/>
      <c r="AL877" s="209"/>
      <c r="AM877" s="210"/>
      <c r="AO877" s="209"/>
      <c r="AP877" s="210"/>
      <c r="AR877" s="209"/>
      <c r="AS877" s="210"/>
      <c r="AU877" s="209"/>
      <c r="AV877" s="210"/>
      <c r="AX877" s="209"/>
      <c r="AY877" s="671"/>
      <c r="BA877" s="673"/>
      <c r="BB877" s="674"/>
      <c r="BD877" s="673"/>
      <c r="BE877" s="674"/>
      <c r="BG877" s="209"/>
      <c r="BH877" s="210"/>
      <c r="BJ877" s="209"/>
      <c r="BK877" s="675"/>
      <c r="BM877" s="209"/>
      <c r="BN877" s="210"/>
      <c r="BP877" s="209"/>
      <c r="BQ877" s="210"/>
      <c r="BS877" s="209"/>
      <c r="BT877" s="210"/>
      <c r="BV877" s="209"/>
      <c r="BW877" s="210"/>
      <c r="BY877" s="209"/>
      <c r="BZ877" s="210"/>
      <c r="CB877" s="209"/>
      <c r="CC877" s="210"/>
      <c r="CE877" s="209"/>
      <c r="CF877" s="210"/>
      <c r="CH877" s="209"/>
      <c r="CI877" s="210"/>
      <c r="CK877" s="209"/>
      <c r="CL877" s="210"/>
      <c r="CN877" s="209"/>
      <c r="CO877" s="210"/>
    </row>
    <row r="878" spans="1:93" ht="24.95" customHeight="1">
      <c r="A878" s="654" t="str">
        <f ca="1">IFERROR(IF(INDIRECT($A$14&amp;ROW())&lt;&gt;"",COUNTIF(Summary!$B$30:$B$1054,INDIRECT($A$14&amp;ROW())),""),"")</f>
        <v/>
      </c>
      <c r="B878" s="672"/>
      <c r="C878" s="210"/>
      <c r="E878" s="209"/>
      <c r="F878" s="210"/>
      <c r="H878" s="209"/>
      <c r="I878" s="210"/>
      <c r="K878" s="209"/>
      <c r="L878" s="210"/>
      <c r="N878" s="209"/>
      <c r="O878" s="210"/>
      <c r="Q878" s="209"/>
      <c r="R878" s="210"/>
      <c r="T878" s="209"/>
      <c r="U878" s="210"/>
      <c r="W878" s="209"/>
      <c r="X878" s="210"/>
      <c r="Z878" s="209"/>
      <c r="AA878" s="210"/>
      <c r="AC878" s="209"/>
      <c r="AD878" s="210"/>
      <c r="AF878" s="209"/>
      <c r="AG878" s="210"/>
      <c r="AI878" s="209"/>
      <c r="AJ878" s="210"/>
      <c r="AL878" s="209"/>
      <c r="AM878" s="210"/>
      <c r="AO878" s="209"/>
      <c r="AP878" s="210"/>
      <c r="AR878" s="209"/>
      <c r="AS878" s="210"/>
      <c r="AU878" s="209"/>
      <c r="AV878" s="210"/>
      <c r="AX878" s="209"/>
      <c r="AY878" s="671"/>
      <c r="BA878" s="673"/>
      <c r="BB878" s="674"/>
      <c r="BD878" s="673"/>
      <c r="BE878" s="674"/>
      <c r="BG878" s="209"/>
      <c r="BH878" s="210"/>
      <c r="BJ878" s="209"/>
      <c r="BK878" s="675"/>
      <c r="BM878" s="209"/>
      <c r="BN878" s="210"/>
      <c r="BP878" s="209"/>
      <c r="BQ878" s="210"/>
      <c r="BS878" s="209"/>
      <c r="BT878" s="210"/>
      <c r="BV878" s="209"/>
      <c r="BW878" s="210"/>
      <c r="BY878" s="209"/>
      <c r="BZ878" s="210"/>
      <c r="CB878" s="209"/>
      <c r="CC878" s="210"/>
      <c r="CE878" s="209"/>
      <c r="CF878" s="210"/>
      <c r="CH878" s="209"/>
      <c r="CI878" s="210"/>
      <c r="CK878" s="209"/>
      <c r="CL878" s="210"/>
      <c r="CN878" s="209"/>
      <c r="CO878" s="210"/>
    </row>
    <row r="879" spans="1:93" ht="24.95" customHeight="1">
      <c r="A879" s="654" t="str">
        <f ca="1">IFERROR(IF(INDIRECT($A$14&amp;ROW())&lt;&gt;"",COUNTIF(Summary!$B$30:$B$1054,INDIRECT($A$14&amp;ROW())),""),"")</f>
        <v/>
      </c>
      <c r="B879" s="672"/>
      <c r="C879" s="210"/>
      <c r="E879" s="209"/>
      <c r="F879" s="210"/>
      <c r="H879" s="209"/>
      <c r="I879" s="210"/>
      <c r="K879" s="209"/>
      <c r="L879" s="210"/>
      <c r="N879" s="209"/>
      <c r="O879" s="210"/>
      <c r="Q879" s="209"/>
      <c r="R879" s="210"/>
      <c r="T879" s="209"/>
      <c r="U879" s="210"/>
      <c r="W879" s="209"/>
      <c r="X879" s="210"/>
      <c r="Z879" s="209"/>
      <c r="AA879" s="210"/>
      <c r="AC879" s="209"/>
      <c r="AD879" s="210"/>
      <c r="AF879" s="209"/>
      <c r="AG879" s="210"/>
      <c r="AI879" s="209"/>
      <c r="AJ879" s="210"/>
      <c r="AL879" s="209"/>
      <c r="AM879" s="210"/>
      <c r="AO879" s="209"/>
      <c r="AP879" s="210"/>
      <c r="AR879" s="209"/>
      <c r="AS879" s="210"/>
      <c r="AU879" s="209"/>
      <c r="AV879" s="210"/>
      <c r="AX879" s="209"/>
      <c r="AY879" s="671"/>
      <c r="BA879" s="673"/>
      <c r="BB879" s="674"/>
      <c r="BD879" s="673"/>
      <c r="BE879" s="674"/>
      <c r="BG879" s="209"/>
      <c r="BH879" s="210"/>
      <c r="BJ879" s="209"/>
      <c r="BK879" s="675"/>
      <c r="BM879" s="209"/>
      <c r="BN879" s="210"/>
      <c r="BP879" s="209"/>
      <c r="BQ879" s="210"/>
      <c r="BS879" s="209"/>
      <c r="BT879" s="210"/>
      <c r="BV879" s="209"/>
      <c r="BW879" s="210"/>
      <c r="BY879" s="209"/>
      <c r="BZ879" s="210"/>
      <c r="CB879" s="209"/>
      <c r="CC879" s="210"/>
      <c r="CE879" s="209"/>
      <c r="CF879" s="210"/>
      <c r="CH879" s="209"/>
      <c r="CI879" s="210"/>
      <c r="CK879" s="209"/>
      <c r="CL879" s="210"/>
      <c r="CN879" s="209"/>
      <c r="CO879" s="210"/>
    </row>
    <row r="880" spans="1:93" ht="24.95" customHeight="1">
      <c r="A880" s="654" t="str">
        <f ca="1">IFERROR(IF(INDIRECT($A$14&amp;ROW())&lt;&gt;"",COUNTIF(Summary!$B$30:$B$1054,INDIRECT($A$14&amp;ROW())),""),"")</f>
        <v/>
      </c>
      <c r="B880" s="672"/>
      <c r="C880" s="210"/>
      <c r="E880" s="209"/>
      <c r="F880" s="210"/>
      <c r="H880" s="209"/>
      <c r="I880" s="210"/>
      <c r="K880" s="209"/>
      <c r="L880" s="210"/>
      <c r="N880" s="209"/>
      <c r="O880" s="210"/>
      <c r="Q880" s="209"/>
      <c r="R880" s="210"/>
      <c r="T880" s="209"/>
      <c r="U880" s="210"/>
      <c r="W880" s="209"/>
      <c r="X880" s="210"/>
      <c r="Z880" s="209"/>
      <c r="AA880" s="210"/>
      <c r="AC880" s="209"/>
      <c r="AD880" s="210"/>
      <c r="AF880" s="209"/>
      <c r="AG880" s="210"/>
      <c r="AI880" s="209"/>
      <c r="AJ880" s="210"/>
      <c r="AL880" s="209"/>
      <c r="AM880" s="210"/>
      <c r="AO880" s="209"/>
      <c r="AP880" s="210"/>
      <c r="AR880" s="209"/>
      <c r="AS880" s="210"/>
      <c r="AU880" s="209"/>
      <c r="AV880" s="210"/>
      <c r="AX880" s="209"/>
      <c r="AY880" s="671"/>
      <c r="BA880" s="673"/>
      <c r="BB880" s="674"/>
      <c r="BD880" s="673"/>
      <c r="BE880" s="674"/>
      <c r="BG880" s="209"/>
      <c r="BH880" s="210"/>
      <c r="BJ880" s="209"/>
      <c r="BK880" s="675"/>
      <c r="BM880" s="209"/>
      <c r="BN880" s="210"/>
      <c r="BP880" s="209"/>
      <c r="BQ880" s="210"/>
      <c r="BS880" s="209"/>
      <c r="BT880" s="210"/>
      <c r="BV880" s="209"/>
      <c r="BW880" s="210"/>
      <c r="BY880" s="209"/>
      <c r="BZ880" s="210"/>
      <c r="CB880" s="209"/>
      <c r="CC880" s="210"/>
      <c r="CE880" s="209"/>
      <c r="CF880" s="210"/>
      <c r="CH880" s="209"/>
      <c r="CI880" s="210"/>
      <c r="CK880" s="209"/>
      <c r="CL880" s="210"/>
      <c r="CN880" s="209"/>
      <c r="CO880" s="210"/>
    </row>
    <row r="881" spans="1:93" ht="24.95" customHeight="1">
      <c r="A881" s="654" t="str">
        <f ca="1">IFERROR(IF(INDIRECT($A$14&amp;ROW())&lt;&gt;"",COUNTIF(Summary!$B$30:$B$1054,INDIRECT($A$14&amp;ROW())),""),"")</f>
        <v/>
      </c>
      <c r="B881" s="672"/>
      <c r="C881" s="210"/>
      <c r="E881" s="209"/>
      <c r="F881" s="210"/>
      <c r="H881" s="209"/>
      <c r="I881" s="210"/>
      <c r="K881" s="209"/>
      <c r="L881" s="210"/>
      <c r="N881" s="209"/>
      <c r="O881" s="210"/>
      <c r="Q881" s="209"/>
      <c r="R881" s="210"/>
      <c r="T881" s="209"/>
      <c r="U881" s="210"/>
      <c r="W881" s="209"/>
      <c r="X881" s="210"/>
      <c r="Z881" s="209"/>
      <c r="AA881" s="210"/>
      <c r="AC881" s="209"/>
      <c r="AD881" s="210"/>
      <c r="AF881" s="209"/>
      <c r="AG881" s="210"/>
      <c r="AI881" s="209"/>
      <c r="AJ881" s="210"/>
      <c r="AL881" s="209"/>
      <c r="AM881" s="210"/>
      <c r="AO881" s="209"/>
      <c r="AP881" s="210"/>
      <c r="AR881" s="209"/>
      <c r="AS881" s="210"/>
      <c r="AU881" s="209"/>
      <c r="AV881" s="210"/>
      <c r="AX881" s="209"/>
      <c r="AY881" s="671"/>
      <c r="BA881" s="673"/>
      <c r="BB881" s="674"/>
      <c r="BD881" s="673"/>
      <c r="BE881" s="674"/>
      <c r="BG881" s="209"/>
      <c r="BH881" s="210"/>
      <c r="BJ881" s="209"/>
      <c r="BK881" s="675"/>
      <c r="BM881" s="209"/>
      <c r="BN881" s="210"/>
      <c r="BP881" s="209"/>
      <c r="BQ881" s="210"/>
      <c r="BS881" s="209"/>
      <c r="BT881" s="210"/>
      <c r="BV881" s="209"/>
      <c r="BW881" s="210"/>
      <c r="BY881" s="209"/>
      <c r="BZ881" s="210"/>
      <c r="CB881" s="209"/>
      <c r="CC881" s="210"/>
      <c r="CE881" s="209"/>
      <c r="CF881" s="210"/>
      <c r="CH881" s="209"/>
      <c r="CI881" s="210"/>
      <c r="CK881" s="209"/>
      <c r="CL881" s="210"/>
      <c r="CN881" s="209"/>
      <c r="CO881" s="210"/>
    </row>
    <row r="882" spans="1:93" ht="24.95" customHeight="1">
      <c r="A882" s="654" t="str">
        <f ca="1">IFERROR(IF(INDIRECT($A$14&amp;ROW())&lt;&gt;"",COUNTIF(Summary!$B$30:$B$1054,INDIRECT($A$14&amp;ROW())),""),"")</f>
        <v/>
      </c>
      <c r="B882" s="672"/>
      <c r="C882" s="210"/>
      <c r="E882" s="209"/>
      <c r="F882" s="210"/>
      <c r="H882" s="209"/>
      <c r="I882" s="210"/>
      <c r="K882" s="209"/>
      <c r="L882" s="210"/>
      <c r="N882" s="209"/>
      <c r="O882" s="210"/>
      <c r="Q882" s="209"/>
      <c r="R882" s="210"/>
      <c r="T882" s="209"/>
      <c r="U882" s="210"/>
      <c r="W882" s="209"/>
      <c r="X882" s="210"/>
      <c r="Z882" s="209"/>
      <c r="AA882" s="210"/>
      <c r="AC882" s="209"/>
      <c r="AD882" s="210"/>
      <c r="AF882" s="209"/>
      <c r="AG882" s="210"/>
      <c r="AI882" s="209"/>
      <c r="AJ882" s="210"/>
      <c r="AL882" s="209"/>
      <c r="AM882" s="210"/>
      <c r="AO882" s="209"/>
      <c r="AP882" s="210"/>
      <c r="AR882" s="209"/>
      <c r="AS882" s="210"/>
      <c r="AU882" s="209"/>
      <c r="AV882" s="210"/>
      <c r="AX882" s="209"/>
      <c r="AY882" s="671"/>
      <c r="BA882" s="673"/>
      <c r="BB882" s="674"/>
      <c r="BD882" s="673"/>
      <c r="BE882" s="674"/>
      <c r="BG882" s="209"/>
      <c r="BH882" s="210"/>
      <c r="BJ882" s="209"/>
      <c r="BK882" s="675"/>
      <c r="BM882" s="209"/>
      <c r="BN882" s="210"/>
      <c r="BP882" s="209"/>
      <c r="BQ882" s="210"/>
      <c r="BS882" s="209"/>
      <c r="BT882" s="210"/>
      <c r="BV882" s="209"/>
      <c r="BW882" s="210"/>
      <c r="BY882" s="209"/>
      <c r="BZ882" s="210"/>
      <c r="CB882" s="209"/>
      <c r="CC882" s="210"/>
      <c r="CE882" s="209"/>
      <c r="CF882" s="210"/>
      <c r="CH882" s="209"/>
      <c r="CI882" s="210"/>
      <c r="CK882" s="209"/>
      <c r="CL882" s="210"/>
      <c r="CN882" s="209"/>
      <c r="CO882" s="210"/>
    </row>
    <row r="883" spans="1:93" ht="24.95" customHeight="1">
      <c r="A883" s="654" t="str">
        <f ca="1">IFERROR(IF(INDIRECT($A$14&amp;ROW())&lt;&gt;"",COUNTIF(Summary!$B$30:$B$1054,INDIRECT($A$14&amp;ROW())),""),"")</f>
        <v/>
      </c>
      <c r="B883" s="672"/>
      <c r="C883" s="210"/>
      <c r="E883" s="209"/>
      <c r="F883" s="210"/>
      <c r="H883" s="209"/>
      <c r="I883" s="210"/>
      <c r="K883" s="209"/>
      <c r="L883" s="210"/>
      <c r="N883" s="209"/>
      <c r="O883" s="210"/>
      <c r="Q883" s="209"/>
      <c r="R883" s="210"/>
      <c r="T883" s="209"/>
      <c r="U883" s="210"/>
      <c r="W883" s="209"/>
      <c r="X883" s="210"/>
      <c r="Z883" s="209"/>
      <c r="AA883" s="210"/>
      <c r="AC883" s="209"/>
      <c r="AD883" s="210"/>
      <c r="AF883" s="209"/>
      <c r="AG883" s="210"/>
      <c r="AI883" s="209"/>
      <c r="AJ883" s="210"/>
      <c r="AL883" s="209"/>
      <c r="AM883" s="210"/>
      <c r="AO883" s="209"/>
      <c r="AP883" s="210"/>
      <c r="AR883" s="209"/>
      <c r="AS883" s="210"/>
      <c r="AU883" s="209"/>
      <c r="AV883" s="210"/>
      <c r="AX883" s="209"/>
      <c r="AY883" s="671"/>
      <c r="BA883" s="673"/>
      <c r="BB883" s="674"/>
      <c r="BD883" s="673"/>
      <c r="BE883" s="674"/>
      <c r="BG883" s="209"/>
      <c r="BH883" s="210"/>
      <c r="BJ883" s="209"/>
      <c r="BK883" s="675"/>
      <c r="BM883" s="209"/>
      <c r="BN883" s="210"/>
      <c r="BP883" s="209"/>
      <c r="BQ883" s="210"/>
      <c r="BS883" s="209"/>
      <c r="BT883" s="210"/>
      <c r="BV883" s="209"/>
      <c r="BW883" s="210"/>
      <c r="BY883" s="209"/>
      <c r="BZ883" s="210"/>
      <c r="CB883" s="209"/>
      <c r="CC883" s="210"/>
      <c r="CE883" s="209"/>
      <c r="CF883" s="210"/>
      <c r="CH883" s="209"/>
      <c r="CI883" s="210"/>
      <c r="CK883" s="209"/>
      <c r="CL883" s="210"/>
      <c r="CN883" s="209"/>
      <c r="CO883" s="210"/>
    </row>
    <row r="884" spans="1:93" ht="24.95" customHeight="1">
      <c r="A884" s="654" t="str">
        <f ca="1">IFERROR(IF(INDIRECT($A$14&amp;ROW())&lt;&gt;"",COUNTIF(Summary!$B$30:$B$1054,INDIRECT($A$14&amp;ROW())),""),"")</f>
        <v/>
      </c>
      <c r="B884" s="672"/>
      <c r="C884" s="210"/>
      <c r="E884" s="209"/>
      <c r="F884" s="210"/>
      <c r="H884" s="209"/>
      <c r="I884" s="210"/>
      <c r="K884" s="209"/>
      <c r="L884" s="210"/>
      <c r="N884" s="209"/>
      <c r="O884" s="210"/>
      <c r="Q884" s="209"/>
      <c r="R884" s="210"/>
      <c r="T884" s="209"/>
      <c r="U884" s="210"/>
      <c r="W884" s="209"/>
      <c r="X884" s="210"/>
      <c r="Z884" s="209"/>
      <c r="AA884" s="210"/>
      <c r="AC884" s="209"/>
      <c r="AD884" s="210"/>
      <c r="AF884" s="209"/>
      <c r="AG884" s="210"/>
      <c r="AI884" s="209"/>
      <c r="AJ884" s="210"/>
      <c r="AL884" s="209"/>
      <c r="AM884" s="210"/>
      <c r="AO884" s="209"/>
      <c r="AP884" s="210"/>
      <c r="AR884" s="209"/>
      <c r="AS884" s="210"/>
      <c r="AU884" s="209"/>
      <c r="AV884" s="210"/>
      <c r="AX884" s="209"/>
      <c r="AY884" s="671"/>
      <c r="BA884" s="673"/>
      <c r="BB884" s="674"/>
      <c r="BD884" s="673"/>
      <c r="BE884" s="674"/>
      <c r="BG884" s="209"/>
      <c r="BH884" s="210"/>
      <c r="BJ884" s="209"/>
      <c r="BK884" s="675"/>
      <c r="BM884" s="209"/>
      <c r="BN884" s="210"/>
      <c r="BP884" s="209"/>
      <c r="BQ884" s="210"/>
      <c r="BS884" s="209"/>
      <c r="BT884" s="210"/>
      <c r="BV884" s="209"/>
      <c r="BW884" s="210"/>
      <c r="BY884" s="209"/>
      <c r="BZ884" s="210"/>
      <c r="CB884" s="209"/>
      <c r="CC884" s="210"/>
      <c r="CE884" s="209"/>
      <c r="CF884" s="210"/>
      <c r="CH884" s="209"/>
      <c r="CI884" s="210"/>
      <c r="CK884" s="209"/>
      <c r="CL884" s="210"/>
      <c r="CN884" s="209"/>
      <c r="CO884" s="210"/>
    </row>
    <row r="885" spans="1:93" ht="24.95" customHeight="1">
      <c r="A885" s="654" t="str">
        <f ca="1">IFERROR(IF(INDIRECT($A$14&amp;ROW())&lt;&gt;"",COUNTIF(Summary!$B$30:$B$1054,INDIRECT($A$14&amp;ROW())),""),"")</f>
        <v/>
      </c>
      <c r="B885" s="672"/>
      <c r="C885" s="210"/>
      <c r="E885" s="209"/>
      <c r="F885" s="210"/>
      <c r="H885" s="209"/>
      <c r="I885" s="210"/>
      <c r="K885" s="209"/>
      <c r="L885" s="210"/>
      <c r="N885" s="209"/>
      <c r="O885" s="210"/>
      <c r="Q885" s="209"/>
      <c r="R885" s="210"/>
      <c r="T885" s="209"/>
      <c r="U885" s="210"/>
      <c r="W885" s="209"/>
      <c r="X885" s="210"/>
      <c r="Z885" s="209"/>
      <c r="AA885" s="210"/>
      <c r="AC885" s="209"/>
      <c r="AD885" s="210"/>
      <c r="AF885" s="209"/>
      <c r="AG885" s="210"/>
      <c r="AI885" s="209"/>
      <c r="AJ885" s="210"/>
      <c r="AL885" s="209"/>
      <c r="AM885" s="210"/>
      <c r="AO885" s="209"/>
      <c r="AP885" s="210"/>
      <c r="AR885" s="209"/>
      <c r="AS885" s="210"/>
      <c r="AU885" s="209"/>
      <c r="AV885" s="210"/>
      <c r="AX885" s="209"/>
      <c r="AY885" s="671"/>
      <c r="BA885" s="673"/>
      <c r="BB885" s="674"/>
      <c r="BD885" s="673"/>
      <c r="BE885" s="674"/>
      <c r="BG885" s="209"/>
      <c r="BH885" s="210"/>
      <c r="BJ885" s="209"/>
      <c r="BK885" s="675"/>
      <c r="BM885" s="209"/>
      <c r="BN885" s="210"/>
      <c r="BP885" s="209"/>
      <c r="BQ885" s="210"/>
      <c r="BS885" s="209"/>
      <c r="BT885" s="210"/>
      <c r="BV885" s="209"/>
      <c r="BW885" s="210"/>
      <c r="BY885" s="209"/>
      <c r="BZ885" s="210"/>
      <c r="CB885" s="209"/>
      <c r="CC885" s="210"/>
      <c r="CE885" s="209"/>
      <c r="CF885" s="210"/>
      <c r="CH885" s="209"/>
      <c r="CI885" s="210"/>
      <c r="CK885" s="209"/>
      <c r="CL885" s="210"/>
      <c r="CN885" s="209"/>
      <c r="CO885" s="210"/>
    </row>
    <row r="886" spans="1:93" ht="24.95" customHeight="1">
      <c r="A886" s="654" t="str">
        <f ca="1">IFERROR(IF(INDIRECT($A$14&amp;ROW())&lt;&gt;"",COUNTIF(Summary!$B$30:$B$1054,INDIRECT($A$14&amp;ROW())),""),"")</f>
        <v/>
      </c>
      <c r="B886" s="672"/>
      <c r="C886" s="210"/>
      <c r="E886" s="209"/>
      <c r="F886" s="210"/>
      <c r="H886" s="209"/>
      <c r="I886" s="210"/>
      <c r="K886" s="209"/>
      <c r="L886" s="210"/>
      <c r="N886" s="209"/>
      <c r="O886" s="210"/>
      <c r="Q886" s="209"/>
      <c r="R886" s="210"/>
      <c r="T886" s="209"/>
      <c r="U886" s="210"/>
      <c r="W886" s="209"/>
      <c r="X886" s="210"/>
      <c r="Z886" s="209"/>
      <c r="AA886" s="210"/>
      <c r="AC886" s="209"/>
      <c r="AD886" s="210"/>
      <c r="AF886" s="209"/>
      <c r="AG886" s="210"/>
      <c r="AI886" s="209"/>
      <c r="AJ886" s="210"/>
      <c r="AL886" s="209"/>
      <c r="AM886" s="210"/>
      <c r="AO886" s="209"/>
      <c r="AP886" s="210"/>
      <c r="AR886" s="209"/>
      <c r="AS886" s="210"/>
      <c r="AU886" s="209"/>
      <c r="AV886" s="210"/>
      <c r="AX886" s="209"/>
      <c r="AY886" s="671"/>
      <c r="BA886" s="673"/>
      <c r="BB886" s="674"/>
      <c r="BD886" s="673"/>
      <c r="BE886" s="674"/>
      <c r="BG886" s="209"/>
      <c r="BH886" s="210"/>
      <c r="BJ886" s="209"/>
      <c r="BK886" s="675"/>
      <c r="BM886" s="209"/>
      <c r="BN886" s="210"/>
      <c r="BP886" s="209"/>
      <c r="BQ886" s="210"/>
      <c r="BS886" s="209"/>
      <c r="BT886" s="210"/>
      <c r="BV886" s="209"/>
      <c r="BW886" s="210"/>
      <c r="BY886" s="209"/>
      <c r="BZ886" s="210"/>
      <c r="CB886" s="209"/>
      <c r="CC886" s="210"/>
      <c r="CE886" s="209"/>
      <c r="CF886" s="210"/>
      <c r="CH886" s="209"/>
      <c r="CI886" s="210"/>
      <c r="CK886" s="209"/>
      <c r="CL886" s="210"/>
      <c r="CN886" s="209"/>
      <c r="CO886" s="210"/>
    </row>
    <row r="887" spans="1:93" ht="24.95" customHeight="1">
      <c r="A887" s="654" t="str">
        <f ca="1">IFERROR(IF(INDIRECT($A$14&amp;ROW())&lt;&gt;"",COUNTIF(Summary!$B$30:$B$1054,INDIRECT($A$14&amp;ROW())),""),"")</f>
        <v/>
      </c>
      <c r="B887" s="672"/>
      <c r="C887" s="210"/>
      <c r="E887" s="209"/>
      <c r="F887" s="210"/>
      <c r="H887" s="209"/>
      <c r="I887" s="210"/>
      <c r="K887" s="209"/>
      <c r="L887" s="210"/>
      <c r="N887" s="209"/>
      <c r="O887" s="210"/>
      <c r="Q887" s="209"/>
      <c r="R887" s="210"/>
      <c r="T887" s="209"/>
      <c r="U887" s="210"/>
      <c r="W887" s="209"/>
      <c r="X887" s="210"/>
      <c r="Z887" s="209"/>
      <c r="AA887" s="210"/>
      <c r="AC887" s="209"/>
      <c r="AD887" s="210"/>
      <c r="AF887" s="209"/>
      <c r="AG887" s="210"/>
      <c r="AI887" s="209"/>
      <c r="AJ887" s="210"/>
      <c r="AL887" s="209"/>
      <c r="AM887" s="210"/>
      <c r="AO887" s="209"/>
      <c r="AP887" s="210"/>
      <c r="AR887" s="209"/>
      <c r="AS887" s="210"/>
      <c r="AU887" s="209"/>
      <c r="AV887" s="210"/>
      <c r="AX887" s="209"/>
      <c r="AY887" s="671"/>
      <c r="BA887" s="673"/>
      <c r="BB887" s="674"/>
      <c r="BD887" s="673"/>
      <c r="BE887" s="674"/>
      <c r="BG887" s="209"/>
      <c r="BH887" s="210"/>
      <c r="BJ887" s="209"/>
      <c r="BK887" s="675"/>
      <c r="BM887" s="209"/>
      <c r="BN887" s="210"/>
      <c r="BP887" s="209"/>
      <c r="BQ887" s="210"/>
      <c r="BS887" s="209"/>
      <c r="BT887" s="210"/>
      <c r="BV887" s="209"/>
      <c r="BW887" s="210"/>
      <c r="BY887" s="209"/>
      <c r="BZ887" s="210"/>
      <c r="CB887" s="209"/>
      <c r="CC887" s="210"/>
      <c r="CE887" s="209"/>
      <c r="CF887" s="210"/>
      <c r="CH887" s="209"/>
      <c r="CI887" s="210"/>
      <c r="CK887" s="209"/>
      <c r="CL887" s="210"/>
      <c r="CN887" s="209"/>
      <c r="CO887" s="210"/>
    </row>
    <row r="888" spans="1:93" ht="24.95" customHeight="1">
      <c r="A888" s="654" t="str">
        <f ca="1">IFERROR(IF(INDIRECT($A$14&amp;ROW())&lt;&gt;"",COUNTIF(Summary!$B$30:$B$1054,INDIRECT($A$14&amp;ROW())),""),"")</f>
        <v/>
      </c>
      <c r="B888" s="672"/>
      <c r="C888" s="210"/>
      <c r="E888" s="209"/>
      <c r="F888" s="210"/>
      <c r="H888" s="209"/>
      <c r="I888" s="210"/>
      <c r="K888" s="209"/>
      <c r="L888" s="210"/>
      <c r="N888" s="209"/>
      <c r="O888" s="210"/>
      <c r="Q888" s="209"/>
      <c r="R888" s="210"/>
      <c r="T888" s="209"/>
      <c r="U888" s="210"/>
      <c r="W888" s="209"/>
      <c r="X888" s="210"/>
      <c r="Z888" s="209"/>
      <c r="AA888" s="210"/>
      <c r="AC888" s="209"/>
      <c r="AD888" s="210"/>
      <c r="AF888" s="209"/>
      <c r="AG888" s="210"/>
      <c r="AI888" s="209"/>
      <c r="AJ888" s="210"/>
      <c r="AL888" s="209"/>
      <c r="AM888" s="210"/>
      <c r="AO888" s="209"/>
      <c r="AP888" s="210"/>
      <c r="AR888" s="209"/>
      <c r="AS888" s="210"/>
      <c r="AU888" s="209"/>
      <c r="AV888" s="210"/>
      <c r="AX888" s="209"/>
      <c r="AY888" s="671"/>
      <c r="BA888" s="673"/>
      <c r="BB888" s="674"/>
      <c r="BD888" s="673"/>
      <c r="BE888" s="674"/>
      <c r="BG888" s="209"/>
      <c r="BH888" s="210"/>
      <c r="BJ888" s="209"/>
      <c r="BK888" s="675"/>
      <c r="BM888" s="209"/>
      <c r="BN888" s="210"/>
      <c r="BP888" s="209"/>
      <c r="BQ888" s="210"/>
      <c r="BS888" s="209"/>
      <c r="BT888" s="210"/>
      <c r="BV888" s="209"/>
      <c r="BW888" s="210"/>
      <c r="BY888" s="209"/>
      <c r="BZ888" s="210"/>
      <c r="CB888" s="209"/>
      <c r="CC888" s="210"/>
      <c r="CE888" s="209"/>
      <c r="CF888" s="210"/>
      <c r="CH888" s="209"/>
      <c r="CI888" s="210"/>
      <c r="CK888" s="209"/>
      <c r="CL888" s="210"/>
      <c r="CN888" s="209"/>
      <c r="CO888" s="210"/>
    </row>
    <row r="889" spans="1:93" ht="24.95" customHeight="1">
      <c r="A889" s="654" t="str">
        <f ca="1">IFERROR(IF(INDIRECT($A$14&amp;ROW())&lt;&gt;"",COUNTIF(Summary!$B$30:$B$1054,INDIRECT($A$14&amp;ROW())),""),"")</f>
        <v/>
      </c>
      <c r="B889" s="672"/>
      <c r="C889" s="210"/>
      <c r="E889" s="209"/>
      <c r="F889" s="210"/>
      <c r="H889" s="209"/>
      <c r="I889" s="210"/>
      <c r="K889" s="209"/>
      <c r="L889" s="210"/>
      <c r="N889" s="209"/>
      <c r="O889" s="210"/>
      <c r="Q889" s="209"/>
      <c r="R889" s="210"/>
      <c r="T889" s="209"/>
      <c r="U889" s="210"/>
      <c r="W889" s="209"/>
      <c r="X889" s="210"/>
      <c r="Z889" s="209"/>
      <c r="AA889" s="210"/>
      <c r="AC889" s="209"/>
      <c r="AD889" s="210"/>
      <c r="AF889" s="209"/>
      <c r="AG889" s="210"/>
      <c r="AI889" s="209"/>
      <c r="AJ889" s="210"/>
      <c r="AL889" s="209"/>
      <c r="AM889" s="210"/>
      <c r="AO889" s="209"/>
      <c r="AP889" s="210"/>
      <c r="AR889" s="209"/>
      <c r="AS889" s="210"/>
      <c r="AU889" s="209"/>
      <c r="AV889" s="210"/>
      <c r="AX889" s="209"/>
      <c r="AY889" s="671"/>
      <c r="BA889" s="673"/>
      <c r="BB889" s="674"/>
      <c r="BD889" s="673"/>
      <c r="BE889" s="674"/>
      <c r="BG889" s="209"/>
      <c r="BH889" s="210"/>
      <c r="BJ889" s="209"/>
      <c r="BK889" s="675"/>
      <c r="BM889" s="209"/>
      <c r="BN889" s="210"/>
      <c r="BP889" s="209"/>
      <c r="BQ889" s="210"/>
      <c r="BS889" s="209"/>
      <c r="BT889" s="210"/>
      <c r="BV889" s="209"/>
      <c r="BW889" s="210"/>
      <c r="BY889" s="209"/>
      <c r="BZ889" s="210"/>
      <c r="CB889" s="209"/>
      <c r="CC889" s="210"/>
      <c r="CE889" s="209"/>
      <c r="CF889" s="210"/>
      <c r="CH889" s="209"/>
      <c r="CI889" s="210"/>
      <c r="CK889" s="209"/>
      <c r="CL889" s="210"/>
      <c r="CN889" s="209"/>
      <c r="CO889" s="210"/>
    </row>
    <row r="890" spans="1:93" ht="24.95" customHeight="1">
      <c r="A890" s="654" t="str">
        <f ca="1">IFERROR(IF(INDIRECT($A$14&amp;ROW())&lt;&gt;"",COUNTIF(Summary!$B$30:$B$1054,INDIRECT($A$14&amp;ROW())),""),"")</f>
        <v/>
      </c>
      <c r="B890" s="672"/>
      <c r="C890" s="210"/>
      <c r="E890" s="209"/>
      <c r="F890" s="210"/>
      <c r="H890" s="209"/>
      <c r="I890" s="210"/>
      <c r="K890" s="209"/>
      <c r="L890" s="210"/>
      <c r="N890" s="209"/>
      <c r="O890" s="210"/>
      <c r="Q890" s="209"/>
      <c r="R890" s="210"/>
      <c r="T890" s="209"/>
      <c r="U890" s="210"/>
      <c r="W890" s="209"/>
      <c r="X890" s="210"/>
      <c r="Z890" s="209"/>
      <c r="AA890" s="210"/>
      <c r="AC890" s="209"/>
      <c r="AD890" s="210"/>
      <c r="AF890" s="209"/>
      <c r="AG890" s="210"/>
      <c r="AI890" s="209"/>
      <c r="AJ890" s="210"/>
      <c r="AL890" s="209"/>
      <c r="AM890" s="210"/>
      <c r="AO890" s="209"/>
      <c r="AP890" s="210"/>
      <c r="AR890" s="209"/>
      <c r="AS890" s="210"/>
      <c r="AU890" s="209"/>
      <c r="AV890" s="210"/>
      <c r="AX890" s="209"/>
      <c r="AY890" s="671"/>
      <c r="BA890" s="673"/>
      <c r="BB890" s="674"/>
      <c r="BD890" s="673"/>
      <c r="BE890" s="674"/>
      <c r="BG890" s="209"/>
      <c r="BH890" s="210"/>
      <c r="BJ890" s="209"/>
      <c r="BK890" s="675"/>
      <c r="BM890" s="209"/>
      <c r="BN890" s="210"/>
      <c r="BP890" s="209"/>
      <c r="BQ890" s="210"/>
      <c r="BS890" s="209"/>
      <c r="BT890" s="210"/>
      <c r="BV890" s="209"/>
      <c r="BW890" s="210"/>
      <c r="BY890" s="209"/>
      <c r="BZ890" s="210"/>
      <c r="CB890" s="209"/>
      <c r="CC890" s="210"/>
      <c r="CE890" s="209"/>
      <c r="CF890" s="210"/>
      <c r="CH890" s="209"/>
      <c r="CI890" s="210"/>
      <c r="CK890" s="209"/>
      <c r="CL890" s="210"/>
      <c r="CN890" s="209"/>
      <c r="CO890" s="210"/>
    </row>
    <row r="891" spans="1:93" ht="24.95" customHeight="1">
      <c r="A891" s="654" t="str">
        <f ca="1">IFERROR(IF(INDIRECT($A$14&amp;ROW())&lt;&gt;"",COUNTIF(Summary!$B$30:$B$1054,INDIRECT($A$14&amp;ROW())),""),"")</f>
        <v/>
      </c>
      <c r="B891" s="672"/>
      <c r="C891" s="210"/>
      <c r="E891" s="209"/>
      <c r="F891" s="210"/>
      <c r="H891" s="209"/>
      <c r="I891" s="210"/>
      <c r="K891" s="209"/>
      <c r="L891" s="210"/>
      <c r="N891" s="209"/>
      <c r="O891" s="210"/>
      <c r="Q891" s="209"/>
      <c r="R891" s="210"/>
      <c r="T891" s="209"/>
      <c r="U891" s="210"/>
      <c r="W891" s="209"/>
      <c r="X891" s="210"/>
      <c r="Z891" s="209"/>
      <c r="AA891" s="210"/>
      <c r="AC891" s="209"/>
      <c r="AD891" s="210"/>
      <c r="AF891" s="209"/>
      <c r="AG891" s="210"/>
      <c r="AI891" s="209"/>
      <c r="AJ891" s="210"/>
      <c r="AL891" s="209"/>
      <c r="AM891" s="210"/>
      <c r="AO891" s="209"/>
      <c r="AP891" s="210"/>
      <c r="AR891" s="209"/>
      <c r="AS891" s="210"/>
      <c r="AU891" s="209"/>
      <c r="AV891" s="210"/>
      <c r="AX891" s="209"/>
      <c r="AY891" s="671"/>
      <c r="BA891" s="673"/>
      <c r="BB891" s="674"/>
      <c r="BD891" s="673"/>
      <c r="BE891" s="674"/>
      <c r="BG891" s="209"/>
      <c r="BH891" s="210"/>
      <c r="BJ891" s="209"/>
      <c r="BK891" s="675"/>
      <c r="BM891" s="209"/>
      <c r="BN891" s="210"/>
      <c r="BP891" s="209"/>
      <c r="BQ891" s="210"/>
      <c r="BS891" s="209"/>
      <c r="BT891" s="210"/>
      <c r="BV891" s="209"/>
      <c r="BW891" s="210"/>
      <c r="BY891" s="209"/>
      <c r="BZ891" s="210"/>
      <c r="CB891" s="209"/>
      <c r="CC891" s="210"/>
      <c r="CE891" s="209"/>
      <c r="CF891" s="210"/>
      <c r="CH891" s="209"/>
      <c r="CI891" s="210"/>
      <c r="CK891" s="209"/>
      <c r="CL891" s="210"/>
      <c r="CN891" s="209"/>
      <c r="CO891" s="210"/>
    </row>
    <row r="892" spans="1:93" ht="24.95" customHeight="1">
      <c r="A892" s="654" t="str">
        <f ca="1">IFERROR(IF(INDIRECT($A$14&amp;ROW())&lt;&gt;"",COUNTIF(Summary!$B$30:$B$1054,INDIRECT($A$14&amp;ROW())),""),"")</f>
        <v/>
      </c>
      <c r="B892" s="672"/>
      <c r="C892" s="210"/>
      <c r="E892" s="209"/>
      <c r="F892" s="210"/>
      <c r="H892" s="209"/>
      <c r="I892" s="210"/>
      <c r="K892" s="209"/>
      <c r="L892" s="210"/>
      <c r="N892" s="209"/>
      <c r="O892" s="210"/>
      <c r="Q892" s="209"/>
      <c r="R892" s="210"/>
      <c r="T892" s="209"/>
      <c r="U892" s="210"/>
      <c r="W892" s="209"/>
      <c r="X892" s="210"/>
      <c r="Z892" s="209"/>
      <c r="AA892" s="210"/>
      <c r="AC892" s="209"/>
      <c r="AD892" s="210"/>
      <c r="AF892" s="209"/>
      <c r="AG892" s="210"/>
      <c r="AI892" s="209"/>
      <c r="AJ892" s="210"/>
      <c r="AL892" s="209"/>
      <c r="AM892" s="210"/>
      <c r="AO892" s="209"/>
      <c r="AP892" s="210"/>
      <c r="AR892" s="209"/>
      <c r="AS892" s="210"/>
      <c r="AU892" s="209"/>
      <c r="AV892" s="210"/>
      <c r="AX892" s="209"/>
      <c r="AY892" s="671"/>
      <c r="BA892" s="673"/>
      <c r="BB892" s="674"/>
      <c r="BD892" s="673"/>
      <c r="BE892" s="674"/>
      <c r="BG892" s="209"/>
      <c r="BH892" s="210"/>
      <c r="BJ892" s="209"/>
      <c r="BK892" s="675"/>
      <c r="BM892" s="209"/>
      <c r="BN892" s="210"/>
      <c r="BP892" s="209"/>
      <c r="BQ892" s="210"/>
      <c r="BS892" s="209"/>
      <c r="BT892" s="210"/>
      <c r="BV892" s="209"/>
      <c r="BW892" s="210"/>
      <c r="BY892" s="209"/>
      <c r="BZ892" s="210"/>
      <c r="CB892" s="209"/>
      <c r="CC892" s="210"/>
      <c r="CE892" s="209"/>
      <c r="CF892" s="210"/>
      <c r="CH892" s="209"/>
      <c r="CI892" s="210"/>
      <c r="CK892" s="209"/>
      <c r="CL892" s="210"/>
      <c r="CN892" s="209"/>
      <c r="CO892" s="210"/>
    </row>
    <row r="893" spans="1:93" ht="24.95" customHeight="1">
      <c r="A893" s="654" t="str">
        <f ca="1">IFERROR(IF(INDIRECT($A$14&amp;ROW())&lt;&gt;"",COUNTIF(Summary!$B$30:$B$1054,INDIRECT($A$14&amp;ROW())),""),"")</f>
        <v/>
      </c>
      <c r="B893" s="672"/>
      <c r="C893" s="210"/>
      <c r="E893" s="209"/>
      <c r="F893" s="210"/>
      <c r="H893" s="209"/>
      <c r="I893" s="210"/>
      <c r="K893" s="209"/>
      <c r="L893" s="210"/>
      <c r="N893" s="209"/>
      <c r="O893" s="210"/>
      <c r="Q893" s="209"/>
      <c r="R893" s="210"/>
      <c r="T893" s="209"/>
      <c r="U893" s="210"/>
      <c r="W893" s="209"/>
      <c r="X893" s="210"/>
      <c r="Z893" s="209"/>
      <c r="AA893" s="210"/>
      <c r="AC893" s="209"/>
      <c r="AD893" s="210"/>
      <c r="AF893" s="209"/>
      <c r="AG893" s="210"/>
      <c r="AI893" s="209"/>
      <c r="AJ893" s="210"/>
      <c r="AL893" s="209"/>
      <c r="AM893" s="210"/>
      <c r="AO893" s="209"/>
      <c r="AP893" s="210"/>
      <c r="AR893" s="209"/>
      <c r="AS893" s="210"/>
      <c r="AU893" s="209"/>
      <c r="AV893" s="210"/>
      <c r="AX893" s="209"/>
      <c r="AY893" s="671"/>
      <c r="BA893" s="673"/>
      <c r="BB893" s="674"/>
      <c r="BD893" s="673"/>
      <c r="BE893" s="674"/>
      <c r="BG893" s="209"/>
      <c r="BH893" s="210"/>
      <c r="BJ893" s="209"/>
      <c r="BK893" s="675"/>
      <c r="BM893" s="209"/>
      <c r="BN893" s="210"/>
      <c r="BP893" s="209"/>
      <c r="BQ893" s="210"/>
      <c r="BS893" s="209"/>
      <c r="BT893" s="210"/>
      <c r="BV893" s="209"/>
      <c r="BW893" s="210"/>
      <c r="BY893" s="209"/>
      <c r="BZ893" s="210"/>
      <c r="CB893" s="209"/>
      <c r="CC893" s="210"/>
      <c r="CE893" s="209"/>
      <c r="CF893" s="210"/>
      <c r="CH893" s="209"/>
      <c r="CI893" s="210"/>
      <c r="CK893" s="209"/>
      <c r="CL893" s="210"/>
      <c r="CN893" s="209"/>
      <c r="CO893" s="210"/>
    </row>
    <row r="894" spans="1:93" ht="24.95" customHeight="1">
      <c r="A894" s="654" t="str">
        <f ca="1">IFERROR(IF(INDIRECT($A$14&amp;ROW())&lt;&gt;"",COUNTIF(Summary!$B$30:$B$1054,INDIRECT($A$14&amp;ROW())),""),"")</f>
        <v/>
      </c>
      <c r="B894" s="672"/>
      <c r="C894" s="210"/>
      <c r="E894" s="209"/>
      <c r="F894" s="210"/>
      <c r="H894" s="209"/>
      <c r="I894" s="210"/>
      <c r="K894" s="209"/>
      <c r="L894" s="210"/>
      <c r="N894" s="209"/>
      <c r="O894" s="210"/>
      <c r="Q894" s="209"/>
      <c r="R894" s="210"/>
      <c r="T894" s="209"/>
      <c r="U894" s="210"/>
      <c r="W894" s="209"/>
      <c r="X894" s="210"/>
      <c r="Z894" s="209"/>
      <c r="AA894" s="210"/>
      <c r="AC894" s="209"/>
      <c r="AD894" s="210"/>
      <c r="AF894" s="209"/>
      <c r="AG894" s="210"/>
      <c r="AI894" s="209"/>
      <c r="AJ894" s="210"/>
      <c r="AL894" s="209"/>
      <c r="AM894" s="210"/>
      <c r="AO894" s="209"/>
      <c r="AP894" s="210"/>
      <c r="AR894" s="209"/>
      <c r="AS894" s="210"/>
      <c r="AU894" s="209"/>
      <c r="AV894" s="210"/>
      <c r="AX894" s="209"/>
      <c r="AY894" s="671"/>
      <c r="BA894" s="673"/>
      <c r="BB894" s="674"/>
      <c r="BD894" s="673"/>
      <c r="BE894" s="674"/>
      <c r="BG894" s="209"/>
      <c r="BH894" s="210"/>
      <c r="BJ894" s="209"/>
      <c r="BK894" s="675"/>
      <c r="BM894" s="209"/>
      <c r="BN894" s="210"/>
      <c r="BP894" s="209"/>
      <c r="BQ894" s="210"/>
      <c r="BS894" s="209"/>
      <c r="BT894" s="210"/>
      <c r="BV894" s="209"/>
      <c r="BW894" s="210"/>
      <c r="BY894" s="209"/>
      <c r="BZ894" s="210"/>
      <c r="CB894" s="209"/>
      <c r="CC894" s="210"/>
      <c r="CE894" s="209"/>
      <c r="CF894" s="210"/>
      <c r="CH894" s="209"/>
      <c r="CI894" s="210"/>
      <c r="CK894" s="209"/>
      <c r="CL894" s="210"/>
      <c r="CN894" s="209"/>
      <c r="CO894" s="210"/>
    </row>
    <row r="895" spans="1:93" ht="24.95" customHeight="1">
      <c r="A895" s="654" t="str">
        <f ca="1">IFERROR(IF(INDIRECT($A$14&amp;ROW())&lt;&gt;"",COUNTIF(Summary!$B$30:$B$1054,INDIRECT($A$14&amp;ROW())),""),"")</f>
        <v/>
      </c>
      <c r="B895" s="672"/>
      <c r="C895" s="210"/>
      <c r="E895" s="209"/>
      <c r="F895" s="210"/>
      <c r="H895" s="209"/>
      <c r="I895" s="210"/>
      <c r="K895" s="209"/>
      <c r="L895" s="210"/>
      <c r="N895" s="209"/>
      <c r="O895" s="210"/>
      <c r="Q895" s="209"/>
      <c r="R895" s="210"/>
      <c r="T895" s="209"/>
      <c r="U895" s="210"/>
      <c r="W895" s="209"/>
      <c r="X895" s="210"/>
      <c r="Z895" s="209"/>
      <c r="AA895" s="210"/>
      <c r="AC895" s="209"/>
      <c r="AD895" s="210"/>
      <c r="AF895" s="209"/>
      <c r="AG895" s="210"/>
      <c r="AI895" s="209"/>
      <c r="AJ895" s="210"/>
      <c r="AL895" s="209"/>
      <c r="AM895" s="210"/>
      <c r="AO895" s="209"/>
      <c r="AP895" s="210"/>
      <c r="AR895" s="209"/>
      <c r="AS895" s="210"/>
      <c r="AU895" s="209"/>
      <c r="AV895" s="210"/>
      <c r="AX895" s="209"/>
      <c r="AY895" s="671"/>
      <c r="BA895" s="673"/>
      <c r="BB895" s="674"/>
      <c r="BD895" s="673"/>
      <c r="BE895" s="674"/>
      <c r="BG895" s="209"/>
      <c r="BH895" s="210"/>
      <c r="BJ895" s="209"/>
      <c r="BK895" s="675"/>
      <c r="BM895" s="209"/>
      <c r="BN895" s="210"/>
      <c r="BP895" s="209"/>
      <c r="BQ895" s="210"/>
      <c r="BS895" s="209"/>
      <c r="BT895" s="210"/>
      <c r="BV895" s="209"/>
      <c r="BW895" s="210"/>
      <c r="BY895" s="209"/>
      <c r="BZ895" s="210"/>
      <c r="CB895" s="209"/>
      <c r="CC895" s="210"/>
      <c r="CE895" s="209"/>
      <c r="CF895" s="210"/>
      <c r="CH895" s="209"/>
      <c r="CI895" s="210"/>
      <c r="CK895" s="209"/>
      <c r="CL895" s="210"/>
      <c r="CN895" s="209"/>
      <c r="CO895" s="210"/>
    </row>
    <row r="896" spans="1:93" ht="24.95" customHeight="1">
      <c r="A896" s="654" t="str">
        <f ca="1">IFERROR(IF(INDIRECT($A$14&amp;ROW())&lt;&gt;"",COUNTIF(Summary!$B$30:$B$1054,INDIRECT($A$14&amp;ROW())),""),"")</f>
        <v/>
      </c>
      <c r="B896" s="672"/>
      <c r="C896" s="210"/>
      <c r="E896" s="209"/>
      <c r="F896" s="210"/>
      <c r="H896" s="209"/>
      <c r="I896" s="210"/>
      <c r="K896" s="209"/>
      <c r="L896" s="210"/>
      <c r="N896" s="209"/>
      <c r="O896" s="210"/>
      <c r="Q896" s="209"/>
      <c r="R896" s="210"/>
      <c r="T896" s="209"/>
      <c r="U896" s="210"/>
      <c r="W896" s="209"/>
      <c r="X896" s="210"/>
      <c r="Z896" s="209"/>
      <c r="AA896" s="210"/>
      <c r="AC896" s="209"/>
      <c r="AD896" s="210"/>
      <c r="AF896" s="209"/>
      <c r="AG896" s="210"/>
      <c r="AI896" s="209"/>
      <c r="AJ896" s="210"/>
      <c r="AL896" s="209"/>
      <c r="AM896" s="210"/>
      <c r="AO896" s="209"/>
      <c r="AP896" s="210"/>
      <c r="AR896" s="209"/>
      <c r="AS896" s="210"/>
      <c r="AU896" s="209"/>
      <c r="AV896" s="210"/>
      <c r="AX896" s="209"/>
      <c r="AY896" s="671"/>
      <c r="BA896" s="673"/>
      <c r="BB896" s="674"/>
      <c r="BD896" s="673"/>
      <c r="BE896" s="674"/>
      <c r="BG896" s="209"/>
      <c r="BH896" s="210"/>
      <c r="BJ896" s="209"/>
      <c r="BK896" s="675"/>
      <c r="BM896" s="209"/>
      <c r="BN896" s="210"/>
      <c r="BP896" s="209"/>
      <c r="BQ896" s="210"/>
      <c r="BS896" s="209"/>
      <c r="BT896" s="210"/>
      <c r="BV896" s="209"/>
      <c r="BW896" s="210"/>
      <c r="BY896" s="209"/>
      <c r="BZ896" s="210"/>
      <c r="CB896" s="209"/>
      <c r="CC896" s="210"/>
      <c r="CE896" s="209"/>
      <c r="CF896" s="210"/>
      <c r="CH896" s="209"/>
      <c r="CI896" s="210"/>
      <c r="CK896" s="209"/>
      <c r="CL896" s="210"/>
      <c r="CN896" s="209"/>
      <c r="CO896" s="210"/>
    </row>
    <row r="897" spans="1:93" ht="24.95" customHeight="1">
      <c r="A897" s="654" t="str">
        <f ca="1">IFERROR(IF(INDIRECT($A$14&amp;ROW())&lt;&gt;"",COUNTIF(Summary!$B$30:$B$1054,INDIRECT($A$14&amp;ROW())),""),"")</f>
        <v/>
      </c>
      <c r="B897" s="672"/>
      <c r="C897" s="210"/>
      <c r="E897" s="209"/>
      <c r="F897" s="210"/>
      <c r="H897" s="209"/>
      <c r="I897" s="210"/>
      <c r="K897" s="209"/>
      <c r="L897" s="210"/>
      <c r="N897" s="209"/>
      <c r="O897" s="210"/>
      <c r="Q897" s="209"/>
      <c r="R897" s="210"/>
      <c r="T897" s="209"/>
      <c r="U897" s="210"/>
      <c r="W897" s="209"/>
      <c r="X897" s="210"/>
      <c r="Z897" s="209"/>
      <c r="AA897" s="210"/>
      <c r="AC897" s="209"/>
      <c r="AD897" s="210"/>
      <c r="AF897" s="209"/>
      <c r="AG897" s="210"/>
      <c r="AI897" s="209"/>
      <c r="AJ897" s="210"/>
      <c r="AL897" s="209"/>
      <c r="AM897" s="210"/>
      <c r="AO897" s="209"/>
      <c r="AP897" s="210"/>
      <c r="AR897" s="209"/>
      <c r="AS897" s="210"/>
      <c r="AU897" s="209"/>
      <c r="AV897" s="210"/>
      <c r="AX897" s="209"/>
      <c r="AY897" s="671"/>
      <c r="BA897" s="673"/>
      <c r="BB897" s="674"/>
      <c r="BD897" s="673"/>
      <c r="BE897" s="674"/>
      <c r="BG897" s="209"/>
      <c r="BH897" s="210"/>
      <c r="BJ897" s="209"/>
      <c r="BK897" s="675"/>
      <c r="BM897" s="209"/>
      <c r="BN897" s="210"/>
      <c r="BP897" s="209"/>
      <c r="BQ897" s="210"/>
      <c r="BS897" s="209"/>
      <c r="BT897" s="210"/>
      <c r="BV897" s="209"/>
      <c r="BW897" s="210"/>
      <c r="BY897" s="209"/>
      <c r="BZ897" s="210"/>
      <c r="CB897" s="209"/>
      <c r="CC897" s="210"/>
      <c r="CE897" s="209"/>
      <c r="CF897" s="210"/>
      <c r="CH897" s="209"/>
      <c r="CI897" s="210"/>
      <c r="CK897" s="209"/>
      <c r="CL897" s="210"/>
      <c r="CN897" s="209"/>
      <c r="CO897" s="210"/>
    </row>
    <row r="898" spans="1:93" ht="24.95" customHeight="1">
      <c r="A898" s="654" t="str">
        <f ca="1">IFERROR(IF(INDIRECT($A$14&amp;ROW())&lt;&gt;"",COUNTIF(Summary!$B$30:$B$1054,INDIRECT($A$14&amp;ROW())),""),"")</f>
        <v/>
      </c>
      <c r="B898" s="672"/>
      <c r="C898" s="210"/>
      <c r="E898" s="209"/>
      <c r="F898" s="210"/>
      <c r="H898" s="209"/>
      <c r="I898" s="210"/>
      <c r="K898" s="209"/>
      <c r="L898" s="210"/>
      <c r="N898" s="209"/>
      <c r="O898" s="210"/>
      <c r="Q898" s="209"/>
      <c r="R898" s="210"/>
      <c r="T898" s="209"/>
      <c r="U898" s="210"/>
      <c r="W898" s="209"/>
      <c r="X898" s="210"/>
      <c r="Z898" s="209"/>
      <c r="AA898" s="210"/>
      <c r="AC898" s="209"/>
      <c r="AD898" s="210"/>
      <c r="AF898" s="209"/>
      <c r="AG898" s="210"/>
      <c r="AI898" s="209"/>
      <c r="AJ898" s="210"/>
      <c r="AL898" s="209"/>
      <c r="AM898" s="210"/>
      <c r="AO898" s="209"/>
      <c r="AP898" s="210"/>
      <c r="AR898" s="209"/>
      <c r="AS898" s="210"/>
      <c r="AU898" s="209"/>
      <c r="AV898" s="210"/>
      <c r="AX898" s="209"/>
      <c r="AY898" s="671"/>
      <c r="BA898" s="673"/>
      <c r="BB898" s="674"/>
      <c r="BD898" s="673"/>
      <c r="BE898" s="674"/>
      <c r="BG898" s="209"/>
      <c r="BH898" s="210"/>
      <c r="BJ898" s="209"/>
      <c r="BK898" s="675"/>
      <c r="BM898" s="209"/>
      <c r="BN898" s="210"/>
      <c r="BP898" s="209"/>
      <c r="BQ898" s="210"/>
      <c r="BS898" s="209"/>
      <c r="BT898" s="210"/>
      <c r="BV898" s="209"/>
      <c r="BW898" s="210"/>
      <c r="BY898" s="209"/>
      <c r="BZ898" s="210"/>
      <c r="CB898" s="209"/>
      <c r="CC898" s="210"/>
      <c r="CE898" s="209"/>
      <c r="CF898" s="210"/>
      <c r="CH898" s="209"/>
      <c r="CI898" s="210"/>
      <c r="CK898" s="209"/>
      <c r="CL898" s="210"/>
      <c r="CN898" s="209"/>
      <c r="CO898" s="210"/>
    </row>
    <row r="899" spans="1:93" ht="24.95" customHeight="1">
      <c r="A899" s="654" t="str">
        <f ca="1">IFERROR(IF(INDIRECT($A$14&amp;ROW())&lt;&gt;"",COUNTIF(Summary!$B$30:$B$1054,INDIRECT($A$14&amp;ROW())),""),"")</f>
        <v/>
      </c>
      <c r="B899" s="672"/>
      <c r="C899" s="210"/>
      <c r="E899" s="209"/>
      <c r="F899" s="210"/>
      <c r="H899" s="209"/>
      <c r="I899" s="210"/>
      <c r="K899" s="209"/>
      <c r="L899" s="210"/>
      <c r="N899" s="209"/>
      <c r="O899" s="210"/>
      <c r="Q899" s="209"/>
      <c r="R899" s="210"/>
      <c r="T899" s="209"/>
      <c r="U899" s="210"/>
      <c r="W899" s="209"/>
      <c r="X899" s="210"/>
      <c r="Z899" s="209"/>
      <c r="AA899" s="210"/>
      <c r="AC899" s="209"/>
      <c r="AD899" s="210"/>
      <c r="AF899" s="209"/>
      <c r="AG899" s="210"/>
      <c r="AI899" s="209"/>
      <c r="AJ899" s="210"/>
      <c r="AL899" s="209"/>
      <c r="AM899" s="210"/>
      <c r="AO899" s="209"/>
      <c r="AP899" s="210"/>
      <c r="AR899" s="209"/>
      <c r="AS899" s="210"/>
      <c r="AU899" s="209"/>
      <c r="AV899" s="210"/>
      <c r="AX899" s="209"/>
      <c r="AY899" s="671"/>
      <c r="BA899" s="673"/>
      <c r="BB899" s="674"/>
      <c r="BD899" s="673"/>
      <c r="BE899" s="674"/>
      <c r="BG899" s="209"/>
      <c r="BH899" s="210"/>
      <c r="BJ899" s="209"/>
      <c r="BK899" s="675"/>
      <c r="BM899" s="209"/>
      <c r="BN899" s="210"/>
      <c r="BP899" s="209"/>
      <c r="BQ899" s="210"/>
      <c r="BS899" s="209"/>
      <c r="BT899" s="210"/>
      <c r="BV899" s="209"/>
      <c r="BW899" s="210"/>
      <c r="BY899" s="209"/>
      <c r="BZ899" s="210"/>
      <c r="CB899" s="209"/>
      <c r="CC899" s="210"/>
      <c r="CE899" s="209"/>
      <c r="CF899" s="210"/>
      <c r="CH899" s="209"/>
      <c r="CI899" s="210"/>
      <c r="CK899" s="209"/>
      <c r="CL899" s="210"/>
      <c r="CN899" s="209"/>
      <c r="CO899" s="210"/>
    </row>
    <row r="900" spans="1:93" ht="24.95" customHeight="1">
      <c r="A900" s="654" t="str">
        <f ca="1">IFERROR(IF(INDIRECT($A$14&amp;ROW())&lt;&gt;"",COUNTIF(Summary!$B$30:$B$1054,INDIRECT($A$14&amp;ROW())),""),"")</f>
        <v/>
      </c>
      <c r="B900" s="672"/>
      <c r="C900" s="210"/>
      <c r="E900" s="209"/>
      <c r="F900" s="210"/>
      <c r="H900" s="209"/>
      <c r="I900" s="210"/>
      <c r="K900" s="209"/>
      <c r="L900" s="210"/>
      <c r="N900" s="209"/>
      <c r="O900" s="210"/>
      <c r="Q900" s="209"/>
      <c r="R900" s="210"/>
      <c r="T900" s="209"/>
      <c r="U900" s="210"/>
      <c r="W900" s="209"/>
      <c r="X900" s="210"/>
      <c r="Z900" s="209"/>
      <c r="AA900" s="210"/>
      <c r="AC900" s="209"/>
      <c r="AD900" s="210"/>
      <c r="AF900" s="209"/>
      <c r="AG900" s="210"/>
      <c r="AI900" s="209"/>
      <c r="AJ900" s="210"/>
      <c r="AL900" s="209"/>
      <c r="AM900" s="210"/>
      <c r="AO900" s="209"/>
      <c r="AP900" s="210"/>
      <c r="AR900" s="209"/>
      <c r="AS900" s="210"/>
      <c r="AU900" s="209"/>
      <c r="AV900" s="210"/>
      <c r="AX900" s="209"/>
      <c r="AY900" s="671"/>
      <c r="BA900" s="673"/>
      <c r="BB900" s="674"/>
      <c r="BD900" s="673"/>
      <c r="BE900" s="674"/>
      <c r="BG900" s="209"/>
      <c r="BH900" s="210"/>
      <c r="BJ900" s="209"/>
      <c r="BK900" s="675"/>
      <c r="BM900" s="209"/>
      <c r="BN900" s="210"/>
      <c r="BP900" s="209"/>
      <c r="BQ900" s="210"/>
      <c r="BS900" s="209"/>
      <c r="BT900" s="210"/>
      <c r="BV900" s="209"/>
      <c r="BW900" s="210"/>
      <c r="BY900" s="209"/>
      <c r="BZ900" s="210"/>
      <c r="CB900" s="209"/>
      <c r="CC900" s="210"/>
      <c r="CE900" s="209"/>
      <c r="CF900" s="210"/>
      <c r="CH900" s="209"/>
      <c r="CI900" s="210"/>
      <c r="CK900" s="209"/>
      <c r="CL900" s="210"/>
      <c r="CN900" s="209"/>
      <c r="CO900" s="210"/>
    </row>
    <row r="901" spans="1:93" ht="24.95" customHeight="1">
      <c r="A901" s="654" t="str">
        <f ca="1">IFERROR(IF(INDIRECT($A$14&amp;ROW())&lt;&gt;"",COUNTIF(Summary!$B$30:$B$1054,INDIRECT($A$14&amp;ROW())),""),"")</f>
        <v/>
      </c>
      <c r="B901" s="672"/>
      <c r="C901" s="210"/>
      <c r="E901" s="209"/>
      <c r="F901" s="210"/>
      <c r="H901" s="209"/>
      <c r="I901" s="210"/>
      <c r="K901" s="209"/>
      <c r="L901" s="210"/>
      <c r="N901" s="209"/>
      <c r="O901" s="210"/>
      <c r="Q901" s="209"/>
      <c r="R901" s="210"/>
      <c r="T901" s="209"/>
      <c r="U901" s="210"/>
      <c r="W901" s="209"/>
      <c r="X901" s="210"/>
      <c r="Z901" s="209"/>
      <c r="AA901" s="210"/>
      <c r="AC901" s="209"/>
      <c r="AD901" s="210"/>
      <c r="AF901" s="209"/>
      <c r="AG901" s="210"/>
      <c r="AI901" s="209"/>
      <c r="AJ901" s="210"/>
      <c r="AL901" s="209"/>
      <c r="AM901" s="210"/>
      <c r="AO901" s="209"/>
      <c r="AP901" s="210"/>
      <c r="AR901" s="209"/>
      <c r="AS901" s="210"/>
      <c r="AU901" s="209"/>
      <c r="AV901" s="210"/>
      <c r="AX901" s="209"/>
      <c r="AY901" s="671"/>
      <c r="BA901" s="673"/>
      <c r="BB901" s="674"/>
      <c r="BD901" s="673"/>
      <c r="BE901" s="674"/>
      <c r="BG901" s="209"/>
      <c r="BH901" s="210"/>
      <c r="BJ901" s="209"/>
      <c r="BK901" s="675"/>
      <c r="BM901" s="209"/>
      <c r="BN901" s="210"/>
      <c r="BP901" s="209"/>
      <c r="BQ901" s="210"/>
      <c r="BS901" s="209"/>
      <c r="BT901" s="210"/>
      <c r="BV901" s="209"/>
      <c r="BW901" s="210"/>
      <c r="BY901" s="209"/>
      <c r="BZ901" s="210"/>
      <c r="CB901" s="209"/>
      <c r="CC901" s="210"/>
      <c r="CE901" s="209"/>
      <c r="CF901" s="210"/>
      <c r="CH901" s="209"/>
      <c r="CI901" s="210"/>
      <c r="CK901" s="209"/>
      <c r="CL901" s="210"/>
      <c r="CN901" s="209"/>
      <c r="CO901" s="210"/>
    </row>
    <row r="902" spans="1:93" ht="24.95" customHeight="1">
      <c r="A902" s="654" t="str">
        <f ca="1">IFERROR(IF(INDIRECT($A$14&amp;ROW())&lt;&gt;"",COUNTIF(Summary!$B$30:$B$1054,INDIRECT($A$14&amp;ROW())),""),"")</f>
        <v/>
      </c>
      <c r="B902" s="672"/>
      <c r="C902" s="210"/>
      <c r="E902" s="209"/>
      <c r="F902" s="210"/>
      <c r="H902" s="209"/>
      <c r="I902" s="210"/>
      <c r="K902" s="209"/>
      <c r="L902" s="210"/>
      <c r="N902" s="209"/>
      <c r="O902" s="210"/>
      <c r="Q902" s="209"/>
      <c r="R902" s="210"/>
      <c r="T902" s="209"/>
      <c r="U902" s="210"/>
      <c r="W902" s="209"/>
      <c r="X902" s="210"/>
      <c r="Z902" s="209"/>
      <c r="AA902" s="210"/>
      <c r="AC902" s="209"/>
      <c r="AD902" s="210"/>
      <c r="AF902" s="209"/>
      <c r="AG902" s="210"/>
      <c r="AI902" s="209"/>
      <c r="AJ902" s="210"/>
      <c r="AL902" s="209"/>
      <c r="AM902" s="210"/>
      <c r="AO902" s="209"/>
      <c r="AP902" s="210"/>
      <c r="AR902" s="209"/>
      <c r="AS902" s="210"/>
      <c r="AU902" s="209"/>
      <c r="AV902" s="210"/>
      <c r="AX902" s="209"/>
      <c r="AY902" s="671"/>
      <c r="BA902" s="673"/>
      <c r="BB902" s="674"/>
      <c r="BD902" s="673"/>
      <c r="BE902" s="674"/>
      <c r="BG902" s="209"/>
      <c r="BH902" s="210"/>
      <c r="BJ902" s="209"/>
      <c r="BK902" s="675"/>
      <c r="BM902" s="209"/>
      <c r="BN902" s="210"/>
      <c r="BP902" s="209"/>
      <c r="BQ902" s="210"/>
      <c r="BS902" s="209"/>
      <c r="BT902" s="210"/>
      <c r="BV902" s="209"/>
      <c r="BW902" s="210"/>
      <c r="BY902" s="209"/>
      <c r="BZ902" s="210"/>
      <c r="CB902" s="209"/>
      <c r="CC902" s="210"/>
      <c r="CE902" s="209"/>
      <c r="CF902" s="210"/>
      <c r="CH902" s="209"/>
      <c r="CI902" s="210"/>
      <c r="CK902" s="209"/>
      <c r="CL902" s="210"/>
      <c r="CN902" s="209"/>
      <c r="CO902" s="210"/>
    </row>
    <row r="903" spans="1:93" ht="24.95" customHeight="1">
      <c r="A903" s="654" t="str">
        <f ca="1">IFERROR(IF(INDIRECT($A$14&amp;ROW())&lt;&gt;"",COUNTIF(Summary!$B$30:$B$1054,INDIRECT($A$14&amp;ROW())),""),"")</f>
        <v/>
      </c>
      <c r="B903" s="672"/>
      <c r="C903" s="210"/>
      <c r="E903" s="209"/>
      <c r="F903" s="210"/>
      <c r="H903" s="209"/>
      <c r="I903" s="210"/>
      <c r="K903" s="209"/>
      <c r="L903" s="210"/>
      <c r="N903" s="209"/>
      <c r="O903" s="210"/>
      <c r="Q903" s="209"/>
      <c r="R903" s="210"/>
      <c r="T903" s="209"/>
      <c r="U903" s="210"/>
      <c r="W903" s="209"/>
      <c r="X903" s="210"/>
      <c r="Z903" s="209"/>
      <c r="AA903" s="210"/>
      <c r="AC903" s="209"/>
      <c r="AD903" s="210"/>
      <c r="AF903" s="209"/>
      <c r="AG903" s="210"/>
      <c r="AI903" s="209"/>
      <c r="AJ903" s="210"/>
      <c r="AL903" s="209"/>
      <c r="AM903" s="210"/>
      <c r="AO903" s="209"/>
      <c r="AP903" s="210"/>
      <c r="AR903" s="209"/>
      <c r="AS903" s="210"/>
      <c r="AU903" s="209"/>
      <c r="AV903" s="210"/>
      <c r="AX903" s="209"/>
      <c r="AY903" s="671"/>
      <c r="BA903" s="673"/>
      <c r="BB903" s="674"/>
      <c r="BD903" s="673"/>
      <c r="BE903" s="674"/>
      <c r="BG903" s="209"/>
      <c r="BH903" s="210"/>
      <c r="BJ903" s="209"/>
      <c r="BK903" s="675"/>
      <c r="BM903" s="209"/>
      <c r="BN903" s="210"/>
      <c r="BP903" s="209"/>
      <c r="BQ903" s="210"/>
      <c r="BS903" s="209"/>
      <c r="BT903" s="210"/>
      <c r="BV903" s="209"/>
      <c r="BW903" s="210"/>
      <c r="BY903" s="209"/>
      <c r="BZ903" s="210"/>
      <c r="CB903" s="209"/>
      <c r="CC903" s="210"/>
      <c r="CE903" s="209"/>
      <c r="CF903" s="210"/>
      <c r="CH903" s="209"/>
      <c r="CI903" s="210"/>
      <c r="CK903" s="209"/>
      <c r="CL903" s="210"/>
      <c r="CN903" s="209"/>
      <c r="CO903" s="210"/>
    </row>
    <row r="904" spans="1:93" ht="24.95" customHeight="1">
      <c r="A904" s="654" t="str">
        <f ca="1">IFERROR(IF(INDIRECT($A$14&amp;ROW())&lt;&gt;"",COUNTIF(Summary!$B$30:$B$1054,INDIRECT($A$14&amp;ROW())),""),"")</f>
        <v/>
      </c>
      <c r="B904" s="672"/>
      <c r="C904" s="210"/>
      <c r="E904" s="209"/>
      <c r="F904" s="210"/>
      <c r="H904" s="209"/>
      <c r="I904" s="210"/>
      <c r="K904" s="209"/>
      <c r="L904" s="210"/>
      <c r="N904" s="209"/>
      <c r="O904" s="210"/>
      <c r="Q904" s="209"/>
      <c r="R904" s="210"/>
      <c r="T904" s="209"/>
      <c r="U904" s="210"/>
      <c r="W904" s="209"/>
      <c r="X904" s="210"/>
      <c r="Z904" s="209"/>
      <c r="AA904" s="210"/>
      <c r="AC904" s="209"/>
      <c r="AD904" s="210"/>
      <c r="AF904" s="209"/>
      <c r="AG904" s="210"/>
      <c r="AI904" s="209"/>
      <c r="AJ904" s="210"/>
      <c r="AL904" s="209"/>
      <c r="AM904" s="210"/>
      <c r="AO904" s="209"/>
      <c r="AP904" s="210"/>
      <c r="AR904" s="209"/>
      <c r="AS904" s="210"/>
      <c r="AU904" s="209"/>
      <c r="AV904" s="210"/>
      <c r="AX904" s="209"/>
      <c r="AY904" s="671"/>
      <c r="BA904" s="673"/>
      <c r="BB904" s="674"/>
      <c r="BD904" s="673"/>
      <c r="BE904" s="674"/>
      <c r="BG904" s="209"/>
      <c r="BH904" s="210"/>
      <c r="BJ904" s="209"/>
      <c r="BK904" s="675"/>
      <c r="BM904" s="209"/>
      <c r="BN904" s="210"/>
      <c r="BP904" s="209"/>
      <c r="BQ904" s="210"/>
      <c r="BS904" s="209"/>
      <c r="BT904" s="210"/>
      <c r="BV904" s="209"/>
      <c r="BW904" s="210"/>
      <c r="BY904" s="209"/>
      <c r="BZ904" s="210"/>
      <c r="CB904" s="209"/>
      <c r="CC904" s="210"/>
      <c r="CE904" s="209"/>
      <c r="CF904" s="210"/>
      <c r="CH904" s="209"/>
      <c r="CI904" s="210"/>
      <c r="CK904" s="209"/>
      <c r="CL904" s="210"/>
      <c r="CN904" s="209"/>
      <c r="CO904" s="210"/>
    </row>
    <row r="905" spans="1:93" ht="24.95" customHeight="1">
      <c r="A905" s="654" t="str">
        <f ca="1">IFERROR(IF(INDIRECT($A$14&amp;ROW())&lt;&gt;"",COUNTIF(Summary!$B$30:$B$1054,INDIRECT($A$14&amp;ROW())),""),"")</f>
        <v/>
      </c>
      <c r="B905" s="672"/>
      <c r="C905" s="210"/>
      <c r="E905" s="209"/>
      <c r="F905" s="210"/>
      <c r="H905" s="209"/>
      <c r="I905" s="210"/>
      <c r="K905" s="209"/>
      <c r="L905" s="210"/>
      <c r="N905" s="209"/>
      <c r="O905" s="210"/>
      <c r="Q905" s="209"/>
      <c r="R905" s="210"/>
      <c r="T905" s="209"/>
      <c r="U905" s="210"/>
      <c r="W905" s="209"/>
      <c r="X905" s="210"/>
      <c r="Z905" s="209"/>
      <c r="AA905" s="210"/>
      <c r="AC905" s="209"/>
      <c r="AD905" s="210"/>
      <c r="AF905" s="209"/>
      <c r="AG905" s="210"/>
      <c r="AI905" s="209"/>
      <c r="AJ905" s="210"/>
      <c r="AL905" s="209"/>
      <c r="AM905" s="210"/>
      <c r="AO905" s="209"/>
      <c r="AP905" s="210"/>
      <c r="AR905" s="209"/>
      <c r="AS905" s="210"/>
      <c r="AU905" s="209"/>
      <c r="AV905" s="210"/>
      <c r="AX905" s="209"/>
      <c r="AY905" s="671"/>
      <c r="BA905" s="673"/>
      <c r="BB905" s="674"/>
      <c r="BD905" s="673"/>
      <c r="BE905" s="674"/>
      <c r="BG905" s="209"/>
      <c r="BH905" s="210"/>
      <c r="BJ905" s="209"/>
      <c r="BK905" s="675"/>
      <c r="BM905" s="209"/>
      <c r="BN905" s="210"/>
      <c r="BP905" s="209"/>
      <c r="BQ905" s="210"/>
      <c r="BS905" s="209"/>
      <c r="BT905" s="210"/>
      <c r="BV905" s="209"/>
      <c r="BW905" s="210"/>
      <c r="BY905" s="209"/>
      <c r="BZ905" s="210"/>
      <c r="CB905" s="209"/>
      <c r="CC905" s="210"/>
      <c r="CE905" s="209"/>
      <c r="CF905" s="210"/>
      <c r="CH905" s="209"/>
      <c r="CI905" s="210"/>
      <c r="CK905" s="209"/>
      <c r="CL905" s="210"/>
      <c r="CN905" s="209"/>
      <c r="CO905" s="210"/>
    </row>
    <row r="906" spans="1:93" ht="24.95" customHeight="1">
      <c r="A906" s="654" t="str">
        <f ca="1">IFERROR(IF(INDIRECT($A$14&amp;ROW())&lt;&gt;"",COUNTIF(Summary!$B$30:$B$1054,INDIRECT($A$14&amp;ROW())),""),"")</f>
        <v/>
      </c>
      <c r="B906" s="672"/>
      <c r="C906" s="210"/>
      <c r="E906" s="209"/>
      <c r="F906" s="210"/>
      <c r="H906" s="209"/>
      <c r="I906" s="210"/>
      <c r="K906" s="209"/>
      <c r="L906" s="210"/>
      <c r="N906" s="209"/>
      <c r="O906" s="210"/>
      <c r="Q906" s="209"/>
      <c r="R906" s="210"/>
      <c r="T906" s="209"/>
      <c r="U906" s="210"/>
      <c r="W906" s="209"/>
      <c r="X906" s="210"/>
      <c r="Z906" s="209"/>
      <c r="AA906" s="210"/>
      <c r="AC906" s="209"/>
      <c r="AD906" s="210"/>
      <c r="AF906" s="209"/>
      <c r="AG906" s="210"/>
      <c r="AI906" s="209"/>
      <c r="AJ906" s="210"/>
      <c r="AL906" s="209"/>
      <c r="AM906" s="210"/>
      <c r="AO906" s="209"/>
      <c r="AP906" s="210"/>
      <c r="AR906" s="209"/>
      <c r="AS906" s="210"/>
      <c r="AU906" s="209"/>
      <c r="AV906" s="210"/>
      <c r="AX906" s="209"/>
      <c r="AY906" s="671"/>
      <c r="BA906" s="673"/>
      <c r="BB906" s="674"/>
      <c r="BD906" s="673"/>
      <c r="BE906" s="674"/>
      <c r="BG906" s="209"/>
      <c r="BH906" s="210"/>
      <c r="BJ906" s="209"/>
      <c r="BK906" s="675"/>
      <c r="BM906" s="209"/>
      <c r="BN906" s="210"/>
      <c r="BP906" s="209"/>
      <c r="BQ906" s="210"/>
      <c r="BS906" s="209"/>
      <c r="BT906" s="210"/>
      <c r="BV906" s="209"/>
      <c r="BW906" s="210"/>
      <c r="BY906" s="209"/>
      <c r="BZ906" s="210"/>
      <c r="CB906" s="209"/>
      <c r="CC906" s="210"/>
      <c r="CE906" s="209"/>
      <c r="CF906" s="210"/>
      <c r="CH906" s="209"/>
      <c r="CI906" s="210"/>
      <c r="CK906" s="209"/>
      <c r="CL906" s="210"/>
      <c r="CN906" s="209"/>
      <c r="CO906" s="210"/>
    </row>
    <row r="907" spans="1:93" ht="24.95" customHeight="1">
      <c r="A907" s="654" t="str">
        <f ca="1">IFERROR(IF(INDIRECT($A$14&amp;ROW())&lt;&gt;"",COUNTIF(Summary!$B$30:$B$1054,INDIRECT($A$14&amp;ROW())),""),"")</f>
        <v/>
      </c>
      <c r="B907" s="672"/>
      <c r="C907" s="210"/>
      <c r="E907" s="209"/>
      <c r="F907" s="210"/>
      <c r="H907" s="209"/>
      <c r="I907" s="210"/>
      <c r="K907" s="209"/>
      <c r="L907" s="210"/>
      <c r="N907" s="209"/>
      <c r="O907" s="210"/>
      <c r="Q907" s="209"/>
      <c r="R907" s="210"/>
      <c r="T907" s="209"/>
      <c r="U907" s="210"/>
      <c r="W907" s="209"/>
      <c r="X907" s="210"/>
      <c r="Z907" s="209"/>
      <c r="AA907" s="210"/>
      <c r="AC907" s="209"/>
      <c r="AD907" s="210"/>
      <c r="AF907" s="209"/>
      <c r="AG907" s="210"/>
      <c r="AI907" s="209"/>
      <c r="AJ907" s="210"/>
      <c r="AL907" s="209"/>
      <c r="AM907" s="210"/>
      <c r="AO907" s="209"/>
      <c r="AP907" s="210"/>
      <c r="AR907" s="209"/>
      <c r="AS907" s="210"/>
      <c r="AU907" s="209"/>
      <c r="AV907" s="210"/>
      <c r="AX907" s="209"/>
      <c r="AY907" s="671"/>
      <c r="BA907" s="673"/>
      <c r="BB907" s="674"/>
      <c r="BD907" s="673"/>
      <c r="BE907" s="674"/>
      <c r="BG907" s="209"/>
      <c r="BH907" s="210"/>
      <c r="BJ907" s="209"/>
      <c r="BK907" s="675"/>
      <c r="BM907" s="209"/>
      <c r="BN907" s="210"/>
      <c r="BP907" s="209"/>
      <c r="BQ907" s="210"/>
      <c r="BS907" s="209"/>
      <c r="BT907" s="210"/>
      <c r="BV907" s="209"/>
      <c r="BW907" s="210"/>
      <c r="BY907" s="209"/>
      <c r="BZ907" s="210"/>
      <c r="CB907" s="209"/>
      <c r="CC907" s="210"/>
      <c r="CE907" s="209"/>
      <c r="CF907" s="210"/>
      <c r="CH907" s="209"/>
      <c r="CI907" s="210"/>
      <c r="CK907" s="209"/>
      <c r="CL907" s="210"/>
      <c r="CN907" s="209"/>
      <c r="CO907" s="210"/>
    </row>
    <row r="908" spans="1:93" ht="24.95" customHeight="1">
      <c r="A908" s="654" t="str">
        <f ca="1">IFERROR(IF(INDIRECT($A$14&amp;ROW())&lt;&gt;"",COUNTIF(Summary!$B$30:$B$1054,INDIRECT($A$14&amp;ROW())),""),"")</f>
        <v/>
      </c>
      <c r="B908" s="672"/>
      <c r="C908" s="210"/>
      <c r="E908" s="209"/>
      <c r="F908" s="210"/>
      <c r="H908" s="209"/>
      <c r="I908" s="210"/>
      <c r="K908" s="209"/>
      <c r="L908" s="210"/>
      <c r="N908" s="209"/>
      <c r="O908" s="210"/>
      <c r="Q908" s="209"/>
      <c r="R908" s="210"/>
      <c r="T908" s="209"/>
      <c r="U908" s="210"/>
      <c r="W908" s="209"/>
      <c r="X908" s="210"/>
      <c r="Z908" s="209"/>
      <c r="AA908" s="210"/>
      <c r="AC908" s="209"/>
      <c r="AD908" s="210"/>
      <c r="AF908" s="209"/>
      <c r="AG908" s="210"/>
      <c r="AI908" s="209"/>
      <c r="AJ908" s="210"/>
      <c r="AL908" s="209"/>
      <c r="AM908" s="210"/>
      <c r="AO908" s="209"/>
      <c r="AP908" s="210"/>
      <c r="AR908" s="209"/>
      <c r="AS908" s="210"/>
      <c r="AU908" s="209"/>
      <c r="AV908" s="210"/>
      <c r="AX908" s="209"/>
      <c r="AY908" s="671"/>
      <c r="BA908" s="673"/>
      <c r="BB908" s="674"/>
      <c r="BD908" s="673"/>
      <c r="BE908" s="674"/>
      <c r="BG908" s="209"/>
      <c r="BH908" s="210"/>
      <c r="BJ908" s="209"/>
      <c r="BK908" s="675"/>
      <c r="BM908" s="209"/>
      <c r="BN908" s="210"/>
      <c r="BP908" s="209"/>
      <c r="BQ908" s="210"/>
      <c r="BS908" s="209"/>
      <c r="BT908" s="210"/>
      <c r="BV908" s="209"/>
      <c r="BW908" s="210"/>
      <c r="BY908" s="209"/>
      <c r="BZ908" s="210"/>
      <c r="CB908" s="209"/>
      <c r="CC908" s="210"/>
      <c r="CE908" s="209"/>
      <c r="CF908" s="210"/>
      <c r="CH908" s="209"/>
      <c r="CI908" s="210"/>
      <c r="CK908" s="209"/>
      <c r="CL908" s="210"/>
      <c r="CN908" s="209"/>
      <c r="CO908" s="210"/>
    </row>
    <row r="909" spans="1:93" ht="24.95" customHeight="1">
      <c r="A909" s="654" t="str">
        <f ca="1">IFERROR(IF(INDIRECT($A$14&amp;ROW())&lt;&gt;"",COUNTIF(Summary!$B$30:$B$1054,INDIRECT($A$14&amp;ROW())),""),"")</f>
        <v/>
      </c>
      <c r="B909" s="672"/>
      <c r="C909" s="210"/>
      <c r="E909" s="209"/>
      <c r="F909" s="210"/>
      <c r="H909" s="209"/>
      <c r="I909" s="210"/>
      <c r="K909" s="209"/>
      <c r="L909" s="210"/>
      <c r="N909" s="209"/>
      <c r="O909" s="210"/>
      <c r="Q909" s="209"/>
      <c r="R909" s="210"/>
      <c r="T909" s="209"/>
      <c r="U909" s="210"/>
      <c r="W909" s="209"/>
      <c r="X909" s="210"/>
      <c r="Z909" s="209"/>
      <c r="AA909" s="210"/>
      <c r="AC909" s="209"/>
      <c r="AD909" s="210"/>
      <c r="AF909" s="209"/>
      <c r="AG909" s="210"/>
      <c r="AI909" s="209"/>
      <c r="AJ909" s="210"/>
      <c r="AL909" s="209"/>
      <c r="AM909" s="210"/>
      <c r="AO909" s="209"/>
      <c r="AP909" s="210"/>
      <c r="AR909" s="209"/>
      <c r="AS909" s="210"/>
      <c r="AU909" s="209"/>
      <c r="AV909" s="210"/>
      <c r="AX909" s="209"/>
      <c r="AY909" s="671"/>
      <c r="BA909" s="673"/>
      <c r="BB909" s="674"/>
      <c r="BD909" s="673"/>
      <c r="BE909" s="674"/>
      <c r="BG909" s="209"/>
      <c r="BH909" s="210"/>
      <c r="BJ909" s="209"/>
      <c r="BK909" s="675"/>
      <c r="BM909" s="209"/>
      <c r="BN909" s="210"/>
      <c r="BP909" s="209"/>
      <c r="BQ909" s="210"/>
      <c r="BS909" s="209"/>
      <c r="BT909" s="210"/>
      <c r="BV909" s="209"/>
      <c r="BW909" s="210"/>
      <c r="BY909" s="209"/>
      <c r="BZ909" s="210"/>
      <c r="CB909" s="209"/>
      <c r="CC909" s="210"/>
      <c r="CE909" s="209"/>
      <c r="CF909" s="210"/>
      <c r="CH909" s="209"/>
      <c r="CI909" s="210"/>
      <c r="CK909" s="209"/>
      <c r="CL909" s="210"/>
      <c r="CN909" s="209"/>
      <c r="CO909" s="210"/>
    </row>
    <row r="910" spans="1:93" ht="24.95" customHeight="1">
      <c r="A910" s="654" t="str">
        <f ca="1">IFERROR(IF(INDIRECT($A$14&amp;ROW())&lt;&gt;"",COUNTIF(Summary!$B$30:$B$1054,INDIRECT($A$14&amp;ROW())),""),"")</f>
        <v/>
      </c>
      <c r="B910" s="672"/>
      <c r="C910" s="210"/>
      <c r="E910" s="209"/>
      <c r="F910" s="210"/>
      <c r="H910" s="209"/>
      <c r="I910" s="210"/>
      <c r="K910" s="209"/>
      <c r="L910" s="210"/>
      <c r="N910" s="209"/>
      <c r="O910" s="210"/>
      <c r="Q910" s="209"/>
      <c r="R910" s="210"/>
      <c r="T910" s="209"/>
      <c r="U910" s="210"/>
      <c r="W910" s="209"/>
      <c r="X910" s="210"/>
      <c r="Z910" s="209"/>
      <c r="AA910" s="210"/>
      <c r="AC910" s="209"/>
      <c r="AD910" s="210"/>
      <c r="AF910" s="209"/>
      <c r="AG910" s="210"/>
      <c r="AI910" s="209"/>
      <c r="AJ910" s="210"/>
      <c r="AL910" s="209"/>
      <c r="AM910" s="210"/>
      <c r="AO910" s="209"/>
      <c r="AP910" s="210"/>
      <c r="AR910" s="209"/>
      <c r="AS910" s="210"/>
      <c r="AU910" s="209"/>
      <c r="AV910" s="210"/>
      <c r="AX910" s="209"/>
      <c r="AY910" s="671"/>
      <c r="BA910" s="673"/>
      <c r="BB910" s="674"/>
      <c r="BD910" s="673"/>
      <c r="BE910" s="674"/>
      <c r="BG910" s="209"/>
      <c r="BH910" s="210"/>
      <c r="BJ910" s="209"/>
      <c r="BK910" s="675"/>
      <c r="BM910" s="209"/>
      <c r="BN910" s="210"/>
      <c r="BP910" s="209"/>
      <c r="BQ910" s="210"/>
      <c r="BS910" s="209"/>
      <c r="BT910" s="210"/>
      <c r="BV910" s="209"/>
      <c r="BW910" s="210"/>
      <c r="BY910" s="209"/>
      <c r="BZ910" s="210"/>
      <c r="CB910" s="209"/>
      <c r="CC910" s="210"/>
      <c r="CE910" s="209"/>
      <c r="CF910" s="210"/>
      <c r="CH910" s="209"/>
      <c r="CI910" s="210"/>
      <c r="CK910" s="209"/>
      <c r="CL910" s="210"/>
      <c r="CN910" s="209"/>
      <c r="CO910" s="210"/>
    </row>
    <row r="911" spans="1:93" ht="24.95" customHeight="1">
      <c r="A911" s="654" t="str">
        <f ca="1">IFERROR(IF(INDIRECT($A$14&amp;ROW())&lt;&gt;"",COUNTIF(Summary!$B$30:$B$1054,INDIRECT($A$14&amp;ROW())),""),"")</f>
        <v/>
      </c>
      <c r="B911" s="672"/>
      <c r="C911" s="210"/>
      <c r="E911" s="209"/>
      <c r="F911" s="210"/>
      <c r="H911" s="209"/>
      <c r="I911" s="210"/>
      <c r="K911" s="209"/>
      <c r="L911" s="210"/>
      <c r="N911" s="209"/>
      <c r="O911" s="210"/>
      <c r="Q911" s="209"/>
      <c r="R911" s="210"/>
      <c r="T911" s="209"/>
      <c r="U911" s="210"/>
      <c r="W911" s="209"/>
      <c r="X911" s="210"/>
      <c r="Z911" s="209"/>
      <c r="AA911" s="210"/>
      <c r="AC911" s="209"/>
      <c r="AD911" s="210"/>
      <c r="AF911" s="209"/>
      <c r="AG911" s="210"/>
      <c r="AI911" s="209"/>
      <c r="AJ911" s="210"/>
      <c r="AL911" s="209"/>
      <c r="AM911" s="210"/>
      <c r="AO911" s="209"/>
      <c r="AP911" s="210"/>
      <c r="AR911" s="209"/>
      <c r="AS911" s="210"/>
      <c r="AU911" s="209"/>
      <c r="AV911" s="210"/>
      <c r="AX911" s="209"/>
      <c r="AY911" s="671"/>
      <c r="BA911" s="673"/>
      <c r="BB911" s="674"/>
      <c r="BD911" s="673"/>
      <c r="BE911" s="674"/>
      <c r="BG911" s="209"/>
      <c r="BH911" s="210"/>
      <c r="BJ911" s="209"/>
      <c r="BK911" s="675"/>
      <c r="BM911" s="209"/>
      <c r="BN911" s="210"/>
      <c r="BP911" s="209"/>
      <c r="BQ911" s="210"/>
      <c r="BS911" s="209"/>
      <c r="BT911" s="210"/>
      <c r="BV911" s="209"/>
      <c r="BW911" s="210"/>
      <c r="BY911" s="209"/>
      <c r="BZ911" s="210"/>
      <c r="CB911" s="209"/>
      <c r="CC911" s="210"/>
      <c r="CE911" s="209"/>
      <c r="CF911" s="210"/>
      <c r="CH911" s="209"/>
      <c r="CI911" s="210"/>
      <c r="CK911" s="209"/>
      <c r="CL911" s="210"/>
      <c r="CN911" s="209"/>
      <c r="CO911" s="210"/>
    </row>
    <row r="912" spans="1:93" ht="24.95" customHeight="1">
      <c r="A912" s="654" t="str">
        <f ca="1">IFERROR(IF(INDIRECT($A$14&amp;ROW())&lt;&gt;"",COUNTIF(Summary!$B$30:$B$1054,INDIRECT($A$14&amp;ROW())),""),"")</f>
        <v/>
      </c>
      <c r="B912" s="672"/>
      <c r="C912" s="210"/>
      <c r="E912" s="209"/>
      <c r="F912" s="210"/>
      <c r="H912" s="209"/>
      <c r="I912" s="210"/>
      <c r="K912" s="209"/>
      <c r="L912" s="210"/>
      <c r="N912" s="209"/>
      <c r="O912" s="210"/>
      <c r="Q912" s="209"/>
      <c r="R912" s="210"/>
      <c r="T912" s="209"/>
      <c r="U912" s="210"/>
      <c r="W912" s="209"/>
      <c r="X912" s="210"/>
      <c r="Z912" s="209"/>
      <c r="AA912" s="210"/>
      <c r="AC912" s="209"/>
      <c r="AD912" s="210"/>
      <c r="AF912" s="209"/>
      <c r="AG912" s="210"/>
      <c r="AI912" s="209"/>
      <c r="AJ912" s="210"/>
      <c r="AL912" s="209"/>
      <c r="AM912" s="210"/>
      <c r="AO912" s="209"/>
      <c r="AP912" s="210"/>
      <c r="AR912" s="209"/>
      <c r="AS912" s="210"/>
      <c r="AU912" s="209"/>
      <c r="AV912" s="210"/>
      <c r="AX912" s="209"/>
      <c r="AY912" s="671"/>
      <c r="BA912" s="673"/>
      <c r="BB912" s="674"/>
      <c r="BD912" s="673"/>
      <c r="BE912" s="674"/>
      <c r="BG912" s="209"/>
      <c r="BH912" s="210"/>
      <c r="BJ912" s="209"/>
      <c r="BK912" s="675"/>
      <c r="BM912" s="209"/>
      <c r="BN912" s="210"/>
      <c r="BP912" s="209"/>
      <c r="BQ912" s="210"/>
      <c r="BS912" s="209"/>
      <c r="BT912" s="210"/>
      <c r="BV912" s="209"/>
      <c r="BW912" s="210"/>
      <c r="BY912" s="209"/>
      <c r="BZ912" s="210"/>
      <c r="CB912" s="209"/>
      <c r="CC912" s="210"/>
      <c r="CE912" s="209"/>
      <c r="CF912" s="210"/>
      <c r="CH912" s="209"/>
      <c r="CI912" s="210"/>
      <c r="CK912" s="209"/>
      <c r="CL912" s="210"/>
      <c r="CN912" s="209"/>
      <c r="CO912" s="210"/>
    </row>
    <row r="913" spans="1:93" ht="24.95" customHeight="1">
      <c r="A913" s="654" t="str">
        <f ca="1">IFERROR(IF(INDIRECT($A$14&amp;ROW())&lt;&gt;"",COUNTIF(Summary!$B$30:$B$1054,INDIRECT($A$14&amp;ROW())),""),"")</f>
        <v/>
      </c>
      <c r="B913" s="672"/>
      <c r="C913" s="210"/>
      <c r="E913" s="209"/>
      <c r="F913" s="210"/>
      <c r="H913" s="209"/>
      <c r="I913" s="210"/>
      <c r="K913" s="209"/>
      <c r="L913" s="210"/>
      <c r="N913" s="209"/>
      <c r="O913" s="210"/>
      <c r="Q913" s="209"/>
      <c r="R913" s="210"/>
      <c r="T913" s="209"/>
      <c r="U913" s="210"/>
      <c r="W913" s="209"/>
      <c r="X913" s="210"/>
      <c r="Z913" s="209"/>
      <c r="AA913" s="210"/>
      <c r="AC913" s="209"/>
      <c r="AD913" s="210"/>
      <c r="AF913" s="209"/>
      <c r="AG913" s="210"/>
      <c r="AI913" s="209"/>
      <c r="AJ913" s="210"/>
      <c r="AL913" s="209"/>
      <c r="AM913" s="210"/>
      <c r="AO913" s="209"/>
      <c r="AP913" s="210"/>
      <c r="AR913" s="209"/>
      <c r="AS913" s="210"/>
      <c r="AU913" s="209"/>
      <c r="AV913" s="210"/>
      <c r="AX913" s="209"/>
      <c r="AY913" s="671"/>
      <c r="BA913" s="673"/>
      <c r="BB913" s="674"/>
      <c r="BD913" s="673"/>
      <c r="BE913" s="674"/>
      <c r="BG913" s="209"/>
      <c r="BH913" s="210"/>
      <c r="BJ913" s="209"/>
      <c r="BK913" s="675"/>
      <c r="BM913" s="209"/>
      <c r="BN913" s="210"/>
      <c r="BP913" s="209"/>
      <c r="BQ913" s="210"/>
      <c r="BS913" s="209"/>
      <c r="BT913" s="210"/>
      <c r="BV913" s="209"/>
      <c r="BW913" s="210"/>
      <c r="BY913" s="209"/>
      <c r="BZ913" s="210"/>
      <c r="CB913" s="209"/>
      <c r="CC913" s="210"/>
      <c r="CE913" s="209"/>
      <c r="CF913" s="210"/>
      <c r="CH913" s="209"/>
      <c r="CI913" s="210"/>
      <c r="CK913" s="209"/>
      <c r="CL913" s="210"/>
      <c r="CN913" s="209"/>
      <c r="CO913" s="210"/>
    </row>
    <row r="914" spans="1:93" ht="24.95" customHeight="1">
      <c r="A914" s="654" t="str">
        <f ca="1">IFERROR(IF(INDIRECT($A$14&amp;ROW())&lt;&gt;"",COUNTIF(Summary!$B$30:$B$1054,INDIRECT($A$14&amp;ROW())),""),"")</f>
        <v/>
      </c>
      <c r="B914" s="672"/>
      <c r="C914" s="210"/>
      <c r="E914" s="209"/>
      <c r="F914" s="210"/>
      <c r="H914" s="209"/>
      <c r="I914" s="210"/>
      <c r="K914" s="209"/>
      <c r="L914" s="210"/>
      <c r="N914" s="209"/>
      <c r="O914" s="210"/>
      <c r="Q914" s="209"/>
      <c r="R914" s="210"/>
      <c r="T914" s="209"/>
      <c r="U914" s="210"/>
      <c r="W914" s="209"/>
      <c r="X914" s="210"/>
      <c r="Z914" s="209"/>
      <c r="AA914" s="210"/>
      <c r="AC914" s="209"/>
      <c r="AD914" s="210"/>
      <c r="AF914" s="209"/>
      <c r="AG914" s="210"/>
      <c r="AI914" s="209"/>
      <c r="AJ914" s="210"/>
      <c r="AL914" s="209"/>
      <c r="AM914" s="210"/>
      <c r="AO914" s="209"/>
      <c r="AP914" s="210"/>
      <c r="AR914" s="209"/>
      <c r="AS914" s="210"/>
      <c r="AU914" s="209"/>
      <c r="AV914" s="210"/>
      <c r="AX914" s="209"/>
      <c r="AY914" s="671"/>
      <c r="BA914" s="673"/>
      <c r="BB914" s="674"/>
      <c r="BD914" s="673"/>
      <c r="BE914" s="674"/>
      <c r="BG914" s="209"/>
      <c r="BH914" s="210"/>
      <c r="BJ914" s="209"/>
      <c r="BK914" s="675"/>
      <c r="BM914" s="209"/>
      <c r="BN914" s="210"/>
      <c r="BP914" s="209"/>
      <c r="BQ914" s="210"/>
      <c r="BS914" s="209"/>
      <c r="BT914" s="210"/>
      <c r="BV914" s="209"/>
      <c r="BW914" s="210"/>
      <c r="BY914" s="209"/>
      <c r="BZ914" s="210"/>
      <c r="CB914" s="209"/>
      <c r="CC914" s="210"/>
      <c r="CE914" s="209"/>
      <c r="CF914" s="210"/>
      <c r="CH914" s="209"/>
      <c r="CI914" s="210"/>
      <c r="CK914" s="209"/>
      <c r="CL914" s="210"/>
      <c r="CN914" s="209"/>
      <c r="CO914" s="210"/>
    </row>
    <row r="915" spans="1:93" ht="24.95" customHeight="1">
      <c r="A915" s="654" t="str">
        <f ca="1">IFERROR(IF(INDIRECT($A$14&amp;ROW())&lt;&gt;"",COUNTIF(Summary!$B$30:$B$1054,INDIRECT($A$14&amp;ROW())),""),"")</f>
        <v/>
      </c>
      <c r="B915" s="672"/>
      <c r="C915" s="210"/>
      <c r="E915" s="209"/>
      <c r="F915" s="210"/>
      <c r="H915" s="209"/>
      <c r="I915" s="210"/>
      <c r="K915" s="209"/>
      <c r="L915" s="210"/>
      <c r="N915" s="209"/>
      <c r="O915" s="210"/>
      <c r="Q915" s="209"/>
      <c r="R915" s="210"/>
      <c r="T915" s="209"/>
      <c r="U915" s="210"/>
      <c r="W915" s="209"/>
      <c r="X915" s="210"/>
      <c r="Z915" s="209"/>
      <c r="AA915" s="210"/>
      <c r="AC915" s="209"/>
      <c r="AD915" s="210"/>
      <c r="AF915" s="209"/>
      <c r="AG915" s="210"/>
      <c r="AI915" s="209"/>
      <c r="AJ915" s="210"/>
      <c r="AL915" s="209"/>
      <c r="AM915" s="210"/>
      <c r="AO915" s="209"/>
      <c r="AP915" s="210"/>
      <c r="AR915" s="209"/>
      <c r="AS915" s="210"/>
      <c r="AU915" s="209"/>
      <c r="AV915" s="210"/>
      <c r="AX915" s="209"/>
      <c r="AY915" s="671"/>
      <c r="BA915" s="673"/>
      <c r="BB915" s="674"/>
      <c r="BD915" s="673"/>
      <c r="BE915" s="674"/>
      <c r="BG915" s="209"/>
      <c r="BH915" s="210"/>
      <c r="BJ915" s="209"/>
      <c r="BK915" s="675"/>
      <c r="BM915" s="209"/>
      <c r="BN915" s="210"/>
      <c r="BP915" s="209"/>
      <c r="BQ915" s="210"/>
      <c r="BS915" s="209"/>
      <c r="BT915" s="210"/>
      <c r="BV915" s="209"/>
      <c r="BW915" s="210"/>
      <c r="BY915" s="209"/>
      <c r="BZ915" s="210"/>
      <c r="CB915" s="209"/>
      <c r="CC915" s="210"/>
      <c r="CE915" s="209"/>
      <c r="CF915" s="210"/>
      <c r="CH915" s="209"/>
      <c r="CI915" s="210"/>
      <c r="CK915" s="209"/>
      <c r="CL915" s="210"/>
      <c r="CN915" s="209"/>
      <c r="CO915" s="210"/>
    </row>
    <row r="916" spans="1:93" ht="24.95" customHeight="1">
      <c r="A916" s="654" t="str">
        <f ca="1">IFERROR(IF(INDIRECT($A$14&amp;ROW())&lt;&gt;"",COUNTIF(Summary!$B$30:$B$1054,INDIRECT($A$14&amp;ROW())),""),"")</f>
        <v/>
      </c>
      <c r="B916" s="672"/>
      <c r="C916" s="210"/>
      <c r="E916" s="209"/>
      <c r="F916" s="210"/>
      <c r="H916" s="209"/>
      <c r="I916" s="210"/>
      <c r="K916" s="209"/>
      <c r="L916" s="210"/>
      <c r="N916" s="209"/>
      <c r="O916" s="210"/>
      <c r="Q916" s="209"/>
      <c r="R916" s="210"/>
      <c r="T916" s="209"/>
      <c r="U916" s="210"/>
      <c r="W916" s="209"/>
      <c r="X916" s="210"/>
      <c r="Z916" s="209"/>
      <c r="AA916" s="210"/>
      <c r="AC916" s="209"/>
      <c r="AD916" s="210"/>
      <c r="AF916" s="209"/>
      <c r="AG916" s="210"/>
      <c r="AI916" s="209"/>
      <c r="AJ916" s="210"/>
      <c r="AL916" s="209"/>
      <c r="AM916" s="210"/>
      <c r="AO916" s="209"/>
      <c r="AP916" s="210"/>
      <c r="AR916" s="209"/>
      <c r="AS916" s="210"/>
      <c r="AU916" s="209"/>
      <c r="AV916" s="210"/>
      <c r="AX916" s="209"/>
      <c r="AY916" s="671"/>
      <c r="BA916" s="673"/>
      <c r="BB916" s="674"/>
      <c r="BD916" s="673"/>
      <c r="BE916" s="674"/>
      <c r="BG916" s="209"/>
      <c r="BH916" s="210"/>
      <c r="BJ916" s="209"/>
      <c r="BK916" s="675"/>
      <c r="BM916" s="209"/>
      <c r="BN916" s="210"/>
      <c r="BP916" s="209"/>
      <c r="BQ916" s="210"/>
      <c r="BS916" s="209"/>
      <c r="BT916" s="210"/>
      <c r="BV916" s="209"/>
      <c r="BW916" s="210"/>
      <c r="BY916" s="209"/>
      <c r="BZ916" s="210"/>
      <c r="CB916" s="209"/>
      <c r="CC916" s="210"/>
      <c r="CE916" s="209"/>
      <c r="CF916" s="210"/>
      <c r="CH916" s="209"/>
      <c r="CI916" s="210"/>
      <c r="CK916" s="209"/>
      <c r="CL916" s="210"/>
      <c r="CN916" s="209"/>
      <c r="CO916" s="210"/>
    </row>
    <row r="917" spans="1:93" ht="24.95" customHeight="1">
      <c r="A917" s="654" t="str">
        <f ca="1">IFERROR(IF(INDIRECT($A$14&amp;ROW())&lt;&gt;"",COUNTIF(Summary!$B$30:$B$1054,INDIRECT($A$14&amp;ROW())),""),"")</f>
        <v/>
      </c>
      <c r="B917" s="672"/>
      <c r="C917" s="210"/>
      <c r="E917" s="209"/>
      <c r="F917" s="210"/>
      <c r="H917" s="209"/>
      <c r="I917" s="210"/>
      <c r="K917" s="209"/>
      <c r="L917" s="210"/>
      <c r="N917" s="209"/>
      <c r="O917" s="210"/>
      <c r="Q917" s="209"/>
      <c r="R917" s="210"/>
      <c r="T917" s="209"/>
      <c r="U917" s="210"/>
      <c r="W917" s="209"/>
      <c r="X917" s="210"/>
      <c r="Z917" s="209"/>
      <c r="AA917" s="210"/>
      <c r="AC917" s="209"/>
      <c r="AD917" s="210"/>
      <c r="AF917" s="209"/>
      <c r="AG917" s="210"/>
      <c r="AI917" s="209"/>
      <c r="AJ917" s="210"/>
      <c r="AL917" s="209"/>
      <c r="AM917" s="210"/>
      <c r="AO917" s="209"/>
      <c r="AP917" s="210"/>
      <c r="AR917" s="209"/>
      <c r="AS917" s="210"/>
      <c r="AU917" s="209"/>
      <c r="AV917" s="210"/>
      <c r="AX917" s="209"/>
      <c r="AY917" s="671"/>
      <c r="BA917" s="673"/>
      <c r="BB917" s="674"/>
      <c r="BD917" s="673"/>
      <c r="BE917" s="674"/>
      <c r="BG917" s="209"/>
      <c r="BH917" s="210"/>
      <c r="BJ917" s="209"/>
      <c r="BK917" s="675"/>
      <c r="BM917" s="209"/>
      <c r="BN917" s="210"/>
      <c r="BP917" s="209"/>
      <c r="BQ917" s="210"/>
      <c r="BS917" s="209"/>
      <c r="BT917" s="210"/>
      <c r="BV917" s="209"/>
      <c r="BW917" s="210"/>
      <c r="BY917" s="209"/>
      <c r="BZ917" s="210"/>
      <c r="CB917" s="209"/>
      <c r="CC917" s="210"/>
      <c r="CE917" s="209"/>
      <c r="CF917" s="210"/>
      <c r="CH917" s="209"/>
      <c r="CI917" s="210"/>
      <c r="CK917" s="209"/>
      <c r="CL917" s="210"/>
      <c r="CN917" s="209"/>
      <c r="CO917" s="210"/>
    </row>
    <row r="918" spans="1:93" ht="24.95" customHeight="1">
      <c r="A918" s="654" t="str">
        <f ca="1">IFERROR(IF(INDIRECT($A$14&amp;ROW())&lt;&gt;"",COUNTIF(Summary!$B$30:$B$1054,INDIRECT($A$14&amp;ROW())),""),"")</f>
        <v/>
      </c>
      <c r="B918" s="672"/>
      <c r="C918" s="210"/>
      <c r="E918" s="209"/>
      <c r="F918" s="210"/>
      <c r="H918" s="209"/>
      <c r="I918" s="210"/>
      <c r="K918" s="209"/>
      <c r="L918" s="210"/>
      <c r="N918" s="209"/>
      <c r="O918" s="210"/>
      <c r="Q918" s="209"/>
      <c r="R918" s="210"/>
      <c r="T918" s="209"/>
      <c r="U918" s="210"/>
      <c r="W918" s="209"/>
      <c r="X918" s="210"/>
      <c r="Z918" s="209"/>
      <c r="AA918" s="210"/>
      <c r="AC918" s="209"/>
      <c r="AD918" s="210"/>
      <c r="AF918" s="209"/>
      <c r="AG918" s="210"/>
      <c r="AI918" s="209"/>
      <c r="AJ918" s="210"/>
      <c r="AL918" s="209"/>
      <c r="AM918" s="210"/>
      <c r="AO918" s="209"/>
      <c r="AP918" s="210"/>
      <c r="AR918" s="209"/>
      <c r="AS918" s="210"/>
      <c r="AU918" s="209"/>
      <c r="AV918" s="210"/>
      <c r="AX918" s="209"/>
      <c r="AY918" s="671"/>
      <c r="BA918" s="673"/>
      <c r="BB918" s="674"/>
      <c r="BD918" s="673"/>
      <c r="BE918" s="674"/>
      <c r="BG918" s="209"/>
      <c r="BH918" s="210"/>
      <c r="BJ918" s="209"/>
      <c r="BK918" s="675"/>
      <c r="BM918" s="209"/>
      <c r="BN918" s="210"/>
      <c r="BP918" s="209"/>
      <c r="BQ918" s="210"/>
      <c r="BS918" s="209"/>
      <c r="BT918" s="210"/>
      <c r="BV918" s="209"/>
      <c r="BW918" s="210"/>
      <c r="BY918" s="209"/>
      <c r="BZ918" s="210"/>
      <c r="CB918" s="209"/>
      <c r="CC918" s="210"/>
      <c r="CE918" s="209"/>
      <c r="CF918" s="210"/>
      <c r="CH918" s="209"/>
      <c r="CI918" s="210"/>
      <c r="CK918" s="209"/>
      <c r="CL918" s="210"/>
      <c r="CN918" s="209"/>
      <c r="CO918" s="210"/>
    </row>
    <row r="919" spans="1:93" ht="24.95" customHeight="1">
      <c r="A919" s="654" t="str">
        <f ca="1">IFERROR(IF(INDIRECT($A$14&amp;ROW())&lt;&gt;"",COUNTIF(Summary!$B$30:$B$1054,INDIRECT($A$14&amp;ROW())),""),"")</f>
        <v/>
      </c>
      <c r="B919" s="672"/>
      <c r="C919" s="210"/>
      <c r="E919" s="209"/>
      <c r="F919" s="210"/>
      <c r="H919" s="209"/>
      <c r="I919" s="210"/>
      <c r="K919" s="209"/>
      <c r="L919" s="210"/>
      <c r="N919" s="209"/>
      <c r="O919" s="210"/>
      <c r="Q919" s="209"/>
      <c r="R919" s="210"/>
      <c r="T919" s="209"/>
      <c r="U919" s="210"/>
      <c r="W919" s="209"/>
      <c r="X919" s="210"/>
      <c r="Z919" s="209"/>
      <c r="AA919" s="210"/>
      <c r="AC919" s="209"/>
      <c r="AD919" s="210"/>
      <c r="AF919" s="209"/>
      <c r="AG919" s="210"/>
      <c r="AI919" s="209"/>
      <c r="AJ919" s="210"/>
      <c r="AL919" s="209"/>
      <c r="AM919" s="210"/>
      <c r="AO919" s="209"/>
      <c r="AP919" s="210"/>
      <c r="AR919" s="209"/>
      <c r="AS919" s="210"/>
      <c r="AU919" s="209"/>
      <c r="AV919" s="210"/>
      <c r="AX919" s="209"/>
      <c r="AY919" s="671"/>
      <c r="BA919" s="673"/>
      <c r="BB919" s="674"/>
      <c r="BD919" s="673"/>
      <c r="BE919" s="674"/>
      <c r="BG919" s="209"/>
      <c r="BH919" s="210"/>
      <c r="BJ919" s="209"/>
      <c r="BK919" s="675"/>
      <c r="BM919" s="209"/>
      <c r="BN919" s="210"/>
      <c r="BP919" s="209"/>
      <c r="BQ919" s="210"/>
      <c r="BS919" s="209"/>
      <c r="BT919" s="210"/>
      <c r="BV919" s="209"/>
      <c r="BW919" s="210"/>
      <c r="BY919" s="209"/>
      <c r="BZ919" s="210"/>
      <c r="CB919" s="209"/>
      <c r="CC919" s="210"/>
      <c r="CE919" s="209"/>
      <c r="CF919" s="210"/>
      <c r="CH919" s="209"/>
      <c r="CI919" s="210"/>
      <c r="CK919" s="209"/>
      <c r="CL919" s="210"/>
      <c r="CN919" s="209"/>
      <c r="CO919" s="210"/>
    </row>
    <row r="920" spans="1:93" ht="24.95" customHeight="1">
      <c r="A920" s="654" t="str">
        <f ca="1">IFERROR(IF(INDIRECT($A$14&amp;ROW())&lt;&gt;"",COUNTIF(Summary!$B$30:$B$1054,INDIRECT($A$14&amp;ROW())),""),"")</f>
        <v/>
      </c>
      <c r="B920" s="672"/>
      <c r="C920" s="210"/>
      <c r="E920" s="209"/>
      <c r="F920" s="210"/>
      <c r="H920" s="209"/>
      <c r="I920" s="210"/>
      <c r="K920" s="209"/>
      <c r="L920" s="210"/>
      <c r="N920" s="209"/>
      <c r="O920" s="210"/>
      <c r="Q920" s="209"/>
      <c r="R920" s="210"/>
      <c r="T920" s="209"/>
      <c r="U920" s="210"/>
      <c r="W920" s="209"/>
      <c r="X920" s="210"/>
      <c r="Z920" s="209"/>
      <c r="AA920" s="210"/>
      <c r="AC920" s="209"/>
      <c r="AD920" s="210"/>
      <c r="AF920" s="209"/>
      <c r="AG920" s="210"/>
      <c r="AI920" s="209"/>
      <c r="AJ920" s="210"/>
      <c r="AL920" s="209"/>
      <c r="AM920" s="210"/>
      <c r="AO920" s="209"/>
      <c r="AP920" s="210"/>
      <c r="AR920" s="209"/>
      <c r="AS920" s="210"/>
      <c r="AU920" s="209"/>
      <c r="AV920" s="210"/>
      <c r="AX920" s="209"/>
      <c r="AY920" s="671"/>
      <c r="BA920" s="673"/>
      <c r="BB920" s="674"/>
      <c r="BD920" s="673"/>
      <c r="BE920" s="674"/>
      <c r="BG920" s="209"/>
      <c r="BH920" s="210"/>
      <c r="BJ920" s="209"/>
      <c r="BK920" s="675"/>
      <c r="BM920" s="209"/>
      <c r="BN920" s="210"/>
      <c r="BP920" s="209"/>
      <c r="BQ920" s="210"/>
      <c r="BS920" s="209"/>
      <c r="BT920" s="210"/>
      <c r="BV920" s="209"/>
      <c r="BW920" s="210"/>
      <c r="BY920" s="209"/>
      <c r="BZ920" s="210"/>
      <c r="CB920" s="209"/>
      <c r="CC920" s="210"/>
      <c r="CE920" s="209"/>
      <c r="CF920" s="210"/>
      <c r="CH920" s="209"/>
      <c r="CI920" s="210"/>
      <c r="CK920" s="209"/>
      <c r="CL920" s="210"/>
      <c r="CN920" s="209"/>
      <c r="CO920" s="210"/>
    </row>
    <row r="921" spans="1:93" ht="24.95" customHeight="1">
      <c r="A921" s="654" t="str">
        <f ca="1">IFERROR(IF(INDIRECT($A$14&amp;ROW())&lt;&gt;"",COUNTIF(Summary!$B$30:$B$1054,INDIRECT($A$14&amp;ROW())),""),"")</f>
        <v/>
      </c>
      <c r="B921" s="672"/>
      <c r="C921" s="210"/>
      <c r="E921" s="209"/>
      <c r="F921" s="210"/>
      <c r="H921" s="209"/>
      <c r="I921" s="210"/>
      <c r="K921" s="209"/>
      <c r="L921" s="210"/>
      <c r="N921" s="209"/>
      <c r="O921" s="210"/>
      <c r="Q921" s="209"/>
      <c r="R921" s="210"/>
      <c r="T921" s="209"/>
      <c r="U921" s="210"/>
      <c r="W921" s="209"/>
      <c r="X921" s="210"/>
      <c r="Z921" s="209"/>
      <c r="AA921" s="210"/>
      <c r="AC921" s="209"/>
      <c r="AD921" s="210"/>
      <c r="AF921" s="209"/>
      <c r="AG921" s="210"/>
      <c r="AI921" s="209"/>
      <c r="AJ921" s="210"/>
      <c r="AL921" s="209"/>
      <c r="AM921" s="210"/>
      <c r="AO921" s="209"/>
      <c r="AP921" s="210"/>
      <c r="AR921" s="209"/>
      <c r="AS921" s="210"/>
      <c r="AU921" s="209"/>
      <c r="AV921" s="210"/>
      <c r="AX921" s="209"/>
      <c r="AY921" s="671"/>
      <c r="BA921" s="673"/>
      <c r="BB921" s="674"/>
      <c r="BD921" s="673"/>
      <c r="BE921" s="674"/>
      <c r="BG921" s="209"/>
      <c r="BH921" s="210"/>
      <c r="BJ921" s="209"/>
      <c r="BK921" s="675"/>
      <c r="BM921" s="209"/>
      <c r="BN921" s="210"/>
      <c r="BP921" s="209"/>
      <c r="BQ921" s="210"/>
      <c r="BS921" s="209"/>
      <c r="BT921" s="210"/>
      <c r="BV921" s="209"/>
      <c r="BW921" s="210"/>
      <c r="BY921" s="209"/>
      <c r="BZ921" s="210"/>
      <c r="CB921" s="209"/>
      <c r="CC921" s="210"/>
      <c r="CE921" s="209"/>
      <c r="CF921" s="210"/>
      <c r="CH921" s="209"/>
      <c r="CI921" s="210"/>
      <c r="CK921" s="209"/>
      <c r="CL921" s="210"/>
      <c r="CN921" s="209"/>
      <c r="CO921" s="210"/>
    </row>
    <row r="922" spans="1:93" ht="24.95" customHeight="1">
      <c r="A922" s="654" t="str">
        <f ca="1">IFERROR(IF(INDIRECT($A$14&amp;ROW())&lt;&gt;"",COUNTIF(Summary!$B$30:$B$1054,INDIRECT($A$14&amp;ROW())),""),"")</f>
        <v/>
      </c>
      <c r="B922" s="672"/>
      <c r="C922" s="210"/>
      <c r="E922" s="209"/>
      <c r="F922" s="210"/>
      <c r="H922" s="209"/>
      <c r="I922" s="210"/>
      <c r="K922" s="209"/>
      <c r="L922" s="210"/>
      <c r="N922" s="209"/>
      <c r="O922" s="210"/>
      <c r="Q922" s="209"/>
      <c r="R922" s="210"/>
      <c r="T922" s="209"/>
      <c r="U922" s="210"/>
      <c r="W922" s="209"/>
      <c r="X922" s="210"/>
      <c r="Z922" s="209"/>
      <c r="AA922" s="210"/>
      <c r="AC922" s="209"/>
      <c r="AD922" s="210"/>
      <c r="AF922" s="209"/>
      <c r="AG922" s="210"/>
      <c r="AI922" s="209"/>
      <c r="AJ922" s="210"/>
      <c r="AL922" s="209"/>
      <c r="AM922" s="210"/>
      <c r="AO922" s="209"/>
      <c r="AP922" s="210"/>
      <c r="AR922" s="209"/>
      <c r="AS922" s="210"/>
      <c r="AU922" s="209"/>
      <c r="AV922" s="210"/>
      <c r="AX922" s="209"/>
      <c r="AY922" s="671"/>
      <c r="BA922" s="673"/>
      <c r="BB922" s="674"/>
      <c r="BD922" s="673"/>
      <c r="BE922" s="674"/>
      <c r="BG922" s="209"/>
      <c r="BH922" s="210"/>
      <c r="BJ922" s="209"/>
      <c r="BK922" s="675"/>
      <c r="BM922" s="209"/>
      <c r="BN922" s="210"/>
      <c r="BP922" s="209"/>
      <c r="BQ922" s="210"/>
      <c r="BS922" s="209"/>
      <c r="BT922" s="210"/>
      <c r="BV922" s="209"/>
      <c r="BW922" s="210"/>
      <c r="BY922" s="209"/>
      <c r="BZ922" s="210"/>
      <c r="CB922" s="209"/>
      <c r="CC922" s="210"/>
      <c r="CE922" s="209"/>
      <c r="CF922" s="210"/>
      <c r="CH922" s="209"/>
      <c r="CI922" s="210"/>
      <c r="CK922" s="209"/>
      <c r="CL922" s="210"/>
      <c r="CN922" s="209"/>
      <c r="CO922" s="210"/>
    </row>
    <row r="923" spans="1:93" ht="24.95" customHeight="1">
      <c r="A923" s="654" t="str">
        <f ca="1">IFERROR(IF(INDIRECT($A$14&amp;ROW())&lt;&gt;"",COUNTIF(Summary!$B$30:$B$1054,INDIRECT($A$14&amp;ROW())),""),"")</f>
        <v/>
      </c>
      <c r="B923" s="672"/>
      <c r="C923" s="210"/>
      <c r="E923" s="209"/>
      <c r="F923" s="210"/>
      <c r="H923" s="209"/>
      <c r="I923" s="210"/>
      <c r="K923" s="209"/>
      <c r="L923" s="210"/>
      <c r="N923" s="209"/>
      <c r="O923" s="210"/>
      <c r="Q923" s="209"/>
      <c r="R923" s="210"/>
      <c r="T923" s="209"/>
      <c r="U923" s="210"/>
      <c r="W923" s="209"/>
      <c r="X923" s="210"/>
      <c r="Z923" s="209"/>
      <c r="AA923" s="210"/>
      <c r="AC923" s="209"/>
      <c r="AD923" s="210"/>
      <c r="AF923" s="209"/>
      <c r="AG923" s="210"/>
      <c r="AI923" s="209"/>
      <c r="AJ923" s="210"/>
      <c r="AL923" s="209"/>
      <c r="AM923" s="210"/>
      <c r="AO923" s="209"/>
      <c r="AP923" s="210"/>
      <c r="AR923" s="209"/>
      <c r="AS923" s="210"/>
      <c r="AU923" s="209"/>
      <c r="AV923" s="210"/>
      <c r="AX923" s="209"/>
      <c r="AY923" s="671"/>
      <c r="BA923" s="673"/>
      <c r="BB923" s="674"/>
      <c r="BD923" s="673"/>
      <c r="BE923" s="674"/>
      <c r="BG923" s="209"/>
      <c r="BH923" s="210"/>
      <c r="BJ923" s="209"/>
      <c r="BK923" s="675"/>
      <c r="BM923" s="209"/>
      <c r="BN923" s="210"/>
      <c r="BP923" s="209"/>
      <c r="BQ923" s="210"/>
      <c r="BS923" s="209"/>
      <c r="BT923" s="210"/>
      <c r="BV923" s="209"/>
      <c r="BW923" s="210"/>
      <c r="BY923" s="209"/>
      <c r="BZ923" s="210"/>
      <c r="CB923" s="209"/>
      <c r="CC923" s="210"/>
      <c r="CE923" s="209"/>
      <c r="CF923" s="210"/>
      <c r="CH923" s="209"/>
      <c r="CI923" s="210"/>
      <c r="CK923" s="209"/>
      <c r="CL923" s="210"/>
      <c r="CN923" s="209"/>
      <c r="CO923" s="210"/>
    </row>
    <row r="924" spans="1:93" ht="24.95" customHeight="1">
      <c r="A924" s="654" t="str">
        <f ca="1">IFERROR(IF(INDIRECT($A$14&amp;ROW())&lt;&gt;"",COUNTIF(Summary!$B$30:$B$1054,INDIRECT($A$14&amp;ROW())),""),"")</f>
        <v/>
      </c>
      <c r="B924" s="672"/>
      <c r="C924" s="210"/>
      <c r="E924" s="209"/>
      <c r="F924" s="210"/>
      <c r="H924" s="209"/>
      <c r="I924" s="210"/>
      <c r="K924" s="209"/>
      <c r="L924" s="210"/>
      <c r="N924" s="209"/>
      <c r="O924" s="210"/>
      <c r="Q924" s="209"/>
      <c r="R924" s="210"/>
      <c r="T924" s="209"/>
      <c r="U924" s="210"/>
      <c r="W924" s="209"/>
      <c r="X924" s="210"/>
      <c r="Z924" s="209"/>
      <c r="AA924" s="210"/>
      <c r="AC924" s="209"/>
      <c r="AD924" s="210"/>
      <c r="AF924" s="209"/>
      <c r="AG924" s="210"/>
      <c r="AI924" s="209"/>
      <c r="AJ924" s="210"/>
      <c r="AL924" s="209"/>
      <c r="AM924" s="210"/>
      <c r="AO924" s="209"/>
      <c r="AP924" s="210"/>
      <c r="AR924" s="209"/>
      <c r="AS924" s="210"/>
      <c r="AU924" s="209"/>
      <c r="AV924" s="210"/>
      <c r="AX924" s="209"/>
      <c r="AY924" s="671"/>
      <c r="BA924" s="673"/>
      <c r="BB924" s="674"/>
      <c r="BD924" s="673"/>
      <c r="BE924" s="674"/>
      <c r="BG924" s="209"/>
      <c r="BH924" s="210"/>
      <c r="BJ924" s="209"/>
      <c r="BK924" s="675"/>
      <c r="BM924" s="209"/>
      <c r="BN924" s="210"/>
      <c r="BP924" s="209"/>
      <c r="BQ924" s="210"/>
      <c r="BS924" s="209"/>
      <c r="BT924" s="210"/>
      <c r="BV924" s="209"/>
      <c r="BW924" s="210"/>
      <c r="BY924" s="209"/>
      <c r="BZ924" s="210"/>
      <c r="CB924" s="209"/>
      <c r="CC924" s="210"/>
      <c r="CE924" s="209"/>
      <c r="CF924" s="210"/>
      <c r="CH924" s="209"/>
      <c r="CI924" s="210"/>
      <c r="CK924" s="209"/>
      <c r="CL924" s="210"/>
      <c r="CN924" s="209"/>
      <c r="CO924" s="210"/>
    </row>
    <row r="925" spans="1:93" ht="24.95" customHeight="1">
      <c r="A925" s="654" t="str">
        <f ca="1">IFERROR(IF(INDIRECT($A$14&amp;ROW())&lt;&gt;"",COUNTIF(Summary!$B$30:$B$1054,INDIRECT($A$14&amp;ROW())),""),"")</f>
        <v/>
      </c>
      <c r="B925" s="672"/>
      <c r="C925" s="210"/>
      <c r="E925" s="209"/>
      <c r="F925" s="210"/>
      <c r="H925" s="209"/>
      <c r="I925" s="210"/>
      <c r="K925" s="209"/>
      <c r="L925" s="210"/>
      <c r="N925" s="209"/>
      <c r="O925" s="210"/>
      <c r="Q925" s="209"/>
      <c r="R925" s="210"/>
      <c r="T925" s="209"/>
      <c r="U925" s="210"/>
      <c r="W925" s="209"/>
      <c r="X925" s="210"/>
      <c r="Z925" s="209"/>
      <c r="AA925" s="210"/>
      <c r="AC925" s="209"/>
      <c r="AD925" s="210"/>
      <c r="AF925" s="209"/>
      <c r="AG925" s="210"/>
      <c r="AI925" s="209"/>
      <c r="AJ925" s="210"/>
      <c r="AL925" s="209"/>
      <c r="AM925" s="210"/>
      <c r="AO925" s="209"/>
      <c r="AP925" s="210"/>
      <c r="AR925" s="209"/>
      <c r="AS925" s="210"/>
      <c r="AU925" s="209"/>
      <c r="AV925" s="210"/>
      <c r="AX925" s="209"/>
      <c r="AY925" s="671"/>
      <c r="BA925" s="673"/>
      <c r="BB925" s="674"/>
      <c r="BD925" s="673"/>
      <c r="BE925" s="674"/>
      <c r="BG925" s="209"/>
      <c r="BH925" s="210"/>
      <c r="BJ925" s="209"/>
      <c r="BK925" s="675"/>
      <c r="BM925" s="209"/>
      <c r="BN925" s="210"/>
      <c r="BP925" s="209"/>
      <c r="BQ925" s="210"/>
      <c r="BS925" s="209"/>
      <c r="BT925" s="210"/>
      <c r="BV925" s="209"/>
      <c r="BW925" s="210"/>
      <c r="BY925" s="209"/>
      <c r="BZ925" s="210"/>
      <c r="CB925" s="209"/>
      <c r="CC925" s="210"/>
      <c r="CE925" s="209"/>
      <c r="CF925" s="210"/>
      <c r="CH925" s="209"/>
      <c r="CI925" s="210"/>
      <c r="CK925" s="209"/>
      <c r="CL925" s="210"/>
      <c r="CN925" s="209"/>
      <c r="CO925" s="210"/>
    </row>
    <row r="926" spans="1:93" ht="24.95" customHeight="1">
      <c r="A926" s="654" t="str">
        <f ca="1">IFERROR(IF(INDIRECT($A$14&amp;ROW())&lt;&gt;"",COUNTIF(Summary!$B$30:$B$1054,INDIRECT($A$14&amp;ROW())),""),"")</f>
        <v/>
      </c>
      <c r="B926" s="672"/>
      <c r="C926" s="210"/>
      <c r="E926" s="209"/>
      <c r="F926" s="210"/>
      <c r="H926" s="209"/>
      <c r="I926" s="210"/>
      <c r="K926" s="209"/>
      <c r="L926" s="210"/>
      <c r="N926" s="209"/>
      <c r="O926" s="210"/>
      <c r="Q926" s="209"/>
      <c r="R926" s="210"/>
      <c r="T926" s="209"/>
      <c r="U926" s="210"/>
      <c r="W926" s="209"/>
      <c r="X926" s="210"/>
      <c r="Z926" s="209"/>
      <c r="AA926" s="210"/>
      <c r="AC926" s="209"/>
      <c r="AD926" s="210"/>
      <c r="AF926" s="209"/>
      <c r="AG926" s="210"/>
      <c r="AI926" s="209"/>
      <c r="AJ926" s="210"/>
      <c r="AL926" s="209"/>
      <c r="AM926" s="210"/>
      <c r="AO926" s="209"/>
      <c r="AP926" s="210"/>
      <c r="AR926" s="209"/>
      <c r="AS926" s="210"/>
      <c r="AU926" s="209"/>
      <c r="AV926" s="210"/>
      <c r="AX926" s="209"/>
      <c r="AY926" s="671"/>
      <c r="BA926" s="673"/>
      <c r="BB926" s="674"/>
      <c r="BD926" s="673"/>
      <c r="BE926" s="674"/>
      <c r="BG926" s="209"/>
      <c r="BH926" s="210"/>
      <c r="BJ926" s="209"/>
      <c r="BK926" s="675"/>
      <c r="BM926" s="209"/>
      <c r="BN926" s="210"/>
      <c r="BP926" s="209"/>
      <c r="BQ926" s="210"/>
      <c r="BS926" s="209"/>
      <c r="BT926" s="210"/>
      <c r="BV926" s="209"/>
      <c r="BW926" s="210"/>
      <c r="BY926" s="209"/>
      <c r="BZ926" s="210"/>
      <c r="CB926" s="209"/>
      <c r="CC926" s="210"/>
      <c r="CE926" s="209"/>
      <c r="CF926" s="210"/>
      <c r="CH926" s="209"/>
      <c r="CI926" s="210"/>
      <c r="CK926" s="209"/>
      <c r="CL926" s="210"/>
      <c r="CN926" s="209"/>
      <c r="CO926" s="210"/>
    </row>
    <row r="927" spans="1:93" ht="24.95" customHeight="1">
      <c r="A927" s="654" t="str">
        <f ca="1">IFERROR(IF(INDIRECT($A$14&amp;ROW())&lt;&gt;"",COUNTIF(Summary!$B$30:$B$1054,INDIRECT($A$14&amp;ROW())),""),"")</f>
        <v/>
      </c>
      <c r="B927" s="672"/>
      <c r="C927" s="210"/>
      <c r="E927" s="209"/>
      <c r="F927" s="210"/>
      <c r="H927" s="209"/>
      <c r="I927" s="210"/>
      <c r="K927" s="209"/>
      <c r="L927" s="210"/>
      <c r="N927" s="209"/>
      <c r="O927" s="210"/>
      <c r="Q927" s="209"/>
      <c r="R927" s="210"/>
      <c r="T927" s="209"/>
      <c r="U927" s="210"/>
      <c r="W927" s="209"/>
      <c r="X927" s="210"/>
      <c r="Z927" s="209"/>
      <c r="AA927" s="210"/>
      <c r="AC927" s="209"/>
      <c r="AD927" s="210"/>
      <c r="AF927" s="209"/>
      <c r="AG927" s="210"/>
      <c r="AI927" s="209"/>
      <c r="AJ927" s="210"/>
      <c r="AL927" s="209"/>
      <c r="AM927" s="210"/>
      <c r="AO927" s="209"/>
      <c r="AP927" s="210"/>
      <c r="AR927" s="209"/>
      <c r="AS927" s="210"/>
      <c r="AU927" s="209"/>
      <c r="AV927" s="210"/>
      <c r="AX927" s="209"/>
      <c r="AY927" s="671"/>
      <c r="BA927" s="673"/>
      <c r="BB927" s="674"/>
      <c r="BD927" s="673"/>
      <c r="BE927" s="674"/>
      <c r="BG927" s="209"/>
      <c r="BH927" s="210"/>
      <c r="BJ927" s="209"/>
      <c r="BK927" s="675"/>
      <c r="BM927" s="209"/>
      <c r="BN927" s="210"/>
      <c r="BP927" s="209"/>
      <c r="BQ927" s="210"/>
      <c r="BS927" s="209"/>
      <c r="BT927" s="210"/>
      <c r="BV927" s="209"/>
      <c r="BW927" s="210"/>
      <c r="BY927" s="209"/>
      <c r="BZ927" s="210"/>
      <c r="CB927" s="209"/>
      <c r="CC927" s="210"/>
      <c r="CE927" s="209"/>
      <c r="CF927" s="210"/>
      <c r="CH927" s="209"/>
      <c r="CI927" s="210"/>
      <c r="CK927" s="209"/>
      <c r="CL927" s="210"/>
      <c r="CN927" s="209"/>
      <c r="CO927" s="210"/>
    </row>
    <row r="928" spans="1:93" ht="24.95" customHeight="1">
      <c r="A928" s="654" t="str">
        <f ca="1">IFERROR(IF(INDIRECT($A$14&amp;ROW())&lt;&gt;"",COUNTIF(Summary!$B$30:$B$1054,INDIRECT($A$14&amp;ROW())),""),"")</f>
        <v/>
      </c>
      <c r="B928" s="672"/>
      <c r="C928" s="210"/>
      <c r="E928" s="209"/>
      <c r="F928" s="210"/>
      <c r="H928" s="209"/>
      <c r="I928" s="210"/>
      <c r="K928" s="209"/>
      <c r="L928" s="210"/>
      <c r="N928" s="209"/>
      <c r="O928" s="210"/>
      <c r="Q928" s="209"/>
      <c r="R928" s="210"/>
      <c r="T928" s="209"/>
      <c r="U928" s="210"/>
      <c r="W928" s="209"/>
      <c r="X928" s="210"/>
      <c r="Z928" s="209"/>
      <c r="AA928" s="210"/>
      <c r="AC928" s="209"/>
      <c r="AD928" s="210"/>
      <c r="AF928" s="209"/>
      <c r="AG928" s="210"/>
      <c r="AI928" s="209"/>
      <c r="AJ928" s="210"/>
      <c r="AL928" s="209"/>
      <c r="AM928" s="210"/>
      <c r="AO928" s="209"/>
      <c r="AP928" s="210"/>
      <c r="AR928" s="209"/>
      <c r="AS928" s="210"/>
      <c r="AU928" s="209"/>
      <c r="AV928" s="210"/>
      <c r="AX928" s="209"/>
      <c r="AY928" s="671"/>
      <c r="BA928" s="673"/>
      <c r="BB928" s="674"/>
      <c r="BD928" s="673"/>
      <c r="BE928" s="674"/>
      <c r="BG928" s="209"/>
      <c r="BH928" s="210"/>
      <c r="BJ928" s="209"/>
      <c r="BK928" s="675"/>
      <c r="BM928" s="209"/>
      <c r="BN928" s="210"/>
      <c r="BP928" s="209"/>
      <c r="BQ928" s="210"/>
      <c r="BS928" s="209"/>
      <c r="BT928" s="210"/>
      <c r="BV928" s="209"/>
      <c r="BW928" s="210"/>
      <c r="BY928" s="209"/>
      <c r="BZ928" s="210"/>
      <c r="CB928" s="209"/>
      <c r="CC928" s="210"/>
      <c r="CE928" s="209"/>
      <c r="CF928" s="210"/>
      <c r="CH928" s="209"/>
      <c r="CI928" s="210"/>
      <c r="CK928" s="209"/>
      <c r="CL928" s="210"/>
      <c r="CN928" s="209"/>
      <c r="CO928" s="210"/>
    </row>
    <row r="929" spans="1:93" ht="24.95" customHeight="1">
      <c r="A929" s="654" t="str">
        <f ca="1">IFERROR(IF(INDIRECT($A$14&amp;ROW())&lt;&gt;"",COUNTIF(Summary!$B$30:$B$1054,INDIRECT($A$14&amp;ROW())),""),"")</f>
        <v/>
      </c>
      <c r="B929" s="672"/>
      <c r="C929" s="210"/>
      <c r="E929" s="209"/>
      <c r="F929" s="210"/>
      <c r="H929" s="209"/>
      <c r="I929" s="210"/>
      <c r="K929" s="209"/>
      <c r="L929" s="210"/>
      <c r="N929" s="209"/>
      <c r="O929" s="210"/>
      <c r="Q929" s="209"/>
      <c r="R929" s="210"/>
      <c r="T929" s="209"/>
      <c r="U929" s="210"/>
      <c r="W929" s="209"/>
      <c r="X929" s="210"/>
      <c r="Z929" s="209"/>
      <c r="AA929" s="210"/>
      <c r="AC929" s="209"/>
      <c r="AD929" s="210"/>
      <c r="AF929" s="209"/>
      <c r="AG929" s="210"/>
      <c r="AI929" s="209"/>
      <c r="AJ929" s="210"/>
      <c r="AL929" s="209"/>
      <c r="AM929" s="210"/>
      <c r="AO929" s="209"/>
      <c r="AP929" s="210"/>
      <c r="AR929" s="209"/>
      <c r="AS929" s="210"/>
      <c r="AU929" s="209"/>
      <c r="AV929" s="210"/>
      <c r="AX929" s="209"/>
      <c r="AY929" s="671"/>
      <c r="BA929" s="673"/>
      <c r="BB929" s="674"/>
      <c r="BD929" s="673"/>
      <c r="BE929" s="674"/>
      <c r="BG929" s="209"/>
      <c r="BH929" s="210"/>
      <c r="BJ929" s="209"/>
      <c r="BK929" s="675"/>
      <c r="BM929" s="209"/>
      <c r="BN929" s="210"/>
      <c r="BP929" s="209"/>
      <c r="BQ929" s="210"/>
      <c r="BS929" s="209"/>
      <c r="BT929" s="210"/>
      <c r="BV929" s="209"/>
      <c r="BW929" s="210"/>
      <c r="BY929" s="209"/>
      <c r="BZ929" s="210"/>
      <c r="CB929" s="209"/>
      <c r="CC929" s="210"/>
      <c r="CE929" s="209"/>
      <c r="CF929" s="210"/>
      <c r="CH929" s="209"/>
      <c r="CI929" s="210"/>
      <c r="CK929" s="209"/>
      <c r="CL929" s="210"/>
      <c r="CN929" s="209"/>
      <c r="CO929" s="210"/>
    </row>
    <row r="930" spans="1:93" ht="24.95" customHeight="1">
      <c r="A930" s="654" t="str">
        <f ca="1">IFERROR(IF(INDIRECT($A$14&amp;ROW())&lt;&gt;"",COUNTIF(Summary!$B$30:$B$1054,INDIRECT($A$14&amp;ROW())),""),"")</f>
        <v/>
      </c>
      <c r="B930" s="672"/>
      <c r="C930" s="210"/>
      <c r="E930" s="209"/>
      <c r="F930" s="210"/>
      <c r="H930" s="209"/>
      <c r="I930" s="210"/>
      <c r="K930" s="209"/>
      <c r="L930" s="210"/>
      <c r="N930" s="209"/>
      <c r="O930" s="210"/>
      <c r="Q930" s="209"/>
      <c r="R930" s="210"/>
      <c r="T930" s="209"/>
      <c r="U930" s="210"/>
      <c r="W930" s="209"/>
      <c r="X930" s="210"/>
      <c r="Z930" s="209"/>
      <c r="AA930" s="210"/>
      <c r="AC930" s="209"/>
      <c r="AD930" s="210"/>
      <c r="AF930" s="209"/>
      <c r="AG930" s="210"/>
      <c r="AI930" s="209"/>
      <c r="AJ930" s="210"/>
      <c r="AL930" s="209"/>
      <c r="AM930" s="210"/>
      <c r="AO930" s="209"/>
      <c r="AP930" s="210"/>
      <c r="AR930" s="209"/>
      <c r="AS930" s="210"/>
      <c r="AU930" s="209"/>
      <c r="AV930" s="210"/>
      <c r="AX930" s="209"/>
      <c r="AY930" s="671"/>
      <c r="BA930" s="673"/>
      <c r="BB930" s="674"/>
      <c r="BD930" s="673"/>
      <c r="BE930" s="674"/>
      <c r="BG930" s="209"/>
      <c r="BH930" s="210"/>
      <c r="BJ930" s="209"/>
      <c r="BK930" s="675"/>
      <c r="BM930" s="209"/>
      <c r="BN930" s="210"/>
      <c r="BP930" s="209"/>
      <c r="BQ930" s="210"/>
      <c r="BS930" s="209"/>
      <c r="BT930" s="210"/>
      <c r="BV930" s="209"/>
      <c r="BW930" s="210"/>
      <c r="BY930" s="209"/>
      <c r="BZ930" s="210"/>
      <c r="CB930" s="209"/>
      <c r="CC930" s="210"/>
      <c r="CE930" s="209"/>
      <c r="CF930" s="210"/>
      <c r="CH930" s="209"/>
      <c r="CI930" s="210"/>
      <c r="CK930" s="209"/>
      <c r="CL930" s="210"/>
      <c r="CN930" s="209"/>
      <c r="CO930" s="210"/>
    </row>
    <row r="931" spans="1:93" ht="24.95" customHeight="1">
      <c r="A931" s="654" t="str">
        <f ca="1">IFERROR(IF(INDIRECT($A$14&amp;ROW())&lt;&gt;"",COUNTIF(Summary!$B$30:$B$1054,INDIRECT($A$14&amp;ROW())),""),"")</f>
        <v/>
      </c>
      <c r="B931" s="672"/>
      <c r="C931" s="210"/>
      <c r="E931" s="209"/>
      <c r="F931" s="210"/>
      <c r="H931" s="209"/>
      <c r="I931" s="210"/>
      <c r="K931" s="209"/>
      <c r="L931" s="210"/>
      <c r="N931" s="209"/>
      <c r="O931" s="210"/>
      <c r="Q931" s="209"/>
      <c r="R931" s="210"/>
      <c r="T931" s="209"/>
      <c r="U931" s="210"/>
      <c r="W931" s="209"/>
      <c r="X931" s="210"/>
      <c r="Z931" s="209"/>
      <c r="AA931" s="210"/>
      <c r="AC931" s="209"/>
      <c r="AD931" s="210"/>
      <c r="AF931" s="209"/>
      <c r="AG931" s="210"/>
      <c r="AI931" s="209"/>
      <c r="AJ931" s="210"/>
      <c r="AL931" s="209"/>
      <c r="AM931" s="210"/>
      <c r="AO931" s="209"/>
      <c r="AP931" s="210"/>
      <c r="AR931" s="209"/>
      <c r="AS931" s="210"/>
      <c r="AU931" s="209"/>
      <c r="AV931" s="210"/>
      <c r="AX931" s="209"/>
      <c r="AY931" s="671"/>
      <c r="BA931" s="673"/>
      <c r="BB931" s="674"/>
      <c r="BD931" s="673"/>
      <c r="BE931" s="674"/>
      <c r="BG931" s="209"/>
      <c r="BH931" s="210"/>
      <c r="BJ931" s="209"/>
      <c r="BK931" s="675"/>
      <c r="BM931" s="209"/>
      <c r="BN931" s="210"/>
      <c r="BP931" s="209"/>
      <c r="BQ931" s="210"/>
      <c r="BS931" s="209"/>
      <c r="BT931" s="210"/>
      <c r="BV931" s="209"/>
      <c r="BW931" s="210"/>
      <c r="BY931" s="209"/>
      <c r="BZ931" s="210"/>
      <c r="CB931" s="209"/>
      <c r="CC931" s="210"/>
      <c r="CE931" s="209"/>
      <c r="CF931" s="210"/>
      <c r="CH931" s="209"/>
      <c r="CI931" s="210"/>
      <c r="CK931" s="209"/>
      <c r="CL931" s="210"/>
      <c r="CN931" s="209"/>
      <c r="CO931" s="210"/>
    </row>
    <row r="932" spans="1:93" ht="24.95" customHeight="1">
      <c r="A932" s="654" t="str">
        <f ca="1">IFERROR(IF(INDIRECT($A$14&amp;ROW())&lt;&gt;"",COUNTIF(Summary!$B$30:$B$1054,INDIRECT($A$14&amp;ROW())),""),"")</f>
        <v/>
      </c>
      <c r="B932" s="672"/>
      <c r="C932" s="210"/>
      <c r="E932" s="209"/>
      <c r="F932" s="210"/>
      <c r="H932" s="209"/>
      <c r="I932" s="210"/>
      <c r="K932" s="209"/>
      <c r="L932" s="210"/>
      <c r="N932" s="209"/>
      <c r="O932" s="210"/>
      <c r="Q932" s="209"/>
      <c r="R932" s="210"/>
      <c r="T932" s="209"/>
      <c r="U932" s="210"/>
      <c r="W932" s="209"/>
      <c r="X932" s="210"/>
      <c r="Z932" s="209"/>
      <c r="AA932" s="210"/>
      <c r="AC932" s="209"/>
      <c r="AD932" s="210"/>
      <c r="AF932" s="209"/>
      <c r="AG932" s="210"/>
      <c r="AI932" s="209"/>
      <c r="AJ932" s="210"/>
      <c r="AL932" s="209"/>
      <c r="AM932" s="210"/>
      <c r="AO932" s="209"/>
      <c r="AP932" s="210"/>
      <c r="AR932" s="209"/>
      <c r="AS932" s="210"/>
      <c r="AU932" s="209"/>
      <c r="AV932" s="210"/>
      <c r="AX932" s="209"/>
      <c r="AY932" s="671"/>
      <c r="BA932" s="673"/>
      <c r="BB932" s="674"/>
      <c r="BD932" s="673"/>
      <c r="BE932" s="674"/>
      <c r="BG932" s="209"/>
      <c r="BH932" s="210"/>
      <c r="BJ932" s="209"/>
      <c r="BK932" s="675"/>
      <c r="BM932" s="209"/>
      <c r="BN932" s="210"/>
      <c r="BP932" s="209"/>
      <c r="BQ932" s="210"/>
      <c r="BS932" s="209"/>
      <c r="BT932" s="210"/>
      <c r="BV932" s="209"/>
      <c r="BW932" s="210"/>
      <c r="BY932" s="209"/>
      <c r="BZ932" s="210"/>
      <c r="CB932" s="209"/>
      <c r="CC932" s="210"/>
      <c r="CE932" s="209"/>
      <c r="CF932" s="210"/>
      <c r="CH932" s="209"/>
      <c r="CI932" s="210"/>
      <c r="CK932" s="209"/>
      <c r="CL932" s="210"/>
      <c r="CN932" s="209"/>
      <c r="CO932" s="210"/>
    </row>
    <row r="933" spans="1:93" ht="24.95" customHeight="1">
      <c r="A933" s="654" t="str">
        <f ca="1">IFERROR(IF(INDIRECT($A$14&amp;ROW())&lt;&gt;"",COUNTIF(Summary!$B$30:$B$1054,INDIRECT($A$14&amp;ROW())),""),"")</f>
        <v/>
      </c>
      <c r="B933" s="672"/>
      <c r="C933" s="210"/>
      <c r="E933" s="209"/>
      <c r="F933" s="210"/>
      <c r="H933" s="209"/>
      <c r="I933" s="210"/>
      <c r="K933" s="209"/>
      <c r="L933" s="210"/>
      <c r="N933" s="209"/>
      <c r="O933" s="210"/>
      <c r="Q933" s="209"/>
      <c r="R933" s="210"/>
      <c r="T933" s="209"/>
      <c r="U933" s="210"/>
      <c r="W933" s="209"/>
      <c r="X933" s="210"/>
      <c r="Z933" s="209"/>
      <c r="AA933" s="210"/>
      <c r="AC933" s="209"/>
      <c r="AD933" s="210"/>
      <c r="AF933" s="209"/>
      <c r="AG933" s="210"/>
      <c r="AI933" s="209"/>
      <c r="AJ933" s="210"/>
      <c r="AL933" s="209"/>
      <c r="AM933" s="210"/>
      <c r="AO933" s="209"/>
      <c r="AP933" s="210"/>
      <c r="AR933" s="209"/>
      <c r="AS933" s="210"/>
      <c r="AU933" s="209"/>
      <c r="AV933" s="210"/>
      <c r="AX933" s="209"/>
      <c r="AY933" s="671"/>
      <c r="BA933" s="673"/>
      <c r="BB933" s="674"/>
      <c r="BD933" s="673"/>
      <c r="BE933" s="674"/>
      <c r="BG933" s="209"/>
      <c r="BH933" s="210"/>
      <c r="BJ933" s="209"/>
      <c r="BK933" s="675"/>
      <c r="BM933" s="209"/>
      <c r="BN933" s="210"/>
      <c r="BP933" s="209"/>
      <c r="BQ933" s="210"/>
      <c r="BS933" s="209"/>
      <c r="BT933" s="210"/>
      <c r="BV933" s="209"/>
      <c r="BW933" s="210"/>
      <c r="BY933" s="209"/>
      <c r="BZ933" s="210"/>
      <c r="CB933" s="209"/>
      <c r="CC933" s="210"/>
      <c r="CE933" s="209"/>
      <c r="CF933" s="210"/>
      <c r="CH933" s="209"/>
      <c r="CI933" s="210"/>
      <c r="CK933" s="209"/>
      <c r="CL933" s="210"/>
      <c r="CN933" s="209"/>
      <c r="CO933" s="210"/>
    </row>
    <row r="934" spans="1:93" ht="24.95" customHeight="1">
      <c r="A934" s="654" t="str">
        <f ca="1">IFERROR(IF(INDIRECT($A$14&amp;ROW())&lt;&gt;"",COUNTIF(Summary!$B$30:$B$1054,INDIRECT($A$14&amp;ROW())),""),"")</f>
        <v/>
      </c>
      <c r="B934" s="672"/>
      <c r="C934" s="210"/>
      <c r="E934" s="209"/>
      <c r="F934" s="210"/>
      <c r="H934" s="209"/>
      <c r="I934" s="210"/>
      <c r="K934" s="209"/>
      <c r="L934" s="210"/>
      <c r="N934" s="209"/>
      <c r="O934" s="210"/>
      <c r="Q934" s="209"/>
      <c r="R934" s="210"/>
      <c r="T934" s="209"/>
      <c r="U934" s="210"/>
      <c r="W934" s="209"/>
      <c r="X934" s="210"/>
      <c r="Z934" s="209"/>
      <c r="AA934" s="210"/>
      <c r="AC934" s="209"/>
      <c r="AD934" s="210"/>
      <c r="AF934" s="209"/>
      <c r="AG934" s="210"/>
      <c r="AI934" s="209"/>
      <c r="AJ934" s="210"/>
      <c r="AL934" s="209"/>
      <c r="AM934" s="210"/>
      <c r="AO934" s="209"/>
      <c r="AP934" s="210"/>
      <c r="AR934" s="209"/>
      <c r="AS934" s="210"/>
      <c r="AU934" s="209"/>
      <c r="AV934" s="210"/>
      <c r="AX934" s="209"/>
      <c r="AY934" s="671"/>
      <c r="BA934" s="673"/>
      <c r="BB934" s="674"/>
      <c r="BD934" s="673"/>
      <c r="BE934" s="674"/>
      <c r="BG934" s="209"/>
      <c r="BH934" s="210"/>
      <c r="BJ934" s="209"/>
      <c r="BK934" s="675"/>
      <c r="BM934" s="209"/>
      <c r="BN934" s="210"/>
      <c r="BP934" s="209"/>
      <c r="BQ934" s="210"/>
      <c r="BS934" s="209"/>
      <c r="BT934" s="210"/>
      <c r="BV934" s="209"/>
      <c r="BW934" s="210"/>
      <c r="BY934" s="209"/>
      <c r="BZ934" s="210"/>
      <c r="CB934" s="209"/>
      <c r="CC934" s="210"/>
      <c r="CE934" s="209"/>
      <c r="CF934" s="210"/>
      <c r="CH934" s="209"/>
      <c r="CI934" s="210"/>
      <c r="CK934" s="209"/>
      <c r="CL934" s="210"/>
      <c r="CN934" s="209"/>
      <c r="CO934" s="210"/>
    </row>
    <row r="935" spans="1:93" ht="24.95" customHeight="1">
      <c r="A935" s="654" t="str">
        <f ca="1">IFERROR(IF(INDIRECT($A$14&amp;ROW())&lt;&gt;"",COUNTIF(Summary!$B$30:$B$1054,INDIRECT($A$14&amp;ROW())),""),"")</f>
        <v/>
      </c>
      <c r="B935" s="672"/>
      <c r="C935" s="210"/>
      <c r="E935" s="209"/>
      <c r="F935" s="210"/>
      <c r="H935" s="209"/>
      <c r="I935" s="210"/>
      <c r="K935" s="209"/>
      <c r="L935" s="210"/>
      <c r="N935" s="209"/>
      <c r="O935" s="210"/>
      <c r="Q935" s="209"/>
      <c r="R935" s="210"/>
      <c r="T935" s="209"/>
      <c r="U935" s="210"/>
      <c r="W935" s="209"/>
      <c r="X935" s="210"/>
      <c r="Z935" s="209"/>
      <c r="AA935" s="210"/>
      <c r="AC935" s="209"/>
      <c r="AD935" s="210"/>
      <c r="AF935" s="209"/>
      <c r="AG935" s="210"/>
      <c r="AI935" s="209"/>
      <c r="AJ935" s="210"/>
      <c r="AL935" s="209"/>
      <c r="AM935" s="210"/>
      <c r="AO935" s="209"/>
      <c r="AP935" s="210"/>
      <c r="AR935" s="209"/>
      <c r="AS935" s="210"/>
      <c r="AU935" s="209"/>
      <c r="AV935" s="210"/>
      <c r="AX935" s="209"/>
      <c r="AY935" s="671"/>
      <c r="BA935" s="673"/>
      <c r="BB935" s="674"/>
      <c r="BD935" s="673"/>
      <c r="BE935" s="674"/>
      <c r="BG935" s="209"/>
      <c r="BH935" s="210"/>
      <c r="BJ935" s="209"/>
      <c r="BK935" s="675"/>
      <c r="BM935" s="209"/>
      <c r="BN935" s="210"/>
      <c r="BP935" s="209"/>
      <c r="BQ935" s="210"/>
      <c r="BS935" s="209"/>
      <c r="BT935" s="210"/>
      <c r="BV935" s="209"/>
      <c r="BW935" s="210"/>
      <c r="BY935" s="209"/>
      <c r="BZ935" s="210"/>
      <c r="CB935" s="209"/>
      <c r="CC935" s="210"/>
      <c r="CE935" s="209"/>
      <c r="CF935" s="210"/>
      <c r="CH935" s="209"/>
      <c r="CI935" s="210"/>
      <c r="CK935" s="209"/>
      <c r="CL935" s="210"/>
      <c r="CN935" s="209"/>
      <c r="CO935" s="210"/>
    </row>
    <row r="936" spans="1:93" ht="24.95" customHeight="1">
      <c r="A936" s="654" t="str">
        <f ca="1">IFERROR(IF(INDIRECT($A$14&amp;ROW())&lt;&gt;"",COUNTIF(Summary!$B$30:$B$1054,INDIRECT($A$14&amp;ROW())),""),"")</f>
        <v/>
      </c>
      <c r="B936" s="672"/>
      <c r="C936" s="210"/>
      <c r="E936" s="209"/>
      <c r="F936" s="210"/>
      <c r="H936" s="209"/>
      <c r="I936" s="210"/>
      <c r="K936" s="209"/>
      <c r="L936" s="210"/>
      <c r="N936" s="209"/>
      <c r="O936" s="210"/>
      <c r="Q936" s="209"/>
      <c r="R936" s="210"/>
      <c r="T936" s="209"/>
      <c r="U936" s="210"/>
      <c r="W936" s="209"/>
      <c r="X936" s="210"/>
      <c r="Z936" s="209"/>
      <c r="AA936" s="210"/>
      <c r="AC936" s="209"/>
      <c r="AD936" s="210"/>
      <c r="AF936" s="209"/>
      <c r="AG936" s="210"/>
      <c r="AI936" s="209"/>
      <c r="AJ936" s="210"/>
      <c r="AL936" s="209"/>
      <c r="AM936" s="210"/>
      <c r="AO936" s="209"/>
      <c r="AP936" s="210"/>
      <c r="AR936" s="209"/>
      <c r="AS936" s="210"/>
      <c r="AU936" s="209"/>
      <c r="AV936" s="210"/>
      <c r="AX936" s="209"/>
      <c r="AY936" s="671"/>
      <c r="BA936" s="673"/>
      <c r="BB936" s="674"/>
      <c r="BD936" s="673"/>
      <c r="BE936" s="674"/>
      <c r="BG936" s="209"/>
      <c r="BH936" s="210"/>
      <c r="BJ936" s="209"/>
      <c r="BK936" s="675"/>
      <c r="BM936" s="209"/>
      <c r="BN936" s="210"/>
      <c r="BP936" s="209"/>
      <c r="BQ936" s="210"/>
      <c r="BS936" s="209"/>
      <c r="BT936" s="210"/>
      <c r="BV936" s="209"/>
      <c r="BW936" s="210"/>
      <c r="BY936" s="209"/>
      <c r="BZ936" s="210"/>
      <c r="CB936" s="209"/>
      <c r="CC936" s="210"/>
      <c r="CE936" s="209"/>
      <c r="CF936" s="210"/>
      <c r="CH936" s="209"/>
      <c r="CI936" s="210"/>
      <c r="CK936" s="209"/>
      <c r="CL936" s="210"/>
      <c r="CN936" s="209"/>
      <c r="CO936" s="210"/>
    </row>
    <row r="937" spans="1:93" ht="24.95" customHeight="1">
      <c r="A937" s="654" t="str">
        <f ca="1">IFERROR(IF(INDIRECT($A$14&amp;ROW())&lt;&gt;"",COUNTIF(Summary!$B$30:$B$1054,INDIRECT($A$14&amp;ROW())),""),"")</f>
        <v/>
      </c>
      <c r="B937" s="672"/>
      <c r="C937" s="210"/>
      <c r="E937" s="209"/>
      <c r="F937" s="210"/>
      <c r="H937" s="209"/>
      <c r="I937" s="210"/>
      <c r="K937" s="209"/>
      <c r="L937" s="210"/>
      <c r="N937" s="209"/>
      <c r="O937" s="210"/>
      <c r="Q937" s="209"/>
      <c r="R937" s="210"/>
      <c r="T937" s="209"/>
      <c r="U937" s="210"/>
      <c r="W937" s="209"/>
      <c r="X937" s="210"/>
      <c r="Z937" s="209"/>
      <c r="AA937" s="210"/>
      <c r="AC937" s="209"/>
      <c r="AD937" s="210"/>
      <c r="AF937" s="209"/>
      <c r="AG937" s="210"/>
      <c r="AI937" s="209"/>
      <c r="AJ937" s="210"/>
      <c r="AL937" s="209"/>
      <c r="AM937" s="210"/>
      <c r="AO937" s="209"/>
      <c r="AP937" s="210"/>
      <c r="AR937" s="209"/>
      <c r="AS937" s="210"/>
      <c r="AU937" s="209"/>
      <c r="AV937" s="210"/>
      <c r="AX937" s="209"/>
      <c r="AY937" s="671"/>
      <c r="BA937" s="673"/>
      <c r="BB937" s="674"/>
      <c r="BD937" s="673"/>
      <c r="BE937" s="674"/>
      <c r="BG937" s="209"/>
      <c r="BH937" s="210"/>
      <c r="BJ937" s="209"/>
      <c r="BK937" s="675"/>
      <c r="BM937" s="209"/>
      <c r="BN937" s="210"/>
      <c r="BP937" s="209"/>
      <c r="BQ937" s="210"/>
      <c r="BS937" s="209"/>
      <c r="BT937" s="210"/>
      <c r="BV937" s="209"/>
      <c r="BW937" s="210"/>
      <c r="BY937" s="209"/>
      <c r="BZ937" s="210"/>
      <c r="CB937" s="209"/>
      <c r="CC937" s="210"/>
      <c r="CE937" s="209"/>
      <c r="CF937" s="210"/>
      <c r="CH937" s="209"/>
      <c r="CI937" s="210"/>
      <c r="CK937" s="209"/>
      <c r="CL937" s="210"/>
      <c r="CN937" s="209"/>
      <c r="CO937" s="210"/>
    </row>
    <row r="938" spans="1:93" ht="24.95" customHeight="1">
      <c r="A938" s="654" t="str">
        <f ca="1">IFERROR(IF(INDIRECT($A$14&amp;ROW())&lt;&gt;"",COUNTIF(Summary!$B$30:$B$1054,INDIRECT($A$14&amp;ROW())),""),"")</f>
        <v/>
      </c>
      <c r="B938" s="672"/>
      <c r="C938" s="210"/>
      <c r="E938" s="209"/>
      <c r="F938" s="210"/>
      <c r="H938" s="209"/>
      <c r="I938" s="210"/>
      <c r="K938" s="209"/>
      <c r="L938" s="210"/>
      <c r="N938" s="209"/>
      <c r="O938" s="210"/>
      <c r="Q938" s="209"/>
      <c r="R938" s="210"/>
      <c r="T938" s="209"/>
      <c r="U938" s="210"/>
      <c r="W938" s="209"/>
      <c r="X938" s="210"/>
      <c r="Z938" s="209"/>
      <c r="AA938" s="210"/>
      <c r="AC938" s="209"/>
      <c r="AD938" s="210"/>
      <c r="AF938" s="209"/>
      <c r="AG938" s="210"/>
      <c r="AI938" s="209"/>
      <c r="AJ938" s="210"/>
      <c r="AL938" s="209"/>
      <c r="AM938" s="210"/>
      <c r="AO938" s="209"/>
      <c r="AP938" s="210"/>
      <c r="AR938" s="209"/>
      <c r="AS938" s="210"/>
      <c r="AU938" s="209"/>
      <c r="AV938" s="210"/>
      <c r="AX938" s="209"/>
      <c r="AY938" s="671"/>
      <c r="BA938" s="673"/>
      <c r="BB938" s="674"/>
      <c r="BD938" s="673"/>
      <c r="BE938" s="674"/>
      <c r="BG938" s="209"/>
      <c r="BH938" s="210"/>
      <c r="BJ938" s="209"/>
      <c r="BK938" s="675"/>
      <c r="BM938" s="209"/>
      <c r="BN938" s="210"/>
      <c r="BP938" s="209"/>
      <c r="BQ938" s="210"/>
      <c r="BS938" s="209"/>
      <c r="BT938" s="210"/>
      <c r="BV938" s="209"/>
      <c r="BW938" s="210"/>
      <c r="BY938" s="209"/>
      <c r="BZ938" s="210"/>
      <c r="CB938" s="209"/>
      <c r="CC938" s="210"/>
      <c r="CE938" s="209"/>
      <c r="CF938" s="210"/>
      <c r="CH938" s="209"/>
      <c r="CI938" s="210"/>
      <c r="CK938" s="209"/>
      <c r="CL938" s="210"/>
      <c r="CN938" s="209"/>
      <c r="CO938" s="210"/>
    </row>
    <row r="939" spans="1:93" ht="24.95" customHeight="1">
      <c r="A939" s="654" t="str">
        <f ca="1">IFERROR(IF(INDIRECT($A$14&amp;ROW())&lt;&gt;"",COUNTIF(Summary!$B$30:$B$1054,INDIRECT($A$14&amp;ROW())),""),"")</f>
        <v/>
      </c>
      <c r="B939" s="672"/>
      <c r="C939" s="210"/>
      <c r="E939" s="209"/>
      <c r="F939" s="210"/>
      <c r="H939" s="209"/>
      <c r="I939" s="210"/>
      <c r="K939" s="209"/>
      <c r="L939" s="210"/>
      <c r="N939" s="209"/>
      <c r="O939" s="210"/>
      <c r="Q939" s="209"/>
      <c r="R939" s="210"/>
      <c r="T939" s="209"/>
      <c r="U939" s="210"/>
      <c r="W939" s="209"/>
      <c r="X939" s="210"/>
      <c r="Z939" s="209"/>
      <c r="AA939" s="210"/>
      <c r="AC939" s="209"/>
      <c r="AD939" s="210"/>
      <c r="AF939" s="209"/>
      <c r="AG939" s="210"/>
      <c r="AI939" s="209"/>
      <c r="AJ939" s="210"/>
      <c r="AL939" s="209"/>
      <c r="AM939" s="210"/>
      <c r="AO939" s="209"/>
      <c r="AP939" s="210"/>
      <c r="AR939" s="209"/>
      <c r="AS939" s="210"/>
      <c r="AU939" s="209"/>
      <c r="AV939" s="210"/>
      <c r="AX939" s="209"/>
      <c r="AY939" s="671"/>
      <c r="BA939" s="673"/>
      <c r="BB939" s="674"/>
      <c r="BD939" s="673"/>
      <c r="BE939" s="674"/>
      <c r="BG939" s="209"/>
      <c r="BH939" s="210"/>
      <c r="BJ939" s="209"/>
      <c r="BK939" s="675"/>
      <c r="BM939" s="209"/>
      <c r="BN939" s="210"/>
      <c r="BP939" s="209"/>
      <c r="BQ939" s="210"/>
      <c r="BS939" s="209"/>
      <c r="BT939" s="210"/>
      <c r="BV939" s="209"/>
      <c r="BW939" s="210"/>
      <c r="BY939" s="209"/>
      <c r="BZ939" s="210"/>
      <c r="CB939" s="209"/>
      <c r="CC939" s="210"/>
      <c r="CE939" s="209"/>
      <c r="CF939" s="210"/>
      <c r="CH939" s="209"/>
      <c r="CI939" s="210"/>
      <c r="CK939" s="209"/>
      <c r="CL939" s="210"/>
      <c r="CN939" s="209"/>
      <c r="CO939" s="210"/>
    </row>
    <row r="940" spans="1:93" ht="24.95" customHeight="1">
      <c r="A940" s="654" t="str">
        <f ca="1">IFERROR(IF(INDIRECT($A$14&amp;ROW())&lt;&gt;"",COUNTIF(Summary!$B$30:$B$1054,INDIRECT($A$14&amp;ROW())),""),"")</f>
        <v/>
      </c>
      <c r="B940" s="672"/>
      <c r="C940" s="210"/>
      <c r="E940" s="209"/>
      <c r="F940" s="210"/>
      <c r="H940" s="209"/>
      <c r="I940" s="210"/>
      <c r="K940" s="209"/>
      <c r="L940" s="210"/>
      <c r="N940" s="209"/>
      <c r="O940" s="210"/>
      <c r="Q940" s="209"/>
      <c r="R940" s="210"/>
      <c r="T940" s="209"/>
      <c r="U940" s="210"/>
      <c r="W940" s="209"/>
      <c r="X940" s="210"/>
      <c r="Z940" s="209"/>
      <c r="AA940" s="210"/>
      <c r="AC940" s="209"/>
      <c r="AD940" s="210"/>
      <c r="AF940" s="209"/>
      <c r="AG940" s="210"/>
      <c r="AI940" s="209"/>
      <c r="AJ940" s="210"/>
      <c r="AL940" s="209"/>
      <c r="AM940" s="210"/>
      <c r="AO940" s="209"/>
      <c r="AP940" s="210"/>
      <c r="AR940" s="209"/>
      <c r="AS940" s="210"/>
      <c r="AU940" s="209"/>
      <c r="AV940" s="210"/>
      <c r="AX940" s="209"/>
      <c r="AY940" s="671"/>
      <c r="BA940" s="673"/>
      <c r="BB940" s="674"/>
      <c r="BD940" s="673"/>
      <c r="BE940" s="674"/>
      <c r="BG940" s="209"/>
      <c r="BH940" s="210"/>
      <c r="BJ940" s="209"/>
      <c r="BK940" s="675"/>
      <c r="BM940" s="209"/>
      <c r="BN940" s="210"/>
      <c r="BP940" s="209"/>
      <c r="BQ940" s="210"/>
      <c r="BS940" s="209"/>
      <c r="BT940" s="210"/>
      <c r="BV940" s="209"/>
      <c r="BW940" s="210"/>
      <c r="BY940" s="209"/>
      <c r="BZ940" s="210"/>
      <c r="CB940" s="209"/>
      <c r="CC940" s="210"/>
      <c r="CE940" s="209"/>
      <c r="CF940" s="210"/>
      <c r="CH940" s="209"/>
      <c r="CI940" s="210"/>
      <c r="CK940" s="209"/>
      <c r="CL940" s="210"/>
      <c r="CN940" s="209"/>
      <c r="CO940" s="210"/>
    </row>
    <row r="941" spans="1:93" ht="24.95" customHeight="1">
      <c r="A941" s="654" t="str">
        <f ca="1">IFERROR(IF(INDIRECT($A$14&amp;ROW())&lt;&gt;"",COUNTIF(Summary!$B$30:$B$1054,INDIRECT($A$14&amp;ROW())),""),"")</f>
        <v/>
      </c>
      <c r="B941" s="672"/>
      <c r="C941" s="210"/>
      <c r="E941" s="209"/>
      <c r="F941" s="210"/>
      <c r="H941" s="209"/>
      <c r="I941" s="210"/>
      <c r="K941" s="209"/>
      <c r="L941" s="210"/>
      <c r="N941" s="209"/>
      <c r="O941" s="210"/>
      <c r="Q941" s="209"/>
      <c r="R941" s="210"/>
      <c r="T941" s="209"/>
      <c r="U941" s="210"/>
      <c r="W941" s="209"/>
      <c r="X941" s="210"/>
      <c r="Z941" s="209"/>
      <c r="AA941" s="210"/>
      <c r="AC941" s="209"/>
      <c r="AD941" s="210"/>
      <c r="AF941" s="209"/>
      <c r="AG941" s="210"/>
      <c r="AI941" s="209"/>
      <c r="AJ941" s="210"/>
      <c r="AL941" s="209"/>
      <c r="AM941" s="210"/>
      <c r="AO941" s="209"/>
      <c r="AP941" s="210"/>
      <c r="AR941" s="209"/>
      <c r="AS941" s="210"/>
      <c r="AU941" s="209"/>
      <c r="AV941" s="210"/>
      <c r="AX941" s="209"/>
      <c r="AY941" s="671"/>
      <c r="BA941" s="673"/>
      <c r="BB941" s="674"/>
      <c r="BD941" s="673"/>
      <c r="BE941" s="674"/>
      <c r="BG941" s="209"/>
      <c r="BH941" s="210"/>
      <c r="BJ941" s="209"/>
      <c r="BK941" s="675"/>
      <c r="BM941" s="209"/>
      <c r="BN941" s="210"/>
      <c r="BP941" s="209"/>
      <c r="BQ941" s="210"/>
      <c r="BS941" s="209"/>
      <c r="BT941" s="210"/>
      <c r="BV941" s="209"/>
      <c r="BW941" s="210"/>
      <c r="BY941" s="209"/>
      <c r="BZ941" s="210"/>
      <c r="CB941" s="209"/>
      <c r="CC941" s="210"/>
      <c r="CE941" s="209"/>
      <c r="CF941" s="210"/>
      <c r="CH941" s="209"/>
      <c r="CI941" s="210"/>
      <c r="CK941" s="209"/>
      <c r="CL941" s="210"/>
      <c r="CN941" s="209"/>
      <c r="CO941" s="210"/>
    </row>
    <row r="942" spans="1:93" ht="24.95" customHeight="1">
      <c r="A942" s="654" t="str">
        <f ca="1">IFERROR(IF(INDIRECT($A$14&amp;ROW())&lt;&gt;"",COUNTIF(Summary!$B$30:$B$1054,INDIRECT($A$14&amp;ROW())),""),"")</f>
        <v/>
      </c>
      <c r="B942" s="672"/>
      <c r="C942" s="210"/>
      <c r="E942" s="209"/>
      <c r="F942" s="210"/>
      <c r="H942" s="209"/>
      <c r="I942" s="210"/>
      <c r="K942" s="209"/>
      <c r="L942" s="210"/>
      <c r="N942" s="209"/>
      <c r="O942" s="210"/>
      <c r="Q942" s="209"/>
      <c r="R942" s="210"/>
      <c r="T942" s="209"/>
      <c r="U942" s="210"/>
      <c r="W942" s="209"/>
      <c r="X942" s="210"/>
      <c r="Z942" s="209"/>
      <c r="AA942" s="210"/>
      <c r="AC942" s="209"/>
      <c r="AD942" s="210"/>
      <c r="AF942" s="209"/>
      <c r="AG942" s="210"/>
      <c r="AI942" s="209"/>
      <c r="AJ942" s="210"/>
      <c r="AL942" s="209"/>
      <c r="AM942" s="210"/>
      <c r="AO942" s="209"/>
      <c r="AP942" s="210"/>
      <c r="AR942" s="209"/>
      <c r="AS942" s="210"/>
      <c r="AU942" s="209"/>
      <c r="AV942" s="210"/>
      <c r="AX942" s="209"/>
      <c r="AY942" s="671"/>
      <c r="BA942" s="673"/>
      <c r="BB942" s="674"/>
      <c r="BD942" s="673"/>
      <c r="BE942" s="674"/>
      <c r="BG942" s="209"/>
      <c r="BH942" s="210"/>
      <c r="BJ942" s="209"/>
      <c r="BK942" s="675"/>
      <c r="BM942" s="209"/>
      <c r="BN942" s="210"/>
      <c r="BP942" s="209"/>
      <c r="BQ942" s="210"/>
      <c r="BS942" s="209"/>
      <c r="BT942" s="210"/>
      <c r="BV942" s="209"/>
      <c r="BW942" s="210"/>
      <c r="BY942" s="209"/>
      <c r="BZ942" s="210"/>
      <c r="CB942" s="209"/>
      <c r="CC942" s="210"/>
      <c r="CE942" s="209"/>
      <c r="CF942" s="210"/>
      <c r="CH942" s="209"/>
      <c r="CI942" s="210"/>
      <c r="CK942" s="209"/>
      <c r="CL942" s="210"/>
      <c r="CN942" s="209"/>
      <c r="CO942" s="210"/>
    </row>
    <row r="943" spans="1:93" ht="24.95" customHeight="1">
      <c r="A943" s="654" t="str">
        <f ca="1">IFERROR(IF(INDIRECT($A$14&amp;ROW())&lt;&gt;"",COUNTIF(Summary!$B$30:$B$1054,INDIRECT($A$14&amp;ROW())),""),"")</f>
        <v/>
      </c>
      <c r="B943" s="672"/>
      <c r="C943" s="210"/>
      <c r="E943" s="209"/>
      <c r="F943" s="210"/>
      <c r="H943" s="209"/>
      <c r="I943" s="210"/>
      <c r="K943" s="209"/>
      <c r="L943" s="210"/>
      <c r="N943" s="209"/>
      <c r="O943" s="210"/>
      <c r="Q943" s="209"/>
      <c r="R943" s="210"/>
      <c r="T943" s="209"/>
      <c r="U943" s="210"/>
      <c r="W943" s="209"/>
      <c r="X943" s="210"/>
      <c r="Z943" s="209"/>
      <c r="AA943" s="210"/>
      <c r="AC943" s="209"/>
      <c r="AD943" s="210"/>
      <c r="AF943" s="209"/>
      <c r="AG943" s="210"/>
      <c r="AI943" s="209"/>
      <c r="AJ943" s="210"/>
      <c r="AL943" s="209"/>
      <c r="AM943" s="210"/>
      <c r="AO943" s="209"/>
      <c r="AP943" s="210"/>
      <c r="AR943" s="209"/>
      <c r="AS943" s="210"/>
      <c r="AU943" s="209"/>
      <c r="AV943" s="210"/>
      <c r="AX943" s="209"/>
      <c r="AY943" s="671"/>
      <c r="BA943" s="673"/>
      <c r="BB943" s="674"/>
      <c r="BD943" s="673"/>
      <c r="BE943" s="674"/>
      <c r="BG943" s="209"/>
      <c r="BH943" s="210"/>
      <c r="BJ943" s="209"/>
      <c r="BK943" s="675"/>
      <c r="BM943" s="209"/>
      <c r="BN943" s="210"/>
      <c r="BP943" s="209"/>
      <c r="BQ943" s="210"/>
      <c r="BS943" s="209"/>
      <c r="BT943" s="210"/>
      <c r="BV943" s="209"/>
      <c r="BW943" s="210"/>
      <c r="BY943" s="209"/>
      <c r="BZ943" s="210"/>
      <c r="CB943" s="209"/>
      <c r="CC943" s="210"/>
      <c r="CE943" s="209"/>
      <c r="CF943" s="210"/>
      <c r="CH943" s="209"/>
      <c r="CI943" s="210"/>
      <c r="CK943" s="209"/>
      <c r="CL943" s="210"/>
      <c r="CN943" s="209"/>
      <c r="CO943" s="210"/>
    </row>
    <row r="944" spans="1:93" ht="24.95" customHeight="1">
      <c r="A944" s="654" t="str">
        <f ca="1">IFERROR(IF(INDIRECT($A$14&amp;ROW())&lt;&gt;"",COUNTIF(Summary!$B$30:$B$1054,INDIRECT($A$14&amp;ROW())),""),"")</f>
        <v/>
      </c>
      <c r="B944" s="672"/>
      <c r="C944" s="210"/>
      <c r="E944" s="209"/>
      <c r="F944" s="210"/>
      <c r="H944" s="209"/>
      <c r="I944" s="210"/>
      <c r="K944" s="209"/>
      <c r="L944" s="210"/>
      <c r="N944" s="209"/>
      <c r="O944" s="210"/>
      <c r="Q944" s="209"/>
      <c r="R944" s="210"/>
      <c r="T944" s="209"/>
      <c r="U944" s="210"/>
      <c r="W944" s="209"/>
      <c r="X944" s="210"/>
      <c r="Z944" s="209"/>
      <c r="AA944" s="210"/>
      <c r="AC944" s="209"/>
      <c r="AD944" s="210"/>
      <c r="AF944" s="209"/>
      <c r="AG944" s="210"/>
      <c r="AI944" s="209"/>
      <c r="AJ944" s="210"/>
      <c r="AL944" s="209"/>
      <c r="AM944" s="210"/>
      <c r="AO944" s="209"/>
      <c r="AP944" s="210"/>
      <c r="AR944" s="209"/>
      <c r="AS944" s="210"/>
      <c r="AU944" s="209"/>
      <c r="AV944" s="210"/>
      <c r="AX944" s="209"/>
      <c r="AY944" s="671"/>
      <c r="BA944" s="673"/>
      <c r="BB944" s="674"/>
      <c r="BD944" s="673"/>
      <c r="BE944" s="674"/>
      <c r="BG944" s="209"/>
      <c r="BH944" s="210"/>
      <c r="BJ944" s="209"/>
      <c r="BK944" s="675"/>
      <c r="BM944" s="209"/>
      <c r="BN944" s="210"/>
      <c r="BP944" s="209"/>
      <c r="BQ944" s="210"/>
      <c r="BS944" s="209"/>
      <c r="BT944" s="210"/>
      <c r="BV944" s="209"/>
      <c r="BW944" s="210"/>
      <c r="BY944" s="209"/>
      <c r="BZ944" s="210"/>
      <c r="CB944" s="209"/>
      <c r="CC944" s="210"/>
      <c r="CE944" s="209"/>
      <c r="CF944" s="210"/>
      <c r="CH944" s="209"/>
      <c r="CI944" s="210"/>
      <c r="CK944" s="209"/>
      <c r="CL944" s="210"/>
      <c r="CN944" s="209"/>
      <c r="CO944" s="210"/>
    </row>
    <row r="945" spans="1:93" ht="24.95" customHeight="1">
      <c r="A945" s="654" t="str">
        <f ca="1">IFERROR(IF(INDIRECT($A$14&amp;ROW())&lt;&gt;"",COUNTIF(Summary!$B$30:$B$1054,INDIRECT($A$14&amp;ROW())),""),"")</f>
        <v/>
      </c>
      <c r="B945" s="672"/>
      <c r="C945" s="210"/>
      <c r="E945" s="209"/>
      <c r="F945" s="210"/>
      <c r="H945" s="209"/>
      <c r="I945" s="210"/>
      <c r="K945" s="209"/>
      <c r="L945" s="210"/>
      <c r="N945" s="209"/>
      <c r="O945" s="210"/>
      <c r="Q945" s="209"/>
      <c r="R945" s="210"/>
      <c r="T945" s="209"/>
      <c r="U945" s="210"/>
      <c r="W945" s="209"/>
      <c r="X945" s="210"/>
      <c r="Z945" s="209"/>
      <c r="AA945" s="210"/>
      <c r="AC945" s="209"/>
      <c r="AD945" s="210"/>
      <c r="AF945" s="209"/>
      <c r="AG945" s="210"/>
      <c r="AI945" s="209"/>
      <c r="AJ945" s="210"/>
      <c r="AL945" s="209"/>
      <c r="AM945" s="210"/>
      <c r="AO945" s="209"/>
      <c r="AP945" s="210"/>
      <c r="AR945" s="209"/>
      <c r="AS945" s="210"/>
      <c r="AU945" s="209"/>
      <c r="AV945" s="210"/>
      <c r="AX945" s="209"/>
      <c r="AY945" s="671"/>
      <c r="BA945" s="673"/>
      <c r="BB945" s="674"/>
      <c r="BD945" s="673"/>
      <c r="BE945" s="674"/>
      <c r="BG945" s="209"/>
      <c r="BH945" s="210"/>
      <c r="BJ945" s="209"/>
      <c r="BK945" s="675"/>
      <c r="BM945" s="209"/>
      <c r="BN945" s="210"/>
      <c r="BP945" s="209"/>
      <c r="BQ945" s="210"/>
      <c r="BS945" s="209"/>
      <c r="BT945" s="210"/>
      <c r="BV945" s="209"/>
      <c r="BW945" s="210"/>
      <c r="BY945" s="209"/>
      <c r="BZ945" s="210"/>
      <c r="CB945" s="209"/>
      <c r="CC945" s="210"/>
      <c r="CE945" s="209"/>
      <c r="CF945" s="210"/>
      <c r="CH945" s="209"/>
      <c r="CI945" s="210"/>
      <c r="CK945" s="209"/>
      <c r="CL945" s="210"/>
      <c r="CN945" s="209"/>
      <c r="CO945" s="210"/>
    </row>
    <row r="946" spans="1:93" ht="24.95" customHeight="1">
      <c r="A946" s="654" t="str">
        <f ca="1">IFERROR(IF(INDIRECT($A$14&amp;ROW())&lt;&gt;"",COUNTIF(Summary!$B$30:$B$1054,INDIRECT($A$14&amp;ROW())),""),"")</f>
        <v/>
      </c>
      <c r="B946" s="672"/>
      <c r="C946" s="210"/>
      <c r="E946" s="209"/>
      <c r="F946" s="210"/>
      <c r="H946" s="209"/>
      <c r="I946" s="210"/>
      <c r="K946" s="209"/>
      <c r="L946" s="210"/>
      <c r="N946" s="209"/>
      <c r="O946" s="210"/>
      <c r="Q946" s="209"/>
      <c r="R946" s="210"/>
      <c r="T946" s="209"/>
      <c r="U946" s="210"/>
      <c r="W946" s="209"/>
      <c r="X946" s="210"/>
      <c r="Z946" s="209"/>
      <c r="AA946" s="210"/>
      <c r="AC946" s="209"/>
      <c r="AD946" s="210"/>
      <c r="AF946" s="209"/>
      <c r="AG946" s="210"/>
      <c r="AI946" s="209"/>
      <c r="AJ946" s="210"/>
      <c r="AL946" s="209"/>
      <c r="AM946" s="210"/>
      <c r="AO946" s="209"/>
      <c r="AP946" s="210"/>
      <c r="AR946" s="209"/>
      <c r="AS946" s="210"/>
      <c r="AU946" s="209"/>
      <c r="AV946" s="210"/>
      <c r="AX946" s="209"/>
      <c r="AY946" s="671"/>
      <c r="BA946" s="673"/>
      <c r="BB946" s="674"/>
      <c r="BD946" s="673"/>
      <c r="BE946" s="674"/>
      <c r="BG946" s="209"/>
      <c r="BH946" s="210"/>
      <c r="BJ946" s="209"/>
      <c r="BK946" s="675"/>
      <c r="BM946" s="209"/>
      <c r="BN946" s="210"/>
      <c r="BP946" s="209"/>
      <c r="BQ946" s="210"/>
      <c r="BS946" s="209"/>
      <c r="BT946" s="210"/>
      <c r="BV946" s="209"/>
      <c r="BW946" s="210"/>
      <c r="BY946" s="209"/>
      <c r="BZ946" s="210"/>
      <c r="CB946" s="209"/>
      <c r="CC946" s="210"/>
      <c r="CE946" s="209"/>
      <c r="CF946" s="210"/>
      <c r="CH946" s="209"/>
      <c r="CI946" s="210"/>
      <c r="CK946" s="209"/>
      <c r="CL946" s="210"/>
      <c r="CN946" s="209"/>
      <c r="CO946" s="210"/>
    </row>
    <row r="947" spans="1:93" ht="24.95" customHeight="1">
      <c r="A947" s="654" t="str">
        <f ca="1">IFERROR(IF(INDIRECT($A$14&amp;ROW())&lt;&gt;"",COUNTIF(Summary!$B$30:$B$1054,INDIRECT($A$14&amp;ROW())),""),"")</f>
        <v/>
      </c>
      <c r="B947" s="672"/>
      <c r="C947" s="210"/>
      <c r="E947" s="209"/>
      <c r="F947" s="210"/>
      <c r="H947" s="209"/>
      <c r="I947" s="210"/>
      <c r="K947" s="209"/>
      <c r="L947" s="210"/>
      <c r="N947" s="209"/>
      <c r="O947" s="210"/>
      <c r="Q947" s="209"/>
      <c r="R947" s="210"/>
      <c r="T947" s="209"/>
      <c r="U947" s="210"/>
      <c r="W947" s="209"/>
      <c r="X947" s="210"/>
      <c r="Z947" s="209"/>
      <c r="AA947" s="210"/>
      <c r="AC947" s="209"/>
      <c r="AD947" s="210"/>
      <c r="AF947" s="209"/>
      <c r="AG947" s="210"/>
      <c r="AI947" s="209"/>
      <c r="AJ947" s="210"/>
      <c r="AL947" s="209"/>
      <c r="AM947" s="210"/>
      <c r="AO947" s="209"/>
      <c r="AP947" s="210"/>
      <c r="AR947" s="209"/>
      <c r="AS947" s="210"/>
      <c r="AU947" s="209"/>
      <c r="AV947" s="210"/>
      <c r="AX947" s="209"/>
      <c r="AY947" s="671"/>
      <c r="BA947" s="673"/>
      <c r="BB947" s="674"/>
      <c r="BD947" s="673"/>
      <c r="BE947" s="674"/>
      <c r="BG947" s="209"/>
      <c r="BH947" s="210"/>
      <c r="BJ947" s="209"/>
      <c r="BK947" s="675"/>
      <c r="BM947" s="209"/>
      <c r="BN947" s="210"/>
      <c r="BP947" s="209"/>
      <c r="BQ947" s="210"/>
      <c r="BS947" s="209"/>
      <c r="BT947" s="210"/>
      <c r="BV947" s="209"/>
      <c r="BW947" s="210"/>
      <c r="BY947" s="209"/>
      <c r="BZ947" s="210"/>
      <c r="CB947" s="209"/>
      <c r="CC947" s="210"/>
      <c r="CE947" s="209"/>
      <c r="CF947" s="210"/>
      <c r="CH947" s="209"/>
      <c r="CI947" s="210"/>
      <c r="CK947" s="209"/>
      <c r="CL947" s="210"/>
      <c r="CN947" s="209"/>
      <c r="CO947" s="210"/>
    </row>
    <row r="948" spans="1:93" ht="24.95" customHeight="1">
      <c r="A948" s="654" t="str">
        <f ca="1">IFERROR(IF(INDIRECT($A$14&amp;ROW())&lt;&gt;"",COUNTIF(Summary!$B$30:$B$1054,INDIRECT($A$14&amp;ROW())),""),"")</f>
        <v/>
      </c>
      <c r="B948" s="672"/>
      <c r="C948" s="210"/>
      <c r="E948" s="209"/>
      <c r="F948" s="210"/>
      <c r="H948" s="209"/>
      <c r="I948" s="210"/>
      <c r="K948" s="209"/>
      <c r="L948" s="210"/>
      <c r="N948" s="209"/>
      <c r="O948" s="210"/>
      <c r="Q948" s="209"/>
      <c r="R948" s="210"/>
      <c r="T948" s="209"/>
      <c r="U948" s="210"/>
      <c r="W948" s="209"/>
      <c r="X948" s="210"/>
      <c r="Z948" s="209"/>
      <c r="AA948" s="210"/>
      <c r="AC948" s="209"/>
      <c r="AD948" s="210"/>
      <c r="AF948" s="209"/>
      <c r="AG948" s="210"/>
      <c r="AI948" s="209"/>
      <c r="AJ948" s="210"/>
      <c r="AL948" s="209"/>
      <c r="AM948" s="210"/>
      <c r="AO948" s="209"/>
      <c r="AP948" s="210"/>
      <c r="AR948" s="209"/>
      <c r="AS948" s="210"/>
      <c r="AU948" s="209"/>
      <c r="AV948" s="210"/>
      <c r="AX948" s="209"/>
      <c r="AY948" s="671"/>
      <c r="BA948" s="673"/>
      <c r="BB948" s="674"/>
      <c r="BD948" s="673"/>
      <c r="BE948" s="674"/>
      <c r="BG948" s="209"/>
      <c r="BH948" s="210"/>
      <c r="BJ948" s="209"/>
      <c r="BK948" s="675"/>
      <c r="BM948" s="209"/>
      <c r="BN948" s="210"/>
      <c r="BP948" s="209"/>
      <c r="BQ948" s="210"/>
      <c r="BS948" s="209"/>
      <c r="BT948" s="210"/>
      <c r="BV948" s="209"/>
      <c r="BW948" s="210"/>
      <c r="BY948" s="209"/>
      <c r="BZ948" s="210"/>
      <c r="CB948" s="209"/>
      <c r="CC948" s="210"/>
      <c r="CE948" s="209"/>
      <c r="CF948" s="210"/>
      <c r="CH948" s="209"/>
      <c r="CI948" s="210"/>
      <c r="CK948" s="209"/>
      <c r="CL948" s="210"/>
      <c r="CN948" s="209"/>
      <c r="CO948" s="210"/>
    </row>
    <row r="949" spans="1:93" ht="24.95" customHeight="1">
      <c r="A949" s="654" t="str">
        <f ca="1">IFERROR(IF(INDIRECT($A$14&amp;ROW())&lt;&gt;"",COUNTIF(Summary!$B$30:$B$1054,INDIRECT($A$14&amp;ROW())),""),"")</f>
        <v/>
      </c>
      <c r="B949" s="672"/>
      <c r="C949" s="210"/>
      <c r="E949" s="209"/>
      <c r="F949" s="210"/>
      <c r="H949" s="209"/>
      <c r="I949" s="210"/>
      <c r="K949" s="209"/>
      <c r="L949" s="210"/>
      <c r="N949" s="209"/>
      <c r="O949" s="210"/>
      <c r="Q949" s="209"/>
      <c r="R949" s="210"/>
      <c r="T949" s="209"/>
      <c r="U949" s="210"/>
      <c r="W949" s="209"/>
      <c r="X949" s="210"/>
      <c r="Z949" s="209"/>
      <c r="AA949" s="210"/>
      <c r="AC949" s="209"/>
      <c r="AD949" s="210"/>
      <c r="AF949" s="209"/>
      <c r="AG949" s="210"/>
      <c r="AI949" s="209"/>
      <c r="AJ949" s="210"/>
      <c r="AL949" s="209"/>
      <c r="AM949" s="210"/>
      <c r="AO949" s="209"/>
      <c r="AP949" s="210"/>
      <c r="AR949" s="209"/>
      <c r="AS949" s="210"/>
      <c r="AU949" s="209"/>
      <c r="AV949" s="210"/>
      <c r="AX949" s="209"/>
      <c r="AY949" s="671"/>
      <c r="BA949" s="673"/>
      <c r="BB949" s="674"/>
      <c r="BD949" s="673"/>
      <c r="BE949" s="674"/>
      <c r="BG949" s="209"/>
      <c r="BH949" s="210"/>
      <c r="BJ949" s="209"/>
      <c r="BK949" s="675"/>
      <c r="BM949" s="209"/>
      <c r="BN949" s="210"/>
      <c r="BP949" s="209"/>
      <c r="BQ949" s="210"/>
      <c r="BS949" s="209"/>
      <c r="BT949" s="210"/>
      <c r="BV949" s="209"/>
      <c r="BW949" s="210"/>
      <c r="BY949" s="209"/>
      <c r="BZ949" s="210"/>
      <c r="CB949" s="209"/>
      <c r="CC949" s="210"/>
      <c r="CE949" s="209"/>
      <c r="CF949" s="210"/>
      <c r="CH949" s="209"/>
      <c r="CI949" s="210"/>
      <c r="CK949" s="209"/>
      <c r="CL949" s="210"/>
      <c r="CN949" s="209"/>
      <c r="CO949" s="210"/>
    </row>
    <row r="950" spans="1:93" ht="24.95" customHeight="1">
      <c r="A950" s="654" t="str">
        <f ca="1">IFERROR(IF(INDIRECT($A$14&amp;ROW())&lt;&gt;"",COUNTIF(Summary!$B$30:$B$1054,INDIRECT($A$14&amp;ROW())),""),"")</f>
        <v/>
      </c>
      <c r="B950" s="672"/>
      <c r="C950" s="210"/>
      <c r="E950" s="209"/>
      <c r="F950" s="210"/>
      <c r="H950" s="209"/>
      <c r="I950" s="210"/>
      <c r="K950" s="209"/>
      <c r="L950" s="210"/>
      <c r="N950" s="209"/>
      <c r="O950" s="210"/>
      <c r="Q950" s="209"/>
      <c r="R950" s="210"/>
      <c r="T950" s="209"/>
      <c r="U950" s="210"/>
      <c r="W950" s="209"/>
      <c r="X950" s="210"/>
      <c r="Z950" s="209"/>
      <c r="AA950" s="210"/>
      <c r="AC950" s="209"/>
      <c r="AD950" s="210"/>
      <c r="AF950" s="209"/>
      <c r="AG950" s="210"/>
      <c r="AI950" s="209"/>
      <c r="AJ950" s="210"/>
      <c r="AL950" s="209"/>
      <c r="AM950" s="210"/>
      <c r="AO950" s="209"/>
      <c r="AP950" s="210"/>
      <c r="AR950" s="209"/>
      <c r="AS950" s="210"/>
      <c r="AU950" s="209"/>
      <c r="AV950" s="210"/>
      <c r="AX950" s="209"/>
      <c r="AY950" s="671"/>
      <c r="BA950" s="673"/>
      <c r="BB950" s="674"/>
      <c r="BD950" s="673"/>
      <c r="BE950" s="674"/>
      <c r="BG950" s="209"/>
      <c r="BH950" s="210"/>
      <c r="BJ950" s="209"/>
      <c r="BK950" s="675"/>
      <c r="BM950" s="209"/>
      <c r="BN950" s="210"/>
      <c r="BP950" s="209"/>
      <c r="BQ950" s="210"/>
      <c r="BS950" s="209"/>
      <c r="BT950" s="210"/>
      <c r="BV950" s="209"/>
      <c r="BW950" s="210"/>
      <c r="BY950" s="209"/>
      <c r="BZ950" s="210"/>
      <c r="CB950" s="209"/>
      <c r="CC950" s="210"/>
      <c r="CE950" s="209"/>
      <c r="CF950" s="210"/>
      <c r="CH950" s="209"/>
      <c r="CI950" s="210"/>
      <c r="CK950" s="209"/>
      <c r="CL950" s="210"/>
      <c r="CN950" s="209"/>
      <c r="CO950" s="210"/>
    </row>
    <row r="951" spans="1:93" ht="24.95" customHeight="1">
      <c r="A951" s="654" t="str">
        <f ca="1">IFERROR(IF(INDIRECT($A$14&amp;ROW())&lt;&gt;"",COUNTIF(Summary!$B$30:$B$1054,INDIRECT($A$14&amp;ROW())),""),"")</f>
        <v/>
      </c>
      <c r="B951" s="672"/>
      <c r="C951" s="210"/>
      <c r="E951" s="209"/>
      <c r="F951" s="210"/>
      <c r="H951" s="209"/>
      <c r="I951" s="210"/>
      <c r="K951" s="209"/>
      <c r="L951" s="210"/>
      <c r="N951" s="209"/>
      <c r="O951" s="210"/>
      <c r="Q951" s="209"/>
      <c r="R951" s="210"/>
      <c r="T951" s="209"/>
      <c r="U951" s="210"/>
      <c r="W951" s="209"/>
      <c r="X951" s="210"/>
      <c r="Z951" s="209"/>
      <c r="AA951" s="210"/>
      <c r="AC951" s="209"/>
      <c r="AD951" s="210"/>
      <c r="AF951" s="209"/>
      <c r="AG951" s="210"/>
      <c r="AI951" s="209"/>
      <c r="AJ951" s="210"/>
      <c r="AL951" s="209"/>
      <c r="AM951" s="210"/>
      <c r="AO951" s="209"/>
      <c r="AP951" s="210"/>
      <c r="AR951" s="209"/>
      <c r="AS951" s="210"/>
      <c r="AU951" s="209"/>
      <c r="AV951" s="210"/>
      <c r="AX951" s="209"/>
      <c r="AY951" s="671"/>
      <c r="BA951" s="673"/>
      <c r="BB951" s="674"/>
      <c r="BD951" s="673"/>
      <c r="BE951" s="674"/>
      <c r="BG951" s="209"/>
      <c r="BH951" s="210"/>
      <c r="BJ951" s="209"/>
      <c r="BK951" s="675"/>
      <c r="BM951" s="209"/>
      <c r="BN951" s="210"/>
      <c r="BP951" s="209"/>
      <c r="BQ951" s="210"/>
      <c r="BS951" s="209"/>
      <c r="BT951" s="210"/>
      <c r="BV951" s="209"/>
      <c r="BW951" s="210"/>
      <c r="BY951" s="209"/>
      <c r="BZ951" s="210"/>
      <c r="CB951" s="209"/>
      <c r="CC951" s="210"/>
      <c r="CE951" s="209"/>
      <c r="CF951" s="210"/>
      <c r="CH951" s="209"/>
      <c r="CI951" s="210"/>
      <c r="CK951" s="209"/>
      <c r="CL951" s="210"/>
      <c r="CN951" s="209"/>
      <c r="CO951" s="210"/>
    </row>
    <row r="952" spans="1:93" ht="24.95" customHeight="1">
      <c r="A952" s="654" t="str">
        <f ca="1">IFERROR(IF(INDIRECT($A$14&amp;ROW())&lt;&gt;"",COUNTIF(Summary!$B$30:$B$1054,INDIRECT($A$14&amp;ROW())),""),"")</f>
        <v/>
      </c>
      <c r="B952" s="672"/>
      <c r="C952" s="210"/>
      <c r="E952" s="209"/>
      <c r="F952" s="210"/>
      <c r="H952" s="209"/>
      <c r="I952" s="210"/>
      <c r="K952" s="209"/>
      <c r="L952" s="210"/>
      <c r="N952" s="209"/>
      <c r="O952" s="210"/>
      <c r="Q952" s="209"/>
      <c r="R952" s="210"/>
      <c r="T952" s="209"/>
      <c r="U952" s="210"/>
      <c r="W952" s="209"/>
      <c r="X952" s="210"/>
      <c r="Z952" s="209"/>
      <c r="AA952" s="210"/>
      <c r="AC952" s="209"/>
      <c r="AD952" s="210"/>
      <c r="AF952" s="209"/>
      <c r="AG952" s="210"/>
      <c r="AI952" s="209"/>
      <c r="AJ952" s="210"/>
      <c r="AL952" s="209"/>
      <c r="AM952" s="210"/>
      <c r="AO952" s="209"/>
      <c r="AP952" s="210"/>
      <c r="AR952" s="209"/>
      <c r="AS952" s="210"/>
      <c r="AU952" s="209"/>
      <c r="AV952" s="210"/>
      <c r="AX952" s="209"/>
      <c r="AY952" s="671"/>
      <c r="BA952" s="673"/>
      <c r="BB952" s="674"/>
      <c r="BD952" s="673"/>
      <c r="BE952" s="674"/>
      <c r="BG952" s="209"/>
      <c r="BH952" s="210"/>
      <c r="BJ952" s="209"/>
      <c r="BK952" s="675"/>
      <c r="BM952" s="209"/>
      <c r="BN952" s="210"/>
      <c r="BP952" s="209"/>
      <c r="BQ952" s="210"/>
      <c r="BS952" s="209"/>
      <c r="BT952" s="210"/>
      <c r="BV952" s="209"/>
      <c r="BW952" s="210"/>
      <c r="BY952" s="209"/>
      <c r="BZ952" s="210"/>
      <c r="CB952" s="209"/>
      <c r="CC952" s="210"/>
      <c r="CE952" s="209"/>
      <c r="CF952" s="210"/>
      <c r="CH952" s="209"/>
      <c r="CI952" s="210"/>
      <c r="CK952" s="209"/>
      <c r="CL952" s="210"/>
      <c r="CN952" s="209"/>
      <c r="CO952" s="210"/>
    </row>
    <row r="953" spans="1:93" ht="24.95" customHeight="1">
      <c r="A953" s="654" t="str">
        <f ca="1">IFERROR(IF(INDIRECT($A$14&amp;ROW())&lt;&gt;"",COUNTIF(Summary!$B$30:$B$1054,INDIRECT($A$14&amp;ROW())),""),"")</f>
        <v/>
      </c>
      <c r="B953" s="672"/>
      <c r="C953" s="210"/>
      <c r="E953" s="209"/>
      <c r="F953" s="210"/>
      <c r="H953" s="209"/>
      <c r="I953" s="210"/>
      <c r="K953" s="209"/>
      <c r="L953" s="210"/>
      <c r="N953" s="209"/>
      <c r="O953" s="210"/>
      <c r="Q953" s="209"/>
      <c r="R953" s="210"/>
      <c r="T953" s="209"/>
      <c r="U953" s="210"/>
      <c r="W953" s="209"/>
      <c r="X953" s="210"/>
      <c r="Z953" s="209"/>
      <c r="AA953" s="210"/>
      <c r="AC953" s="209"/>
      <c r="AD953" s="210"/>
      <c r="AF953" s="209"/>
      <c r="AG953" s="210"/>
      <c r="AI953" s="209"/>
      <c r="AJ953" s="210"/>
      <c r="AL953" s="209"/>
      <c r="AM953" s="210"/>
      <c r="AO953" s="209"/>
      <c r="AP953" s="210"/>
      <c r="AR953" s="209"/>
      <c r="AS953" s="210"/>
      <c r="AU953" s="209"/>
      <c r="AV953" s="210"/>
      <c r="AX953" s="209"/>
      <c r="AY953" s="671"/>
      <c r="BA953" s="673"/>
      <c r="BB953" s="674"/>
      <c r="BD953" s="673"/>
      <c r="BE953" s="674"/>
      <c r="BG953" s="209"/>
      <c r="BH953" s="210"/>
      <c r="BJ953" s="209"/>
      <c r="BK953" s="675"/>
      <c r="BM953" s="209"/>
      <c r="BN953" s="210"/>
      <c r="BP953" s="209"/>
      <c r="BQ953" s="210"/>
      <c r="BS953" s="209"/>
      <c r="BT953" s="210"/>
      <c r="BV953" s="209"/>
      <c r="BW953" s="210"/>
      <c r="BY953" s="209"/>
      <c r="BZ953" s="210"/>
      <c r="CB953" s="209"/>
      <c r="CC953" s="210"/>
      <c r="CE953" s="209"/>
      <c r="CF953" s="210"/>
      <c r="CH953" s="209"/>
      <c r="CI953" s="210"/>
      <c r="CK953" s="209"/>
      <c r="CL953" s="210"/>
      <c r="CN953" s="209"/>
      <c r="CO953" s="210"/>
    </row>
    <row r="954" spans="1:93" ht="24.95" customHeight="1">
      <c r="A954" s="654" t="str">
        <f ca="1">IFERROR(IF(INDIRECT($A$14&amp;ROW())&lt;&gt;"",COUNTIF(Summary!$B$30:$B$1054,INDIRECT($A$14&amp;ROW())),""),"")</f>
        <v/>
      </c>
      <c r="B954" s="672"/>
      <c r="C954" s="210"/>
      <c r="E954" s="209"/>
      <c r="F954" s="210"/>
      <c r="H954" s="209"/>
      <c r="I954" s="210"/>
      <c r="K954" s="209"/>
      <c r="L954" s="210"/>
      <c r="N954" s="209"/>
      <c r="O954" s="210"/>
      <c r="Q954" s="209"/>
      <c r="R954" s="210"/>
      <c r="T954" s="209"/>
      <c r="U954" s="210"/>
      <c r="W954" s="209"/>
      <c r="X954" s="210"/>
      <c r="Z954" s="209"/>
      <c r="AA954" s="210"/>
      <c r="AC954" s="209"/>
      <c r="AD954" s="210"/>
      <c r="AF954" s="209"/>
      <c r="AG954" s="210"/>
      <c r="AI954" s="209"/>
      <c r="AJ954" s="210"/>
      <c r="AL954" s="209"/>
      <c r="AM954" s="210"/>
      <c r="AO954" s="209"/>
      <c r="AP954" s="210"/>
      <c r="AR954" s="209"/>
      <c r="AS954" s="210"/>
      <c r="AU954" s="209"/>
      <c r="AV954" s="210"/>
      <c r="AX954" s="209"/>
      <c r="AY954" s="671"/>
      <c r="BA954" s="673"/>
      <c r="BB954" s="674"/>
      <c r="BD954" s="673"/>
      <c r="BE954" s="674"/>
      <c r="BG954" s="209"/>
      <c r="BH954" s="210"/>
      <c r="BJ954" s="209"/>
      <c r="BK954" s="675"/>
      <c r="BM954" s="209"/>
      <c r="BN954" s="210"/>
      <c r="BP954" s="209"/>
      <c r="BQ954" s="210"/>
      <c r="BS954" s="209"/>
      <c r="BT954" s="210"/>
      <c r="BV954" s="209"/>
      <c r="BW954" s="210"/>
      <c r="BY954" s="209"/>
      <c r="BZ954" s="210"/>
      <c r="CB954" s="209"/>
      <c r="CC954" s="210"/>
      <c r="CE954" s="209"/>
      <c r="CF954" s="210"/>
      <c r="CH954" s="209"/>
      <c r="CI954" s="210"/>
      <c r="CK954" s="209"/>
      <c r="CL954" s="210"/>
      <c r="CN954" s="209"/>
      <c r="CO954" s="210"/>
    </row>
    <row r="955" spans="1:93" ht="24.95" customHeight="1">
      <c r="A955" s="654" t="str">
        <f ca="1">IFERROR(IF(INDIRECT($A$14&amp;ROW())&lt;&gt;"",COUNTIF(Summary!$B$30:$B$1054,INDIRECT($A$14&amp;ROW())),""),"")</f>
        <v/>
      </c>
      <c r="B955" s="672"/>
      <c r="C955" s="210"/>
      <c r="E955" s="209"/>
      <c r="F955" s="210"/>
      <c r="H955" s="209"/>
      <c r="I955" s="210"/>
      <c r="K955" s="209"/>
      <c r="L955" s="210"/>
      <c r="N955" s="209"/>
      <c r="O955" s="210"/>
      <c r="Q955" s="209"/>
      <c r="R955" s="210"/>
      <c r="T955" s="209"/>
      <c r="U955" s="210"/>
      <c r="W955" s="209"/>
      <c r="X955" s="210"/>
      <c r="Z955" s="209"/>
      <c r="AA955" s="210"/>
      <c r="AC955" s="209"/>
      <c r="AD955" s="210"/>
      <c r="AF955" s="209"/>
      <c r="AG955" s="210"/>
      <c r="AI955" s="209"/>
      <c r="AJ955" s="210"/>
      <c r="AL955" s="209"/>
      <c r="AM955" s="210"/>
      <c r="AO955" s="209"/>
      <c r="AP955" s="210"/>
      <c r="AR955" s="209"/>
      <c r="AS955" s="210"/>
      <c r="AU955" s="209"/>
      <c r="AV955" s="210"/>
      <c r="AX955" s="209"/>
      <c r="AY955" s="671"/>
      <c r="BA955" s="673"/>
      <c r="BB955" s="674"/>
      <c r="BD955" s="673"/>
      <c r="BE955" s="674"/>
      <c r="BG955" s="209"/>
      <c r="BH955" s="210"/>
      <c r="BJ955" s="209"/>
      <c r="BK955" s="675"/>
      <c r="BM955" s="209"/>
      <c r="BN955" s="210"/>
      <c r="BP955" s="209"/>
      <c r="BQ955" s="210"/>
      <c r="BS955" s="209"/>
      <c r="BT955" s="210"/>
      <c r="BV955" s="209"/>
      <c r="BW955" s="210"/>
      <c r="BY955" s="209"/>
      <c r="BZ955" s="210"/>
      <c r="CB955" s="209"/>
      <c r="CC955" s="210"/>
      <c r="CE955" s="209"/>
      <c r="CF955" s="210"/>
      <c r="CH955" s="209"/>
      <c r="CI955" s="210"/>
      <c r="CK955" s="209"/>
      <c r="CL955" s="210"/>
      <c r="CN955" s="209"/>
      <c r="CO955" s="210"/>
    </row>
    <row r="956" spans="1:93" ht="24.95" customHeight="1">
      <c r="A956" s="654" t="str">
        <f ca="1">IFERROR(IF(INDIRECT($A$14&amp;ROW())&lt;&gt;"",COUNTIF(Summary!$B$30:$B$1054,INDIRECT($A$14&amp;ROW())),""),"")</f>
        <v/>
      </c>
      <c r="B956" s="672"/>
      <c r="C956" s="210"/>
      <c r="E956" s="209"/>
      <c r="F956" s="210"/>
      <c r="H956" s="209"/>
      <c r="I956" s="210"/>
      <c r="K956" s="209"/>
      <c r="L956" s="210"/>
      <c r="N956" s="209"/>
      <c r="O956" s="210"/>
      <c r="Q956" s="209"/>
      <c r="R956" s="210"/>
      <c r="T956" s="209"/>
      <c r="U956" s="210"/>
      <c r="W956" s="209"/>
      <c r="X956" s="210"/>
      <c r="Z956" s="209"/>
      <c r="AA956" s="210"/>
      <c r="AC956" s="209"/>
      <c r="AD956" s="210"/>
      <c r="AF956" s="209"/>
      <c r="AG956" s="210"/>
      <c r="AI956" s="209"/>
      <c r="AJ956" s="210"/>
      <c r="AL956" s="209"/>
      <c r="AM956" s="210"/>
      <c r="AO956" s="209"/>
      <c r="AP956" s="210"/>
      <c r="AR956" s="209"/>
      <c r="AS956" s="210"/>
      <c r="AU956" s="209"/>
      <c r="AV956" s="210"/>
      <c r="AX956" s="209"/>
      <c r="AY956" s="671"/>
      <c r="BA956" s="673"/>
      <c r="BB956" s="674"/>
      <c r="BD956" s="673"/>
      <c r="BE956" s="674"/>
      <c r="BG956" s="209"/>
      <c r="BH956" s="210"/>
      <c r="BJ956" s="209"/>
      <c r="BK956" s="675"/>
      <c r="BM956" s="209"/>
      <c r="BN956" s="210"/>
      <c r="BP956" s="209"/>
      <c r="BQ956" s="210"/>
      <c r="BS956" s="209"/>
      <c r="BT956" s="210"/>
      <c r="BV956" s="209"/>
      <c r="BW956" s="210"/>
      <c r="BY956" s="209"/>
      <c r="BZ956" s="210"/>
      <c r="CB956" s="209"/>
      <c r="CC956" s="210"/>
      <c r="CE956" s="209"/>
      <c r="CF956" s="210"/>
      <c r="CH956" s="209"/>
      <c r="CI956" s="210"/>
      <c r="CK956" s="209"/>
      <c r="CL956" s="210"/>
      <c r="CN956" s="209"/>
      <c r="CO956" s="210"/>
    </row>
    <row r="957" spans="1:93" ht="24.95" customHeight="1">
      <c r="A957" s="654" t="str">
        <f ca="1">IFERROR(IF(INDIRECT($A$14&amp;ROW())&lt;&gt;"",COUNTIF(Summary!$B$30:$B$1054,INDIRECT($A$14&amp;ROW())),""),"")</f>
        <v/>
      </c>
      <c r="B957" s="672"/>
      <c r="C957" s="210"/>
      <c r="E957" s="209"/>
      <c r="F957" s="210"/>
      <c r="H957" s="209"/>
      <c r="I957" s="210"/>
      <c r="K957" s="209"/>
      <c r="L957" s="210"/>
      <c r="N957" s="209"/>
      <c r="O957" s="210"/>
      <c r="Q957" s="209"/>
      <c r="R957" s="210"/>
      <c r="T957" s="209"/>
      <c r="U957" s="210"/>
      <c r="W957" s="209"/>
      <c r="X957" s="210"/>
      <c r="Z957" s="209"/>
      <c r="AA957" s="210"/>
      <c r="AC957" s="209"/>
      <c r="AD957" s="210"/>
      <c r="AF957" s="209"/>
      <c r="AG957" s="210"/>
      <c r="AI957" s="209"/>
      <c r="AJ957" s="210"/>
      <c r="AL957" s="209"/>
      <c r="AM957" s="210"/>
      <c r="AO957" s="209"/>
      <c r="AP957" s="210"/>
      <c r="AR957" s="209"/>
      <c r="AS957" s="210"/>
      <c r="AU957" s="209"/>
      <c r="AV957" s="210"/>
      <c r="AX957" s="209"/>
      <c r="AY957" s="671"/>
      <c r="BA957" s="673"/>
      <c r="BB957" s="674"/>
      <c r="BD957" s="673"/>
      <c r="BE957" s="674"/>
      <c r="BG957" s="209"/>
      <c r="BH957" s="210"/>
      <c r="BJ957" s="209"/>
      <c r="BK957" s="675"/>
      <c r="BM957" s="209"/>
      <c r="BN957" s="210"/>
      <c r="BP957" s="209"/>
      <c r="BQ957" s="210"/>
      <c r="BS957" s="209"/>
      <c r="BT957" s="210"/>
      <c r="BV957" s="209"/>
      <c r="BW957" s="210"/>
      <c r="BY957" s="209"/>
      <c r="BZ957" s="210"/>
      <c r="CB957" s="209"/>
      <c r="CC957" s="210"/>
      <c r="CE957" s="209"/>
      <c r="CF957" s="210"/>
      <c r="CH957" s="209"/>
      <c r="CI957" s="210"/>
      <c r="CK957" s="209"/>
      <c r="CL957" s="210"/>
      <c r="CN957" s="209"/>
      <c r="CO957" s="210"/>
    </row>
    <row r="958" spans="1:93" ht="24.95" customHeight="1">
      <c r="A958" s="654" t="str">
        <f ca="1">IFERROR(IF(INDIRECT($A$14&amp;ROW())&lt;&gt;"",COUNTIF(Summary!$B$30:$B$1054,INDIRECT($A$14&amp;ROW())),""),"")</f>
        <v/>
      </c>
      <c r="B958" s="672"/>
      <c r="C958" s="210"/>
      <c r="E958" s="209"/>
      <c r="F958" s="210"/>
      <c r="H958" s="209"/>
      <c r="I958" s="210"/>
      <c r="K958" s="209"/>
      <c r="L958" s="210"/>
      <c r="N958" s="209"/>
      <c r="O958" s="210"/>
      <c r="Q958" s="209"/>
      <c r="R958" s="210"/>
      <c r="T958" s="209"/>
      <c r="U958" s="210"/>
      <c r="W958" s="209"/>
      <c r="X958" s="210"/>
      <c r="Z958" s="209"/>
      <c r="AA958" s="210"/>
      <c r="AC958" s="209"/>
      <c r="AD958" s="210"/>
      <c r="AF958" s="209"/>
      <c r="AG958" s="210"/>
      <c r="AI958" s="209"/>
      <c r="AJ958" s="210"/>
      <c r="AL958" s="209"/>
      <c r="AM958" s="210"/>
      <c r="AO958" s="209"/>
      <c r="AP958" s="210"/>
      <c r="AR958" s="209"/>
      <c r="AS958" s="210"/>
      <c r="AU958" s="209"/>
      <c r="AV958" s="210"/>
      <c r="AX958" s="209"/>
      <c r="AY958" s="671"/>
      <c r="BA958" s="673"/>
      <c r="BB958" s="674"/>
      <c r="BD958" s="673"/>
      <c r="BE958" s="674"/>
      <c r="BG958" s="209"/>
      <c r="BH958" s="210"/>
      <c r="BJ958" s="209"/>
      <c r="BK958" s="675"/>
      <c r="BM958" s="209"/>
      <c r="BN958" s="210"/>
      <c r="BP958" s="209"/>
      <c r="BQ958" s="210"/>
      <c r="BS958" s="209"/>
      <c r="BT958" s="210"/>
      <c r="BV958" s="209"/>
      <c r="BW958" s="210"/>
      <c r="BY958" s="209"/>
      <c r="BZ958" s="210"/>
      <c r="CB958" s="209"/>
      <c r="CC958" s="210"/>
      <c r="CE958" s="209"/>
      <c r="CF958" s="210"/>
      <c r="CH958" s="209"/>
      <c r="CI958" s="210"/>
      <c r="CK958" s="209"/>
      <c r="CL958" s="210"/>
      <c r="CN958" s="209"/>
      <c r="CO958" s="210"/>
    </row>
    <row r="959" spans="1:93" ht="24.95" customHeight="1">
      <c r="A959" s="654" t="str">
        <f ca="1">IFERROR(IF(INDIRECT($A$14&amp;ROW())&lt;&gt;"",COUNTIF(Summary!$B$30:$B$1054,INDIRECT($A$14&amp;ROW())),""),"")</f>
        <v/>
      </c>
      <c r="B959" s="672"/>
      <c r="C959" s="210"/>
      <c r="E959" s="209"/>
      <c r="F959" s="210"/>
      <c r="H959" s="209"/>
      <c r="I959" s="210"/>
      <c r="K959" s="209"/>
      <c r="L959" s="210"/>
      <c r="N959" s="209"/>
      <c r="O959" s="210"/>
      <c r="Q959" s="209"/>
      <c r="R959" s="210"/>
      <c r="T959" s="209"/>
      <c r="U959" s="210"/>
      <c r="W959" s="209"/>
      <c r="X959" s="210"/>
      <c r="Z959" s="209"/>
      <c r="AA959" s="210"/>
      <c r="AC959" s="209"/>
      <c r="AD959" s="210"/>
      <c r="AF959" s="209"/>
      <c r="AG959" s="210"/>
      <c r="AI959" s="209"/>
      <c r="AJ959" s="210"/>
      <c r="AL959" s="209"/>
      <c r="AM959" s="210"/>
      <c r="AO959" s="209"/>
      <c r="AP959" s="210"/>
      <c r="AR959" s="209"/>
      <c r="AS959" s="210"/>
      <c r="AU959" s="209"/>
      <c r="AV959" s="210"/>
      <c r="AX959" s="209"/>
      <c r="AY959" s="671"/>
      <c r="BA959" s="673"/>
      <c r="BB959" s="674"/>
      <c r="BD959" s="673"/>
      <c r="BE959" s="674"/>
      <c r="BG959" s="209"/>
      <c r="BH959" s="210"/>
      <c r="BJ959" s="209"/>
      <c r="BK959" s="675"/>
      <c r="BM959" s="209"/>
      <c r="BN959" s="210"/>
      <c r="BP959" s="209"/>
      <c r="BQ959" s="210"/>
      <c r="BS959" s="209"/>
      <c r="BT959" s="210"/>
      <c r="BV959" s="209"/>
      <c r="BW959" s="210"/>
      <c r="BY959" s="209"/>
      <c r="BZ959" s="210"/>
      <c r="CB959" s="209"/>
      <c r="CC959" s="210"/>
      <c r="CE959" s="209"/>
      <c r="CF959" s="210"/>
      <c r="CH959" s="209"/>
      <c r="CI959" s="210"/>
      <c r="CK959" s="209"/>
      <c r="CL959" s="210"/>
      <c r="CN959" s="209"/>
      <c r="CO959" s="210"/>
    </row>
    <row r="960" spans="1:93" ht="24.95" customHeight="1">
      <c r="A960" s="654" t="str">
        <f ca="1">IFERROR(IF(INDIRECT($A$14&amp;ROW())&lt;&gt;"",COUNTIF(Summary!$B$30:$B$1054,INDIRECT($A$14&amp;ROW())),""),"")</f>
        <v/>
      </c>
      <c r="B960" s="672"/>
      <c r="C960" s="210"/>
      <c r="E960" s="209"/>
      <c r="F960" s="210"/>
      <c r="H960" s="209"/>
      <c r="I960" s="210"/>
      <c r="K960" s="209"/>
      <c r="L960" s="210"/>
      <c r="N960" s="209"/>
      <c r="O960" s="210"/>
      <c r="Q960" s="209"/>
      <c r="R960" s="210"/>
      <c r="T960" s="209"/>
      <c r="U960" s="210"/>
      <c r="W960" s="209"/>
      <c r="X960" s="210"/>
      <c r="Z960" s="209"/>
      <c r="AA960" s="210"/>
      <c r="AC960" s="209"/>
      <c r="AD960" s="210"/>
      <c r="AF960" s="209"/>
      <c r="AG960" s="210"/>
      <c r="AI960" s="209"/>
      <c r="AJ960" s="210"/>
      <c r="AL960" s="209"/>
      <c r="AM960" s="210"/>
      <c r="AO960" s="209"/>
      <c r="AP960" s="210"/>
      <c r="AR960" s="209"/>
      <c r="AS960" s="210"/>
      <c r="AU960" s="209"/>
      <c r="AV960" s="210"/>
      <c r="AX960" s="209"/>
      <c r="AY960" s="671"/>
      <c r="BA960" s="673"/>
      <c r="BB960" s="674"/>
      <c r="BD960" s="673"/>
      <c r="BE960" s="674"/>
      <c r="BG960" s="209"/>
      <c r="BH960" s="210"/>
      <c r="BJ960" s="209"/>
      <c r="BK960" s="675"/>
      <c r="BM960" s="209"/>
      <c r="BN960" s="210"/>
      <c r="BP960" s="209"/>
      <c r="BQ960" s="210"/>
      <c r="BS960" s="209"/>
      <c r="BT960" s="210"/>
      <c r="BV960" s="209"/>
      <c r="BW960" s="210"/>
      <c r="BY960" s="209"/>
      <c r="BZ960" s="210"/>
      <c r="CB960" s="209"/>
      <c r="CC960" s="210"/>
      <c r="CE960" s="209"/>
      <c r="CF960" s="210"/>
      <c r="CH960" s="209"/>
      <c r="CI960" s="210"/>
      <c r="CK960" s="209"/>
      <c r="CL960" s="210"/>
      <c r="CN960" s="209"/>
      <c r="CO960" s="210"/>
    </row>
    <row r="961" spans="1:93" ht="24.95" customHeight="1">
      <c r="A961" s="654" t="str">
        <f ca="1">IFERROR(IF(INDIRECT($A$14&amp;ROW())&lt;&gt;"",COUNTIF(Summary!$B$30:$B$1054,INDIRECT($A$14&amp;ROW())),""),"")</f>
        <v/>
      </c>
      <c r="B961" s="672"/>
      <c r="C961" s="210"/>
      <c r="E961" s="209"/>
      <c r="F961" s="210"/>
      <c r="H961" s="209"/>
      <c r="I961" s="210"/>
      <c r="K961" s="209"/>
      <c r="L961" s="210"/>
      <c r="N961" s="209"/>
      <c r="O961" s="210"/>
      <c r="Q961" s="209"/>
      <c r="R961" s="210"/>
      <c r="T961" s="209"/>
      <c r="U961" s="210"/>
      <c r="W961" s="209"/>
      <c r="X961" s="210"/>
      <c r="Z961" s="209"/>
      <c r="AA961" s="210"/>
      <c r="AC961" s="209"/>
      <c r="AD961" s="210"/>
      <c r="AF961" s="209"/>
      <c r="AG961" s="210"/>
      <c r="AI961" s="209"/>
      <c r="AJ961" s="210"/>
      <c r="AL961" s="209"/>
      <c r="AM961" s="210"/>
      <c r="AO961" s="209"/>
      <c r="AP961" s="210"/>
      <c r="AR961" s="209"/>
      <c r="AS961" s="210"/>
      <c r="AU961" s="209"/>
      <c r="AV961" s="210"/>
      <c r="AX961" s="209"/>
      <c r="AY961" s="671"/>
      <c r="BA961" s="673"/>
      <c r="BB961" s="674"/>
      <c r="BD961" s="673"/>
      <c r="BE961" s="674"/>
      <c r="BG961" s="209"/>
      <c r="BH961" s="210"/>
      <c r="BJ961" s="209"/>
      <c r="BK961" s="675"/>
      <c r="BM961" s="209"/>
      <c r="BN961" s="210"/>
      <c r="BP961" s="209"/>
      <c r="BQ961" s="210"/>
      <c r="BS961" s="209"/>
      <c r="BT961" s="210"/>
      <c r="BV961" s="209"/>
      <c r="BW961" s="210"/>
      <c r="BY961" s="209"/>
      <c r="BZ961" s="210"/>
      <c r="CB961" s="209"/>
      <c r="CC961" s="210"/>
      <c r="CE961" s="209"/>
      <c r="CF961" s="210"/>
      <c r="CH961" s="209"/>
      <c r="CI961" s="210"/>
      <c r="CK961" s="209"/>
      <c r="CL961" s="210"/>
      <c r="CN961" s="209"/>
      <c r="CO961" s="210"/>
    </row>
    <row r="962" spans="1:93" ht="24.95" customHeight="1">
      <c r="A962" s="654" t="str">
        <f ca="1">IFERROR(IF(INDIRECT($A$14&amp;ROW())&lt;&gt;"",COUNTIF(Summary!$B$30:$B$1054,INDIRECT($A$14&amp;ROW())),""),"")</f>
        <v/>
      </c>
      <c r="B962" s="672"/>
      <c r="C962" s="210"/>
      <c r="E962" s="209"/>
      <c r="F962" s="210"/>
      <c r="H962" s="209"/>
      <c r="I962" s="210"/>
      <c r="K962" s="209"/>
      <c r="L962" s="210"/>
      <c r="N962" s="209"/>
      <c r="O962" s="210"/>
      <c r="Q962" s="209"/>
      <c r="R962" s="210"/>
      <c r="T962" s="209"/>
      <c r="U962" s="210"/>
      <c r="W962" s="209"/>
      <c r="X962" s="210"/>
      <c r="Z962" s="209"/>
      <c r="AA962" s="210"/>
      <c r="AC962" s="209"/>
      <c r="AD962" s="210"/>
      <c r="AF962" s="209"/>
      <c r="AG962" s="210"/>
      <c r="AI962" s="209"/>
      <c r="AJ962" s="210"/>
      <c r="AL962" s="209"/>
      <c r="AM962" s="210"/>
      <c r="AO962" s="209"/>
      <c r="AP962" s="210"/>
      <c r="AR962" s="209"/>
      <c r="AS962" s="210"/>
      <c r="AU962" s="209"/>
      <c r="AV962" s="210"/>
      <c r="AX962" s="209"/>
      <c r="AY962" s="671"/>
      <c r="BA962" s="673"/>
      <c r="BB962" s="674"/>
      <c r="BD962" s="676"/>
      <c r="BE962" s="677"/>
      <c r="BG962" s="209"/>
      <c r="BH962" s="210"/>
      <c r="BJ962" s="209"/>
      <c r="BK962" s="675"/>
      <c r="BM962" s="209"/>
      <c r="BN962" s="210"/>
      <c r="BP962" s="209"/>
      <c r="BQ962" s="210"/>
      <c r="BS962" s="209"/>
      <c r="BT962" s="210"/>
      <c r="BV962" s="209"/>
      <c r="BW962" s="210"/>
      <c r="BY962" s="209"/>
      <c r="BZ962" s="210"/>
      <c r="CB962" s="209"/>
      <c r="CC962" s="210"/>
      <c r="CE962" s="209"/>
      <c r="CF962" s="210"/>
      <c r="CH962" s="209"/>
      <c r="CI962" s="210"/>
      <c r="CK962" s="209"/>
      <c r="CL962" s="210"/>
      <c r="CN962" s="209"/>
      <c r="CO962" s="210"/>
    </row>
    <row r="963" spans="1:93" ht="24.95" customHeight="1">
      <c r="A963" s="654" t="str">
        <f ca="1">IFERROR(IF(INDIRECT($A$14&amp;ROW())&lt;&gt;"",COUNTIF(Summary!$B$30:$B$1054,INDIRECT($A$14&amp;ROW())),""),"")</f>
        <v/>
      </c>
      <c r="B963" s="672"/>
      <c r="C963" s="210"/>
      <c r="E963" s="209"/>
      <c r="F963" s="210"/>
      <c r="H963" s="209"/>
      <c r="I963" s="210"/>
      <c r="K963" s="209"/>
      <c r="L963" s="210"/>
      <c r="N963" s="209"/>
      <c r="O963" s="210"/>
      <c r="Q963" s="209"/>
      <c r="R963" s="210"/>
      <c r="T963" s="209"/>
      <c r="U963" s="210"/>
      <c r="W963" s="209"/>
      <c r="X963" s="210"/>
      <c r="Z963" s="209"/>
      <c r="AA963" s="210"/>
      <c r="AC963" s="209"/>
      <c r="AD963" s="210"/>
      <c r="AF963" s="209"/>
      <c r="AG963" s="210"/>
      <c r="AI963" s="209"/>
      <c r="AJ963" s="210"/>
      <c r="AL963" s="209"/>
      <c r="AM963" s="210"/>
      <c r="AO963" s="209"/>
      <c r="AP963" s="210"/>
      <c r="AR963" s="209"/>
      <c r="AS963" s="210"/>
      <c r="AU963" s="209"/>
      <c r="AV963" s="210"/>
      <c r="AX963" s="209"/>
      <c r="AY963" s="671"/>
      <c r="BA963" s="673"/>
      <c r="BB963" s="674"/>
      <c r="BD963" s="209"/>
      <c r="BE963" s="210"/>
      <c r="BG963" s="209"/>
      <c r="BH963" s="210"/>
      <c r="BJ963" s="209"/>
      <c r="BK963" s="675"/>
      <c r="BM963" s="209"/>
      <c r="BN963" s="210"/>
      <c r="BP963" s="209"/>
      <c r="BQ963" s="210"/>
      <c r="BS963" s="209"/>
      <c r="BT963" s="210"/>
      <c r="BV963" s="209"/>
      <c r="BW963" s="210"/>
      <c r="BY963" s="209"/>
      <c r="BZ963" s="210"/>
      <c r="CB963" s="209"/>
      <c r="CC963" s="210"/>
      <c r="CE963" s="209"/>
      <c r="CF963" s="210"/>
      <c r="CH963" s="209"/>
      <c r="CI963" s="210"/>
      <c r="CK963" s="209"/>
      <c r="CL963" s="210"/>
      <c r="CN963" s="209"/>
      <c r="CO963" s="210"/>
    </row>
    <row r="964" spans="1:93" ht="24.95" customHeight="1">
      <c r="A964" s="654" t="str">
        <f ca="1">IFERROR(IF(INDIRECT($A$14&amp;ROW())&lt;&gt;"",COUNTIF(Summary!$B$30:$B$1054,INDIRECT($A$14&amp;ROW())),""),"")</f>
        <v/>
      </c>
      <c r="B964" s="672"/>
      <c r="C964" s="210"/>
      <c r="E964" s="209"/>
      <c r="F964" s="210"/>
      <c r="H964" s="209"/>
      <c r="I964" s="210"/>
      <c r="K964" s="209"/>
      <c r="L964" s="210"/>
      <c r="N964" s="209"/>
      <c r="O964" s="210"/>
      <c r="Q964" s="209"/>
      <c r="R964" s="210"/>
      <c r="T964" s="209"/>
      <c r="U964" s="210"/>
      <c r="W964" s="209"/>
      <c r="X964" s="210"/>
      <c r="Z964" s="209"/>
      <c r="AA964" s="210"/>
      <c r="AC964" s="209"/>
      <c r="AD964" s="210"/>
      <c r="AF964" s="209"/>
      <c r="AG964" s="210"/>
      <c r="AI964" s="209"/>
      <c r="AJ964" s="210"/>
      <c r="AL964" s="209"/>
      <c r="AM964" s="210"/>
      <c r="AO964" s="209"/>
      <c r="AP964" s="210"/>
      <c r="AR964" s="209"/>
      <c r="AS964" s="210"/>
      <c r="AU964" s="209"/>
      <c r="AV964" s="210"/>
      <c r="AX964" s="209"/>
      <c r="AY964" s="671"/>
      <c r="BA964" s="673"/>
      <c r="BB964" s="674"/>
      <c r="BD964" s="209"/>
      <c r="BE964" s="210"/>
      <c r="BG964" s="209"/>
      <c r="BH964" s="210"/>
      <c r="BJ964" s="209"/>
      <c r="BK964" s="675"/>
      <c r="BM964" s="209"/>
      <c r="BN964" s="210"/>
      <c r="BP964" s="209"/>
      <c r="BQ964" s="210"/>
      <c r="BS964" s="209"/>
      <c r="BT964" s="210"/>
      <c r="BV964" s="209"/>
      <c r="BW964" s="210"/>
      <c r="BY964" s="209"/>
      <c r="BZ964" s="210"/>
      <c r="CB964" s="209"/>
      <c r="CC964" s="210"/>
      <c r="CE964" s="209"/>
      <c r="CF964" s="210"/>
      <c r="CH964" s="209"/>
      <c r="CI964" s="210"/>
      <c r="CK964" s="209"/>
      <c r="CL964" s="210"/>
      <c r="CN964" s="209"/>
      <c r="CO964" s="210"/>
    </row>
    <row r="965" spans="1:93" ht="24.95" customHeight="1">
      <c r="A965" s="654" t="str">
        <f ca="1">IFERROR(IF(INDIRECT($A$14&amp;ROW())&lt;&gt;"",COUNTIF(Summary!$B$30:$B$1054,INDIRECT($A$14&amp;ROW())),""),"")</f>
        <v/>
      </c>
      <c r="B965" s="672"/>
      <c r="C965" s="210"/>
      <c r="E965" s="209"/>
      <c r="F965" s="210"/>
      <c r="H965" s="209"/>
      <c r="I965" s="210"/>
      <c r="K965" s="209"/>
      <c r="L965" s="210"/>
      <c r="N965" s="209"/>
      <c r="O965" s="210"/>
      <c r="Q965" s="209"/>
      <c r="R965" s="210"/>
      <c r="T965" s="209"/>
      <c r="U965" s="210"/>
      <c r="W965" s="209"/>
      <c r="X965" s="210"/>
      <c r="Z965" s="209"/>
      <c r="AA965" s="210"/>
      <c r="AC965" s="209"/>
      <c r="AD965" s="210"/>
      <c r="AF965" s="209"/>
      <c r="AG965" s="210"/>
      <c r="AI965" s="209"/>
      <c r="AJ965" s="210"/>
      <c r="AL965" s="209"/>
      <c r="AM965" s="210"/>
      <c r="AO965" s="209"/>
      <c r="AP965" s="210"/>
      <c r="AR965" s="209"/>
      <c r="AS965" s="210"/>
      <c r="AU965" s="209"/>
      <c r="AV965" s="210"/>
      <c r="AX965" s="209"/>
      <c r="AY965" s="671"/>
      <c r="BA965" s="673"/>
      <c r="BB965" s="674"/>
      <c r="BD965" s="209"/>
      <c r="BE965" s="210"/>
      <c r="BG965" s="209"/>
      <c r="BH965" s="210"/>
      <c r="BJ965" s="209"/>
      <c r="BK965" s="675"/>
      <c r="BM965" s="209"/>
      <c r="BN965" s="210"/>
      <c r="BP965" s="209"/>
      <c r="BQ965" s="210"/>
      <c r="BS965" s="209"/>
      <c r="BT965" s="210"/>
      <c r="BV965" s="209"/>
      <c r="BW965" s="210"/>
      <c r="BY965" s="209"/>
      <c r="BZ965" s="210"/>
      <c r="CB965" s="209"/>
      <c r="CC965" s="210"/>
      <c r="CE965" s="209"/>
      <c r="CF965" s="210"/>
      <c r="CH965" s="209"/>
      <c r="CI965" s="210"/>
      <c r="CK965" s="209"/>
      <c r="CL965" s="210"/>
      <c r="CN965" s="209"/>
      <c r="CO965" s="210"/>
    </row>
    <row r="966" spans="1:93" ht="24.95" customHeight="1">
      <c r="A966" s="654" t="str">
        <f ca="1">IFERROR(IF(INDIRECT($A$14&amp;ROW())&lt;&gt;"",COUNTIF(Summary!$B$30:$B$1054,INDIRECT($A$14&amp;ROW())),""),"")</f>
        <v/>
      </c>
      <c r="B966" s="672"/>
      <c r="C966" s="210"/>
      <c r="E966" s="209"/>
      <c r="F966" s="210"/>
      <c r="H966" s="209"/>
      <c r="I966" s="210"/>
      <c r="K966" s="209"/>
      <c r="L966" s="210"/>
      <c r="N966" s="209"/>
      <c r="O966" s="210"/>
      <c r="Q966" s="209"/>
      <c r="R966" s="210"/>
      <c r="T966" s="209"/>
      <c r="U966" s="210"/>
      <c r="W966" s="209"/>
      <c r="X966" s="210"/>
      <c r="Z966" s="209"/>
      <c r="AA966" s="210"/>
      <c r="AC966" s="209"/>
      <c r="AD966" s="210"/>
      <c r="AF966" s="209"/>
      <c r="AG966" s="210"/>
      <c r="AI966" s="209"/>
      <c r="AJ966" s="210"/>
      <c r="AL966" s="209"/>
      <c r="AM966" s="210"/>
      <c r="AO966" s="209"/>
      <c r="AP966" s="210"/>
      <c r="AR966" s="209"/>
      <c r="AS966" s="210"/>
      <c r="AU966" s="209"/>
      <c r="AV966" s="210"/>
      <c r="AX966" s="209"/>
      <c r="AY966" s="671"/>
      <c r="BA966" s="673"/>
      <c r="BB966" s="674"/>
      <c r="BD966" s="209"/>
      <c r="BE966" s="210"/>
      <c r="BG966" s="209"/>
      <c r="BH966" s="210"/>
      <c r="BJ966" s="209"/>
      <c r="BK966" s="675"/>
      <c r="BM966" s="209"/>
      <c r="BN966" s="210"/>
      <c r="BP966" s="209"/>
      <c r="BQ966" s="210"/>
      <c r="BS966" s="209"/>
      <c r="BT966" s="210"/>
      <c r="BV966" s="209"/>
      <c r="BW966" s="210"/>
      <c r="BY966" s="209"/>
      <c r="BZ966" s="210"/>
      <c r="CB966" s="209"/>
      <c r="CC966" s="210"/>
      <c r="CE966" s="209"/>
      <c r="CF966" s="210"/>
      <c r="CH966" s="209"/>
      <c r="CI966" s="210"/>
      <c r="CK966" s="209"/>
      <c r="CL966" s="210"/>
      <c r="CN966" s="209"/>
      <c r="CO966" s="210"/>
    </row>
    <row r="967" spans="1:93" ht="24.95" customHeight="1">
      <c r="A967" s="654" t="str">
        <f ca="1">IFERROR(IF(INDIRECT($A$14&amp;ROW())&lt;&gt;"",COUNTIF(Summary!$B$30:$B$1054,INDIRECT($A$14&amp;ROW())),""),"")</f>
        <v/>
      </c>
      <c r="B967" s="672"/>
      <c r="C967" s="210"/>
      <c r="E967" s="209"/>
      <c r="F967" s="210"/>
      <c r="H967" s="209"/>
      <c r="I967" s="210"/>
      <c r="K967" s="209"/>
      <c r="L967" s="210"/>
      <c r="N967" s="209"/>
      <c r="O967" s="210"/>
      <c r="Q967" s="209"/>
      <c r="R967" s="210"/>
      <c r="T967" s="209"/>
      <c r="U967" s="210"/>
      <c r="W967" s="209"/>
      <c r="X967" s="210"/>
      <c r="Z967" s="209"/>
      <c r="AA967" s="210"/>
      <c r="AC967" s="209"/>
      <c r="AD967" s="210"/>
      <c r="AF967" s="209"/>
      <c r="AG967" s="210"/>
      <c r="AI967" s="209"/>
      <c r="AJ967" s="210"/>
      <c r="AL967" s="209"/>
      <c r="AM967" s="210"/>
      <c r="AO967" s="209"/>
      <c r="AP967" s="210"/>
      <c r="AR967" s="209"/>
      <c r="AS967" s="210"/>
      <c r="AU967" s="209"/>
      <c r="AV967" s="210"/>
      <c r="AX967" s="209"/>
      <c r="AY967" s="671"/>
      <c r="BA967" s="673"/>
      <c r="BB967" s="674"/>
      <c r="BD967" s="209"/>
      <c r="BE967" s="210"/>
      <c r="BG967" s="209"/>
      <c r="BH967" s="210"/>
      <c r="BJ967" s="209"/>
      <c r="BK967" s="675"/>
      <c r="BM967" s="209"/>
      <c r="BN967" s="210"/>
      <c r="BP967" s="209"/>
      <c r="BQ967" s="210"/>
      <c r="BS967" s="209"/>
      <c r="BT967" s="210"/>
      <c r="BV967" s="209"/>
      <c r="BW967" s="210"/>
      <c r="BY967" s="209"/>
      <c r="BZ967" s="210"/>
      <c r="CB967" s="209"/>
      <c r="CC967" s="210"/>
      <c r="CE967" s="209"/>
      <c r="CF967" s="210"/>
      <c r="CH967" s="209"/>
      <c r="CI967" s="210"/>
      <c r="CK967" s="209"/>
      <c r="CL967" s="210"/>
      <c r="CN967" s="209"/>
      <c r="CO967" s="210"/>
    </row>
    <row r="968" spans="1:93" ht="24.95" customHeight="1">
      <c r="A968" s="654" t="str">
        <f ca="1">IFERROR(IF(INDIRECT($A$14&amp;ROW())&lt;&gt;"",COUNTIF(Summary!$B$30:$B$1054,INDIRECT($A$14&amp;ROW())),""),"")</f>
        <v/>
      </c>
      <c r="B968" s="672"/>
      <c r="C968" s="210"/>
      <c r="E968" s="209"/>
      <c r="F968" s="210"/>
      <c r="H968" s="209"/>
      <c r="I968" s="210"/>
      <c r="K968" s="209"/>
      <c r="L968" s="210"/>
      <c r="N968" s="209"/>
      <c r="O968" s="210"/>
      <c r="Q968" s="209"/>
      <c r="R968" s="210"/>
      <c r="T968" s="209"/>
      <c r="U968" s="210"/>
      <c r="W968" s="209"/>
      <c r="X968" s="210"/>
      <c r="Z968" s="209"/>
      <c r="AA968" s="210"/>
      <c r="AC968" s="209"/>
      <c r="AD968" s="210"/>
      <c r="AF968" s="209"/>
      <c r="AG968" s="210"/>
      <c r="AI968" s="209"/>
      <c r="AJ968" s="210"/>
      <c r="AL968" s="209"/>
      <c r="AM968" s="210"/>
      <c r="AO968" s="209"/>
      <c r="AP968" s="210"/>
      <c r="AR968" s="209"/>
      <c r="AS968" s="210"/>
      <c r="AU968" s="209"/>
      <c r="AV968" s="210"/>
      <c r="AX968" s="209"/>
      <c r="AY968" s="671"/>
      <c r="BA968" s="673"/>
      <c r="BB968" s="674"/>
      <c r="BD968" s="209"/>
      <c r="BE968" s="210"/>
      <c r="BG968" s="209"/>
      <c r="BH968" s="210"/>
      <c r="BJ968" s="209"/>
      <c r="BK968" s="675"/>
      <c r="BM968" s="209"/>
      <c r="BN968" s="210"/>
      <c r="BP968" s="209"/>
      <c r="BQ968" s="210"/>
      <c r="BS968" s="209"/>
      <c r="BT968" s="210"/>
      <c r="BV968" s="209"/>
      <c r="BW968" s="210"/>
      <c r="BY968" s="209"/>
      <c r="BZ968" s="210"/>
      <c r="CB968" s="209"/>
      <c r="CC968" s="210"/>
      <c r="CE968" s="209"/>
      <c r="CF968" s="210"/>
      <c r="CH968" s="209"/>
      <c r="CI968" s="210"/>
      <c r="CK968" s="209"/>
      <c r="CL968" s="210"/>
      <c r="CN968" s="209"/>
      <c r="CO968" s="210"/>
    </row>
    <row r="969" spans="1:93" ht="24.95" customHeight="1">
      <c r="A969" s="654" t="str">
        <f ca="1">IFERROR(IF(INDIRECT($A$14&amp;ROW())&lt;&gt;"",COUNTIF(Summary!$B$30:$B$1054,INDIRECT($A$14&amp;ROW())),""),"")</f>
        <v/>
      </c>
      <c r="B969" s="672"/>
      <c r="C969" s="210"/>
      <c r="E969" s="209"/>
      <c r="F969" s="210"/>
      <c r="H969" s="209"/>
      <c r="I969" s="210"/>
      <c r="K969" s="209"/>
      <c r="L969" s="210"/>
      <c r="N969" s="209"/>
      <c r="O969" s="210"/>
      <c r="Q969" s="209"/>
      <c r="R969" s="210"/>
      <c r="T969" s="209"/>
      <c r="U969" s="210"/>
      <c r="W969" s="209"/>
      <c r="X969" s="210"/>
      <c r="Z969" s="209"/>
      <c r="AA969" s="210"/>
      <c r="AC969" s="209"/>
      <c r="AD969" s="210"/>
      <c r="AF969" s="209"/>
      <c r="AG969" s="210"/>
      <c r="AI969" s="209"/>
      <c r="AJ969" s="210"/>
      <c r="AL969" s="209"/>
      <c r="AM969" s="210"/>
      <c r="AO969" s="209"/>
      <c r="AP969" s="210"/>
      <c r="AR969" s="209"/>
      <c r="AS969" s="210"/>
      <c r="AU969" s="209"/>
      <c r="AV969" s="210"/>
      <c r="AX969" s="209"/>
      <c r="AY969" s="671"/>
      <c r="BA969" s="673"/>
      <c r="BB969" s="674"/>
      <c r="BD969" s="209"/>
      <c r="BE969" s="210"/>
      <c r="BG969" s="209"/>
      <c r="BH969" s="210"/>
      <c r="BJ969" s="209"/>
      <c r="BK969" s="675"/>
      <c r="BM969" s="209"/>
      <c r="BN969" s="210"/>
      <c r="BP969" s="209"/>
      <c r="BQ969" s="210"/>
      <c r="BS969" s="209"/>
      <c r="BT969" s="210"/>
      <c r="BV969" s="209"/>
      <c r="BW969" s="210"/>
      <c r="BY969" s="209"/>
      <c r="BZ969" s="210"/>
      <c r="CB969" s="209"/>
      <c r="CC969" s="210"/>
      <c r="CE969" s="209"/>
      <c r="CF969" s="210"/>
      <c r="CH969" s="209"/>
      <c r="CI969" s="210"/>
      <c r="CK969" s="209"/>
      <c r="CL969" s="210"/>
      <c r="CN969" s="209"/>
      <c r="CO969" s="210"/>
    </row>
    <row r="970" spans="1:93" ht="24.95" customHeight="1">
      <c r="A970" s="654" t="str">
        <f ca="1">IFERROR(IF(INDIRECT($A$14&amp;ROW())&lt;&gt;"",COUNTIF(Summary!$B$30:$B$1054,INDIRECT($A$14&amp;ROW())),""),"")</f>
        <v/>
      </c>
      <c r="B970" s="672"/>
      <c r="C970" s="210"/>
      <c r="E970" s="209"/>
      <c r="F970" s="210"/>
      <c r="H970" s="209"/>
      <c r="I970" s="210"/>
      <c r="K970" s="209"/>
      <c r="L970" s="210"/>
      <c r="N970" s="209"/>
      <c r="O970" s="210"/>
      <c r="Q970" s="209"/>
      <c r="R970" s="210"/>
      <c r="T970" s="209"/>
      <c r="U970" s="210"/>
      <c r="W970" s="209"/>
      <c r="X970" s="210"/>
      <c r="Z970" s="209"/>
      <c r="AA970" s="210"/>
      <c r="AC970" s="209"/>
      <c r="AD970" s="210"/>
      <c r="AF970" s="209"/>
      <c r="AG970" s="210"/>
      <c r="AI970" s="209"/>
      <c r="AJ970" s="210"/>
      <c r="AL970" s="209"/>
      <c r="AM970" s="210"/>
      <c r="AO970" s="209"/>
      <c r="AP970" s="210"/>
      <c r="AR970" s="209"/>
      <c r="AS970" s="210"/>
      <c r="AU970" s="209"/>
      <c r="AV970" s="210"/>
      <c r="AX970" s="209"/>
      <c r="AY970" s="671"/>
      <c r="BA970" s="673"/>
      <c r="BB970" s="674"/>
      <c r="BD970" s="209"/>
      <c r="BE970" s="210"/>
      <c r="BG970" s="209"/>
      <c r="BH970" s="210"/>
      <c r="BJ970" s="209"/>
      <c r="BK970" s="675"/>
      <c r="BM970" s="209"/>
      <c r="BN970" s="210"/>
      <c r="BP970" s="209"/>
      <c r="BQ970" s="210"/>
      <c r="BS970" s="209"/>
      <c r="BT970" s="210"/>
      <c r="BV970" s="209"/>
      <c r="BW970" s="210"/>
      <c r="BY970" s="209"/>
      <c r="BZ970" s="210"/>
      <c r="CB970" s="209"/>
      <c r="CC970" s="210"/>
      <c r="CE970" s="209"/>
      <c r="CF970" s="210"/>
      <c r="CH970" s="209"/>
      <c r="CI970" s="210"/>
      <c r="CK970" s="209"/>
      <c r="CL970" s="210"/>
      <c r="CN970" s="209"/>
      <c r="CO970" s="210"/>
    </row>
    <row r="971" spans="1:93" ht="24.95" customHeight="1">
      <c r="A971" s="654" t="str">
        <f ca="1">IFERROR(IF(INDIRECT($A$14&amp;ROW())&lt;&gt;"",COUNTIF(Summary!$B$30:$B$1054,INDIRECT($A$14&amp;ROW())),""),"")</f>
        <v/>
      </c>
      <c r="B971" s="672"/>
      <c r="C971" s="210"/>
      <c r="E971" s="209"/>
      <c r="F971" s="210"/>
      <c r="H971" s="209"/>
      <c r="I971" s="210"/>
      <c r="K971" s="209"/>
      <c r="L971" s="210"/>
      <c r="N971" s="209"/>
      <c r="O971" s="210"/>
      <c r="Q971" s="209"/>
      <c r="R971" s="210"/>
      <c r="T971" s="209"/>
      <c r="U971" s="210"/>
      <c r="W971" s="209"/>
      <c r="X971" s="210"/>
      <c r="Z971" s="209"/>
      <c r="AA971" s="210"/>
      <c r="AC971" s="209"/>
      <c r="AD971" s="210"/>
      <c r="AF971" s="209"/>
      <c r="AG971" s="210"/>
      <c r="AI971" s="209"/>
      <c r="AJ971" s="210"/>
      <c r="AL971" s="209"/>
      <c r="AM971" s="210"/>
      <c r="AO971" s="209"/>
      <c r="AP971" s="210"/>
      <c r="AR971" s="209"/>
      <c r="AS971" s="210"/>
      <c r="AU971" s="209"/>
      <c r="AV971" s="210"/>
      <c r="AX971" s="209"/>
      <c r="AY971" s="671"/>
      <c r="BA971" s="673"/>
      <c r="BB971" s="674"/>
      <c r="BD971" s="209"/>
      <c r="BE971" s="210"/>
      <c r="BG971" s="209"/>
      <c r="BH971" s="210"/>
      <c r="BJ971" s="209"/>
      <c r="BK971" s="675"/>
      <c r="BM971" s="209"/>
      <c r="BN971" s="210"/>
      <c r="BP971" s="209"/>
      <c r="BQ971" s="210"/>
      <c r="BS971" s="209"/>
      <c r="BT971" s="210"/>
      <c r="BV971" s="209"/>
      <c r="BW971" s="210"/>
      <c r="BY971" s="209"/>
      <c r="BZ971" s="210"/>
      <c r="CB971" s="209"/>
      <c r="CC971" s="210"/>
      <c r="CE971" s="209"/>
      <c r="CF971" s="210"/>
      <c r="CH971" s="209"/>
      <c r="CI971" s="210"/>
      <c r="CK971" s="209"/>
      <c r="CL971" s="210"/>
      <c r="CN971" s="209"/>
      <c r="CO971" s="210"/>
    </row>
    <row r="972" spans="1:93" ht="24.95" customHeight="1">
      <c r="A972" s="654" t="str">
        <f ca="1">IFERROR(IF(INDIRECT($A$14&amp;ROW())&lt;&gt;"",COUNTIF(Summary!$B$30:$B$1054,INDIRECT($A$14&amp;ROW())),""),"")</f>
        <v/>
      </c>
      <c r="B972" s="672"/>
      <c r="C972" s="210"/>
      <c r="E972" s="209"/>
      <c r="F972" s="210"/>
      <c r="H972" s="209"/>
      <c r="I972" s="210"/>
      <c r="K972" s="209"/>
      <c r="L972" s="210"/>
      <c r="N972" s="209"/>
      <c r="O972" s="210"/>
      <c r="Q972" s="209"/>
      <c r="R972" s="210"/>
      <c r="T972" s="209"/>
      <c r="U972" s="210"/>
      <c r="W972" s="209"/>
      <c r="X972" s="210"/>
      <c r="Z972" s="209"/>
      <c r="AA972" s="210"/>
      <c r="AC972" s="209"/>
      <c r="AD972" s="210"/>
      <c r="AF972" s="209"/>
      <c r="AG972" s="210"/>
      <c r="AI972" s="209"/>
      <c r="AJ972" s="210"/>
      <c r="AL972" s="209"/>
      <c r="AM972" s="210"/>
      <c r="AO972" s="209"/>
      <c r="AP972" s="210"/>
      <c r="AR972" s="209"/>
      <c r="AS972" s="210"/>
      <c r="AU972" s="209"/>
      <c r="AV972" s="210"/>
      <c r="AX972" s="209"/>
      <c r="AY972" s="671"/>
      <c r="BA972" s="673"/>
      <c r="BB972" s="674"/>
      <c r="BD972" s="209"/>
      <c r="BE972" s="210"/>
      <c r="BG972" s="209"/>
      <c r="BH972" s="210"/>
      <c r="BJ972" s="209"/>
      <c r="BK972" s="675"/>
      <c r="BM972" s="209"/>
      <c r="BN972" s="210"/>
      <c r="BP972" s="209"/>
      <c r="BQ972" s="210"/>
      <c r="BS972" s="209"/>
      <c r="BT972" s="210"/>
      <c r="BV972" s="209"/>
      <c r="BW972" s="210"/>
      <c r="BY972" s="209"/>
      <c r="BZ972" s="210"/>
      <c r="CB972" s="209"/>
      <c r="CC972" s="210"/>
      <c r="CE972" s="209"/>
      <c r="CF972" s="210"/>
      <c r="CH972" s="209"/>
      <c r="CI972" s="210"/>
      <c r="CK972" s="209"/>
      <c r="CL972" s="210"/>
      <c r="CN972" s="209"/>
      <c r="CO972" s="210"/>
    </row>
    <row r="973" spans="1:93" ht="24.95" customHeight="1">
      <c r="A973" s="654" t="str">
        <f ca="1">IFERROR(IF(INDIRECT($A$14&amp;ROW())&lt;&gt;"",COUNTIF(Summary!$B$30:$B$1054,INDIRECT($A$14&amp;ROW())),""),"")</f>
        <v/>
      </c>
      <c r="B973" s="672"/>
      <c r="C973" s="210"/>
      <c r="E973" s="209"/>
      <c r="F973" s="210"/>
      <c r="H973" s="209"/>
      <c r="I973" s="210"/>
      <c r="K973" s="209"/>
      <c r="L973" s="210"/>
      <c r="N973" s="209"/>
      <c r="O973" s="210"/>
      <c r="Q973" s="209"/>
      <c r="R973" s="210"/>
      <c r="T973" s="209"/>
      <c r="U973" s="210"/>
      <c r="W973" s="209"/>
      <c r="X973" s="210"/>
      <c r="Z973" s="209"/>
      <c r="AA973" s="210"/>
      <c r="AC973" s="209"/>
      <c r="AD973" s="210"/>
      <c r="AF973" s="209"/>
      <c r="AG973" s="210"/>
      <c r="AI973" s="209"/>
      <c r="AJ973" s="210"/>
      <c r="AL973" s="209"/>
      <c r="AM973" s="210"/>
      <c r="AO973" s="209"/>
      <c r="AP973" s="210"/>
      <c r="AR973" s="209"/>
      <c r="AS973" s="210"/>
      <c r="AU973" s="209"/>
      <c r="AV973" s="210"/>
      <c r="AX973" s="209"/>
      <c r="AY973" s="671"/>
      <c r="BA973" s="673"/>
      <c r="BB973" s="674"/>
      <c r="BD973" s="209"/>
      <c r="BE973" s="210"/>
      <c r="BG973" s="209"/>
      <c r="BH973" s="210"/>
      <c r="BJ973" s="209"/>
      <c r="BK973" s="675"/>
      <c r="BM973" s="209"/>
      <c r="BN973" s="210"/>
      <c r="BP973" s="209"/>
      <c r="BQ973" s="210"/>
      <c r="BS973" s="209"/>
      <c r="BT973" s="210"/>
      <c r="BV973" s="209"/>
      <c r="BW973" s="210"/>
      <c r="BY973" s="209"/>
      <c r="BZ973" s="210"/>
      <c r="CB973" s="209"/>
      <c r="CC973" s="210"/>
      <c r="CE973" s="209"/>
      <c r="CF973" s="210"/>
      <c r="CH973" s="209"/>
      <c r="CI973" s="210"/>
      <c r="CK973" s="209"/>
      <c r="CL973" s="210"/>
      <c r="CN973" s="209"/>
      <c r="CO973" s="210"/>
    </row>
    <row r="974" spans="1:93" ht="24.95" customHeight="1">
      <c r="A974" s="654" t="str">
        <f ca="1">IFERROR(IF(INDIRECT($A$14&amp;ROW())&lt;&gt;"",COUNTIF(Summary!$B$30:$B$1054,INDIRECT($A$14&amp;ROW())),""),"")</f>
        <v/>
      </c>
      <c r="B974" s="672"/>
      <c r="C974" s="210"/>
      <c r="E974" s="209"/>
      <c r="F974" s="210"/>
      <c r="H974" s="209"/>
      <c r="I974" s="210"/>
      <c r="K974" s="209"/>
      <c r="L974" s="210"/>
      <c r="N974" s="209"/>
      <c r="O974" s="210"/>
      <c r="Q974" s="209"/>
      <c r="R974" s="210"/>
      <c r="T974" s="209"/>
      <c r="U974" s="210"/>
      <c r="W974" s="209"/>
      <c r="X974" s="210"/>
      <c r="Z974" s="209"/>
      <c r="AA974" s="210"/>
      <c r="AC974" s="209"/>
      <c r="AD974" s="210"/>
      <c r="AF974" s="209"/>
      <c r="AG974" s="210"/>
      <c r="AI974" s="209"/>
      <c r="AJ974" s="210"/>
      <c r="AL974" s="209"/>
      <c r="AM974" s="210"/>
      <c r="AO974" s="209"/>
      <c r="AP974" s="210"/>
      <c r="AR974" s="209"/>
      <c r="AS974" s="210"/>
      <c r="AU974" s="209"/>
      <c r="AV974" s="210"/>
      <c r="AX974" s="209"/>
      <c r="AY974" s="671"/>
      <c r="BA974" s="673"/>
      <c r="BB974" s="674"/>
      <c r="BD974" s="209"/>
      <c r="BE974" s="210"/>
      <c r="BG974" s="209"/>
      <c r="BH974" s="210"/>
      <c r="BJ974" s="209"/>
      <c r="BK974" s="675"/>
      <c r="BM974" s="209"/>
      <c r="BN974" s="210"/>
      <c r="BP974" s="209"/>
      <c r="BQ974" s="210"/>
      <c r="BS974" s="209"/>
      <c r="BT974" s="210"/>
      <c r="BV974" s="209"/>
      <c r="BW974" s="210"/>
      <c r="BY974" s="209"/>
      <c r="BZ974" s="210"/>
      <c r="CB974" s="209"/>
      <c r="CC974" s="210"/>
      <c r="CE974" s="209"/>
      <c r="CF974" s="210"/>
      <c r="CH974" s="209"/>
      <c r="CI974" s="210"/>
      <c r="CK974" s="209"/>
      <c r="CL974" s="210"/>
      <c r="CN974" s="209"/>
      <c r="CO974" s="210"/>
    </row>
    <row r="975" spans="1:93" ht="24.95" customHeight="1">
      <c r="A975" s="654" t="str">
        <f ca="1">IFERROR(IF(INDIRECT($A$14&amp;ROW())&lt;&gt;"",COUNTIF(Summary!$B$30:$B$1054,INDIRECT($A$14&amp;ROW())),""),"")</f>
        <v/>
      </c>
      <c r="B975" s="672"/>
      <c r="C975" s="210"/>
      <c r="E975" s="209"/>
      <c r="F975" s="210"/>
      <c r="H975" s="209"/>
      <c r="I975" s="210"/>
      <c r="K975" s="209"/>
      <c r="L975" s="210"/>
      <c r="N975" s="209"/>
      <c r="O975" s="210"/>
      <c r="Q975" s="209"/>
      <c r="R975" s="210"/>
      <c r="T975" s="209"/>
      <c r="U975" s="210"/>
      <c r="W975" s="209"/>
      <c r="X975" s="210"/>
      <c r="Z975" s="209"/>
      <c r="AA975" s="210"/>
      <c r="AC975" s="209"/>
      <c r="AD975" s="210"/>
      <c r="AF975" s="209"/>
      <c r="AG975" s="210"/>
      <c r="AI975" s="209"/>
      <c r="AJ975" s="210"/>
      <c r="AL975" s="209"/>
      <c r="AM975" s="210"/>
      <c r="AO975" s="209"/>
      <c r="AP975" s="210"/>
      <c r="AR975" s="209"/>
      <c r="AS975" s="210"/>
      <c r="AU975" s="209"/>
      <c r="AV975" s="210"/>
      <c r="AX975" s="209"/>
      <c r="AY975" s="671"/>
      <c r="BA975" s="673"/>
      <c r="BB975" s="674"/>
      <c r="BD975" s="209"/>
      <c r="BE975" s="210"/>
      <c r="BG975" s="209"/>
      <c r="BH975" s="210"/>
      <c r="BJ975" s="209"/>
      <c r="BK975" s="675"/>
      <c r="BM975" s="209"/>
      <c r="BN975" s="210"/>
      <c r="BP975" s="209"/>
      <c r="BQ975" s="210"/>
      <c r="BS975" s="209"/>
      <c r="BT975" s="210"/>
      <c r="BV975" s="209"/>
      <c r="BW975" s="210"/>
      <c r="BY975" s="209"/>
      <c r="BZ975" s="210"/>
      <c r="CB975" s="209"/>
      <c r="CC975" s="210"/>
      <c r="CE975" s="209"/>
      <c r="CF975" s="210"/>
      <c r="CH975" s="209"/>
      <c r="CI975" s="210"/>
      <c r="CK975" s="209"/>
      <c r="CL975" s="210"/>
      <c r="CN975" s="209"/>
      <c r="CO975" s="210"/>
    </row>
    <row r="976" spans="1:93" ht="24.95" customHeight="1">
      <c r="A976" s="654" t="str">
        <f ca="1">IFERROR(IF(INDIRECT($A$14&amp;ROW())&lt;&gt;"",COUNTIF(Summary!$B$30:$B$1054,INDIRECT($A$14&amp;ROW())),""),"")</f>
        <v/>
      </c>
      <c r="B976" s="672"/>
      <c r="C976" s="210"/>
      <c r="E976" s="209"/>
      <c r="F976" s="210"/>
      <c r="H976" s="209"/>
      <c r="I976" s="210"/>
      <c r="K976" s="209"/>
      <c r="L976" s="210"/>
      <c r="N976" s="209"/>
      <c r="O976" s="210"/>
      <c r="Q976" s="209"/>
      <c r="R976" s="210"/>
      <c r="T976" s="209"/>
      <c r="U976" s="210"/>
      <c r="W976" s="209"/>
      <c r="X976" s="210"/>
      <c r="Z976" s="209"/>
      <c r="AA976" s="210"/>
      <c r="AC976" s="209"/>
      <c r="AD976" s="210"/>
      <c r="AF976" s="209"/>
      <c r="AG976" s="210"/>
      <c r="AI976" s="209"/>
      <c r="AJ976" s="210"/>
      <c r="AL976" s="209"/>
      <c r="AM976" s="210"/>
      <c r="AO976" s="209"/>
      <c r="AP976" s="210"/>
      <c r="AR976" s="209"/>
      <c r="AS976" s="210"/>
      <c r="AU976" s="209"/>
      <c r="AV976" s="210"/>
      <c r="AX976" s="209"/>
      <c r="AY976" s="671"/>
      <c r="BA976" s="673"/>
      <c r="BB976" s="674"/>
      <c r="BD976" s="209"/>
      <c r="BE976" s="210"/>
      <c r="BG976" s="209"/>
      <c r="BH976" s="210"/>
      <c r="BJ976" s="209"/>
      <c r="BK976" s="675"/>
      <c r="BM976" s="209"/>
      <c r="BN976" s="210"/>
      <c r="BP976" s="209"/>
      <c r="BQ976" s="210"/>
      <c r="BS976" s="209"/>
      <c r="BT976" s="210"/>
      <c r="BV976" s="209"/>
      <c r="BW976" s="210"/>
      <c r="BY976" s="209"/>
      <c r="BZ976" s="210"/>
      <c r="CB976" s="209"/>
      <c r="CC976" s="210"/>
      <c r="CE976" s="209"/>
      <c r="CF976" s="210"/>
      <c r="CH976" s="209"/>
      <c r="CI976" s="210"/>
      <c r="CK976" s="209"/>
      <c r="CL976" s="210"/>
      <c r="CN976" s="209"/>
      <c r="CO976" s="210"/>
    </row>
    <row r="977" spans="1:93" ht="24.95" customHeight="1">
      <c r="A977" s="654" t="str">
        <f ca="1">IFERROR(IF(INDIRECT($A$14&amp;ROW())&lt;&gt;"",COUNTIF(Summary!$B$30:$B$1054,INDIRECT($A$14&amp;ROW())),""),"")</f>
        <v/>
      </c>
      <c r="B977" s="672"/>
      <c r="C977" s="210"/>
      <c r="E977" s="209"/>
      <c r="F977" s="210"/>
      <c r="H977" s="209"/>
      <c r="I977" s="210"/>
      <c r="K977" s="209"/>
      <c r="L977" s="210"/>
      <c r="N977" s="209"/>
      <c r="O977" s="210"/>
      <c r="Q977" s="209"/>
      <c r="R977" s="210"/>
      <c r="T977" s="209"/>
      <c r="U977" s="210"/>
      <c r="W977" s="209"/>
      <c r="X977" s="210"/>
      <c r="Z977" s="209"/>
      <c r="AA977" s="210"/>
      <c r="AC977" s="209"/>
      <c r="AD977" s="210"/>
      <c r="AF977" s="209"/>
      <c r="AG977" s="210"/>
      <c r="AI977" s="209"/>
      <c r="AJ977" s="210"/>
      <c r="AL977" s="209"/>
      <c r="AM977" s="210"/>
      <c r="AO977" s="209"/>
      <c r="AP977" s="210"/>
      <c r="AR977" s="209"/>
      <c r="AS977" s="210"/>
      <c r="AU977" s="209"/>
      <c r="AV977" s="210"/>
      <c r="AX977" s="209"/>
      <c r="AY977" s="671"/>
      <c r="BA977" s="673"/>
      <c r="BB977" s="674"/>
      <c r="BD977" s="209"/>
      <c r="BE977" s="210"/>
      <c r="BG977" s="209"/>
      <c r="BH977" s="210"/>
      <c r="BJ977" s="209"/>
      <c r="BK977" s="675"/>
      <c r="BM977" s="209"/>
      <c r="BN977" s="210"/>
      <c r="BP977" s="209"/>
      <c r="BQ977" s="210"/>
      <c r="BS977" s="209"/>
      <c r="BT977" s="210"/>
      <c r="BV977" s="209"/>
      <c r="BW977" s="210"/>
      <c r="BY977" s="209"/>
      <c r="BZ977" s="210"/>
      <c r="CB977" s="209"/>
      <c r="CC977" s="210"/>
      <c r="CE977" s="209"/>
      <c r="CF977" s="210"/>
      <c r="CH977" s="209"/>
      <c r="CI977" s="210"/>
      <c r="CK977" s="209"/>
      <c r="CL977" s="210"/>
      <c r="CN977" s="209"/>
      <c r="CO977" s="210"/>
    </row>
    <row r="978" spans="1:93" ht="24.95" customHeight="1">
      <c r="A978" s="654" t="str">
        <f ca="1">IFERROR(IF(INDIRECT($A$14&amp;ROW())&lt;&gt;"",COUNTIF(Summary!$B$30:$B$1054,INDIRECT($A$14&amp;ROW())),""),"")</f>
        <v/>
      </c>
      <c r="B978" s="672"/>
      <c r="C978" s="210"/>
      <c r="E978" s="209"/>
      <c r="F978" s="210"/>
      <c r="H978" s="209"/>
      <c r="I978" s="210"/>
      <c r="K978" s="209"/>
      <c r="L978" s="210"/>
      <c r="N978" s="209"/>
      <c r="O978" s="210"/>
      <c r="Q978" s="209"/>
      <c r="R978" s="210"/>
      <c r="T978" s="209"/>
      <c r="U978" s="210"/>
      <c r="W978" s="209"/>
      <c r="X978" s="210"/>
      <c r="Z978" s="209"/>
      <c r="AA978" s="210"/>
      <c r="AC978" s="209"/>
      <c r="AD978" s="210"/>
      <c r="AF978" s="209"/>
      <c r="AG978" s="210"/>
      <c r="AI978" s="209"/>
      <c r="AJ978" s="210"/>
      <c r="AL978" s="209"/>
      <c r="AM978" s="210"/>
      <c r="AO978" s="209"/>
      <c r="AP978" s="210"/>
      <c r="AR978" s="209"/>
      <c r="AS978" s="210"/>
      <c r="AU978" s="209"/>
      <c r="AV978" s="210"/>
      <c r="AX978" s="209"/>
      <c r="AY978" s="671"/>
      <c r="BA978" s="673"/>
      <c r="BB978" s="674"/>
      <c r="BD978" s="209"/>
      <c r="BE978" s="210"/>
      <c r="BG978" s="209"/>
      <c r="BH978" s="210"/>
      <c r="BJ978" s="209"/>
      <c r="BK978" s="675"/>
      <c r="BM978" s="209"/>
      <c r="BN978" s="210"/>
      <c r="BP978" s="209"/>
      <c r="BQ978" s="210"/>
      <c r="BS978" s="209"/>
      <c r="BT978" s="210"/>
      <c r="BV978" s="209"/>
      <c r="BW978" s="210"/>
      <c r="BY978" s="209"/>
      <c r="BZ978" s="210"/>
      <c r="CB978" s="209"/>
      <c r="CC978" s="210"/>
      <c r="CE978" s="209"/>
      <c r="CF978" s="210"/>
      <c r="CH978" s="209"/>
      <c r="CI978" s="210"/>
      <c r="CK978" s="209"/>
      <c r="CL978" s="210"/>
      <c r="CN978" s="209"/>
      <c r="CO978" s="210"/>
    </row>
    <row r="979" spans="1:93" ht="24.95" customHeight="1">
      <c r="A979" s="654" t="str">
        <f ca="1">IFERROR(IF(INDIRECT($A$14&amp;ROW())&lt;&gt;"",COUNTIF(Summary!$B$30:$B$1054,INDIRECT($A$14&amp;ROW())),""),"")</f>
        <v/>
      </c>
      <c r="B979" s="672"/>
      <c r="C979" s="210"/>
      <c r="E979" s="209"/>
      <c r="F979" s="210"/>
      <c r="H979" s="209"/>
      <c r="I979" s="210"/>
      <c r="K979" s="209"/>
      <c r="L979" s="210"/>
      <c r="N979" s="209"/>
      <c r="O979" s="210"/>
      <c r="Q979" s="209"/>
      <c r="R979" s="210"/>
      <c r="T979" s="209"/>
      <c r="U979" s="210"/>
      <c r="W979" s="209"/>
      <c r="X979" s="210"/>
      <c r="Z979" s="209"/>
      <c r="AA979" s="210"/>
      <c r="AC979" s="209"/>
      <c r="AD979" s="210"/>
      <c r="AF979" s="209"/>
      <c r="AG979" s="210"/>
      <c r="AI979" s="209"/>
      <c r="AJ979" s="210"/>
      <c r="AL979" s="209"/>
      <c r="AM979" s="210"/>
      <c r="AO979" s="209"/>
      <c r="AP979" s="210"/>
      <c r="AR979" s="209"/>
      <c r="AS979" s="210"/>
      <c r="AU979" s="209"/>
      <c r="AV979" s="210"/>
      <c r="AX979" s="209"/>
      <c r="AY979" s="671"/>
      <c r="BA979" s="673"/>
      <c r="BB979" s="674"/>
      <c r="BD979" s="209"/>
      <c r="BE979" s="210"/>
      <c r="BG979" s="209"/>
      <c r="BH979" s="210"/>
      <c r="BJ979" s="209"/>
      <c r="BK979" s="675"/>
      <c r="BM979" s="209"/>
      <c r="BN979" s="210"/>
      <c r="BP979" s="209"/>
      <c r="BQ979" s="210"/>
      <c r="BS979" s="209"/>
      <c r="BT979" s="210"/>
      <c r="BV979" s="209"/>
      <c r="BW979" s="210"/>
      <c r="BY979" s="209"/>
      <c r="BZ979" s="210"/>
      <c r="CB979" s="209"/>
      <c r="CC979" s="210"/>
      <c r="CE979" s="209"/>
      <c r="CF979" s="210"/>
      <c r="CH979" s="209"/>
      <c r="CI979" s="210"/>
      <c r="CK979" s="209"/>
      <c r="CL979" s="210"/>
      <c r="CN979" s="209"/>
      <c r="CO979" s="210"/>
    </row>
    <row r="980" spans="1:93" ht="24.95" customHeight="1">
      <c r="A980" s="654" t="str">
        <f ca="1">IFERROR(IF(INDIRECT($A$14&amp;ROW())&lt;&gt;"",COUNTIF(Summary!$B$30:$B$1054,INDIRECT($A$14&amp;ROW())),""),"")</f>
        <v/>
      </c>
      <c r="B980" s="672"/>
      <c r="C980" s="210"/>
      <c r="E980" s="209"/>
      <c r="F980" s="210"/>
      <c r="H980" s="209"/>
      <c r="I980" s="210"/>
      <c r="K980" s="209"/>
      <c r="L980" s="210"/>
      <c r="N980" s="209"/>
      <c r="O980" s="210"/>
      <c r="Q980" s="209"/>
      <c r="R980" s="210"/>
      <c r="T980" s="209"/>
      <c r="U980" s="210"/>
      <c r="W980" s="209"/>
      <c r="X980" s="210"/>
      <c r="Z980" s="209"/>
      <c r="AA980" s="210"/>
      <c r="AC980" s="209"/>
      <c r="AD980" s="210"/>
      <c r="AF980" s="209"/>
      <c r="AG980" s="210"/>
      <c r="AI980" s="209"/>
      <c r="AJ980" s="210"/>
      <c r="AL980" s="209"/>
      <c r="AM980" s="210"/>
      <c r="AO980" s="209"/>
      <c r="AP980" s="210"/>
      <c r="AR980" s="209"/>
      <c r="AS980" s="210"/>
      <c r="AU980" s="209"/>
      <c r="AV980" s="210"/>
      <c r="AX980" s="209"/>
      <c r="AY980" s="671"/>
      <c r="BA980" s="673"/>
      <c r="BB980" s="674"/>
      <c r="BD980" s="209"/>
      <c r="BE980" s="210"/>
      <c r="BG980" s="209"/>
      <c r="BH980" s="210"/>
      <c r="BJ980" s="209"/>
      <c r="BK980" s="675"/>
      <c r="BM980" s="209"/>
      <c r="BN980" s="210"/>
      <c r="BP980" s="209"/>
      <c r="BQ980" s="210"/>
      <c r="BS980" s="209"/>
      <c r="BT980" s="210"/>
      <c r="BV980" s="209"/>
      <c r="BW980" s="210"/>
      <c r="BY980" s="209"/>
      <c r="BZ980" s="210"/>
      <c r="CB980" s="209"/>
      <c r="CC980" s="210"/>
      <c r="CE980" s="209"/>
      <c r="CF980" s="210"/>
      <c r="CH980" s="209"/>
      <c r="CI980" s="210"/>
      <c r="CK980" s="209"/>
      <c r="CL980" s="210"/>
      <c r="CN980" s="209"/>
      <c r="CO980" s="210"/>
    </row>
    <row r="981" spans="1:93" ht="24.95" customHeight="1">
      <c r="A981" s="654" t="str">
        <f ca="1">IFERROR(IF(INDIRECT($A$14&amp;ROW())&lt;&gt;"",COUNTIF(Summary!$B$30:$B$1054,INDIRECT($A$14&amp;ROW())),""),"")</f>
        <v/>
      </c>
      <c r="B981" s="672"/>
      <c r="C981" s="210"/>
      <c r="E981" s="209"/>
      <c r="F981" s="210"/>
      <c r="H981" s="209"/>
      <c r="I981" s="210"/>
      <c r="K981" s="209"/>
      <c r="L981" s="210"/>
      <c r="N981" s="209"/>
      <c r="O981" s="210"/>
      <c r="Q981" s="209"/>
      <c r="R981" s="210"/>
      <c r="T981" s="209"/>
      <c r="U981" s="210"/>
      <c r="W981" s="209"/>
      <c r="X981" s="210"/>
      <c r="Z981" s="209"/>
      <c r="AA981" s="210"/>
      <c r="AC981" s="209"/>
      <c r="AD981" s="210"/>
      <c r="AF981" s="209"/>
      <c r="AG981" s="210"/>
      <c r="AI981" s="209"/>
      <c r="AJ981" s="210"/>
      <c r="AL981" s="209"/>
      <c r="AM981" s="210"/>
      <c r="AO981" s="209"/>
      <c r="AP981" s="210"/>
      <c r="AR981" s="209"/>
      <c r="AS981" s="210"/>
      <c r="AU981" s="209"/>
      <c r="AV981" s="210"/>
      <c r="AX981" s="209"/>
      <c r="AY981" s="671"/>
      <c r="BA981" s="673"/>
      <c r="BB981" s="674"/>
      <c r="BD981" s="209"/>
      <c r="BE981" s="210"/>
      <c r="BG981" s="209"/>
      <c r="BH981" s="210"/>
      <c r="BJ981" s="209"/>
      <c r="BK981" s="675"/>
      <c r="BM981" s="209"/>
      <c r="BN981" s="210"/>
      <c r="BP981" s="209"/>
      <c r="BQ981" s="210"/>
      <c r="BS981" s="209"/>
      <c r="BT981" s="210"/>
      <c r="BV981" s="209"/>
      <c r="BW981" s="210"/>
      <c r="BY981" s="209"/>
      <c r="BZ981" s="210"/>
      <c r="CB981" s="209"/>
      <c r="CC981" s="210"/>
      <c r="CE981" s="209"/>
      <c r="CF981" s="210"/>
      <c r="CH981" s="209"/>
      <c r="CI981" s="210"/>
      <c r="CK981" s="209"/>
      <c r="CL981" s="210"/>
      <c r="CN981" s="209"/>
      <c r="CO981" s="210"/>
    </row>
    <row r="982" spans="1:93" ht="24.95" customHeight="1">
      <c r="A982" s="654" t="str">
        <f ca="1">IFERROR(IF(INDIRECT($A$14&amp;ROW())&lt;&gt;"",COUNTIF(Summary!$B$30:$B$1054,INDIRECT($A$14&amp;ROW())),""),"")</f>
        <v/>
      </c>
      <c r="B982" s="672"/>
      <c r="C982" s="210"/>
      <c r="E982" s="209"/>
      <c r="F982" s="210"/>
      <c r="H982" s="209"/>
      <c r="I982" s="210"/>
      <c r="K982" s="209"/>
      <c r="L982" s="210"/>
      <c r="N982" s="209"/>
      <c r="O982" s="210"/>
      <c r="Q982" s="209"/>
      <c r="R982" s="210"/>
      <c r="T982" s="209"/>
      <c r="U982" s="210"/>
      <c r="W982" s="209"/>
      <c r="X982" s="210"/>
      <c r="Z982" s="209"/>
      <c r="AA982" s="210"/>
      <c r="AC982" s="209"/>
      <c r="AD982" s="210"/>
      <c r="AF982" s="209"/>
      <c r="AG982" s="210"/>
      <c r="AI982" s="209"/>
      <c r="AJ982" s="210"/>
      <c r="AL982" s="209"/>
      <c r="AM982" s="210"/>
      <c r="AO982" s="209"/>
      <c r="AP982" s="210"/>
      <c r="AR982" s="209"/>
      <c r="AS982" s="210"/>
      <c r="AU982" s="209"/>
      <c r="AV982" s="210"/>
      <c r="AX982" s="209"/>
      <c r="AY982" s="671"/>
      <c r="BA982" s="673"/>
      <c r="BB982" s="674"/>
      <c r="BD982" s="209"/>
      <c r="BE982" s="210"/>
      <c r="BG982" s="209"/>
      <c r="BH982" s="210"/>
      <c r="BJ982" s="209"/>
      <c r="BK982" s="675"/>
      <c r="BM982" s="209"/>
      <c r="BN982" s="210"/>
      <c r="BP982" s="209"/>
      <c r="BQ982" s="210"/>
      <c r="BS982" s="209"/>
      <c r="BT982" s="210"/>
      <c r="BV982" s="209"/>
      <c r="BW982" s="210"/>
      <c r="BY982" s="209"/>
      <c r="BZ982" s="210"/>
      <c r="CB982" s="209"/>
      <c r="CC982" s="210"/>
      <c r="CE982" s="209"/>
      <c r="CF982" s="210"/>
      <c r="CH982" s="209"/>
      <c r="CI982" s="210"/>
      <c r="CK982" s="209"/>
      <c r="CL982" s="210"/>
      <c r="CN982" s="209"/>
      <c r="CO982" s="210"/>
    </row>
    <row r="983" spans="1:93" ht="24.95" customHeight="1">
      <c r="A983" s="654" t="str">
        <f ca="1">IFERROR(IF(INDIRECT($A$14&amp;ROW())&lt;&gt;"",COUNTIF(Summary!$B$30:$B$1054,INDIRECT($A$14&amp;ROW())),""),"")</f>
        <v/>
      </c>
      <c r="B983" s="672"/>
      <c r="C983" s="210"/>
      <c r="E983" s="209"/>
      <c r="F983" s="210"/>
      <c r="H983" s="209"/>
      <c r="I983" s="210"/>
      <c r="K983" s="209"/>
      <c r="L983" s="210"/>
      <c r="N983" s="209"/>
      <c r="O983" s="210"/>
      <c r="Q983" s="209"/>
      <c r="R983" s="210"/>
      <c r="T983" s="209"/>
      <c r="U983" s="210"/>
      <c r="W983" s="209"/>
      <c r="X983" s="210"/>
      <c r="Z983" s="209"/>
      <c r="AA983" s="210"/>
      <c r="AC983" s="209"/>
      <c r="AD983" s="210"/>
      <c r="AF983" s="209"/>
      <c r="AG983" s="210"/>
      <c r="AI983" s="209"/>
      <c r="AJ983" s="210"/>
      <c r="AL983" s="209"/>
      <c r="AM983" s="210"/>
      <c r="AO983" s="209"/>
      <c r="AP983" s="210"/>
      <c r="AR983" s="209"/>
      <c r="AS983" s="210"/>
      <c r="AU983" s="209"/>
      <c r="AV983" s="210"/>
      <c r="AX983" s="209"/>
      <c r="AY983" s="671"/>
      <c r="BA983" s="673"/>
      <c r="BB983" s="674"/>
      <c r="BD983" s="209"/>
      <c r="BE983" s="210"/>
      <c r="BG983" s="209"/>
      <c r="BH983" s="210"/>
      <c r="BJ983" s="209"/>
      <c r="BK983" s="675"/>
      <c r="BM983" s="209"/>
      <c r="BN983" s="210"/>
      <c r="BP983" s="209"/>
      <c r="BQ983" s="210"/>
      <c r="BS983" s="209"/>
      <c r="BT983" s="210"/>
      <c r="BV983" s="209"/>
      <c r="BW983" s="210"/>
      <c r="BY983" s="209"/>
      <c r="BZ983" s="210"/>
      <c r="CB983" s="209"/>
      <c r="CC983" s="210"/>
      <c r="CE983" s="209"/>
      <c r="CF983" s="210"/>
      <c r="CH983" s="209"/>
      <c r="CI983" s="210"/>
      <c r="CK983" s="209"/>
      <c r="CL983" s="210"/>
      <c r="CN983" s="209"/>
      <c r="CO983" s="210"/>
    </row>
    <row r="984" spans="1:93" ht="24.95" customHeight="1">
      <c r="A984" s="654" t="str">
        <f ca="1">IFERROR(IF(INDIRECT($A$14&amp;ROW())&lt;&gt;"",COUNTIF(Summary!$B$30:$B$1054,INDIRECT($A$14&amp;ROW())),""),"")</f>
        <v/>
      </c>
      <c r="B984" s="672"/>
      <c r="C984" s="210"/>
      <c r="E984" s="209"/>
      <c r="F984" s="210"/>
      <c r="H984" s="209"/>
      <c r="I984" s="210"/>
      <c r="K984" s="209"/>
      <c r="L984" s="210"/>
      <c r="N984" s="209"/>
      <c r="O984" s="210"/>
      <c r="Q984" s="209"/>
      <c r="R984" s="210"/>
      <c r="T984" s="209"/>
      <c r="U984" s="210"/>
      <c r="W984" s="209"/>
      <c r="X984" s="210"/>
      <c r="Z984" s="209"/>
      <c r="AA984" s="210"/>
      <c r="AC984" s="209"/>
      <c r="AD984" s="210"/>
      <c r="AF984" s="209"/>
      <c r="AG984" s="210"/>
      <c r="AI984" s="209"/>
      <c r="AJ984" s="210"/>
      <c r="AL984" s="209"/>
      <c r="AM984" s="210"/>
      <c r="AO984" s="209"/>
      <c r="AP984" s="210"/>
      <c r="AR984" s="209"/>
      <c r="AS984" s="210"/>
      <c r="AU984" s="209"/>
      <c r="AV984" s="210"/>
      <c r="AX984" s="209"/>
      <c r="AY984" s="671"/>
      <c r="BA984" s="673"/>
      <c r="BB984" s="674"/>
      <c r="BD984" s="209"/>
      <c r="BE984" s="210"/>
      <c r="BG984" s="209"/>
      <c r="BH984" s="210"/>
      <c r="BJ984" s="209"/>
      <c r="BK984" s="675"/>
      <c r="BM984" s="209"/>
      <c r="BN984" s="210"/>
      <c r="BP984" s="209"/>
      <c r="BQ984" s="210"/>
      <c r="BS984" s="209"/>
      <c r="BT984" s="210"/>
      <c r="BV984" s="209"/>
      <c r="BW984" s="210"/>
      <c r="BY984" s="209"/>
      <c r="BZ984" s="210"/>
      <c r="CB984" s="209"/>
      <c r="CC984" s="210"/>
      <c r="CE984" s="209"/>
      <c r="CF984" s="210"/>
      <c r="CH984" s="209"/>
      <c r="CI984" s="210"/>
      <c r="CK984" s="209"/>
      <c r="CL984" s="210"/>
      <c r="CN984" s="209"/>
      <c r="CO984" s="210"/>
    </row>
    <row r="985" spans="1:93" ht="24.95" customHeight="1">
      <c r="A985" s="654" t="str">
        <f ca="1">IFERROR(IF(INDIRECT($A$14&amp;ROW())&lt;&gt;"",COUNTIF(Summary!$B$30:$B$1054,INDIRECT($A$14&amp;ROW())),""),"")</f>
        <v/>
      </c>
      <c r="B985" s="672"/>
      <c r="C985" s="210"/>
      <c r="E985" s="209"/>
      <c r="F985" s="210"/>
      <c r="H985" s="209"/>
      <c r="I985" s="210"/>
      <c r="K985" s="209"/>
      <c r="L985" s="210"/>
      <c r="N985" s="209"/>
      <c r="O985" s="210"/>
      <c r="Q985" s="209"/>
      <c r="R985" s="210"/>
      <c r="T985" s="209"/>
      <c r="U985" s="210"/>
      <c r="W985" s="209"/>
      <c r="X985" s="210"/>
      <c r="Z985" s="209"/>
      <c r="AA985" s="210"/>
      <c r="AC985" s="209"/>
      <c r="AD985" s="210"/>
      <c r="AF985" s="209"/>
      <c r="AG985" s="210"/>
      <c r="AI985" s="209"/>
      <c r="AJ985" s="210"/>
      <c r="AL985" s="209"/>
      <c r="AM985" s="210"/>
      <c r="AO985" s="209"/>
      <c r="AP985" s="210"/>
      <c r="AR985" s="209"/>
      <c r="AS985" s="210"/>
      <c r="AU985" s="209"/>
      <c r="AV985" s="210"/>
      <c r="AX985" s="209"/>
      <c r="AY985" s="671"/>
      <c r="BA985" s="673"/>
      <c r="BB985" s="674"/>
      <c r="BD985" s="209"/>
      <c r="BE985" s="210"/>
      <c r="BG985" s="209"/>
      <c r="BH985" s="210"/>
      <c r="BJ985" s="209"/>
      <c r="BK985" s="675"/>
      <c r="BM985" s="209"/>
      <c r="BN985" s="210"/>
      <c r="BP985" s="209"/>
      <c r="BQ985" s="210"/>
      <c r="BS985" s="209"/>
      <c r="BT985" s="210"/>
      <c r="BV985" s="209"/>
      <c r="BW985" s="210"/>
      <c r="BY985" s="209"/>
      <c r="BZ985" s="210"/>
      <c r="CB985" s="209"/>
      <c r="CC985" s="210"/>
      <c r="CE985" s="209"/>
      <c r="CF985" s="210"/>
      <c r="CH985" s="209"/>
      <c r="CI985" s="210"/>
      <c r="CK985" s="209"/>
      <c r="CL985" s="210"/>
      <c r="CN985" s="209"/>
      <c r="CO985" s="210"/>
    </row>
    <row r="986" spans="1:93" ht="24.95" customHeight="1">
      <c r="A986" s="654" t="str">
        <f ca="1">IFERROR(IF(INDIRECT($A$14&amp;ROW())&lt;&gt;"",COUNTIF(Summary!$B$30:$B$1054,INDIRECT($A$14&amp;ROW())),""),"")</f>
        <v/>
      </c>
      <c r="B986" s="672"/>
      <c r="C986" s="210"/>
      <c r="E986" s="209"/>
      <c r="F986" s="210"/>
      <c r="H986" s="209"/>
      <c r="I986" s="210"/>
      <c r="K986" s="209"/>
      <c r="L986" s="210"/>
      <c r="N986" s="209"/>
      <c r="O986" s="210"/>
      <c r="Q986" s="209"/>
      <c r="R986" s="210"/>
      <c r="T986" s="209"/>
      <c r="U986" s="210"/>
      <c r="W986" s="209"/>
      <c r="X986" s="210"/>
      <c r="Z986" s="209"/>
      <c r="AA986" s="210"/>
      <c r="AC986" s="209"/>
      <c r="AD986" s="210"/>
      <c r="AF986" s="209"/>
      <c r="AG986" s="210"/>
      <c r="AI986" s="209"/>
      <c r="AJ986" s="210"/>
      <c r="AL986" s="209"/>
      <c r="AM986" s="210"/>
      <c r="AO986" s="209"/>
      <c r="AP986" s="210"/>
      <c r="AR986" s="209"/>
      <c r="AS986" s="210"/>
      <c r="AU986" s="209"/>
      <c r="AV986" s="210"/>
      <c r="AX986" s="209"/>
      <c r="AY986" s="671"/>
      <c r="BA986" s="673"/>
      <c r="BB986" s="674"/>
      <c r="BD986" s="209"/>
      <c r="BE986" s="210"/>
      <c r="BG986" s="209"/>
      <c r="BH986" s="210"/>
      <c r="BJ986" s="209"/>
      <c r="BK986" s="675"/>
      <c r="BM986" s="209"/>
      <c r="BN986" s="210"/>
      <c r="BP986" s="209"/>
      <c r="BQ986" s="210"/>
      <c r="BS986" s="209"/>
      <c r="BT986" s="210"/>
      <c r="BV986" s="209"/>
      <c r="BW986" s="210"/>
      <c r="BY986" s="209"/>
      <c r="BZ986" s="210"/>
      <c r="CB986" s="209"/>
      <c r="CC986" s="210"/>
      <c r="CE986" s="209"/>
      <c r="CF986" s="210"/>
      <c r="CH986" s="209"/>
      <c r="CI986" s="210"/>
      <c r="CK986" s="209"/>
      <c r="CL986" s="210"/>
      <c r="CN986" s="209"/>
      <c r="CO986" s="210"/>
    </row>
    <row r="987" spans="1:93" ht="24.95" customHeight="1">
      <c r="A987" s="654" t="str">
        <f ca="1">IFERROR(IF(INDIRECT($A$14&amp;ROW())&lt;&gt;"",COUNTIF(Summary!$B$30:$B$1054,INDIRECT($A$14&amp;ROW())),""),"")</f>
        <v/>
      </c>
      <c r="B987" s="672"/>
      <c r="C987" s="210"/>
      <c r="E987" s="209"/>
      <c r="F987" s="210"/>
      <c r="H987" s="209"/>
      <c r="I987" s="210"/>
      <c r="K987" s="209"/>
      <c r="L987" s="210"/>
      <c r="N987" s="209"/>
      <c r="O987" s="210"/>
      <c r="Q987" s="209"/>
      <c r="R987" s="210"/>
      <c r="T987" s="209"/>
      <c r="U987" s="210"/>
      <c r="W987" s="209"/>
      <c r="X987" s="210"/>
      <c r="Z987" s="209"/>
      <c r="AA987" s="210"/>
      <c r="AC987" s="209"/>
      <c r="AD987" s="210"/>
      <c r="AF987" s="209"/>
      <c r="AG987" s="210"/>
      <c r="AI987" s="209"/>
      <c r="AJ987" s="210"/>
      <c r="AL987" s="209"/>
      <c r="AM987" s="210"/>
      <c r="AO987" s="209"/>
      <c r="AP987" s="210"/>
      <c r="AR987" s="209"/>
      <c r="AS987" s="210"/>
      <c r="AU987" s="209"/>
      <c r="AV987" s="210"/>
      <c r="AX987" s="209"/>
      <c r="AY987" s="671"/>
      <c r="BA987" s="673"/>
      <c r="BB987" s="674"/>
      <c r="BD987" s="209"/>
      <c r="BE987" s="210"/>
      <c r="BG987" s="209"/>
      <c r="BH987" s="210"/>
      <c r="BJ987" s="209"/>
      <c r="BK987" s="675"/>
      <c r="BM987" s="209"/>
      <c r="BN987" s="210"/>
      <c r="BP987" s="209"/>
      <c r="BQ987" s="210"/>
      <c r="BS987" s="209"/>
      <c r="BT987" s="210"/>
      <c r="BV987" s="209"/>
      <c r="BW987" s="210"/>
      <c r="BY987" s="209"/>
      <c r="BZ987" s="210"/>
      <c r="CB987" s="209"/>
      <c r="CC987" s="210"/>
      <c r="CE987" s="209"/>
      <c r="CF987" s="210"/>
      <c r="CH987" s="209"/>
      <c r="CI987" s="210"/>
      <c r="CK987" s="209"/>
      <c r="CL987" s="210"/>
      <c r="CN987" s="209"/>
      <c r="CO987" s="210"/>
    </row>
    <row r="988" spans="1:93" ht="24.95" customHeight="1">
      <c r="A988" s="654" t="str">
        <f ca="1">IFERROR(IF(INDIRECT($A$14&amp;ROW())&lt;&gt;"",COUNTIF(Summary!$B$30:$B$1054,INDIRECT($A$14&amp;ROW())),""),"")</f>
        <v/>
      </c>
      <c r="B988" s="672"/>
      <c r="C988" s="210"/>
      <c r="E988" s="209"/>
      <c r="F988" s="210"/>
      <c r="H988" s="209"/>
      <c r="I988" s="210"/>
      <c r="K988" s="209"/>
      <c r="L988" s="210"/>
      <c r="N988" s="209"/>
      <c r="O988" s="210"/>
      <c r="Q988" s="209"/>
      <c r="R988" s="210"/>
      <c r="T988" s="209"/>
      <c r="U988" s="210"/>
      <c r="W988" s="209"/>
      <c r="X988" s="210"/>
      <c r="Z988" s="209"/>
      <c r="AA988" s="210"/>
      <c r="AC988" s="209"/>
      <c r="AD988" s="210"/>
      <c r="AF988" s="209"/>
      <c r="AG988" s="210"/>
      <c r="AI988" s="209"/>
      <c r="AJ988" s="210"/>
      <c r="AL988" s="209"/>
      <c r="AM988" s="210"/>
      <c r="AO988" s="209"/>
      <c r="AP988" s="210"/>
      <c r="AR988" s="209"/>
      <c r="AS988" s="210"/>
      <c r="AU988" s="209"/>
      <c r="AV988" s="210"/>
      <c r="AX988" s="209"/>
      <c r="AY988" s="671"/>
      <c r="BA988" s="673"/>
      <c r="BB988" s="674"/>
      <c r="BD988" s="209"/>
      <c r="BE988" s="210"/>
      <c r="BG988" s="209"/>
      <c r="BH988" s="210"/>
      <c r="BJ988" s="209"/>
      <c r="BK988" s="675"/>
      <c r="BM988" s="209"/>
      <c r="BN988" s="210"/>
      <c r="BP988" s="209"/>
      <c r="BQ988" s="210"/>
      <c r="BS988" s="209"/>
      <c r="BT988" s="210"/>
      <c r="BV988" s="209"/>
      <c r="BW988" s="210"/>
      <c r="BY988" s="209"/>
      <c r="BZ988" s="210"/>
      <c r="CB988" s="209"/>
      <c r="CC988" s="210"/>
      <c r="CE988" s="209"/>
      <c r="CF988" s="210"/>
      <c r="CH988" s="209"/>
      <c r="CI988" s="210"/>
      <c r="CK988" s="209"/>
      <c r="CL988" s="210"/>
      <c r="CN988" s="209"/>
      <c r="CO988" s="210"/>
    </row>
    <row r="989" spans="1:93" ht="24.95" customHeight="1">
      <c r="A989" s="654" t="str">
        <f ca="1">IFERROR(IF(INDIRECT($A$14&amp;ROW())&lt;&gt;"",COUNTIF(Summary!$B$30:$B$1054,INDIRECT($A$14&amp;ROW())),""),"")</f>
        <v/>
      </c>
      <c r="B989" s="672"/>
      <c r="C989" s="210"/>
      <c r="E989" s="209"/>
      <c r="F989" s="210"/>
      <c r="H989" s="209"/>
      <c r="I989" s="210"/>
      <c r="K989" s="209"/>
      <c r="L989" s="210"/>
      <c r="N989" s="209"/>
      <c r="O989" s="210"/>
      <c r="Q989" s="209"/>
      <c r="R989" s="210"/>
      <c r="T989" s="209"/>
      <c r="U989" s="210"/>
      <c r="W989" s="209"/>
      <c r="X989" s="210"/>
      <c r="Z989" s="209"/>
      <c r="AA989" s="210"/>
      <c r="AC989" s="209"/>
      <c r="AD989" s="210"/>
      <c r="AF989" s="209"/>
      <c r="AG989" s="210"/>
      <c r="AI989" s="209"/>
      <c r="AJ989" s="210"/>
      <c r="AL989" s="209"/>
      <c r="AM989" s="210"/>
      <c r="AO989" s="209"/>
      <c r="AP989" s="210"/>
      <c r="AR989" s="209"/>
      <c r="AS989" s="210"/>
      <c r="AU989" s="209"/>
      <c r="AV989" s="210"/>
      <c r="AX989" s="209"/>
      <c r="AY989" s="671"/>
      <c r="BA989" s="673"/>
      <c r="BB989" s="674"/>
      <c r="BD989" s="209"/>
      <c r="BE989" s="210"/>
      <c r="BG989" s="209"/>
      <c r="BH989" s="210"/>
      <c r="BJ989" s="209"/>
      <c r="BK989" s="675"/>
      <c r="BM989" s="209"/>
      <c r="BN989" s="210"/>
      <c r="BP989" s="209"/>
      <c r="BQ989" s="210"/>
      <c r="BS989" s="209"/>
      <c r="BT989" s="210"/>
      <c r="BV989" s="209"/>
      <c r="BW989" s="210"/>
      <c r="BY989" s="209"/>
      <c r="BZ989" s="210"/>
      <c r="CB989" s="209"/>
      <c r="CC989" s="210"/>
      <c r="CE989" s="209"/>
      <c r="CF989" s="210"/>
      <c r="CH989" s="209"/>
      <c r="CI989" s="210"/>
      <c r="CK989" s="209"/>
      <c r="CL989" s="210"/>
      <c r="CN989" s="209"/>
      <c r="CO989" s="210"/>
    </row>
    <row r="990" spans="1:93" ht="24.95" customHeight="1">
      <c r="A990" s="654" t="str">
        <f ca="1">IFERROR(IF(INDIRECT($A$14&amp;ROW())&lt;&gt;"",COUNTIF(Summary!$B$30:$B$1054,INDIRECT($A$14&amp;ROW())),""),"")</f>
        <v/>
      </c>
      <c r="B990" s="672"/>
      <c r="C990" s="210"/>
      <c r="E990" s="209"/>
      <c r="F990" s="210"/>
      <c r="H990" s="209"/>
      <c r="I990" s="210"/>
      <c r="K990" s="209"/>
      <c r="L990" s="210"/>
      <c r="N990" s="209"/>
      <c r="O990" s="210"/>
      <c r="Q990" s="209"/>
      <c r="R990" s="210"/>
      <c r="T990" s="209"/>
      <c r="U990" s="210"/>
      <c r="W990" s="209"/>
      <c r="X990" s="210"/>
      <c r="Z990" s="209"/>
      <c r="AA990" s="210"/>
      <c r="AC990" s="209"/>
      <c r="AD990" s="210"/>
      <c r="AF990" s="209"/>
      <c r="AG990" s="210"/>
      <c r="AI990" s="209"/>
      <c r="AJ990" s="210"/>
      <c r="AL990" s="209"/>
      <c r="AM990" s="210"/>
      <c r="AO990" s="209"/>
      <c r="AP990" s="210"/>
      <c r="AR990" s="209"/>
      <c r="AS990" s="210"/>
      <c r="AU990" s="209"/>
      <c r="AV990" s="210"/>
      <c r="AX990" s="209"/>
      <c r="AY990" s="671"/>
      <c r="BA990" s="673"/>
      <c r="BB990" s="674"/>
      <c r="BD990" s="209"/>
      <c r="BE990" s="210"/>
      <c r="BG990" s="209"/>
      <c r="BH990" s="210"/>
      <c r="BJ990" s="209"/>
      <c r="BK990" s="675"/>
      <c r="BM990" s="209"/>
      <c r="BN990" s="210"/>
      <c r="BP990" s="209"/>
      <c r="BQ990" s="210"/>
      <c r="BS990" s="209"/>
      <c r="BT990" s="210"/>
      <c r="BV990" s="209"/>
      <c r="BW990" s="210"/>
      <c r="BY990" s="209"/>
      <c r="BZ990" s="210"/>
      <c r="CB990" s="209"/>
      <c r="CC990" s="210"/>
      <c r="CE990" s="209"/>
      <c r="CF990" s="210"/>
      <c r="CH990" s="209"/>
      <c r="CI990" s="210"/>
      <c r="CK990" s="209"/>
      <c r="CL990" s="210"/>
      <c r="CN990" s="209"/>
      <c r="CO990" s="210"/>
    </row>
    <row r="991" spans="1:93" ht="24.95" customHeight="1">
      <c r="A991" s="654" t="str">
        <f ca="1">IFERROR(IF(INDIRECT($A$14&amp;ROW())&lt;&gt;"",COUNTIF(Summary!$B$30:$B$1054,INDIRECT($A$14&amp;ROW())),""),"")</f>
        <v/>
      </c>
      <c r="B991" s="672"/>
      <c r="C991" s="210"/>
      <c r="E991" s="209"/>
      <c r="F991" s="210"/>
      <c r="H991" s="209"/>
      <c r="I991" s="210"/>
      <c r="K991" s="209"/>
      <c r="L991" s="210"/>
      <c r="N991" s="209"/>
      <c r="O991" s="210"/>
      <c r="Q991" s="209"/>
      <c r="R991" s="210"/>
      <c r="T991" s="209"/>
      <c r="U991" s="210"/>
      <c r="W991" s="209"/>
      <c r="X991" s="210"/>
      <c r="Z991" s="209"/>
      <c r="AA991" s="210"/>
      <c r="AC991" s="209"/>
      <c r="AD991" s="210"/>
      <c r="AF991" s="209"/>
      <c r="AG991" s="210"/>
      <c r="AI991" s="209"/>
      <c r="AJ991" s="210"/>
      <c r="AL991" s="209"/>
      <c r="AM991" s="210"/>
      <c r="AO991" s="209"/>
      <c r="AP991" s="210"/>
      <c r="AR991" s="209"/>
      <c r="AS991" s="210"/>
      <c r="AU991" s="209"/>
      <c r="AV991" s="210"/>
      <c r="AX991" s="209"/>
      <c r="AY991" s="671"/>
      <c r="BA991" s="673"/>
      <c r="BB991" s="674"/>
      <c r="BD991" s="209"/>
      <c r="BE991" s="210"/>
      <c r="BG991" s="209"/>
      <c r="BH991" s="210"/>
      <c r="BJ991" s="209"/>
      <c r="BK991" s="675"/>
      <c r="BM991" s="209"/>
      <c r="BN991" s="210"/>
      <c r="BP991" s="209"/>
      <c r="BQ991" s="210"/>
      <c r="BS991" s="209"/>
      <c r="BT991" s="210"/>
      <c r="BV991" s="209"/>
      <c r="BW991" s="210"/>
      <c r="BY991" s="209"/>
      <c r="BZ991" s="210"/>
      <c r="CB991" s="209"/>
      <c r="CC991" s="210"/>
      <c r="CE991" s="209"/>
      <c r="CF991" s="210"/>
      <c r="CH991" s="209"/>
      <c r="CI991" s="210"/>
      <c r="CK991" s="209"/>
      <c r="CL991" s="210"/>
      <c r="CN991" s="209"/>
      <c r="CO991" s="210"/>
    </row>
    <row r="992" spans="1:93" ht="24.95" customHeight="1">
      <c r="A992" s="654" t="str">
        <f ca="1">IFERROR(IF(INDIRECT($A$14&amp;ROW())&lt;&gt;"",COUNTIF(Summary!$B$30:$B$1054,INDIRECT($A$14&amp;ROW())),""),"")</f>
        <v/>
      </c>
      <c r="B992" s="672"/>
      <c r="C992" s="210"/>
      <c r="E992" s="209"/>
      <c r="F992" s="210"/>
      <c r="H992" s="209"/>
      <c r="I992" s="210"/>
      <c r="K992" s="209"/>
      <c r="L992" s="210"/>
      <c r="N992" s="209"/>
      <c r="O992" s="210"/>
      <c r="Q992" s="209"/>
      <c r="R992" s="210"/>
      <c r="T992" s="209"/>
      <c r="U992" s="210"/>
      <c r="W992" s="209"/>
      <c r="X992" s="210"/>
      <c r="Z992" s="209"/>
      <c r="AA992" s="210"/>
      <c r="AC992" s="209"/>
      <c r="AD992" s="210"/>
      <c r="AF992" s="209"/>
      <c r="AG992" s="210"/>
      <c r="AI992" s="209"/>
      <c r="AJ992" s="210"/>
      <c r="AL992" s="209"/>
      <c r="AM992" s="210"/>
      <c r="AO992" s="209"/>
      <c r="AP992" s="210"/>
      <c r="AR992" s="209"/>
      <c r="AS992" s="210"/>
      <c r="AU992" s="209"/>
      <c r="AV992" s="210"/>
      <c r="AX992" s="209"/>
      <c r="AY992" s="671"/>
      <c r="BA992" s="673"/>
      <c r="BB992" s="674"/>
      <c r="BD992" s="209"/>
      <c r="BE992" s="210"/>
      <c r="BG992" s="209"/>
      <c r="BH992" s="210"/>
      <c r="BJ992" s="209"/>
      <c r="BK992" s="675"/>
      <c r="BM992" s="209"/>
      <c r="BN992" s="210"/>
      <c r="BP992" s="209"/>
      <c r="BQ992" s="210"/>
      <c r="BS992" s="209"/>
      <c r="BT992" s="210"/>
      <c r="BV992" s="209"/>
      <c r="BW992" s="210"/>
      <c r="BY992" s="209"/>
      <c r="BZ992" s="210"/>
      <c r="CB992" s="209"/>
      <c r="CC992" s="210"/>
      <c r="CE992" s="209"/>
      <c r="CF992" s="210"/>
      <c r="CH992" s="209"/>
      <c r="CI992" s="210"/>
      <c r="CK992" s="209"/>
      <c r="CL992" s="210"/>
      <c r="CN992" s="209"/>
      <c r="CO992" s="210"/>
    </row>
    <row r="993" spans="1:93" ht="24.95" customHeight="1">
      <c r="A993" s="654" t="str">
        <f ca="1">IFERROR(IF(INDIRECT($A$14&amp;ROW())&lt;&gt;"",COUNTIF(Summary!$B$30:$B$1054,INDIRECT($A$14&amp;ROW())),""),"")</f>
        <v/>
      </c>
      <c r="B993" s="672"/>
      <c r="C993" s="210"/>
      <c r="E993" s="209"/>
      <c r="F993" s="210"/>
      <c r="H993" s="209"/>
      <c r="I993" s="210"/>
      <c r="K993" s="209"/>
      <c r="L993" s="210"/>
      <c r="N993" s="209"/>
      <c r="O993" s="210"/>
      <c r="Q993" s="209"/>
      <c r="R993" s="210"/>
      <c r="T993" s="209"/>
      <c r="U993" s="210"/>
      <c r="W993" s="209"/>
      <c r="X993" s="210"/>
      <c r="Z993" s="209"/>
      <c r="AA993" s="210"/>
      <c r="AC993" s="209"/>
      <c r="AD993" s="210"/>
      <c r="AF993" s="209"/>
      <c r="AG993" s="210"/>
      <c r="AI993" s="209"/>
      <c r="AJ993" s="210"/>
      <c r="AL993" s="209"/>
      <c r="AM993" s="210"/>
      <c r="AO993" s="209"/>
      <c r="AP993" s="210"/>
      <c r="AR993" s="209"/>
      <c r="AS993" s="210"/>
      <c r="AU993" s="209"/>
      <c r="AV993" s="210"/>
      <c r="AX993" s="209"/>
      <c r="AY993" s="671"/>
      <c r="BA993" s="673"/>
      <c r="BB993" s="674"/>
      <c r="BD993" s="209"/>
      <c r="BE993" s="210"/>
      <c r="BG993" s="209"/>
      <c r="BH993" s="210"/>
      <c r="BJ993" s="209"/>
      <c r="BK993" s="675"/>
      <c r="BM993" s="209"/>
      <c r="BN993" s="210"/>
      <c r="BP993" s="209"/>
      <c r="BQ993" s="210"/>
      <c r="BS993" s="209"/>
      <c r="BT993" s="210"/>
      <c r="BV993" s="209"/>
      <c r="BW993" s="210"/>
      <c r="BY993" s="209"/>
      <c r="BZ993" s="210"/>
      <c r="CB993" s="209"/>
      <c r="CC993" s="210"/>
      <c r="CE993" s="209"/>
      <c r="CF993" s="210"/>
      <c r="CH993" s="209"/>
      <c r="CI993" s="210"/>
      <c r="CK993" s="209"/>
      <c r="CL993" s="210"/>
      <c r="CN993" s="209"/>
      <c r="CO993" s="210"/>
    </row>
    <row r="994" spans="1:93" ht="24.95" customHeight="1">
      <c r="A994" s="654" t="str">
        <f ca="1">IFERROR(IF(INDIRECT($A$14&amp;ROW())&lt;&gt;"",COUNTIF(Summary!$B$30:$B$1054,INDIRECT($A$14&amp;ROW())),""),"")</f>
        <v/>
      </c>
      <c r="B994" s="672"/>
      <c r="C994" s="210"/>
      <c r="E994" s="209"/>
      <c r="F994" s="210"/>
      <c r="H994" s="209"/>
      <c r="I994" s="210"/>
      <c r="K994" s="209"/>
      <c r="L994" s="210"/>
      <c r="N994" s="209"/>
      <c r="O994" s="210"/>
      <c r="Q994" s="209"/>
      <c r="R994" s="210"/>
      <c r="T994" s="209"/>
      <c r="U994" s="210"/>
      <c r="W994" s="209"/>
      <c r="X994" s="210"/>
      <c r="Z994" s="209"/>
      <c r="AA994" s="210"/>
      <c r="AC994" s="209"/>
      <c r="AD994" s="210"/>
      <c r="AF994" s="209"/>
      <c r="AG994" s="210"/>
      <c r="AI994" s="209"/>
      <c r="AJ994" s="210"/>
      <c r="AL994" s="209"/>
      <c r="AM994" s="210"/>
      <c r="AO994" s="209"/>
      <c r="AP994" s="210"/>
      <c r="AR994" s="209"/>
      <c r="AS994" s="210"/>
      <c r="AU994" s="209"/>
      <c r="AV994" s="210"/>
      <c r="AX994" s="209"/>
      <c r="AY994" s="671"/>
      <c r="BA994" s="673"/>
      <c r="BB994" s="674"/>
      <c r="BD994" s="209"/>
      <c r="BE994" s="210"/>
      <c r="BG994" s="209"/>
      <c r="BH994" s="210"/>
      <c r="BJ994" s="209"/>
      <c r="BK994" s="675"/>
      <c r="BM994" s="209"/>
      <c r="BN994" s="210"/>
      <c r="BP994" s="209"/>
      <c r="BQ994" s="210"/>
      <c r="BS994" s="209"/>
      <c r="BT994" s="210"/>
      <c r="BV994" s="209"/>
      <c r="BW994" s="210"/>
      <c r="BY994" s="209"/>
      <c r="BZ994" s="210"/>
      <c r="CB994" s="209"/>
      <c r="CC994" s="210"/>
      <c r="CE994" s="209"/>
      <c r="CF994" s="210"/>
      <c r="CH994" s="209"/>
      <c r="CI994" s="210"/>
      <c r="CK994" s="209"/>
      <c r="CL994" s="210"/>
      <c r="CN994" s="209"/>
      <c r="CO994" s="210"/>
    </row>
    <row r="995" spans="1:93" ht="24.95" customHeight="1">
      <c r="A995" s="654" t="str">
        <f ca="1">IFERROR(IF(INDIRECT($A$14&amp;ROW())&lt;&gt;"",COUNTIF(Summary!$B$30:$B$1054,INDIRECT($A$14&amp;ROW())),""),"")</f>
        <v/>
      </c>
      <c r="B995" s="672"/>
      <c r="C995" s="210"/>
      <c r="E995" s="209"/>
      <c r="F995" s="210"/>
      <c r="H995" s="209"/>
      <c r="I995" s="210"/>
      <c r="K995" s="209"/>
      <c r="L995" s="210"/>
      <c r="N995" s="209"/>
      <c r="O995" s="210"/>
      <c r="Q995" s="209"/>
      <c r="R995" s="210"/>
      <c r="T995" s="209"/>
      <c r="U995" s="210"/>
      <c r="W995" s="209"/>
      <c r="X995" s="210"/>
      <c r="Z995" s="209"/>
      <c r="AA995" s="210"/>
      <c r="AC995" s="209"/>
      <c r="AD995" s="210"/>
      <c r="AF995" s="209"/>
      <c r="AG995" s="210"/>
      <c r="AI995" s="209"/>
      <c r="AJ995" s="210"/>
      <c r="AL995" s="209"/>
      <c r="AM995" s="210"/>
      <c r="AO995" s="209"/>
      <c r="AP995" s="210"/>
      <c r="AR995" s="209"/>
      <c r="AS995" s="210"/>
      <c r="AU995" s="209"/>
      <c r="AV995" s="210"/>
      <c r="AX995" s="209"/>
      <c r="AY995" s="671"/>
      <c r="BA995" s="673"/>
      <c r="BB995" s="674"/>
      <c r="BD995" s="209"/>
      <c r="BE995" s="210"/>
      <c r="BG995" s="209"/>
      <c r="BH995" s="210"/>
      <c r="BJ995" s="209"/>
      <c r="BK995" s="675"/>
      <c r="BM995" s="209"/>
      <c r="BN995" s="210"/>
      <c r="BP995" s="209"/>
      <c r="BQ995" s="210"/>
      <c r="BS995" s="209"/>
      <c r="BT995" s="210"/>
      <c r="BV995" s="209"/>
      <c r="BW995" s="210"/>
      <c r="BY995" s="209"/>
      <c r="BZ995" s="210"/>
      <c r="CB995" s="209"/>
      <c r="CC995" s="210"/>
      <c r="CE995" s="209"/>
      <c r="CF995" s="210"/>
      <c r="CH995" s="209"/>
      <c r="CI995" s="210"/>
      <c r="CK995" s="209"/>
      <c r="CL995" s="210"/>
      <c r="CN995" s="209"/>
      <c r="CO995" s="210"/>
    </row>
    <row r="996" spans="1:93" ht="24.95" customHeight="1">
      <c r="A996" s="654" t="str">
        <f ca="1">IFERROR(IF(INDIRECT($A$14&amp;ROW())&lt;&gt;"",COUNTIF(Summary!$B$30:$B$1054,INDIRECT($A$14&amp;ROW())),""),"")</f>
        <v/>
      </c>
      <c r="B996" s="672"/>
      <c r="C996" s="210"/>
      <c r="E996" s="209"/>
      <c r="F996" s="210"/>
      <c r="H996" s="209"/>
      <c r="I996" s="210"/>
      <c r="K996" s="209"/>
      <c r="L996" s="210"/>
      <c r="N996" s="209"/>
      <c r="O996" s="210"/>
      <c r="Q996" s="209"/>
      <c r="R996" s="210"/>
      <c r="T996" s="209"/>
      <c r="U996" s="210"/>
      <c r="W996" s="209"/>
      <c r="X996" s="210"/>
      <c r="Z996" s="209"/>
      <c r="AA996" s="210"/>
      <c r="AC996" s="209"/>
      <c r="AD996" s="210"/>
      <c r="AF996" s="209"/>
      <c r="AG996" s="210"/>
      <c r="AI996" s="209"/>
      <c r="AJ996" s="210"/>
      <c r="AL996" s="209"/>
      <c r="AM996" s="210"/>
      <c r="AO996" s="209"/>
      <c r="AP996" s="210"/>
      <c r="AR996" s="209"/>
      <c r="AS996" s="210"/>
      <c r="AU996" s="209"/>
      <c r="AV996" s="210"/>
      <c r="AX996" s="209"/>
      <c r="AY996" s="671"/>
      <c r="BA996" s="673"/>
      <c r="BB996" s="674"/>
      <c r="BD996" s="209"/>
      <c r="BE996" s="210"/>
      <c r="BG996" s="209"/>
      <c r="BH996" s="210"/>
      <c r="BJ996" s="209"/>
      <c r="BK996" s="675"/>
      <c r="BM996" s="209"/>
      <c r="BN996" s="210"/>
      <c r="BP996" s="209"/>
      <c r="BQ996" s="210"/>
      <c r="BS996" s="209"/>
      <c r="BT996" s="210"/>
      <c r="BV996" s="209"/>
      <c r="BW996" s="210"/>
      <c r="BY996" s="209"/>
      <c r="BZ996" s="210"/>
      <c r="CB996" s="209"/>
      <c r="CC996" s="210"/>
      <c r="CE996" s="209"/>
      <c r="CF996" s="210"/>
      <c r="CH996" s="209"/>
      <c r="CI996" s="210"/>
      <c r="CK996" s="209"/>
      <c r="CL996" s="210"/>
      <c r="CN996" s="209"/>
      <c r="CO996" s="210"/>
    </row>
    <row r="997" spans="1:93" ht="24.95" customHeight="1">
      <c r="A997" s="654" t="str">
        <f ca="1">IFERROR(IF(INDIRECT($A$14&amp;ROW())&lt;&gt;"",COUNTIF(Summary!$B$30:$B$1054,INDIRECT($A$14&amp;ROW())),""),"")</f>
        <v/>
      </c>
      <c r="B997" s="672"/>
      <c r="C997" s="210"/>
      <c r="E997" s="209"/>
      <c r="F997" s="210"/>
      <c r="H997" s="209"/>
      <c r="I997" s="210"/>
      <c r="K997" s="209"/>
      <c r="L997" s="210"/>
      <c r="N997" s="209"/>
      <c r="O997" s="210"/>
      <c r="Q997" s="209"/>
      <c r="R997" s="210"/>
      <c r="T997" s="209"/>
      <c r="U997" s="210"/>
      <c r="W997" s="209"/>
      <c r="X997" s="210"/>
      <c r="Z997" s="209"/>
      <c r="AA997" s="210"/>
      <c r="AC997" s="209"/>
      <c r="AD997" s="210"/>
      <c r="AF997" s="209"/>
      <c r="AG997" s="210"/>
      <c r="AI997" s="209"/>
      <c r="AJ997" s="210"/>
      <c r="AL997" s="209"/>
      <c r="AM997" s="210"/>
      <c r="AO997" s="209"/>
      <c r="AP997" s="210"/>
      <c r="AR997" s="209"/>
      <c r="AS997" s="210"/>
      <c r="AU997" s="209"/>
      <c r="AV997" s="210"/>
      <c r="AX997" s="209"/>
      <c r="AY997" s="671"/>
      <c r="BA997" s="673"/>
      <c r="BB997" s="674"/>
      <c r="BD997" s="209"/>
      <c r="BE997" s="210"/>
      <c r="BG997" s="209"/>
      <c r="BH997" s="210"/>
      <c r="BJ997" s="209"/>
      <c r="BK997" s="675"/>
      <c r="BM997" s="209"/>
      <c r="BN997" s="210"/>
      <c r="BP997" s="209"/>
      <c r="BQ997" s="210"/>
      <c r="BS997" s="209"/>
      <c r="BT997" s="210"/>
      <c r="BV997" s="209"/>
      <c r="BW997" s="210"/>
      <c r="BY997" s="209"/>
      <c r="BZ997" s="210"/>
      <c r="CB997" s="209"/>
      <c r="CC997" s="210"/>
      <c r="CE997" s="209"/>
      <c r="CF997" s="210"/>
      <c r="CH997" s="209"/>
      <c r="CI997" s="210"/>
      <c r="CK997" s="209"/>
      <c r="CL997" s="210"/>
      <c r="CN997" s="209"/>
      <c r="CO997" s="210"/>
    </row>
    <row r="998" spans="1:93" ht="24.95" customHeight="1">
      <c r="A998" s="654" t="str">
        <f ca="1">IFERROR(IF(INDIRECT($A$14&amp;ROW())&lt;&gt;"",COUNTIF(Summary!$B$30:$B$1054,INDIRECT($A$14&amp;ROW())),""),"")</f>
        <v/>
      </c>
      <c r="B998" s="672"/>
      <c r="C998" s="210"/>
      <c r="E998" s="209"/>
      <c r="F998" s="210"/>
      <c r="H998" s="209"/>
      <c r="I998" s="210"/>
      <c r="K998" s="209"/>
      <c r="L998" s="210"/>
      <c r="N998" s="209"/>
      <c r="O998" s="210"/>
      <c r="Q998" s="209"/>
      <c r="R998" s="210"/>
      <c r="T998" s="209"/>
      <c r="U998" s="210"/>
      <c r="W998" s="209"/>
      <c r="X998" s="210"/>
      <c r="Z998" s="209"/>
      <c r="AA998" s="210"/>
      <c r="AC998" s="209"/>
      <c r="AD998" s="210"/>
      <c r="AF998" s="209"/>
      <c r="AG998" s="210"/>
      <c r="AI998" s="209"/>
      <c r="AJ998" s="210"/>
      <c r="AL998" s="209"/>
      <c r="AM998" s="210"/>
      <c r="AO998" s="209"/>
      <c r="AP998" s="210"/>
      <c r="AR998" s="209"/>
      <c r="AS998" s="210"/>
      <c r="AU998" s="209"/>
      <c r="AV998" s="210"/>
      <c r="AX998" s="209"/>
      <c r="AY998" s="671"/>
      <c r="BA998" s="673"/>
      <c r="BB998" s="674"/>
      <c r="BD998" s="209"/>
      <c r="BE998" s="210"/>
      <c r="BG998" s="209"/>
      <c r="BH998" s="210"/>
      <c r="BJ998" s="209"/>
      <c r="BK998" s="675"/>
      <c r="BM998" s="209"/>
      <c r="BN998" s="210"/>
      <c r="BP998" s="209"/>
      <c r="BQ998" s="210"/>
      <c r="BS998" s="209"/>
      <c r="BT998" s="210"/>
      <c r="BV998" s="209"/>
      <c r="BW998" s="210"/>
      <c r="BY998" s="209"/>
      <c r="BZ998" s="210"/>
      <c r="CB998" s="209"/>
      <c r="CC998" s="210"/>
      <c r="CE998" s="209"/>
      <c r="CF998" s="210"/>
      <c r="CH998" s="209"/>
      <c r="CI998" s="210"/>
      <c r="CK998" s="209"/>
      <c r="CL998" s="210"/>
      <c r="CN998" s="209"/>
      <c r="CO998" s="210"/>
    </row>
    <row r="999" spans="1:93" ht="24.95" customHeight="1">
      <c r="A999" s="654" t="str">
        <f ca="1">IFERROR(IF(INDIRECT($A$14&amp;ROW())&lt;&gt;"",COUNTIF(Summary!$B$30:$B$1054,INDIRECT($A$14&amp;ROW())),""),"")</f>
        <v/>
      </c>
      <c r="B999" s="672"/>
      <c r="C999" s="210"/>
      <c r="E999" s="209"/>
      <c r="F999" s="210"/>
      <c r="H999" s="209"/>
      <c r="I999" s="210"/>
      <c r="K999" s="209"/>
      <c r="L999" s="210"/>
      <c r="N999" s="209"/>
      <c r="O999" s="210"/>
      <c r="Q999" s="209"/>
      <c r="R999" s="210"/>
      <c r="T999" s="209"/>
      <c r="U999" s="210"/>
      <c r="W999" s="209"/>
      <c r="X999" s="210"/>
      <c r="Z999" s="209"/>
      <c r="AA999" s="210"/>
      <c r="AC999" s="209"/>
      <c r="AD999" s="210"/>
      <c r="AF999" s="209"/>
      <c r="AG999" s="210"/>
      <c r="AI999" s="209"/>
      <c r="AJ999" s="210"/>
      <c r="AL999" s="209"/>
      <c r="AM999" s="210"/>
      <c r="AO999" s="209"/>
      <c r="AP999" s="210"/>
      <c r="AR999" s="209"/>
      <c r="AS999" s="210"/>
      <c r="AU999" s="209"/>
      <c r="AV999" s="210"/>
      <c r="AX999" s="209"/>
      <c r="AY999" s="671"/>
      <c r="BA999" s="673"/>
      <c r="BB999" s="674"/>
      <c r="BD999" s="209"/>
      <c r="BE999" s="210"/>
      <c r="BG999" s="209"/>
      <c r="BH999" s="210"/>
      <c r="BJ999" s="209"/>
      <c r="BK999" s="675"/>
      <c r="BM999" s="209"/>
      <c r="BN999" s="210"/>
      <c r="BP999" s="209"/>
      <c r="BQ999" s="210"/>
      <c r="BS999" s="209"/>
      <c r="BT999" s="210"/>
      <c r="BV999" s="209"/>
      <c r="BW999" s="210"/>
      <c r="BY999" s="209"/>
      <c r="BZ999" s="210"/>
      <c r="CB999" s="209"/>
      <c r="CC999" s="210"/>
      <c r="CE999" s="209"/>
      <c r="CF999" s="210"/>
      <c r="CH999" s="209"/>
      <c r="CI999" s="210"/>
      <c r="CK999" s="209"/>
      <c r="CL999" s="210"/>
      <c r="CN999" s="209"/>
      <c r="CO999" s="210"/>
    </row>
    <row r="1000" spans="1:93" ht="24.95" customHeight="1">
      <c r="A1000" s="654" t="str">
        <f ca="1">IFERROR(IF(INDIRECT($A$14&amp;ROW())&lt;&gt;"",COUNTIF(Summary!$B$30:$B$1054,INDIRECT($A$14&amp;ROW())),""),"")</f>
        <v/>
      </c>
      <c r="B1000" s="672"/>
      <c r="C1000" s="210"/>
      <c r="E1000" s="209"/>
      <c r="F1000" s="210"/>
      <c r="H1000" s="209"/>
      <c r="I1000" s="210"/>
      <c r="K1000" s="209"/>
      <c r="L1000" s="210"/>
      <c r="N1000" s="209"/>
      <c r="O1000" s="210"/>
      <c r="Q1000" s="209"/>
      <c r="R1000" s="210"/>
      <c r="T1000" s="209"/>
      <c r="U1000" s="210"/>
      <c r="W1000" s="209"/>
      <c r="X1000" s="210"/>
      <c r="Z1000" s="209"/>
      <c r="AA1000" s="210"/>
      <c r="AC1000" s="209"/>
      <c r="AD1000" s="210"/>
      <c r="AF1000" s="209"/>
      <c r="AG1000" s="210"/>
      <c r="AI1000" s="209"/>
      <c r="AJ1000" s="210"/>
      <c r="AL1000" s="209"/>
      <c r="AM1000" s="210"/>
      <c r="AO1000" s="209"/>
      <c r="AP1000" s="210"/>
      <c r="AR1000" s="209"/>
      <c r="AS1000" s="210"/>
      <c r="AU1000" s="209"/>
      <c r="AV1000" s="210"/>
      <c r="AX1000" s="209"/>
      <c r="AY1000" s="671"/>
      <c r="BA1000" s="673"/>
      <c r="BB1000" s="674"/>
      <c r="BD1000" s="209"/>
      <c r="BE1000" s="210"/>
      <c r="BG1000" s="209"/>
      <c r="BH1000" s="210"/>
      <c r="BJ1000" s="209"/>
      <c r="BK1000" s="675"/>
      <c r="BM1000" s="209"/>
      <c r="BN1000" s="210"/>
      <c r="BP1000" s="209"/>
      <c r="BQ1000" s="210"/>
      <c r="BS1000" s="209"/>
      <c r="BT1000" s="210"/>
      <c r="BV1000" s="209"/>
      <c r="BW1000" s="210"/>
      <c r="BY1000" s="209"/>
      <c r="BZ1000" s="210"/>
      <c r="CB1000" s="209"/>
      <c r="CC1000" s="210"/>
      <c r="CE1000" s="209"/>
      <c r="CF1000" s="210"/>
      <c r="CH1000" s="209"/>
      <c r="CI1000" s="210"/>
      <c r="CK1000" s="209"/>
      <c r="CL1000" s="210"/>
      <c r="CN1000" s="209"/>
      <c r="CO1000" s="210"/>
    </row>
    <row r="1001" spans="1:93" ht="24.95" customHeight="1">
      <c r="A1001" s="654" t="str">
        <f ca="1">IFERROR(IF(INDIRECT($A$14&amp;ROW())&lt;&gt;"",COUNTIF(Summary!$B$30:$B$1054,INDIRECT($A$14&amp;ROW())),""),"")</f>
        <v/>
      </c>
      <c r="B1001" s="672"/>
      <c r="C1001" s="210"/>
      <c r="E1001" s="209"/>
      <c r="F1001" s="210"/>
      <c r="H1001" s="209"/>
      <c r="I1001" s="210"/>
      <c r="K1001" s="209"/>
      <c r="L1001" s="210"/>
      <c r="N1001" s="209"/>
      <c r="O1001" s="210"/>
      <c r="Q1001" s="209"/>
      <c r="R1001" s="210"/>
      <c r="T1001" s="209"/>
      <c r="U1001" s="210"/>
      <c r="W1001" s="209"/>
      <c r="X1001" s="210"/>
      <c r="Z1001" s="209"/>
      <c r="AA1001" s="210"/>
      <c r="AC1001" s="209"/>
      <c r="AD1001" s="210"/>
      <c r="AF1001" s="209"/>
      <c r="AG1001" s="210"/>
      <c r="AI1001" s="209"/>
      <c r="AJ1001" s="210"/>
      <c r="AL1001" s="209"/>
      <c r="AM1001" s="210"/>
      <c r="AO1001" s="209"/>
      <c r="AP1001" s="210"/>
      <c r="AR1001" s="209"/>
      <c r="AS1001" s="210"/>
      <c r="AU1001" s="209"/>
      <c r="AV1001" s="210"/>
      <c r="AX1001" s="209"/>
      <c r="AY1001" s="671"/>
      <c r="BA1001" s="673"/>
      <c r="BB1001" s="674"/>
      <c r="BD1001" s="209"/>
      <c r="BE1001" s="210"/>
      <c r="BG1001" s="209"/>
      <c r="BH1001" s="210"/>
      <c r="BJ1001" s="209"/>
      <c r="BK1001" s="675"/>
      <c r="BM1001" s="209"/>
      <c r="BN1001" s="210"/>
      <c r="BP1001" s="209"/>
      <c r="BQ1001" s="210"/>
      <c r="BS1001" s="209"/>
      <c r="BT1001" s="210"/>
      <c r="BV1001" s="209"/>
      <c r="BW1001" s="210"/>
      <c r="BY1001" s="209"/>
      <c r="BZ1001" s="210"/>
      <c r="CB1001" s="209"/>
      <c r="CC1001" s="210"/>
      <c r="CE1001" s="209"/>
      <c r="CF1001" s="210"/>
      <c r="CH1001" s="209"/>
      <c r="CI1001" s="210"/>
      <c r="CK1001" s="209"/>
      <c r="CL1001" s="210"/>
      <c r="CN1001" s="209"/>
      <c r="CO1001" s="210"/>
    </row>
    <row r="1002" spans="1:93" ht="24.95" customHeight="1">
      <c r="A1002" s="654" t="str">
        <f ca="1">IFERROR(IF(INDIRECT($A$14&amp;ROW())&lt;&gt;"",COUNTIF(Summary!$B$30:$B$1054,INDIRECT($A$14&amp;ROW())),""),"")</f>
        <v/>
      </c>
      <c r="B1002" s="672"/>
      <c r="C1002" s="210"/>
      <c r="E1002" s="209"/>
      <c r="F1002" s="210"/>
      <c r="H1002" s="209"/>
      <c r="I1002" s="210"/>
      <c r="K1002" s="209"/>
      <c r="L1002" s="210"/>
      <c r="N1002" s="209"/>
      <c r="O1002" s="210"/>
      <c r="Q1002" s="209"/>
      <c r="R1002" s="210"/>
      <c r="T1002" s="209"/>
      <c r="U1002" s="210"/>
      <c r="W1002" s="209"/>
      <c r="X1002" s="210"/>
      <c r="Z1002" s="209"/>
      <c r="AA1002" s="210"/>
      <c r="AC1002" s="209"/>
      <c r="AD1002" s="210"/>
      <c r="AF1002" s="209"/>
      <c r="AG1002" s="210"/>
      <c r="AI1002" s="209"/>
      <c r="AJ1002" s="210"/>
      <c r="AL1002" s="209"/>
      <c r="AM1002" s="210"/>
      <c r="AO1002" s="209"/>
      <c r="AP1002" s="210"/>
      <c r="AR1002" s="209"/>
      <c r="AS1002" s="210"/>
      <c r="AU1002" s="209"/>
      <c r="AV1002" s="210"/>
      <c r="AX1002" s="209"/>
      <c r="AY1002" s="671"/>
      <c r="BA1002" s="673"/>
      <c r="BB1002" s="674"/>
      <c r="BD1002" s="209"/>
      <c r="BE1002" s="210"/>
      <c r="BG1002" s="209"/>
      <c r="BH1002" s="210"/>
      <c r="BJ1002" s="209"/>
      <c r="BK1002" s="675"/>
      <c r="BM1002" s="209"/>
      <c r="BN1002" s="210"/>
      <c r="BP1002" s="209"/>
      <c r="BQ1002" s="210"/>
      <c r="BS1002" s="209"/>
      <c r="BT1002" s="210"/>
      <c r="BV1002" s="209"/>
      <c r="BW1002" s="210"/>
      <c r="BY1002" s="209"/>
      <c r="BZ1002" s="210"/>
      <c r="CB1002" s="209"/>
      <c r="CC1002" s="210"/>
      <c r="CE1002" s="209"/>
      <c r="CF1002" s="210"/>
      <c r="CH1002" s="209"/>
      <c r="CI1002" s="210"/>
      <c r="CK1002" s="209"/>
      <c r="CL1002" s="210"/>
      <c r="CN1002" s="209"/>
      <c r="CO1002" s="210"/>
    </row>
    <row r="1003" spans="1:93" ht="24.95" customHeight="1">
      <c r="A1003" s="654" t="str">
        <f ca="1">IFERROR(IF(INDIRECT($A$14&amp;ROW())&lt;&gt;"",COUNTIF(Summary!$B$30:$B$1054,INDIRECT($A$14&amp;ROW())),""),"")</f>
        <v/>
      </c>
      <c r="B1003" s="672"/>
      <c r="C1003" s="210"/>
      <c r="E1003" s="209"/>
      <c r="F1003" s="210"/>
      <c r="H1003" s="209"/>
      <c r="I1003" s="210"/>
      <c r="K1003" s="209"/>
      <c r="L1003" s="210"/>
      <c r="N1003" s="209"/>
      <c r="O1003" s="210"/>
      <c r="Q1003" s="209"/>
      <c r="R1003" s="210"/>
      <c r="T1003" s="209"/>
      <c r="U1003" s="210"/>
      <c r="W1003" s="209"/>
      <c r="X1003" s="210"/>
      <c r="Z1003" s="209"/>
      <c r="AA1003" s="210"/>
      <c r="AC1003" s="209"/>
      <c r="AD1003" s="210"/>
      <c r="AF1003" s="209"/>
      <c r="AG1003" s="210"/>
      <c r="AI1003" s="209"/>
      <c r="AJ1003" s="210"/>
      <c r="AL1003" s="209"/>
      <c r="AM1003" s="210"/>
      <c r="AO1003" s="209"/>
      <c r="AP1003" s="210"/>
      <c r="AR1003" s="209"/>
      <c r="AS1003" s="210"/>
      <c r="AU1003" s="209"/>
      <c r="AV1003" s="210"/>
      <c r="AX1003" s="209"/>
      <c r="AY1003" s="671"/>
      <c r="BA1003" s="673"/>
      <c r="BB1003" s="674"/>
      <c r="BD1003" s="209"/>
      <c r="BE1003" s="210"/>
      <c r="BG1003" s="209"/>
      <c r="BH1003" s="210"/>
      <c r="BJ1003" s="209"/>
      <c r="BK1003" s="675"/>
      <c r="BM1003" s="209"/>
      <c r="BN1003" s="210"/>
      <c r="BP1003" s="209"/>
      <c r="BQ1003" s="210"/>
      <c r="BS1003" s="209"/>
      <c r="BT1003" s="210"/>
      <c r="BV1003" s="209"/>
      <c r="BW1003" s="210"/>
      <c r="BY1003" s="209"/>
      <c r="BZ1003" s="210"/>
      <c r="CB1003" s="209"/>
      <c r="CC1003" s="210"/>
      <c r="CE1003" s="209"/>
      <c r="CF1003" s="210"/>
      <c r="CH1003" s="209"/>
      <c r="CI1003" s="210"/>
      <c r="CK1003" s="209"/>
      <c r="CL1003" s="210"/>
      <c r="CN1003" s="209"/>
      <c r="CO1003" s="210"/>
    </row>
    <row r="1004" spans="1:93" ht="24.95" customHeight="1">
      <c r="A1004" s="654" t="str">
        <f ca="1">IFERROR(IF(INDIRECT($A$14&amp;ROW())&lt;&gt;"",COUNTIF(Summary!$B$30:$B$1054,INDIRECT($A$14&amp;ROW())),""),"")</f>
        <v/>
      </c>
      <c r="B1004" s="672"/>
      <c r="C1004" s="210"/>
      <c r="E1004" s="209"/>
      <c r="F1004" s="210"/>
      <c r="H1004" s="209"/>
      <c r="I1004" s="210"/>
      <c r="K1004" s="209"/>
      <c r="L1004" s="210"/>
      <c r="N1004" s="209"/>
      <c r="O1004" s="210"/>
      <c r="Q1004" s="209"/>
      <c r="R1004" s="210"/>
      <c r="T1004" s="209"/>
      <c r="U1004" s="210"/>
      <c r="W1004" s="209"/>
      <c r="X1004" s="210"/>
      <c r="Z1004" s="209"/>
      <c r="AA1004" s="210"/>
      <c r="AC1004" s="209"/>
      <c r="AD1004" s="210"/>
      <c r="AF1004" s="209"/>
      <c r="AG1004" s="210"/>
      <c r="AI1004" s="209"/>
      <c r="AJ1004" s="210"/>
      <c r="AL1004" s="209"/>
      <c r="AM1004" s="210"/>
      <c r="AO1004" s="209"/>
      <c r="AP1004" s="210"/>
      <c r="AR1004" s="209"/>
      <c r="AS1004" s="210"/>
      <c r="AU1004" s="209"/>
      <c r="AV1004" s="210"/>
      <c r="AX1004" s="209"/>
      <c r="AY1004" s="671"/>
      <c r="BA1004" s="673"/>
      <c r="BB1004" s="674"/>
      <c r="BD1004" s="209"/>
      <c r="BE1004" s="210"/>
      <c r="BG1004" s="209"/>
      <c r="BH1004" s="210"/>
      <c r="BJ1004" s="209"/>
      <c r="BK1004" s="675"/>
      <c r="BM1004" s="209"/>
      <c r="BN1004" s="210"/>
      <c r="BP1004" s="209"/>
      <c r="BQ1004" s="210"/>
      <c r="BS1004" s="209"/>
      <c r="BT1004" s="210"/>
      <c r="BV1004" s="209"/>
      <c r="BW1004" s="210"/>
      <c r="BY1004" s="209"/>
      <c r="BZ1004" s="210"/>
      <c r="CB1004" s="209"/>
      <c r="CC1004" s="210"/>
      <c r="CE1004" s="209"/>
      <c r="CF1004" s="210"/>
      <c r="CH1004" s="209"/>
      <c r="CI1004" s="210"/>
      <c r="CK1004" s="209"/>
      <c r="CL1004" s="210"/>
      <c r="CN1004" s="209"/>
      <c r="CO1004" s="210"/>
    </row>
    <row r="1005" spans="1:93" ht="24.95" customHeight="1">
      <c r="A1005" s="654" t="str">
        <f ca="1">IFERROR(IF(INDIRECT($A$14&amp;ROW())&lt;&gt;"",COUNTIF(Summary!$B$30:$B$1054,INDIRECT($A$14&amp;ROW())),""),"")</f>
        <v/>
      </c>
      <c r="B1005" s="672"/>
      <c r="C1005" s="210"/>
      <c r="E1005" s="209"/>
      <c r="F1005" s="210"/>
      <c r="H1005" s="209"/>
      <c r="I1005" s="210"/>
      <c r="K1005" s="209"/>
      <c r="L1005" s="210"/>
      <c r="N1005" s="209"/>
      <c r="O1005" s="210"/>
      <c r="Q1005" s="209"/>
      <c r="R1005" s="210"/>
      <c r="T1005" s="209"/>
      <c r="U1005" s="210"/>
      <c r="W1005" s="209"/>
      <c r="X1005" s="210"/>
      <c r="Z1005" s="209"/>
      <c r="AA1005" s="210"/>
      <c r="AC1005" s="209"/>
      <c r="AD1005" s="210"/>
      <c r="AF1005" s="209"/>
      <c r="AG1005" s="210"/>
      <c r="AI1005" s="209"/>
      <c r="AJ1005" s="210"/>
      <c r="AL1005" s="209"/>
      <c r="AM1005" s="210"/>
      <c r="AO1005" s="209"/>
      <c r="AP1005" s="210"/>
      <c r="AR1005" s="209"/>
      <c r="AS1005" s="210"/>
      <c r="AU1005" s="209"/>
      <c r="AV1005" s="210"/>
      <c r="AX1005" s="209"/>
      <c r="AY1005" s="671"/>
      <c r="BA1005" s="673"/>
      <c r="BB1005" s="674"/>
      <c r="BD1005" s="209"/>
      <c r="BE1005" s="210"/>
      <c r="BG1005" s="209"/>
      <c r="BH1005" s="210"/>
      <c r="BJ1005" s="209"/>
      <c r="BK1005" s="675"/>
      <c r="BM1005" s="209"/>
      <c r="BN1005" s="210"/>
      <c r="BP1005" s="209"/>
      <c r="BQ1005" s="210"/>
      <c r="BS1005" s="209"/>
      <c r="BT1005" s="210"/>
      <c r="BV1005" s="209"/>
      <c r="BW1005" s="210"/>
      <c r="BY1005" s="209"/>
      <c r="BZ1005" s="210"/>
      <c r="CB1005" s="209"/>
      <c r="CC1005" s="210"/>
      <c r="CE1005" s="209"/>
      <c r="CF1005" s="210"/>
      <c r="CH1005" s="209"/>
      <c r="CI1005" s="210"/>
      <c r="CK1005" s="209"/>
      <c r="CL1005" s="210"/>
      <c r="CN1005" s="209"/>
      <c r="CO1005" s="210"/>
    </row>
    <row r="1006" spans="1:93" ht="24.95" customHeight="1">
      <c r="A1006" s="654" t="str">
        <f ca="1">IFERROR(IF(INDIRECT($A$14&amp;ROW())&lt;&gt;"",COUNTIF(Summary!$B$30:$B$1054,INDIRECT($A$14&amp;ROW())),""),"")</f>
        <v/>
      </c>
      <c r="B1006" s="672"/>
      <c r="C1006" s="210"/>
      <c r="E1006" s="209"/>
      <c r="F1006" s="210"/>
      <c r="H1006" s="209"/>
      <c r="I1006" s="210"/>
      <c r="K1006" s="209"/>
      <c r="L1006" s="210"/>
      <c r="N1006" s="209"/>
      <c r="O1006" s="210"/>
      <c r="Q1006" s="209"/>
      <c r="R1006" s="210"/>
      <c r="T1006" s="209"/>
      <c r="U1006" s="210"/>
      <c r="W1006" s="209"/>
      <c r="X1006" s="210"/>
      <c r="Z1006" s="209"/>
      <c r="AA1006" s="210"/>
      <c r="AC1006" s="209"/>
      <c r="AD1006" s="210"/>
      <c r="AF1006" s="209"/>
      <c r="AG1006" s="210"/>
      <c r="AI1006" s="209"/>
      <c r="AJ1006" s="210"/>
      <c r="AL1006" s="209"/>
      <c r="AM1006" s="210"/>
      <c r="AO1006" s="209"/>
      <c r="AP1006" s="210"/>
      <c r="AR1006" s="209"/>
      <c r="AS1006" s="210"/>
      <c r="AU1006" s="209"/>
      <c r="AV1006" s="210"/>
      <c r="AX1006" s="209"/>
      <c r="AY1006" s="671"/>
      <c r="BA1006" s="673"/>
      <c r="BB1006" s="674"/>
      <c r="BD1006" s="209"/>
      <c r="BE1006" s="210"/>
      <c r="BG1006" s="209"/>
      <c r="BH1006" s="210"/>
      <c r="BJ1006" s="209"/>
      <c r="BK1006" s="675"/>
      <c r="BM1006" s="209"/>
      <c r="BN1006" s="210"/>
      <c r="BP1006" s="209"/>
      <c r="BQ1006" s="210"/>
      <c r="BS1006" s="209"/>
      <c r="BT1006" s="210"/>
      <c r="BV1006" s="209"/>
      <c r="BW1006" s="210"/>
      <c r="BY1006" s="209"/>
      <c r="BZ1006" s="210"/>
      <c r="CB1006" s="209"/>
      <c r="CC1006" s="210"/>
      <c r="CE1006" s="209"/>
      <c r="CF1006" s="210"/>
      <c r="CH1006" s="209"/>
      <c r="CI1006" s="210"/>
      <c r="CK1006" s="209"/>
      <c r="CL1006" s="210"/>
      <c r="CN1006" s="209"/>
      <c r="CO1006" s="210"/>
    </row>
    <row r="1007" spans="1:93" ht="24.95" customHeight="1">
      <c r="A1007" s="654" t="str">
        <f ca="1">IFERROR(IF(INDIRECT($A$14&amp;ROW())&lt;&gt;"",COUNTIF(Summary!$B$30:$B$1054,INDIRECT($A$14&amp;ROW())),""),"")</f>
        <v/>
      </c>
      <c r="B1007" s="672"/>
      <c r="C1007" s="210"/>
      <c r="E1007" s="209"/>
      <c r="F1007" s="210"/>
      <c r="H1007" s="209"/>
      <c r="I1007" s="210"/>
      <c r="K1007" s="209"/>
      <c r="L1007" s="210"/>
      <c r="N1007" s="209"/>
      <c r="O1007" s="210"/>
      <c r="Q1007" s="209"/>
      <c r="R1007" s="210"/>
      <c r="T1007" s="209"/>
      <c r="U1007" s="210"/>
      <c r="W1007" s="209"/>
      <c r="X1007" s="210"/>
      <c r="Z1007" s="209"/>
      <c r="AA1007" s="210"/>
      <c r="AC1007" s="209"/>
      <c r="AD1007" s="210"/>
      <c r="AF1007" s="209"/>
      <c r="AG1007" s="210"/>
      <c r="AI1007" s="209"/>
      <c r="AJ1007" s="210"/>
      <c r="AL1007" s="209"/>
      <c r="AM1007" s="210"/>
      <c r="AO1007" s="209"/>
      <c r="AP1007" s="210"/>
      <c r="AR1007" s="209"/>
      <c r="AS1007" s="210"/>
      <c r="AU1007" s="209"/>
      <c r="AV1007" s="210"/>
      <c r="AX1007" s="209"/>
      <c r="AY1007" s="671"/>
      <c r="BA1007" s="673"/>
      <c r="BB1007" s="674"/>
      <c r="BD1007" s="209"/>
      <c r="BE1007" s="210"/>
      <c r="BG1007" s="209"/>
      <c r="BH1007" s="210"/>
      <c r="BJ1007" s="209"/>
      <c r="BK1007" s="675"/>
      <c r="BM1007" s="209"/>
      <c r="BN1007" s="210"/>
      <c r="BP1007" s="209"/>
      <c r="BQ1007" s="210"/>
      <c r="BS1007" s="209"/>
      <c r="BT1007" s="210"/>
      <c r="BV1007" s="209"/>
      <c r="BW1007" s="210"/>
      <c r="BY1007" s="209"/>
      <c r="BZ1007" s="210"/>
      <c r="CB1007" s="209"/>
      <c r="CC1007" s="210"/>
      <c r="CE1007" s="209"/>
      <c r="CF1007" s="210"/>
      <c r="CH1007" s="209"/>
      <c r="CI1007" s="210"/>
      <c r="CK1007" s="209"/>
      <c r="CL1007" s="210"/>
      <c r="CN1007" s="209"/>
      <c r="CO1007" s="210"/>
    </row>
    <row r="1008" spans="1:93" ht="24.95" customHeight="1">
      <c r="A1008" s="654" t="str">
        <f ca="1">IFERROR(IF(INDIRECT($A$14&amp;ROW())&lt;&gt;"",COUNTIF(Summary!$B$30:$B$1054,INDIRECT($A$14&amp;ROW())),""),"")</f>
        <v/>
      </c>
      <c r="B1008" s="672"/>
      <c r="C1008" s="210"/>
      <c r="E1008" s="209"/>
      <c r="F1008" s="210"/>
      <c r="H1008" s="209"/>
      <c r="I1008" s="210"/>
      <c r="K1008" s="209"/>
      <c r="L1008" s="210"/>
      <c r="N1008" s="209"/>
      <c r="O1008" s="210"/>
      <c r="Q1008" s="209"/>
      <c r="R1008" s="210"/>
      <c r="T1008" s="209"/>
      <c r="U1008" s="210"/>
      <c r="W1008" s="209"/>
      <c r="X1008" s="210"/>
      <c r="Z1008" s="209"/>
      <c r="AA1008" s="210"/>
      <c r="AC1008" s="209"/>
      <c r="AD1008" s="210"/>
      <c r="AF1008" s="209"/>
      <c r="AG1008" s="210"/>
      <c r="AI1008" s="209"/>
      <c r="AJ1008" s="210"/>
      <c r="AL1008" s="209"/>
      <c r="AM1008" s="210"/>
      <c r="AO1008" s="209"/>
      <c r="AP1008" s="210"/>
      <c r="AR1008" s="209"/>
      <c r="AS1008" s="210"/>
      <c r="AU1008" s="209"/>
      <c r="AV1008" s="210"/>
      <c r="AX1008" s="209"/>
      <c r="AY1008" s="671"/>
      <c r="BA1008" s="673"/>
      <c r="BB1008" s="674"/>
      <c r="BD1008" s="209"/>
      <c r="BE1008" s="210"/>
      <c r="BG1008" s="209"/>
      <c r="BH1008" s="210"/>
      <c r="BJ1008" s="209"/>
      <c r="BK1008" s="675"/>
      <c r="BM1008" s="209"/>
      <c r="BN1008" s="210"/>
      <c r="BP1008" s="209"/>
      <c r="BQ1008" s="210"/>
      <c r="BS1008" s="209"/>
      <c r="BT1008" s="210"/>
      <c r="BV1008" s="209"/>
      <c r="BW1008" s="210"/>
      <c r="BY1008" s="209"/>
      <c r="BZ1008" s="210"/>
      <c r="CB1008" s="209"/>
      <c r="CC1008" s="210"/>
      <c r="CE1008" s="209"/>
      <c r="CF1008" s="210"/>
      <c r="CH1008" s="209"/>
      <c r="CI1008" s="210"/>
      <c r="CK1008" s="209"/>
      <c r="CL1008" s="210"/>
      <c r="CN1008" s="209"/>
      <c r="CO1008" s="210"/>
    </row>
    <row r="1009" spans="1:93" ht="24.95" customHeight="1">
      <c r="A1009" s="654" t="str">
        <f ca="1">IFERROR(IF(INDIRECT($A$14&amp;ROW())&lt;&gt;"",COUNTIF(Summary!$B$30:$B$1054,INDIRECT($A$14&amp;ROW())),""),"")</f>
        <v/>
      </c>
      <c r="B1009" s="672"/>
      <c r="C1009" s="210"/>
      <c r="E1009" s="209"/>
      <c r="F1009" s="210"/>
      <c r="H1009" s="209"/>
      <c r="I1009" s="210"/>
      <c r="K1009" s="209"/>
      <c r="L1009" s="210"/>
      <c r="N1009" s="209"/>
      <c r="O1009" s="210"/>
      <c r="Q1009" s="209"/>
      <c r="R1009" s="210"/>
      <c r="T1009" s="209"/>
      <c r="U1009" s="210"/>
      <c r="W1009" s="209"/>
      <c r="X1009" s="210"/>
      <c r="Z1009" s="209"/>
      <c r="AA1009" s="210"/>
      <c r="AC1009" s="209"/>
      <c r="AD1009" s="210"/>
      <c r="AF1009" s="209"/>
      <c r="AG1009" s="210"/>
      <c r="AI1009" s="209"/>
      <c r="AJ1009" s="210"/>
      <c r="AL1009" s="209"/>
      <c r="AM1009" s="210"/>
      <c r="AO1009" s="209"/>
      <c r="AP1009" s="210"/>
      <c r="AR1009" s="209"/>
      <c r="AS1009" s="210"/>
      <c r="AU1009" s="209"/>
      <c r="AV1009" s="210"/>
      <c r="AX1009" s="209"/>
      <c r="AY1009" s="671"/>
      <c r="BA1009" s="673"/>
      <c r="BB1009" s="674"/>
      <c r="BD1009" s="209"/>
      <c r="BE1009" s="210"/>
      <c r="BG1009" s="209"/>
      <c r="BH1009" s="210"/>
      <c r="BJ1009" s="209"/>
      <c r="BK1009" s="675"/>
      <c r="BM1009" s="209"/>
      <c r="BN1009" s="210"/>
      <c r="BP1009" s="209"/>
      <c r="BQ1009" s="210"/>
      <c r="BS1009" s="209"/>
      <c r="BT1009" s="210"/>
      <c r="BV1009" s="209"/>
      <c r="BW1009" s="210"/>
      <c r="BY1009" s="209"/>
      <c r="BZ1009" s="210"/>
      <c r="CB1009" s="209"/>
      <c r="CC1009" s="210"/>
      <c r="CE1009" s="209"/>
      <c r="CF1009" s="210"/>
      <c r="CH1009" s="209"/>
      <c r="CI1009" s="210"/>
      <c r="CK1009" s="209"/>
      <c r="CL1009" s="210"/>
      <c r="CN1009" s="209"/>
      <c r="CO1009" s="210"/>
    </row>
    <row r="1010" spans="1:93" ht="24.95" customHeight="1">
      <c r="A1010" s="654" t="str">
        <f ca="1">IFERROR(IF(INDIRECT($A$14&amp;ROW())&lt;&gt;"",COUNTIF(Summary!$B$30:$B$1054,INDIRECT($A$14&amp;ROW())),""),"")</f>
        <v/>
      </c>
      <c r="B1010" s="672"/>
      <c r="C1010" s="210"/>
      <c r="E1010" s="209"/>
      <c r="F1010" s="210"/>
      <c r="H1010" s="209"/>
      <c r="I1010" s="210"/>
      <c r="K1010" s="209"/>
      <c r="L1010" s="210"/>
      <c r="N1010" s="209"/>
      <c r="O1010" s="210"/>
      <c r="Q1010" s="209"/>
      <c r="R1010" s="210"/>
      <c r="T1010" s="209"/>
      <c r="U1010" s="210"/>
      <c r="W1010" s="209"/>
      <c r="X1010" s="210"/>
      <c r="Z1010" s="209"/>
      <c r="AA1010" s="210"/>
      <c r="AC1010" s="209"/>
      <c r="AD1010" s="210"/>
      <c r="AF1010" s="209"/>
      <c r="AG1010" s="210"/>
      <c r="AI1010" s="209"/>
      <c r="AJ1010" s="210"/>
      <c r="AL1010" s="209"/>
      <c r="AM1010" s="210"/>
      <c r="AO1010" s="209"/>
      <c r="AP1010" s="210"/>
      <c r="AR1010" s="209"/>
      <c r="AS1010" s="210"/>
      <c r="AU1010" s="209"/>
      <c r="AV1010" s="210"/>
      <c r="AX1010" s="209"/>
      <c r="AY1010" s="671"/>
      <c r="BA1010" s="673"/>
      <c r="BB1010" s="674"/>
      <c r="BD1010" s="209"/>
      <c r="BE1010" s="210"/>
      <c r="BG1010" s="209"/>
      <c r="BH1010" s="210"/>
      <c r="BJ1010" s="209"/>
      <c r="BK1010" s="675"/>
      <c r="BM1010" s="209"/>
      <c r="BN1010" s="210"/>
      <c r="BP1010" s="209"/>
      <c r="BQ1010" s="210"/>
      <c r="BS1010" s="209"/>
      <c r="BT1010" s="210"/>
      <c r="BV1010" s="209"/>
      <c r="BW1010" s="210"/>
      <c r="BY1010" s="209"/>
      <c r="BZ1010" s="210"/>
      <c r="CB1010" s="209"/>
      <c r="CC1010" s="210"/>
      <c r="CE1010" s="209"/>
      <c r="CF1010" s="210"/>
      <c r="CH1010" s="209"/>
      <c r="CI1010" s="210"/>
      <c r="CK1010" s="209"/>
      <c r="CL1010" s="210"/>
      <c r="CN1010" s="209"/>
      <c r="CO1010" s="210"/>
    </row>
    <row r="1011" spans="1:93" ht="24.95" customHeight="1">
      <c r="A1011" s="654" t="str">
        <f ca="1">IFERROR(IF(INDIRECT($A$14&amp;ROW())&lt;&gt;"",COUNTIF(Summary!$B$30:$B$1054,INDIRECT($A$14&amp;ROW())),""),"")</f>
        <v/>
      </c>
      <c r="B1011" s="672"/>
      <c r="C1011" s="210"/>
      <c r="E1011" s="209"/>
      <c r="F1011" s="210"/>
      <c r="H1011" s="209"/>
      <c r="I1011" s="210"/>
      <c r="K1011" s="209"/>
      <c r="L1011" s="210"/>
      <c r="N1011" s="209"/>
      <c r="O1011" s="210"/>
      <c r="Q1011" s="209"/>
      <c r="R1011" s="210"/>
      <c r="T1011" s="209"/>
      <c r="U1011" s="210"/>
      <c r="W1011" s="209"/>
      <c r="X1011" s="210"/>
      <c r="Z1011" s="209"/>
      <c r="AA1011" s="210"/>
      <c r="AC1011" s="209"/>
      <c r="AD1011" s="210"/>
      <c r="AF1011" s="209"/>
      <c r="AG1011" s="210"/>
      <c r="AI1011" s="209"/>
      <c r="AJ1011" s="210"/>
      <c r="AL1011" s="209"/>
      <c r="AM1011" s="210"/>
      <c r="AO1011" s="209"/>
      <c r="AP1011" s="210"/>
      <c r="AR1011" s="209"/>
      <c r="AS1011" s="210"/>
      <c r="AU1011" s="209"/>
      <c r="AV1011" s="210"/>
      <c r="AX1011" s="209"/>
      <c r="AY1011" s="671"/>
      <c r="BA1011" s="673"/>
      <c r="BB1011" s="674"/>
      <c r="BD1011" s="209"/>
      <c r="BE1011" s="210"/>
      <c r="BG1011" s="209"/>
      <c r="BH1011" s="210"/>
      <c r="BJ1011" s="209"/>
      <c r="BK1011" s="675"/>
      <c r="BM1011" s="209"/>
      <c r="BN1011" s="210"/>
      <c r="BP1011" s="209"/>
      <c r="BQ1011" s="210"/>
      <c r="BS1011" s="209"/>
      <c r="BT1011" s="210"/>
      <c r="BV1011" s="209"/>
      <c r="BW1011" s="210"/>
      <c r="BY1011" s="209"/>
      <c r="BZ1011" s="210"/>
      <c r="CB1011" s="209"/>
      <c r="CC1011" s="210"/>
      <c r="CE1011" s="209"/>
      <c r="CF1011" s="210"/>
      <c r="CH1011" s="209"/>
      <c r="CI1011" s="210"/>
      <c r="CK1011" s="209"/>
      <c r="CL1011" s="210"/>
      <c r="CN1011" s="209"/>
      <c r="CO1011" s="210"/>
    </row>
    <row r="1012" spans="1:93" ht="24.95" customHeight="1">
      <c r="A1012" s="654" t="str">
        <f ca="1">IFERROR(IF(INDIRECT($A$14&amp;ROW())&lt;&gt;"",COUNTIF(Summary!$B$30:$B$1054,INDIRECT($A$14&amp;ROW())),""),"")</f>
        <v/>
      </c>
      <c r="B1012" s="672"/>
      <c r="C1012" s="210"/>
      <c r="E1012" s="209"/>
      <c r="F1012" s="210"/>
      <c r="H1012" s="209"/>
      <c r="I1012" s="210"/>
      <c r="K1012" s="209"/>
      <c r="L1012" s="210"/>
      <c r="N1012" s="209"/>
      <c r="O1012" s="210"/>
      <c r="Q1012" s="209"/>
      <c r="R1012" s="210"/>
      <c r="T1012" s="209"/>
      <c r="U1012" s="210"/>
      <c r="W1012" s="209"/>
      <c r="X1012" s="210"/>
      <c r="Z1012" s="209"/>
      <c r="AA1012" s="210"/>
      <c r="AC1012" s="209"/>
      <c r="AD1012" s="210"/>
      <c r="AF1012" s="209"/>
      <c r="AG1012" s="210"/>
      <c r="AI1012" s="209"/>
      <c r="AJ1012" s="210"/>
      <c r="AL1012" s="209"/>
      <c r="AM1012" s="210"/>
      <c r="AO1012" s="209"/>
      <c r="AP1012" s="210"/>
      <c r="AR1012" s="209"/>
      <c r="AS1012" s="210"/>
      <c r="AU1012" s="209"/>
      <c r="AV1012" s="210"/>
      <c r="AX1012" s="209"/>
      <c r="AY1012" s="671"/>
      <c r="BA1012" s="673"/>
      <c r="BB1012" s="674"/>
      <c r="BD1012" s="209"/>
      <c r="BE1012" s="210"/>
      <c r="BG1012" s="209"/>
      <c r="BH1012" s="210"/>
      <c r="BJ1012" s="209"/>
      <c r="BK1012" s="675"/>
      <c r="BM1012" s="209"/>
      <c r="BN1012" s="210"/>
      <c r="BP1012" s="209"/>
      <c r="BQ1012" s="210"/>
      <c r="BS1012" s="209"/>
      <c r="BT1012" s="210"/>
      <c r="BV1012" s="209"/>
      <c r="BW1012" s="210"/>
      <c r="BY1012" s="209"/>
      <c r="BZ1012" s="210"/>
      <c r="CB1012" s="209"/>
      <c r="CC1012" s="210"/>
      <c r="CE1012" s="209"/>
      <c r="CF1012" s="210"/>
      <c r="CH1012" s="209"/>
      <c r="CI1012" s="210"/>
      <c r="CK1012" s="209"/>
      <c r="CL1012" s="210"/>
      <c r="CN1012" s="209"/>
      <c r="CO1012" s="210"/>
    </row>
    <row r="1013" spans="1:93" ht="24.95" customHeight="1">
      <c r="A1013" s="654" t="str">
        <f ca="1">IFERROR(IF(INDIRECT($A$14&amp;ROW())&lt;&gt;"",COUNTIF(Summary!$B$30:$B$1054,INDIRECT($A$14&amp;ROW())),""),"")</f>
        <v/>
      </c>
      <c r="B1013" s="672"/>
      <c r="C1013" s="210"/>
      <c r="E1013" s="209"/>
      <c r="F1013" s="210"/>
      <c r="H1013" s="209"/>
      <c r="I1013" s="210"/>
      <c r="K1013" s="209"/>
      <c r="L1013" s="210"/>
      <c r="N1013" s="209"/>
      <c r="O1013" s="210"/>
      <c r="Q1013" s="209"/>
      <c r="R1013" s="210"/>
      <c r="T1013" s="209"/>
      <c r="U1013" s="210"/>
      <c r="W1013" s="209"/>
      <c r="X1013" s="210"/>
      <c r="Z1013" s="209"/>
      <c r="AA1013" s="210"/>
      <c r="AC1013" s="209"/>
      <c r="AD1013" s="210"/>
      <c r="AF1013" s="209"/>
      <c r="AG1013" s="210"/>
      <c r="AI1013" s="209"/>
      <c r="AJ1013" s="210"/>
      <c r="AL1013" s="209"/>
      <c r="AM1013" s="210"/>
      <c r="AO1013" s="209"/>
      <c r="AP1013" s="210"/>
      <c r="AR1013" s="209"/>
      <c r="AS1013" s="210"/>
      <c r="AU1013" s="209"/>
      <c r="AV1013" s="210"/>
      <c r="AX1013" s="209"/>
      <c r="AY1013" s="671"/>
      <c r="BA1013" s="673"/>
      <c r="BB1013" s="674"/>
      <c r="BD1013" s="209"/>
      <c r="BE1013" s="210"/>
      <c r="BG1013" s="209"/>
      <c r="BH1013" s="210"/>
      <c r="BJ1013" s="209"/>
      <c r="BK1013" s="675"/>
      <c r="BM1013" s="209"/>
      <c r="BN1013" s="210"/>
      <c r="BP1013" s="209"/>
      <c r="BQ1013" s="210"/>
      <c r="BS1013" s="209"/>
      <c r="BT1013" s="210"/>
      <c r="BV1013" s="209"/>
      <c r="BW1013" s="210"/>
      <c r="BY1013" s="209"/>
      <c r="BZ1013" s="210"/>
      <c r="CB1013" s="209"/>
      <c r="CC1013" s="210"/>
      <c r="CE1013" s="209"/>
      <c r="CF1013" s="210"/>
      <c r="CH1013" s="209"/>
      <c r="CI1013" s="210"/>
      <c r="CK1013" s="209"/>
      <c r="CL1013" s="210"/>
      <c r="CN1013" s="209"/>
      <c r="CO1013" s="210"/>
    </row>
    <row r="1014" spans="1:93" ht="24.95" customHeight="1">
      <c r="A1014" s="654" t="str">
        <f ca="1">IFERROR(IF(INDIRECT($A$14&amp;ROW())&lt;&gt;"",COUNTIF(Summary!$B$30:$B$1054,INDIRECT($A$14&amp;ROW())),""),"")</f>
        <v/>
      </c>
      <c r="B1014" s="672"/>
      <c r="C1014" s="210"/>
      <c r="E1014" s="209"/>
      <c r="F1014" s="210"/>
      <c r="H1014" s="209"/>
      <c r="I1014" s="210"/>
      <c r="K1014" s="209"/>
      <c r="L1014" s="210"/>
      <c r="N1014" s="209"/>
      <c r="O1014" s="210"/>
      <c r="Q1014" s="209"/>
      <c r="R1014" s="210"/>
      <c r="T1014" s="209"/>
      <c r="U1014" s="210"/>
      <c r="W1014" s="209"/>
      <c r="X1014" s="210"/>
      <c r="Z1014" s="209"/>
      <c r="AA1014" s="210"/>
      <c r="AC1014" s="209"/>
      <c r="AD1014" s="210"/>
      <c r="AF1014" s="209"/>
      <c r="AG1014" s="210"/>
      <c r="AI1014" s="209"/>
      <c r="AJ1014" s="210"/>
      <c r="AL1014" s="209"/>
      <c r="AM1014" s="210"/>
      <c r="AO1014" s="209"/>
      <c r="AP1014" s="210"/>
      <c r="AR1014" s="209"/>
      <c r="AS1014" s="210"/>
      <c r="AU1014" s="209"/>
      <c r="AV1014" s="210"/>
      <c r="AX1014" s="209"/>
      <c r="AY1014" s="671"/>
      <c r="BA1014" s="673"/>
      <c r="BB1014" s="674"/>
      <c r="BD1014" s="209"/>
      <c r="BE1014" s="210"/>
      <c r="BG1014" s="209"/>
      <c r="BH1014" s="210"/>
      <c r="BJ1014" s="209"/>
      <c r="BK1014" s="675"/>
      <c r="BM1014" s="209"/>
      <c r="BN1014" s="210"/>
      <c r="BP1014" s="209"/>
      <c r="BQ1014" s="210"/>
      <c r="BS1014" s="209"/>
      <c r="BT1014" s="210"/>
      <c r="BV1014" s="209"/>
      <c r="BW1014" s="210"/>
      <c r="BY1014" s="209"/>
      <c r="BZ1014" s="210"/>
      <c r="CB1014" s="209"/>
      <c r="CC1014" s="210"/>
      <c r="CE1014" s="209"/>
      <c r="CF1014" s="210"/>
      <c r="CH1014" s="209"/>
      <c r="CI1014" s="210"/>
      <c r="CK1014" s="209"/>
      <c r="CL1014" s="210"/>
      <c r="CN1014" s="209"/>
      <c r="CO1014" s="210"/>
    </row>
    <row r="1015" spans="1:93" ht="24.95" customHeight="1">
      <c r="A1015" s="654" t="str">
        <f ca="1">IFERROR(IF(INDIRECT($A$14&amp;ROW())&lt;&gt;"",COUNTIF(Summary!$B$30:$B$1054,INDIRECT($A$14&amp;ROW())),""),"")</f>
        <v/>
      </c>
      <c r="B1015" s="672"/>
      <c r="C1015" s="210"/>
      <c r="E1015" s="209"/>
      <c r="F1015" s="210"/>
      <c r="H1015" s="209"/>
      <c r="I1015" s="210"/>
      <c r="K1015" s="209"/>
      <c r="L1015" s="210"/>
      <c r="N1015" s="209"/>
      <c r="O1015" s="210"/>
      <c r="Q1015" s="209"/>
      <c r="R1015" s="210"/>
      <c r="T1015" s="209"/>
      <c r="U1015" s="210"/>
      <c r="W1015" s="209"/>
      <c r="X1015" s="210"/>
      <c r="Z1015" s="209"/>
      <c r="AA1015" s="210"/>
      <c r="AC1015" s="209"/>
      <c r="AD1015" s="210"/>
      <c r="AF1015" s="209"/>
      <c r="AG1015" s="210"/>
      <c r="AI1015" s="209"/>
      <c r="AJ1015" s="210"/>
      <c r="AL1015" s="209"/>
      <c r="AM1015" s="210"/>
      <c r="AO1015" s="209"/>
      <c r="AP1015" s="210"/>
      <c r="AR1015" s="209"/>
      <c r="AS1015" s="210"/>
      <c r="AU1015" s="209"/>
      <c r="AV1015" s="210"/>
      <c r="AX1015" s="209"/>
      <c r="AY1015" s="671"/>
      <c r="BA1015" s="673"/>
      <c r="BB1015" s="674"/>
      <c r="BD1015" s="209"/>
      <c r="BE1015" s="210"/>
      <c r="BG1015" s="209"/>
      <c r="BH1015" s="210"/>
      <c r="BJ1015" s="209"/>
      <c r="BK1015" s="675"/>
      <c r="BM1015" s="209"/>
      <c r="BN1015" s="210"/>
      <c r="BP1015" s="209"/>
      <c r="BQ1015" s="210"/>
      <c r="BS1015" s="209"/>
      <c r="BT1015" s="210"/>
      <c r="BV1015" s="209"/>
      <c r="BW1015" s="210"/>
      <c r="BY1015" s="209"/>
      <c r="BZ1015" s="210"/>
      <c r="CB1015" s="209"/>
      <c r="CC1015" s="210"/>
      <c r="CE1015" s="209"/>
      <c r="CF1015" s="210"/>
      <c r="CH1015" s="209"/>
      <c r="CI1015" s="210"/>
      <c r="CK1015" s="209"/>
      <c r="CL1015" s="210"/>
      <c r="CN1015" s="209"/>
      <c r="CO1015" s="210"/>
    </row>
    <row r="1016" spans="1:93" ht="24.95" customHeight="1">
      <c r="A1016" s="654" t="str">
        <f ca="1">IFERROR(IF(INDIRECT($A$14&amp;ROW())&lt;&gt;"",COUNTIF(Summary!$B$30:$B$1054,INDIRECT($A$14&amp;ROW())),""),"")</f>
        <v/>
      </c>
      <c r="B1016" s="672"/>
      <c r="C1016" s="210"/>
      <c r="E1016" s="209"/>
      <c r="F1016" s="210"/>
      <c r="H1016" s="209"/>
      <c r="I1016" s="210"/>
      <c r="K1016" s="209"/>
      <c r="L1016" s="210"/>
      <c r="N1016" s="209"/>
      <c r="O1016" s="210"/>
      <c r="Q1016" s="209"/>
      <c r="R1016" s="210"/>
      <c r="T1016" s="209"/>
      <c r="U1016" s="210"/>
      <c r="W1016" s="209"/>
      <c r="X1016" s="210"/>
      <c r="Z1016" s="209"/>
      <c r="AA1016" s="210"/>
      <c r="AC1016" s="209"/>
      <c r="AD1016" s="210"/>
      <c r="AF1016" s="209"/>
      <c r="AG1016" s="210"/>
      <c r="AI1016" s="209"/>
      <c r="AJ1016" s="210"/>
      <c r="AL1016" s="209"/>
      <c r="AM1016" s="210"/>
      <c r="AO1016" s="209"/>
      <c r="AP1016" s="210"/>
      <c r="AR1016" s="209"/>
      <c r="AS1016" s="210"/>
      <c r="AU1016" s="209"/>
      <c r="AV1016" s="210"/>
      <c r="AX1016" s="209"/>
      <c r="AY1016" s="671"/>
      <c r="BA1016" s="673"/>
      <c r="BB1016" s="674"/>
      <c r="BD1016" s="209"/>
      <c r="BE1016" s="210"/>
      <c r="BG1016" s="209"/>
      <c r="BH1016" s="210"/>
      <c r="BJ1016" s="209"/>
      <c r="BK1016" s="675"/>
      <c r="BM1016" s="209"/>
      <c r="BN1016" s="210"/>
      <c r="BP1016" s="209"/>
      <c r="BQ1016" s="210"/>
      <c r="BS1016" s="209"/>
      <c r="BT1016" s="210"/>
      <c r="BV1016" s="209"/>
      <c r="BW1016" s="210"/>
      <c r="BY1016" s="209"/>
      <c r="BZ1016" s="210"/>
      <c r="CB1016" s="209"/>
      <c r="CC1016" s="210"/>
      <c r="CE1016" s="209"/>
      <c r="CF1016" s="210"/>
      <c r="CH1016" s="209"/>
      <c r="CI1016" s="210"/>
      <c r="CK1016" s="209"/>
      <c r="CL1016" s="210"/>
      <c r="CN1016" s="209"/>
      <c r="CO1016" s="210"/>
    </row>
    <row r="1017" spans="1:93" ht="24.95" customHeight="1">
      <c r="A1017" s="654" t="str">
        <f ca="1">IFERROR(IF(INDIRECT($A$14&amp;ROW())&lt;&gt;"",COUNTIF(Summary!$B$30:$B$1054,INDIRECT($A$14&amp;ROW())),""),"")</f>
        <v/>
      </c>
      <c r="B1017" s="678"/>
      <c r="C1017" s="212"/>
      <c r="E1017" s="211"/>
      <c r="F1017" s="212"/>
      <c r="H1017" s="211"/>
      <c r="I1017" s="212"/>
      <c r="K1017" s="211"/>
      <c r="L1017" s="212"/>
      <c r="N1017" s="211"/>
      <c r="O1017" s="212"/>
      <c r="Q1017" s="211"/>
      <c r="R1017" s="212"/>
      <c r="T1017" s="211"/>
      <c r="U1017" s="212"/>
      <c r="W1017" s="211"/>
      <c r="X1017" s="212"/>
      <c r="Z1017" s="211"/>
      <c r="AA1017" s="212"/>
      <c r="AC1017" s="211"/>
      <c r="AD1017" s="212"/>
      <c r="AF1017" s="211"/>
      <c r="AG1017" s="212"/>
      <c r="AI1017" s="211"/>
      <c r="AJ1017" s="212"/>
      <c r="AL1017" s="211"/>
      <c r="AM1017" s="212"/>
      <c r="AO1017" s="211"/>
      <c r="AP1017" s="212"/>
      <c r="AR1017" s="211"/>
      <c r="AS1017" s="212"/>
      <c r="AU1017" s="211"/>
      <c r="AV1017" s="212"/>
      <c r="AX1017" s="211"/>
      <c r="AY1017" s="679"/>
      <c r="BA1017" s="673"/>
      <c r="BB1017" s="674"/>
      <c r="BD1017" s="211"/>
      <c r="BE1017" s="212"/>
      <c r="BG1017" s="211"/>
      <c r="BH1017" s="212"/>
      <c r="BJ1017" s="211"/>
      <c r="BK1017" s="680"/>
      <c r="BM1017" s="211"/>
      <c r="BN1017" s="212"/>
      <c r="BP1017" s="211"/>
      <c r="BQ1017" s="212"/>
      <c r="BS1017" s="211"/>
      <c r="BT1017" s="212"/>
      <c r="BV1017" s="211"/>
      <c r="BW1017" s="212"/>
      <c r="BY1017" s="211"/>
      <c r="BZ1017" s="212"/>
      <c r="CB1017" s="211"/>
      <c r="CC1017" s="212"/>
      <c r="CE1017" s="211"/>
      <c r="CF1017" s="212"/>
      <c r="CH1017" s="211"/>
      <c r="CI1017" s="212"/>
      <c r="CK1017" s="211"/>
      <c r="CL1017" s="212"/>
      <c r="CN1017" s="211"/>
      <c r="CO1017" s="212"/>
    </row>
    <row r="1018" spans="1:93" ht="24.95" customHeight="1">
      <c r="B1018" s="681"/>
      <c r="C1018" s="214"/>
      <c r="E1018" s="213"/>
      <c r="F1018" s="214"/>
      <c r="H1018" s="213"/>
      <c r="I1018" s="214"/>
      <c r="K1018" s="213"/>
      <c r="L1018" s="214"/>
      <c r="N1018" s="213"/>
      <c r="O1018" s="214"/>
      <c r="Q1018" s="213"/>
      <c r="R1018" s="214"/>
      <c r="T1018" s="213"/>
      <c r="U1018" s="214"/>
      <c r="W1018" s="213"/>
      <c r="X1018" s="214"/>
      <c r="Z1018" s="213"/>
      <c r="AA1018" s="214"/>
      <c r="AC1018" s="213"/>
      <c r="AD1018" s="214"/>
      <c r="AF1018" s="213"/>
      <c r="AG1018" s="214"/>
      <c r="AI1018" s="213"/>
      <c r="AJ1018" s="214"/>
      <c r="AL1018" s="213"/>
      <c r="AM1018" s="214"/>
      <c r="AO1018" s="213"/>
      <c r="AP1018" s="214"/>
      <c r="AR1018" s="213"/>
      <c r="AS1018" s="214"/>
      <c r="AU1018" s="213"/>
      <c r="AV1018" s="214"/>
      <c r="AX1018" s="213"/>
      <c r="AY1018" s="682"/>
      <c r="BA1018" s="673"/>
      <c r="BB1018" s="674"/>
      <c r="BD1018" s="213"/>
      <c r="BE1018" s="214"/>
      <c r="BG1018" s="213"/>
      <c r="BH1018" s="214"/>
      <c r="BJ1018" s="213"/>
      <c r="BK1018" s="683"/>
      <c r="BM1018" s="213"/>
      <c r="BN1018" s="214"/>
      <c r="BP1018" s="213"/>
      <c r="BQ1018" s="214"/>
      <c r="BS1018" s="213"/>
      <c r="BT1018" s="214"/>
      <c r="BV1018" s="213"/>
      <c r="BW1018" s="214"/>
      <c r="BY1018" s="213"/>
      <c r="BZ1018" s="214"/>
      <c r="CB1018" s="213"/>
      <c r="CC1018" s="214"/>
      <c r="CE1018" s="213"/>
      <c r="CF1018" s="214"/>
      <c r="CH1018" s="213"/>
      <c r="CI1018" s="214"/>
      <c r="CK1018" s="213"/>
      <c r="CL1018" s="214"/>
      <c r="CN1018" s="213"/>
      <c r="CO1018" s="214"/>
    </row>
    <row r="1019" spans="1:93" ht="24.95" customHeight="1">
      <c r="B1019" s="684" t="s">
        <v>21</v>
      </c>
      <c r="E1019" s="215"/>
      <c r="H1019" s="215"/>
      <c r="K1019" s="215"/>
      <c r="N1019" s="215"/>
      <c r="Q1019" s="215"/>
      <c r="T1019" s="215"/>
      <c r="W1019" s="215"/>
      <c r="Z1019" s="215"/>
      <c r="AC1019" s="215"/>
      <c r="AF1019" s="215"/>
      <c r="AI1019" s="215"/>
      <c r="AL1019" s="215"/>
      <c r="AO1019" s="215"/>
      <c r="AR1019" s="215"/>
      <c r="AU1019" s="215"/>
      <c r="AX1019" s="215"/>
      <c r="BA1019" s="673"/>
      <c r="BB1019" s="674"/>
      <c r="BD1019" s="215"/>
      <c r="BG1019" s="215"/>
      <c r="BJ1019" s="215"/>
      <c r="BM1019" s="215"/>
      <c r="BP1019" s="215"/>
      <c r="BS1019" s="215"/>
      <c r="BV1019" s="215"/>
      <c r="BY1019" s="215"/>
      <c r="CB1019" s="215"/>
      <c r="CE1019" s="215"/>
      <c r="CH1019" s="215"/>
      <c r="CK1019" s="215"/>
      <c r="CN1019" s="215"/>
    </row>
    <row r="1020" spans="1:93" ht="24.95" customHeight="1">
      <c r="BA1020" s="673"/>
      <c r="BB1020" s="674"/>
    </row>
    <row r="1021" spans="1:93" ht="0" hidden="1" customHeight="1">
      <c r="BA1021" s="673" t="s">
        <v>157</v>
      </c>
      <c r="BB1021" s="674">
        <v>1</v>
      </c>
    </row>
    <row r="1022" spans="1:93" ht="0" hidden="1" customHeight="1">
      <c r="BA1022" s="673" t="s">
        <v>158</v>
      </c>
      <c r="BB1022" s="674">
        <v>1</v>
      </c>
    </row>
    <row r="1023" spans="1:93" ht="0" hidden="1" customHeight="1">
      <c r="BA1023" s="673" t="s">
        <v>158</v>
      </c>
      <c r="BB1023" s="674">
        <v>1</v>
      </c>
    </row>
    <row r="1024" spans="1:93" ht="0" hidden="1" customHeight="1">
      <c r="BA1024" s="673" t="s">
        <v>262</v>
      </c>
      <c r="BB1024" s="674">
        <v>1</v>
      </c>
    </row>
    <row r="1025" spans="53:54" ht="0" hidden="1" customHeight="1">
      <c r="BA1025" s="673" t="s">
        <v>265</v>
      </c>
      <c r="BB1025" s="674">
        <v>1</v>
      </c>
    </row>
    <row r="1026" spans="53:54" ht="0" hidden="1" customHeight="1">
      <c r="BA1026" s="673" t="s">
        <v>301</v>
      </c>
      <c r="BB1026" s="674">
        <v>1</v>
      </c>
    </row>
    <row r="1027" spans="53:54" ht="0" hidden="1" customHeight="1">
      <c r="BA1027" s="673" t="s">
        <v>163</v>
      </c>
      <c r="BB1027" s="674">
        <v>1</v>
      </c>
    </row>
    <row r="1028" spans="53:54" ht="0" hidden="1" customHeight="1">
      <c r="BA1028" s="673" t="s">
        <v>163</v>
      </c>
      <c r="BB1028" s="674">
        <v>1</v>
      </c>
    </row>
    <row r="1029" spans="53:54" ht="0" hidden="1" customHeight="1">
      <c r="BA1029" s="673" t="s">
        <v>163</v>
      </c>
      <c r="BB1029" s="674">
        <v>1</v>
      </c>
    </row>
    <row r="1030" spans="53:54" ht="0" hidden="1" customHeight="1">
      <c r="BA1030" s="673" t="s">
        <v>164</v>
      </c>
      <c r="BB1030" s="674">
        <v>1</v>
      </c>
    </row>
    <row r="1031" spans="53:54" ht="0" hidden="1" customHeight="1">
      <c r="BA1031" s="673" t="s">
        <v>164</v>
      </c>
      <c r="BB1031" s="674">
        <v>1</v>
      </c>
    </row>
    <row r="1032" spans="53:54" ht="0" hidden="1" customHeight="1">
      <c r="BA1032" s="673" t="s">
        <v>164</v>
      </c>
      <c r="BB1032" s="674">
        <v>1</v>
      </c>
    </row>
    <row r="1033" spans="53:54" ht="0" hidden="1" customHeight="1">
      <c r="BA1033" s="673" t="s">
        <v>164</v>
      </c>
      <c r="BB1033" s="674">
        <v>1</v>
      </c>
    </row>
    <row r="1034" spans="53:54" ht="0" hidden="1" customHeight="1">
      <c r="BA1034" s="673" t="s">
        <v>272</v>
      </c>
      <c r="BB1034" s="674">
        <v>1</v>
      </c>
    </row>
    <row r="1035" spans="53:54" ht="0" hidden="1" customHeight="1">
      <c r="BA1035" s="673" t="s">
        <v>165</v>
      </c>
      <c r="BB1035" s="674">
        <v>1</v>
      </c>
    </row>
    <row r="1036" spans="53:54" ht="0" hidden="1" customHeight="1">
      <c r="BA1036" s="673" t="s">
        <v>166</v>
      </c>
      <c r="BB1036" s="674">
        <v>1</v>
      </c>
    </row>
    <row r="1037" spans="53:54" ht="0" hidden="1" customHeight="1">
      <c r="BA1037" s="673" t="s">
        <v>166</v>
      </c>
      <c r="BB1037" s="674">
        <v>1</v>
      </c>
    </row>
    <row r="1038" spans="53:54" ht="0" hidden="1" customHeight="1">
      <c r="BA1038" s="673" t="s">
        <v>349</v>
      </c>
      <c r="BB1038" s="674">
        <v>1</v>
      </c>
    </row>
    <row r="1039" spans="53:54" ht="0" hidden="1" customHeight="1">
      <c r="BA1039" s="673" t="s">
        <v>167</v>
      </c>
      <c r="BB1039" s="674">
        <v>1</v>
      </c>
    </row>
    <row r="1040" spans="53:54" ht="0" hidden="1" customHeight="1">
      <c r="BA1040" s="673" t="s">
        <v>167</v>
      </c>
      <c r="BB1040" s="674">
        <v>1</v>
      </c>
    </row>
    <row r="1041" spans="53:54" ht="0" hidden="1" customHeight="1">
      <c r="BA1041" s="673" t="s">
        <v>167</v>
      </c>
      <c r="BB1041" s="674">
        <v>1</v>
      </c>
    </row>
    <row r="1042" spans="53:54" ht="0" hidden="1" customHeight="1">
      <c r="BA1042" s="673" t="s">
        <v>168</v>
      </c>
      <c r="BB1042" s="674">
        <v>1</v>
      </c>
    </row>
    <row r="1043" spans="53:54" ht="0" hidden="1" customHeight="1">
      <c r="BA1043" s="673" t="s">
        <v>315</v>
      </c>
      <c r="BB1043" s="674">
        <v>1</v>
      </c>
    </row>
    <row r="1044" spans="53:54" ht="0" hidden="1" customHeight="1">
      <c r="BA1044" s="673" t="s">
        <v>315</v>
      </c>
      <c r="BB1044" s="674">
        <v>1</v>
      </c>
    </row>
    <row r="1045" spans="53:54" ht="0" hidden="1" customHeight="1">
      <c r="BA1045" s="673" t="s">
        <v>347</v>
      </c>
      <c r="BB1045" s="674">
        <v>1</v>
      </c>
    </row>
    <row r="1046" spans="53:54" ht="0" hidden="1" customHeight="1">
      <c r="BA1046" s="673" t="s">
        <v>330</v>
      </c>
      <c r="BB1046" s="674">
        <v>1</v>
      </c>
    </row>
    <row r="1047" spans="53:54" ht="0" hidden="1" customHeight="1">
      <c r="BA1047" s="673" t="s">
        <v>169</v>
      </c>
      <c r="BB1047" s="674">
        <v>1</v>
      </c>
    </row>
    <row r="1048" spans="53:54" ht="0" hidden="1" customHeight="1">
      <c r="BA1048" s="673" t="s">
        <v>328</v>
      </c>
      <c r="BB1048" s="674">
        <v>1</v>
      </c>
    </row>
  </sheetData>
  <sheetProtection selectLockedCells="1"/>
  <autoFilter ref="A16:A19"/>
  <mergeCells count="3">
    <mergeCell ref="C6:E6"/>
    <mergeCell ref="C8:E8"/>
    <mergeCell ref="C10:E10"/>
  </mergeCells>
  <conditionalFormatting sqref="A18:A1017">
    <cfRule type="cellIs" dxfId="3" priority="4" operator="equal">
      <formula>0</formula>
    </cfRule>
  </conditionalFormatting>
  <conditionalFormatting sqref="A14">
    <cfRule type="expression" dxfId="2" priority="3">
      <formula>IF(COUNTIF($A$18:$A$1017,0)&gt;=1,TRUE,FALSE)=TRUE</formula>
    </cfRule>
  </conditionalFormatting>
  <conditionalFormatting sqref="A18:A1017">
    <cfRule type="cellIs" dxfId="1" priority="2" operator="equal">
      <formula>0</formula>
    </cfRule>
  </conditionalFormatting>
  <conditionalFormatting sqref="A14">
    <cfRule type="expression" dxfId="0" priority="1">
      <formula>IF(COUNTIF($A$18:$A$1017,0)&gt;=1,TRUE,FALSE)=TRUE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10" fitToHeight="1000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S44"/>
  <sheetViews>
    <sheetView showGridLines="0" topLeftCell="A25" workbookViewId="0">
      <selection activeCell="K42" sqref="K42"/>
    </sheetView>
  </sheetViews>
  <sheetFormatPr defaultRowHeight="15"/>
  <cols>
    <col min="1" max="1" width="0.28515625" style="498" customWidth="1"/>
    <col min="2" max="2" width="3.7109375" style="629" customWidth="1"/>
    <col min="3" max="3" width="28.85546875" style="498" customWidth="1"/>
    <col min="4" max="4" width="7.85546875" style="631" customWidth="1"/>
    <col min="5" max="5" width="5.42578125" style="629" customWidth="1"/>
    <col min="6" max="6" width="9.85546875" style="629" customWidth="1"/>
    <col min="7" max="7" width="9.28515625" style="629" customWidth="1"/>
    <col min="8" max="8" width="16.140625" style="629" customWidth="1"/>
    <col min="9" max="9" width="13.85546875" style="629" customWidth="1"/>
    <col min="10" max="10" width="9.7109375" style="629" customWidth="1"/>
    <col min="11" max="11" width="14.42578125" style="629" customWidth="1"/>
    <col min="12" max="12" width="9.28515625" style="629" customWidth="1"/>
    <col min="13" max="13" width="11.28515625" style="630" customWidth="1"/>
    <col min="14" max="14" width="10.5703125" style="630" customWidth="1"/>
    <col min="15" max="15" width="9.28515625" style="630" bestFit="1" customWidth="1"/>
    <col min="16" max="16" width="8" style="630" customWidth="1"/>
    <col min="17" max="17" width="8.85546875" style="630" bestFit="1" customWidth="1"/>
    <col min="18" max="18" width="10.85546875" style="631" bestFit="1" customWidth="1"/>
    <col min="19" max="19" width="9.85546875" style="632" bestFit="1" customWidth="1"/>
    <col min="20" max="16384" width="9.140625" style="498"/>
  </cols>
  <sheetData>
    <row r="1" spans="1:19">
      <c r="A1" s="492"/>
      <c r="B1" s="493"/>
      <c r="C1" s="494"/>
      <c r="D1" s="495"/>
      <c r="E1" s="493"/>
      <c r="F1" s="493"/>
      <c r="G1" s="493"/>
      <c r="H1" s="493"/>
      <c r="I1" s="493"/>
      <c r="J1" s="493"/>
      <c r="K1" s="493"/>
      <c r="L1" s="493"/>
      <c r="M1" s="496"/>
      <c r="N1" s="496"/>
      <c r="O1" s="496"/>
      <c r="P1" s="496"/>
      <c r="Q1" s="496"/>
      <c r="R1" s="495"/>
      <c r="S1" s="497"/>
    </row>
    <row r="2" spans="1:19">
      <c r="A2" s="499"/>
      <c r="B2" s="500"/>
      <c r="C2" s="501"/>
      <c r="D2" s="502"/>
      <c r="E2" s="503"/>
      <c r="F2" s="503"/>
      <c r="G2" s="503"/>
      <c r="H2" s="503"/>
      <c r="I2" s="503"/>
      <c r="J2" s="503"/>
      <c r="K2" s="503"/>
      <c r="L2" s="503"/>
      <c r="M2" s="504"/>
      <c r="N2" s="504"/>
      <c r="O2" s="504"/>
      <c r="P2" s="504"/>
      <c r="Q2" s="504"/>
      <c r="R2" s="502"/>
      <c r="S2" s="505"/>
    </row>
    <row r="3" spans="1:19" ht="28.5">
      <c r="A3" s="499"/>
      <c r="B3" s="506"/>
      <c r="C3" s="507" t="s">
        <v>570</v>
      </c>
      <c r="D3" s="508"/>
      <c r="E3" s="509"/>
      <c r="F3" s="509"/>
      <c r="G3" s="509"/>
      <c r="H3" s="509"/>
      <c r="I3" s="509"/>
      <c r="J3" s="509"/>
      <c r="K3" s="509"/>
      <c r="L3" s="509"/>
      <c r="M3" s="510"/>
      <c r="N3" s="510"/>
      <c r="O3" s="510"/>
      <c r="P3" s="510"/>
      <c r="Q3" s="510"/>
      <c r="R3" s="508"/>
      <c r="S3" s="505"/>
    </row>
    <row r="4" spans="1:19" ht="28.5">
      <c r="A4" s="499"/>
      <c r="B4" s="506"/>
      <c r="C4" s="507" t="s">
        <v>571</v>
      </c>
      <c r="D4" s="508"/>
      <c r="E4" s="509"/>
      <c r="F4" s="509"/>
      <c r="G4" s="509"/>
      <c r="H4" s="509"/>
      <c r="I4" s="509"/>
      <c r="J4" s="509"/>
      <c r="K4" s="509"/>
      <c r="L4" s="509"/>
      <c r="M4" s="510"/>
      <c r="N4" s="510"/>
      <c r="O4" s="510"/>
      <c r="P4" s="510"/>
      <c r="Q4" s="510"/>
      <c r="R4" s="508"/>
      <c r="S4" s="505"/>
    </row>
    <row r="5" spans="1:19">
      <c r="A5" s="499"/>
      <c r="B5" s="511"/>
      <c r="C5" s="512"/>
      <c r="D5" s="513"/>
      <c r="E5" s="514"/>
      <c r="F5" s="514"/>
      <c r="G5" s="514"/>
      <c r="H5" s="514"/>
      <c r="I5" s="514"/>
      <c r="J5" s="514"/>
      <c r="K5" s="514"/>
      <c r="L5" s="514"/>
      <c r="M5" s="515"/>
      <c r="N5" s="515"/>
      <c r="O5" s="515"/>
      <c r="P5" s="515"/>
      <c r="Q5" s="515"/>
      <c r="R5" s="513"/>
      <c r="S5" s="505"/>
    </row>
    <row r="6" spans="1:19" ht="15.75" thickBot="1">
      <c r="A6" s="499"/>
      <c r="B6" s="500"/>
      <c r="C6" s="501"/>
      <c r="D6" s="502"/>
      <c r="E6" s="503"/>
      <c r="F6" s="503"/>
      <c r="G6" s="503"/>
      <c r="H6" s="503"/>
      <c r="I6" s="503"/>
      <c r="J6" s="503"/>
      <c r="K6" s="503"/>
      <c r="L6" s="503"/>
      <c r="M6" s="504"/>
      <c r="N6" s="504"/>
      <c r="O6" s="504"/>
      <c r="P6" s="504"/>
      <c r="Q6" s="504"/>
      <c r="R6" s="502"/>
      <c r="S6" s="505"/>
    </row>
    <row r="7" spans="1:19" ht="15.75" thickBot="1">
      <c r="A7" s="499"/>
      <c r="B7" s="516"/>
      <c r="C7" s="517" t="s">
        <v>507</v>
      </c>
      <c r="D7" s="772" t="s">
        <v>508</v>
      </c>
      <c r="E7" s="773"/>
      <c r="F7" s="509"/>
      <c r="G7" s="509"/>
      <c r="H7" s="509"/>
      <c r="I7" s="518" t="s">
        <v>572</v>
      </c>
      <c r="J7" s="770" t="s">
        <v>840</v>
      </c>
      <c r="K7" s="771"/>
      <c r="L7" s="509"/>
      <c r="M7" s="510"/>
      <c r="N7" s="510"/>
      <c r="O7" s="510"/>
      <c r="P7" s="510"/>
      <c r="Q7" s="510"/>
      <c r="R7" s="508"/>
      <c r="S7" s="505"/>
    </row>
    <row r="8" spans="1:19">
      <c r="A8" s="499"/>
      <c r="B8" s="506"/>
      <c r="C8" s="518" t="s">
        <v>509</v>
      </c>
      <c r="D8" s="519"/>
      <c r="E8" s="520"/>
      <c r="F8" s="509"/>
      <c r="G8" s="509"/>
      <c r="H8" s="509"/>
      <c r="I8" s="518" t="s">
        <v>573</v>
      </c>
      <c r="J8" s="508"/>
      <c r="K8" s="509"/>
      <c r="L8" s="509"/>
      <c r="M8" s="510"/>
      <c r="N8" s="510"/>
      <c r="O8" s="510"/>
      <c r="P8" s="510"/>
      <c r="Q8" s="510"/>
      <c r="R8" s="508"/>
      <c r="S8" s="505"/>
    </row>
    <row r="9" spans="1:19" ht="15.75" thickBot="1">
      <c r="A9" s="499"/>
      <c r="B9" s="506"/>
      <c r="C9" s="521"/>
      <c r="D9" s="519"/>
      <c r="E9" s="520"/>
      <c r="F9" s="509"/>
      <c r="G9" s="509"/>
      <c r="H9" s="509"/>
      <c r="I9" s="509"/>
      <c r="J9" s="509"/>
      <c r="K9" s="509"/>
      <c r="L9" s="509"/>
      <c r="M9" s="510"/>
      <c r="N9" s="510"/>
      <c r="O9" s="510"/>
      <c r="P9" s="510"/>
      <c r="Q9" s="510"/>
      <c r="R9" s="508"/>
      <c r="S9" s="505"/>
    </row>
    <row r="10" spans="1:19" ht="30" customHeight="1" thickBot="1">
      <c r="A10" s="499"/>
      <c r="B10" s="506"/>
      <c r="C10" s="521" t="s">
        <v>510</v>
      </c>
      <c r="D10" s="774" t="s">
        <v>574</v>
      </c>
      <c r="E10" s="775"/>
      <c r="F10" s="509"/>
      <c r="G10" s="509"/>
      <c r="H10" s="509"/>
      <c r="I10" s="509"/>
      <c r="J10" s="509"/>
      <c r="K10" s="509"/>
      <c r="L10" s="509"/>
      <c r="M10" s="510"/>
      <c r="N10" s="510"/>
      <c r="O10" s="510"/>
      <c r="P10" s="510"/>
      <c r="Q10" s="510"/>
      <c r="R10" s="508"/>
      <c r="S10" s="505"/>
    </row>
    <row r="11" spans="1:19">
      <c r="A11" s="499"/>
      <c r="B11" s="506"/>
      <c r="C11" s="521" t="s">
        <v>511</v>
      </c>
      <c r="D11" s="508"/>
      <c r="E11" s="509"/>
      <c r="F11" s="509"/>
      <c r="G11" s="509"/>
      <c r="H11" s="509"/>
      <c r="I11" s="509"/>
      <c r="J11" s="509"/>
      <c r="K11" s="509"/>
      <c r="L11" s="509"/>
      <c r="M11" s="510"/>
      <c r="N11" s="510"/>
      <c r="O11" s="510"/>
      <c r="P11" s="510"/>
      <c r="Q11" s="510"/>
      <c r="R11" s="508"/>
      <c r="S11" s="505"/>
    </row>
    <row r="12" spans="1:19">
      <c r="A12" s="499"/>
      <c r="B12" s="506"/>
      <c r="C12" s="521"/>
      <c r="D12" s="508"/>
      <c r="E12" s="509"/>
      <c r="F12" s="509"/>
      <c r="G12" s="509"/>
      <c r="H12" s="509"/>
      <c r="I12" s="509"/>
      <c r="J12" s="509"/>
      <c r="K12" s="509"/>
      <c r="L12" s="509"/>
      <c r="M12" s="510"/>
      <c r="N12" s="510"/>
      <c r="O12" s="510"/>
      <c r="P12" s="510"/>
      <c r="Q12" s="510"/>
      <c r="R12" s="508"/>
      <c r="S12" s="505"/>
    </row>
    <row r="13" spans="1:19">
      <c r="A13" s="499"/>
      <c r="B13" s="511"/>
      <c r="C13" s="512"/>
      <c r="D13" s="513"/>
      <c r="E13" s="514"/>
      <c r="F13" s="514"/>
      <c r="G13" s="514"/>
      <c r="H13" s="514"/>
      <c r="I13" s="514"/>
      <c r="J13" s="514"/>
      <c r="K13" s="514"/>
      <c r="L13" s="514"/>
      <c r="M13" s="515"/>
      <c r="N13" s="515"/>
      <c r="O13" s="515"/>
      <c r="P13" s="515"/>
      <c r="Q13" s="515"/>
      <c r="R13" s="513"/>
      <c r="S13" s="505"/>
    </row>
    <row r="14" spans="1:19" ht="15.75" thickBot="1">
      <c r="A14" s="499"/>
      <c r="B14" s="509"/>
      <c r="C14" s="521"/>
      <c r="D14" s="508"/>
      <c r="E14" s="509"/>
      <c r="F14" s="522"/>
      <c r="G14" s="522"/>
      <c r="H14" s="522"/>
      <c r="I14" s="522"/>
      <c r="J14" s="522"/>
      <c r="K14" s="522"/>
      <c r="L14" s="522"/>
      <c r="M14" s="523"/>
      <c r="N14" s="523"/>
      <c r="O14" s="523"/>
      <c r="P14" s="523"/>
      <c r="Q14" s="523"/>
      <c r="R14" s="524"/>
      <c r="S14" s="525"/>
    </row>
    <row r="15" spans="1:19" ht="15.75" thickBot="1">
      <c r="A15" s="499"/>
      <c r="B15" s="526" t="s">
        <v>25</v>
      </c>
      <c r="C15" s="527" t="s">
        <v>512</v>
      </c>
      <c r="D15" s="528" t="s">
        <v>513</v>
      </c>
      <c r="E15" s="529" t="s">
        <v>64</v>
      </c>
      <c r="F15" s="530" t="s">
        <v>514</v>
      </c>
      <c r="G15" s="531"/>
      <c r="H15" s="531"/>
      <c r="I15" s="531"/>
      <c r="J15" s="531"/>
      <c r="K15" s="531"/>
      <c r="L15" s="531"/>
      <c r="M15" s="531"/>
      <c r="N15" s="531"/>
      <c r="O15" s="531"/>
      <c r="P15" s="531"/>
      <c r="Q15" s="531"/>
      <c r="R15" s="532"/>
      <c r="S15" s="525"/>
    </row>
    <row r="16" spans="1:19">
      <c r="A16" s="499"/>
      <c r="B16" s="533" t="s">
        <v>515</v>
      </c>
      <c r="C16" s="534" t="s">
        <v>516</v>
      </c>
      <c r="D16" s="535" t="s">
        <v>517</v>
      </c>
      <c r="E16" s="536" t="s">
        <v>518</v>
      </c>
      <c r="F16" s="537" t="s">
        <v>519</v>
      </c>
      <c r="G16" s="538" t="s">
        <v>520</v>
      </c>
      <c r="H16" s="538" t="s">
        <v>521</v>
      </c>
      <c r="I16" s="538" t="s">
        <v>522</v>
      </c>
      <c r="J16" s="538" t="s">
        <v>523</v>
      </c>
      <c r="K16" s="538" t="s">
        <v>524</v>
      </c>
      <c r="L16" s="538" t="s">
        <v>525</v>
      </c>
      <c r="M16" s="539" t="s">
        <v>526</v>
      </c>
      <c r="N16" s="539" t="s">
        <v>527</v>
      </c>
      <c r="O16" s="539" t="s">
        <v>528</v>
      </c>
      <c r="P16" s="540" t="s">
        <v>529</v>
      </c>
      <c r="Q16" s="540" t="s">
        <v>530</v>
      </c>
      <c r="R16" s="541" t="s">
        <v>531</v>
      </c>
      <c r="S16" s="542" t="s">
        <v>532</v>
      </c>
    </row>
    <row r="17" spans="1:19" ht="15.75" thickBot="1">
      <c r="A17" s="499"/>
      <c r="B17" s="533"/>
      <c r="C17" s="543"/>
      <c r="D17" s="544"/>
      <c r="E17" s="545"/>
      <c r="F17" s="546"/>
      <c r="G17" s="547"/>
      <c r="H17" s="547"/>
      <c r="I17" s="547"/>
      <c r="J17" s="547"/>
      <c r="K17" s="547"/>
      <c r="L17" s="547"/>
      <c r="M17" s="548" t="s">
        <v>533</v>
      </c>
      <c r="N17" s="548" t="s">
        <v>534</v>
      </c>
      <c r="O17" s="548"/>
      <c r="P17" s="549" t="s">
        <v>535</v>
      </c>
      <c r="Q17" s="549" t="s">
        <v>536</v>
      </c>
      <c r="R17" s="550" t="s">
        <v>537</v>
      </c>
      <c r="S17" s="551" t="s">
        <v>538</v>
      </c>
    </row>
    <row r="18" spans="1:19" ht="30">
      <c r="A18" s="499"/>
      <c r="B18" s="533"/>
      <c r="C18" s="543"/>
      <c r="D18" s="544"/>
      <c r="E18" s="545"/>
      <c r="F18" s="552" t="s">
        <v>539</v>
      </c>
      <c r="G18" s="553" t="s">
        <v>61</v>
      </c>
      <c r="H18" s="553" t="s">
        <v>540</v>
      </c>
      <c r="I18" s="553" t="s">
        <v>540</v>
      </c>
      <c r="J18" s="555" t="s">
        <v>540</v>
      </c>
      <c r="K18" s="555" t="s">
        <v>542</v>
      </c>
      <c r="L18" s="554" t="s">
        <v>541</v>
      </c>
      <c r="M18" s="556" t="s">
        <v>19</v>
      </c>
      <c r="N18" s="557" t="s">
        <v>543</v>
      </c>
      <c r="O18" s="557" t="s">
        <v>544</v>
      </c>
      <c r="P18" s="558" t="s">
        <v>545</v>
      </c>
      <c r="Q18" s="559" t="s">
        <v>545</v>
      </c>
      <c r="R18" s="560" t="s">
        <v>546</v>
      </c>
      <c r="S18" s="776" t="s">
        <v>547</v>
      </c>
    </row>
    <row r="19" spans="1:19" ht="31.5" customHeight="1">
      <c r="A19" s="499"/>
      <c r="B19" s="533"/>
      <c r="C19" s="543"/>
      <c r="D19" s="544"/>
      <c r="E19" s="545"/>
      <c r="F19" s="561" t="s">
        <v>548</v>
      </c>
      <c r="G19" s="562"/>
      <c r="H19" s="563" t="s">
        <v>549</v>
      </c>
      <c r="I19" s="562" t="s">
        <v>550</v>
      </c>
      <c r="J19" s="562" t="s">
        <v>835</v>
      </c>
      <c r="K19" s="562" t="s">
        <v>551</v>
      </c>
      <c r="L19" s="564" t="s">
        <v>548</v>
      </c>
      <c r="M19" s="565" t="s">
        <v>540</v>
      </c>
      <c r="N19" s="566" t="s">
        <v>552</v>
      </c>
      <c r="O19" s="566" t="s">
        <v>553</v>
      </c>
      <c r="P19" s="567"/>
      <c r="Q19" s="568"/>
      <c r="R19" s="560"/>
      <c r="S19" s="777"/>
    </row>
    <row r="20" spans="1:19" ht="30">
      <c r="A20" s="499"/>
      <c r="B20" s="533"/>
      <c r="C20" s="543"/>
      <c r="D20" s="544"/>
      <c r="E20" s="545"/>
      <c r="F20" s="561" t="s">
        <v>554</v>
      </c>
      <c r="G20" s="562" t="s">
        <v>555</v>
      </c>
      <c r="H20" s="563" t="s">
        <v>556</v>
      </c>
      <c r="I20" s="562" t="s">
        <v>557</v>
      </c>
      <c r="J20" s="562" t="s">
        <v>836</v>
      </c>
      <c r="K20" s="563" t="s">
        <v>559</v>
      </c>
      <c r="L20" s="564" t="s">
        <v>558</v>
      </c>
      <c r="M20" s="565" t="s">
        <v>560</v>
      </c>
      <c r="N20" s="566" t="s">
        <v>561</v>
      </c>
      <c r="O20" s="566" t="s">
        <v>562</v>
      </c>
      <c r="P20" s="567" t="s">
        <v>563</v>
      </c>
      <c r="Q20" s="569" t="s">
        <v>564</v>
      </c>
      <c r="R20" s="560" t="s">
        <v>565</v>
      </c>
      <c r="S20" s="570"/>
    </row>
    <row r="21" spans="1:19" ht="15.75" thickBot="1">
      <c r="A21" s="499"/>
      <c r="B21" s="533"/>
      <c r="C21" s="543"/>
      <c r="D21" s="544"/>
      <c r="E21" s="545"/>
      <c r="F21" s="561"/>
      <c r="G21" s="564"/>
      <c r="H21" s="564"/>
      <c r="I21" s="564"/>
      <c r="J21" s="564"/>
      <c r="K21" s="564"/>
      <c r="L21" s="564"/>
      <c r="M21" s="571"/>
      <c r="N21" s="572"/>
      <c r="O21" s="572"/>
      <c r="P21" s="567"/>
      <c r="Q21" s="568"/>
      <c r="R21" s="560"/>
      <c r="S21" s="570"/>
    </row>
    <row r="22" spans="1:19" ht="15.75" thickBot="1">
      <c r="A22" s="738" t="s">
        <v>566</v>
      </c>
      <c r="B22" s="739"/>
      <c r="C22" s="739"/>
      <c r="D22" s="739"/>
      <c r="E22" s="739"/>
      <c r="F22" s="739"/>
      <c r="G22" s="739"/>
      <c r="H22" s="739"/>
      <c r="I22" s="739"/>
      <c r="J22" s="739"/>
      <c r="K22" s="739"/>
      <c r="L22" s="739"/>
      <c r="M22" s="739"/>
      <c r="N22" s="739"/>
      <c r="O22" s="739"/>
      <c r="P22" s="739"/>
      <c r="Q22" s="739"/>
      <c r="R22" s="739"/>
      <c r="S22" s="740"/>
    </row>
    <row r="23" spans="1:19" ht="27" customHeight="1">
      <c r="A23" s="499"/>
      <c r="B23" s="573">
        <v>1</v>
      </c>
      <c r="C23" s="574" t="s">
        <v>66</v>
      </c>
      <c r="D23" s="575">
        <v>3.88</v>
      </c>
      <c r="E23" s="576" t="s">
        <v>484</v>
      </c>
      <c r="F23" s="581">
        <v>4.8</v>
      </c>
      <c r="G23" s="577"/>
      <c r="H23" s="578">
        <f>SUMIF('SAUCE USAGE'!J11:J51,'STOCK ANALYSIS'!C23,'SAUCE USAGE'!L10:L51)/1000</f>
        <v>0.22500000000000001</v>
      </c>
      <c r="I23" s="578">
        <f>SUMIF('SAUCE USAGE'!J54:J94,'STOCK ANALYSIS'!C23,'SAUCE USAGE'!L54:L94)/1000</f>
        <v>1.62</v>
      </c>
      <c r="J23" s="577">
        <f>SUMIF('SAUCE USAGE'!$J$111:$J$129,'STOCK ANALYSIS'!C23,'SAUCE USAGE'!$L$111:$L$129)/1000</f>
        <v>0</v>
      </c>
      <c r="K23" s="578">
        <f>SUMIF('SAUCE USAGE'!J97:J110,'STOCK ANALYSIS'!C23,'SAUCE USAGE'!L97:L110)/1000</f>
        <v>0</v>
      </c>
      <c r="L23" s="579"/>
      <c r="M23" s="580">
        <f>SUM(H23:L23)</f>
        <v>1.8450000000000002</v>
      </c>
      <c r="N23" s="580">
        <f t="shared" ref="N23:N31" si="0">+F23+G23-M23</f>
        <v>2.9549999999999996</v>
      </c>
      <c r="O23" s="581"/>
      <c r="P23" s="582">
        <f t="shared" ref="P23:P31" si="1">+O23-N23</f>
        <v>-2.9549999999999996</v>
      </c>
      <c r="Q23" s="583">
        <f t="shared" ref="Q23:Q31" si="2">IF(N23=0,"",P23/N23)</f>
        <v>-1</v>
      </c>
      <c r="R23" s="560">
        <f t="shared" ref="R23:R31" si="3">+P23*D23</f>
        <v>-11.465399999999999</v>
      </c>
      <c r="S23" s="584">
        <f>+P23/M23</f>
        <v>-1.6016260162601623</v>
      </c>
    </row>
    <row r="24" spans="1:19" ht="27" customHeight="1">
      <c r="A24" s="499"/>
      <c r="B24" s="585">
        <v>2</v>
      </c>
      <c r="C24" s="586" t="s">
        <v>448</v>
      </c>
      <c r="D24" s="575">
        <v>3.88</v>
      </c>
      <c r="E24" s="576" t="s">
        <v>484</v>
      </c>
      <c r="F24" s="589">
        <v>2.7</v>
      </c>
      <c r="G24" s="587"/>
      <c r="H24" s="578">
        <f>SUMIF('SAUCE USAGE'!J12:J52,'STOCK ANALYSIS'!C24,'SAUCE USAGE'!L11:L52)/1000</f>
        <v>0.06</v>
      </c>
      <c r="I24" s="578">
        <f>SUMIF('SAUCE USAGE'!J55:J95,'STOCK ANALYSIS'!C24,'SAUCE USAGE'!L55:L95)/1000</f>
        <v>0.49</v>
      </c>
      <c r="J24" s="587">
        <f>SUMIF('SAUCE USAGE'!$J$111:$J$129,'STOCK ANALYSIS'!C24,'SAUCE USAGE'!$L$111:$L$129)/1000</f>
        <v>0</v>
      </c>
      <c r="K24" s="578">
        <f>SUMIF('SAUCE USAGE'!J98:J111,'STOCK ANALYSIS'!C24,'SAUCE USAGE'!L98:L111)/1000</f>
        <v>0</v>
      </c>
      <c r="L24" s="588"/>
      <c r="M24" s="580">
        <f t="shared" ref="M24:M31" si="4">SUM(H24:L24)</f>
        <v>0.55000000000000004</v>
      </c>
      <c r="N24" s="580">
        <f t="shared" si="0"/>
        <v>2.1500000000000004</v>
      </c>
      <c r="O24" s="589"/>
      <c r="P24" s="582">
        <f t="shared" si="1"/>
        <v>-2.1500000000000004</v>
      </c>
      <c r="Q24" s="583">
        <f t="shared" si="2"/>
        <v>-1</v>
      </c>
      <c r="R24" s="560">
        <f t="shared" si="3"/>
        <v>-8.3420000000000005</v>
      </c>
      <c r="S24" s="584">
        <f t="shared" ref="S24:S42" si="5">+P24/M24</f>
        <v>-3.9090909090909096</v>
      </c>
    </row>
    <row r="25" spans="1:19" ht="27" customHeight="1">
      <c r="A25" s="499"/>
      <c r="B25" s="585">
        <f>+B24+1</f>
        <v>3</v>
      </c>
      <c r="C25" s="590" t="s">
        <v>452</v>
      </c>
      <c r="D25" s="575">
        <v>11.35</v>
      </c>
      <c r="E25" s="576" t="s">
        <v>484</v>
      </c>
      <c r="F25" s="589">
        <v>16.3</v>
      </c>
      <c r="G25" s="587"/>
      <c r="H25" s="578">
        <f>SUMIF('SAUCE USAGE'!J13:J53,'STOCK ANALYSIS'!C25,'SAUCE USAGE'!L12:L53)/1000</f>
        <v>1.68</v>
      </c>
      <c r="I25" s="578">
        <f>SUMIF('SAUCE USAGE'!J56:J96,'STOCK ANALYSIS'!C25,'SAUCE USAGE'!L56:L96)/1000</f>
        <v>1.65</v>
      </c>
      <c r="J25" s="587">
        <f>SUMIF('SAUCE USAGE'!$J$111:$J$129,'STOCK ANALYSIS'!C25,'SAUCE USAGE'!$L$111:$L$129)/1000</f>
        <v>0</v>
      </c>
      <c r="K25" s="578">
        <f>SUMIF('SAUCE USAGE'!J99:J112,'STOCK ANALYSIS'!C25,'SAUCE USAGE'!L99:L112)/1000</f>
        <v>0</v>
      </c>
      <c r="L25" s="588"/>
      <c r="M25" s="580">
        <f t="shared" si="4"/>
        <v>3.33</v>
      </c>
      <c r="N25" s="580">
        <f t="shared" si="0"/>
        <v>12.97</v>
      </c>
      <c r="O25" s="589"/>
      <c r="P25" s="582">
        <f t="shared" si="1"/>
        <v>-12.97</v>
      </c>
      <c r="Q25" s="583">
        <f t="shared" si="2"/>
        <v>-1</v>
      </c>
      <c r="R25" s="560">
        <f t="shared" si="3"/>
        <v>-147.20949999999999</v>
      </c>
      <c r="S25" s="584">
        <f t="shared" si="5"/>
        <v>-3.8948948948948949</v>
      </c>
    </row>
    <row r="26" spans="1:19" ht="27" customHeight="1">
      <c r="A26" s="499"/>
      <c r="B26" s="585">
        <f t="shared" ref="B26:B31" si="6">+B25+1</f>
        <v>4</v>
      </c>
      <c r="C26" s="590" t="s">
        <v>443</v>
      </c>
      <c r="D26" s="575">
        <v>5.9</v>
      </c>
      <c r="E26" s="576" t="s">
        <v>484</v>
      </c>
      <c r="F26" s="593">
        <v>0.25</v>
      </c>
      <c r="G26" s="592"/>
      <c r="H26" s="578">
        <f>SUMIF('SAUCE USAGE'!J14:J54,'STOCK ANALYSIS'!C26,'SAUCE USAGE'!L13:L54)/1000</f>
        <v>0.8</v>
      </c>
      <c r="I26" s="578">
        <f>SUMIF('SAUCE USAGE'!J57:J97,'STOCK ANALYSIS'!C26,'SAUCE USAGE'!L57:L97)/1000</f>
        <v>2.3250000000000002</v>
      </c>
      <c r="J26" s="587">
        <f>SUMIF('SAUCE USAGE'!$J$111:$J$129,'STOCK ANALYSIS'!C26,'SAUCE USAGE'!$L$111:$L$129)/1000</f>
        <v>0.15</v>
      </c>
      <c r="K26" s="578">
        <f>SUMIF('SAUCE USAGE'!J100:J113,'STOCK ANALYSIS'!C26,'SAUCE USAGE'!L100:L113)/1000</f>
        <v>0</v>
      </c>
      <c r="L26" s="588"/>
      <c r="M26" s="580">
        <f t="shared" si="4"/>
        <v>3.2749999999999999</v>
      </c>
      <c r="N26" s="580">
        <f t="shared" si="0"/>
        <v>-3.0249999999999999</v>
      </c>
      <c r="O26" s="593"/>
      <c r="P26" s="582">
        <f t="shared" si="1"/>
        <v>3.0249999999999999</v>
      </c>
      <c r="Q26" s="583">
        <f t="shared" si="2"/>
        <v>-1</v>
      </c>
      <c r="R26" s="560">
        <f t="shared" si="3"/>
        <v>17.8475</v>
      </c>
      <c r="S26" s="584">
        <f t="shared" si="5"/>
        <v>0.92366412213740456</v>
      </c>
    </row>
    <row r="27" spans="1:19" ht="27" customHeight="1">
      <c r="A27" s="499"/>
      <c r="B27" s="585">
        <f t="shared" si="6"/>
        <v>5</v>
      </c>
      <c r="C27" s="590" t="s">
        <v>447</v>
      </c>
      <c r="D27" s="575">
        <v>3.3</v>
      </c>
      <c r="E27" s="576" t="s">
        <v>484</v>
      </c>
      <c r="F27" s="593">
        <v>1</v>
      </c>
      <c r="G27" s="592"/>
      <c r="H27" s="578">
        <f>SUMIF('SAUCE USAGE'!J15:J55,'STOCK ANALYSIS'!C27,'SAUCE USAGE'!L14:L55)/1000</f>
        <v>0.64</v>
      </c>
      <c r="I27" s="578">
        <f>SUMIF('SAUCE USAGE'!J58:J98,'STOCK ANALYSIS'!C27,'SAUCE USAGE'!L58:L98)/1000</f>
        <v>0.63</v>
      </c>
      <c r="J27" s="592">
        <f>SUMIF('SAUCE USAGE'!$J$111:$J$129,'STOCK ANALYSIS'!C27,'SAUCE USAGE'!$L$111:$L$129)/1000</f>
        <v>0.09</v>
      </c>
      <c r="K27" s="578">
        <f>SUMIF('SAUCE USAGE'!J101:J114,'STOCK ANALYSIS'!C27,'SAUCE USAGE'!L101:L114)/1000</f>
        <v>0.09</v>
      </c>
      <c r="L27" s="594"/>
      <c r="M27" s="580">
        <f t="shared" si="4"/>
        <v>1.4500000000000002</v>
      </c>
      <c r="N27" s="580">
        <f t="shared" si="0"/>
        <v>-0.45000000000000018</v>
      </c>
      <c r="O27" s="593"/>
      <c r="P27" s="582">
        <f t="shared" si="1"/>
        <v>0.45000000000000018</v>
      </c>
      <c r="Q27" s="583">
        <f t="shared" si="2"/>
        <v>-1</v>
      </c>
      <c r="R27" s="560">
        <f t="shared" si="3"/>
        <v>1.4850000000000005</v>
      </c>
      <c r="S27" s="584">
        <f t="shared" si="5"/>
        <v>0.31034482758620696</v>
      </c>
    </row>
    <row r="28" spans="1:19" ht="27" customHeight="1">
      <c r="A28" s="499"/>
      <c r="B28" s="585">
        <f t="shared" si="6"/>
        <v>6</v>
      </c>
      <c r="C28" s="590" t="s">
        <v>335</v>
      </c>
      <c r="D28" s="575">
        <v>2</v>
      </c>
      <c r="E28" s="576" t="s">
        <v>484</v>
      </c>
      <c r="F28" s="593">
        <v>3.2</v>
      </c>
      <c r="G28" s="592"/>
      <c r="H28" s="578">
        <f>SUMIF('SAUCE USAGE'!J16:J56,'STOCK ANALYSIS'!C28,'SAUCE USAGE'!L15:L56)/1000</f>
        <v>0.67500000000000004</v>
      </c>
      <c r="I28" s="578">
        <f>SUMIF('SAUCE USAGE'!J59:J99,'STOCK ANALYSIS'!C28,'SAUCE USAGE'!L59:L99)/1000</f>
        <v>0</v>
      </c>
      <c r="J28" s="592">
        <f>SUMIF('SAUCE USAGE'!$J$111:$J$129,'STOCK ANALYSIS'!C28,'SAUCE USAGE'!$L$111:$L$129)/1000</f>
        <v>0</v>
      </c>
      <c r="K28" s="578">
        <f>SUMIF('SAUCE USAGE'!J102:J115,'STOCK ANALYSIS'!C28,'SAUCE USAGE'!L102:L115)/1000</f>
        <v>0</v>
      </c>
      <c r="L28" s="594"/>
      <c r="M28" s="580">
        <f t="shared" si="4"/>
        <v>0.67500000000000004</v>
      </c>
      <c r="N28" s="580">
        <f t="shared" si="0"/>
        <v>2.5250000000000004</v>
      </c>
      <c r="O28" s="593"/>
      <c r="P28" s="582">
        <f t="shared" si="1"/>
        <v>-2.5250000000000004</v>
      </c>
      <c r="Q28" s="583">
        <f t="shared" si="2"/>
        <v>-1</v>
      </c>
      <c r="R28" s="560">
        <f t="shared" si="3"/>
        <v>-5.0500000000000007</v>
      </c>
      <c r="S28" s="584">
        <f t="shared" si="5"/>
        <v>-3.7407407407407409</v>
      </c>
    </row>
    <row r="29" spans="1:19" ht="27" customHeight="1">
      <c r="A29" s="499"/>
      <c r="B29" s="585">
        <f t="shared" si="6"/>
        <v>7</v>
      </c>
      <c r="C29" s="590" t="s">
        <v>439</v>
      </c>
      <c r="D29" s="575">
        <v>6.78</v>
      </c>
      <c r="E29" s="576" t="s">
        <v>484</v>
      </c>
      <c r="F29" s="593">
        <v>6.3</v>
      </c>
      <c r="G29" s="595"/>
      <c r="H29" s="578">
        <f>SUMIF('SAUCE USAGE'!J17:J57,'STOCK ANALYSIS'!C29,'SAUCE USAGE'!L16:L57)/1000</f>
        <v>1.44</v>
      </c>
      <c r="I29" s="578">
        <f>SUMIF('SAUCE USAGE'!J60:J100,'STOCK ANALYSIS'!C29,'SAUCE USAGE'!L60:L100)/1000</f>
        <v>2.16</v>
      </c>
      <c r="J29" s="592">
        <f>SUMIF('SAUCE USAGE'!$J$111:$J$129,'STOCK ANALYSIS'!C29,'SAUCE USAGE'!$L$111:$L$129)/1000</f>
        <v>0</v>
      </c>
      <c r="K29" s="578">
        <f>SUMIF('SAUCE USAGE'!J103:J116,'STOCK ANALYSIS'!C29,'SAUCE USAGE'!L103:L116)/1000</f>
        <v>0.08</v>
      </c>
      <c r="L29" s="594"/>
      <c r="M29" s="580">
        <f t="shared" si="4"/>
        <v>3.68</v>
      </c>
      <c r="N29" s="580">
        <f t="shared" si="0"/>
        <v>2.6199999999999997</v>
      </c>
      <c r="O29" s="593"/>
      <c r="P29" s="582">
        <f t="shared" si="1"/>
        <v>-2.6199999999999997</v>
      </c>
      <c r="Q29" s="583">
        <f t="shared" si="2"/>
        <v>-1</v>
      </c>
      <c r="R29" s="560">
        <f t="shared" si="3"/>
        <v>-17.763599999999997</v>
      </c>
      <c r="S29" s="584">
        <f t="shared" si="5"/>
        <v>-0.71195652173913027</v>
      </c>
    </row>
    <row r="30" spans="1:19" ht="27" customHeight="1">
      <c r="A30" s="499"/>
      <c r="B30" s="585">
        <f t="shared" si="6"/>
        <v>8</v>
      </c>
      <c r="C30" s="586" t="s">
        <v>445</v>
      </c>
      <c r="D30" s="575">
        <v>9.07</v>
      </c>
      <c r="E30" s="576" t="s">
        <v>484</v>
      </c>
      <c r="F30" s="593">
        <v>5.9</v>
      </c>
      <c r="G30" s="592"/>
      <c r="H30" s="578">
        <f>SUMIF('SAUCE USAGE'!J18:J58,'STOCK ANALYSIS'!C30,'SAUCE USAGE'!L17:L58)/1000</f>
        <v>0.65800000000000003</v>
      </c>
      <c r="I30" s="578">
        <f>SUMIF('SAUCE USAGE'!J61:J101,'STOCK ANALYSIS'!C30,'SAUCE USAGE'!L61:L101)/1000</f>
        <v>1.8</v>
      </c>
      <c r="J30" s="592">
        <f>SUMIF('SAUCE USAGE'!$J$111:$J$129,'STOCK ANALYSIS'!C30,'SAUCE USAGE'!$L$111:$L$129)/1000</f>
        <v>0</v>
      </c>
      <c r="K30" s="578">
        <f>SUMIF('SAUCE USAGE'!J104:J117,'STOCK ANALYSIS'!C30,'SAUCE USAGE'!L104:L117)/1000</f>
        <v>0</v>
      </c>
      <c r="L30" s="594"/>
      <c r="M30" s="580">
        <f t="shared" si="4"/>
        <v>2.4580000000000002</v>
      </c>
      <c r="N30" s="580">
        <f t="shared" si="0"/>
        <v>3.4420000000000002</v>
      </c>
      <c r="O30" s="593"/>
      <c r="P30" s="582">
        <f t="shared" si="1"/>
        <v>-3.4420000000000002</v>
      </c>
      <c r="Q30" s="583">
        <f t="shared" si="2"/>
        <v>-1</v>
      </c>
      <c r="R30" s="560">
        <f t="shared" si="3"/>
        <v>-31.218940000000003</v>
      </c>
      <c r="S30" s="584">
        <f t="shared" si="5"/>
        <v>-1.4003254678600487</v>
      </c>
    </row>
    <row r="31" spans="1:19" ht="27" customHeight="1" thickBot="1">
      <c r="A31" s="499"/>
      <c r="B31" s="585">
        <f t="shared" si="6"/>
        <v>9</v>
      </c>
      <c r="C31" s="586" t="s">
        <v>442</v>
      </c>
      <c r="D31" s="575">
        <v>1.88</v>
      </c>
      <c r="E31" s="576" t="s">
        <v>484</v>
      </c>
      <c r="F31" s="593">
        <v>4.5</v>
      </c>
      <c r="G31" s="592"/>
      <c r="H31" s="578">
        <f>SUMIF('SAUCE USAGE'!J19:J59,'STOCK ANALYSIS'!C31,'SAUCE USAGE'!L18:L59)/1000</f>
        <v>0</v>
      </c>
      <c r="I31" s="578">
        <f>SUMIF('SAUCE USAGE'!J62:J102,'STOCK ANALYSIS'!C31,'SAUCE USAGE'!L62:L102)/1000</f>
        <v>0</v>
      </c>
      <c r="J31" s="592">
        <f>SUMIF('SAUCE USAGE'!$J$111:$J$129,'STOCK ANALYSIS'!C31,'SAUCE USAGE'!$L$111:$L$129)/1000</f>
        <v>0.4</v>
      </c>
      <c r="K31" s="578">
        <f>SUMIF('SAUCE USAGE'!J105:J118,'STOCK ANALYSIS'!C31,'SAUCE USAGE'!L105:L118)/1000</f>
        <v>0</v>
      </c>
      <c r="L31" s="594"/>
      <c r="M31" s="580">
        <f t="shared" si="4"/>
        <v>0.4</v>
      </c>
      <c r="N31" s="580">
        <f t="shared" si="0"/>
        <v>4.0999999999999996</v>
      </c>
      <c r="O31" s="593"/>
      <c r="P31" s="582">
        <f t="shared" si="1"/>
        <v>-4.0999999999999996</v>
      </c>
      <c r="Q31" s="583">
        <f t="shared" si="2"/>
        <v>-1</v>
      </c>
      <c r="R31" s="560">
        <f t="shared" si="3"/>
        <v>-7.7079999999999993</v>
      </c>
      <c r="S31" s="584">
        <f t="shared" si="5"/>
        <v>-10.249999999999998</v>
      </c>
    </row>
    <row r="32" spans="1:19" ht="15.75" thickBot="1">
      <c r="A32" s="499"/>
      <c r="B32" s="768" t="s">
        <v>567</v>
      </c>
      <c r="C32" s="769"/>
      <c r="D32" s="596"/>
      <c r="E32" s="597"/>
      <c r="F32" s="598"/>
      <c r="G32" s="598"/>
      <c r="H32" s="598"/>
      <c r="I32" s="598"/>
      <c r="J32" s="598"/>
      <c r="K32" s="598"/>
      <c r="L32" s="599"/>
      <c r="M32" s="599"/>
      <c r="N32" s="599"/>
      <c r="O32" s="599"/>
      <c r="P32" s="599"/>
      <c r="Q32" s="600"/>
      <c r="R32" s="601">
        <f>SUM(R23:R31)</f>
        <v>-209.42493999999999</v>
      </c>
      <c r="S32" s="525"/>
    </row>
    <row r="33" spans="1:19" ht="27" customHeight="1" thickBot="1">
      <c r="A33" s="499"/>
      <c r="B33" s="602"/>
      <c r="C33" s="603"/>
      <c r="D33" s="575"/>
      <c r="E33" s="576"/>
      <c r="F33" s="591"/>
      <c r="G33" s="592"/>
      <c r="H33" s="604"/>
      <c r="I33" s="544"/>
      <c r="J33" s="592"/>
      <c r="K33" s="604"/>
      <c r="L33" s="594"/>
      <c r="M33" s="605"/>
      <c r="N33" s="605"/>
      <c r="O33" s="593"/>
      <c r="P33" s="606"/>
      <c r="Q33" s="607"/>
      <c r="R33" s="560"/>
      <c r="S33" s="584"/>
    </row>
    <row r="34" spans="1:19" ht="27" customHeight="1" thickBot="1">
      <c r="A34" s="738" t="s">
        <v>568</v>
      </c>
      <c r="B34" s="739"/>
      <c r="C34" s="739"/>
      <c r="D34" s="739"/>
      <c r="E34" s="739"/>
      <c r="F34" s="739"/>
      <c r="G34" s="739"/>
      <c r="H34" s="739"/>
      <c r="I34" s="739"/>
      <c r="J34" s="739"/>
      <c r="K34" s="739"/>
      <c r="L34" s="739"/>
      <c r="M34" s="739"/>
      <c r="N34" s="739"/>
      <c r="O34" s="739"/>
      <c r="P34" s="739"/>
      <c r="Q34" s="739"/>
      <c r="R34" s="739"/>
      <c r="S34" s="740"/>
    </row>
    <row r="35" spans="1:19" ht="27" customHeight="1">
      <c r="A35" s="499"/>
      <c r="B35" s="608"/>
      <c r="C35" s="609"/>
      <c r="D35" s="575"/>
      <c r="E35" s="576"/>
      <c r="F35" s="610"/>
      <c r="G35" s="611"/>
      <c r="H35" s="544"/>
      <c r="I35" s="578"/>
      <c r="J35" s="611"/>
      <c r="K35" s="544"/>
      <c r="L35" s="612"/>
      <c r="M35" s="567"/>
      <c r="N35" s="567"/>
      <c r="O35" s="613"/>
      <c r="P35" s="568"/>
      <c r="Q35" s="614"/>
      <c r="R35" s="560"/>
      <c r="S35" s="584"/>
    </row>
    <row r="36" spans="1:19" ht="27" customHeight="1">
      <c r="A36" s="499"/>
      <c r="B36" s="573">
        <v>1</v>
      </c>
      <c r="C36" s="574" t="s">
        <v>54</v>
      </c>
      <c r="D36" s="575">
        <v>3.34</v>
      </c>
      <c r="E36" s="615" t="s">
        <v>65</v>
      </c>
      <c r="F36" s="581">
        <v>538</v>
      </c>
      <c r="G36" s="579"/>
      <c r="H36" s="578">
        <f>SUMIF('K-LUNCH &amp; K DINNER'!H10:H32,'STOCK ANALYSIS'!C36,'K-LUNCH &amp; K DINNER'!J10:J32)</f>
        <v>318.77999999999997</v>
      </c>
      <c r="I36" s="633">
        <f>SUMIF('SIDE ORDER &amp; FOC'!Q13:Q80,'STOCK ANALYSIS'!C36,'SIDE ORDER &amp; FOC'!S13:S80)</f>
        <v>109.25999999999999</v>
      </c>
      <c r="J36" s="579">
        <f ca="1">SUMIF('LOK LOK BAR'!$R$49:$R$83,'STOCK ANALYSIS'!C36,'LOK LOK BAR'!$T$49:$T$79)</f>
        <v>13.842400000000001</v>
      </c>
      <c r="K36" s="579"/>
      <c r="L36" s="579"/>
      <c r="M36" s="580">
        <f ca="1">SUM(H36:L36)</f>
        <v>441.88239999999996</v>
      </c>
      <c r="N36" s="580">
        <f ca="1">+F36+G36-M36</f>
        <v>96.117600000000039</v>
      </c>
      <c r="O36" s="581"/>
      <c r="P36" s="582">
        <f ca="1">+O36-N36</f>
        <v>-96.117600000000039</v>
      </c>
      <c r="Q36" s="583">
        <f t="shared" ref="Q36:Q42" ca="1" si="7">IF(N36=0,"",P36/N36)</f>
        <v>-1</v>
      </c>
      <c r="R36" s="560">
        <f ca="1">+P36*D36</f>
        <v>-321.03278400000011</v>
      </c>
      <c r="S36" s="584">
        <f t="shared" ca="1" si="5"/>
        <v>-0.21751850718652757</v>
      </c>
    </row>
    <row r="37" spans="1:19" ht="27" customHeight="1">
      <c r="A37" s="499"/>
      <c r="B37" s="573"/>
      <c r="C37" s="574"/>
      <c r="D37" s="575"/>
      <c r="E37" s="615"/>
      <c r="F37" s="581"/>
      <c r="G37" s="579"/>
      <c r="H37" s="617"/>
      <c r="I37" s="604"/>
      <c r="J37" s="579"/>
      <c r="K37" s="579"/>
      <c r="L37" s="579"/>
      <c r="M37" s="580"/>
      <c r="N37" s="580"/>
      <c r="O37" s="581"/>
      <c r="P37" s="582"/>
      <c r="Q37" s="583"/>
      <c r="R37" s="560"/>
      <c r="S37" s="584"/>
    </row>
    <row r="38" spans="1:19" ht="27" customHeight="1">
      <c r="A38" s="499"/>
      <c r="B38" s="585">
        <v>2</v>
      </c>
      <c r="C38" s="586" t="s">
        <v>340</v>
      </c>
      <c r="D38" s="575">
        <v>1.17</v>
      </c>
      <c r="E38" s="615" t="s">
        <v>65</v>
      </c>
      <c r="F38" s="589">
        <v>84</v>
      </c>
      <c r="G38" s="588"/>
      <c r="H38" s="617">
        <f>SUMIF('K-LUNCH &amp; K DINNER'!H12:H50,'STOCK ANALYSIS'!C38,'K-LUNCH &amp; K DINNER'!J12:J50)</f>
        <v>45</v>
      </c>
      <c r="I38" s="604">
        <f>SUMIF('SIDE ORDER &amp; FOC'!Q24:Q106,'STOCK ANALYSIS'!C38,'SIDE ORDER &amp; FOC'!S24:S106)</f>
        <v>72</v>
      </c>
      <c r="J38" s="588">
        <f ca="1">SUMIF('LOK LOK BAR'!$R$49:$R$83,'STOCK ANALYSIS'!C38,'LOK LOK BAR'!$T$49:$T$79)</f>
        <v>0</v>
      </c>
      <c r="K38" s="588"/>
      <c r="L38" s="588"/>
      <c r="M38" s="580">
        <f ca="1">SUM(H38:L38)</f>
        <v>117</v>
      </c>
      <c r="N38" s="618">
        <f ca="1">+F38+G38-M38</f>
        <v>-33</v>
      </c>
      <c r="O38" s="589"/>
      <c r="P38" s="582">
        <f ca="1">+O38-N38</f>
        <v>33</v>
      </c>
      <c r="Q38" s="583">
        <f t="shared" ca="1" si="7"/>
        <v>-1</v>
      </c>
      <c r="R38" s="560"/>
      <c r="S38" s="584"/>
    </row>
    <row r="39" spans="1:19" ht="27" customHeight="1">
      <c r="A39" s="499"/>
      <c r="B39" s="619">
        <v>3</v>
      </c>
      <c r="C39" s="620" t="s">
        <v>92</v>
      </c>
      <c r="D39" s="575">
        <v>1.17</v>
      </c>
      <c r="E39" s="615" t="s">
        <v>65</v>
      </c>
      <c r="F39" s="593">
        <v>31</v>
      </c>
      <c r="G39" s="594"/>
      <c r="H39" s="617">
        <f>SUMIF('K-LUNCH &amp; K DINNER'!H13:H51,'STOCK ANALYSIS'!C39,'K-LUNCH &amp; K DINNER'!J13:J51)</f>
        <v>0</v>
      </c>
      <c r="I39" s="604">
        <f>SUMIF('SIDE ORDER &amp; FOC'!Q25:Q107,'STOCK ANALYSIS'!C39,'SIDE ORDER &amp; FOC'!S25:S107)</f>
        <v>0</v>
      </c>
      <c r="J39" s="594">
        <f ca="1">SUMIF('LOK LOK BAR'!$R$49:$R$83,'STOCK ANALYSIS'!C39,'LOK LOK BAR'!$T$49:$T$79)</f>
        <v>0</v>
      </c>
      <c r="K39" s="594"/>
      <c r="L39" s="594"/>
      <c r="M39" s="580">
        <f ca="1">SUM(H39:L39)</f>
        <v>0</v>
      </c>
      <c r="N39" s="605">
        <f ca="1">+F39+G39-M39</f>
        <v>31</v>
      </c>
      <c r="O39" s="593"/>
      <c r="P39" s="568">
        <f ca="1">+O39-N39</f>
        <v>-31</v>
      </c>
      <c r="Q39" s="614">
        <f t="shared" ca="1" si="7"/>
        <v>-1</v>
      </c>
      <c r="R39" s="560"/>
      <c r="S39" s="584"/>
    </row>
    <row r="40" spans="1:19" ht="27" customHeight="1" thickBot="1">
      <c r="A40" s="499"/>
      <c r="B40" s="622"/>
      <c r="C40" s="623" t="s">
        <v>569</v>
      </c>
      <c r="D40" s="624">
        <v>1.17</v>
      </c>
      <c r="E40" s="625" t="s">
        <v>65</v>
      </c>
      <c r="F40" s="626">
        <f>SUM(F38:F39)</f>
        <v>115</v>
      </c>
      <c r="G40" s="626">
        <f>SUM(G38:G39)</f>
        <v>0</v>
      </c>
      <c r="H40" s="626">
        <f t="shared" ref="H40:Q40" si="8">SUM(H38:H39)</f>
        <v>45</v>
      </c>
      <c r="I40" s="626">
        <f t="shared" si="8"/>
        <v>72</v>
      </c>
      <c r="J40" s="626">
        <f t="shared" ca="1" si="8"/>
        <v>0</v>
      </c>
      <c r="K40" s="626">
        <f t="shared" si="8"/>
        <v>0</v>
      </c>
      <c r="L40" s="626">
        <f t="shared" si="8"/>
        <v>0</v>
      </c>
      <c r="M40" s="626">
        <f t="shared" ca="1" si="8"/>
        <v>117</v>
      </c>
      <c r="N40" s="626">
        <f t="shared" ca="1" si="8"/>
        <v>-2</v>
      </c>
      <c r="O40" s="626">
        <f t="shared" si="8"/>
        <v>0</v>
      </c>
      <c r="P40" s="626">
        <f t="shared" ca="1" si="8"/>
        <v>2</v>
      </c>
      <c r="Q40" s="627">
        <f t="shared" ca="1" si="8"/>
        <v>-2</v>
      </c>
      <c r="R40" s="560">
        <f ca="1">+P40*D40</f>
        <v>2.34</v>
      </c>
      <c r="S40" s="584">
        <f t="shared" ca="1" si="5"/>
        <v>1.7094017094017096E-2</v>
      </c>
    </row>
    <row r="41" spans="1:19" ht="27" customHeight="1" thickTop="1">
      <c r="A41" s="499"/>
      <c r="B41" s="573"/>
      <c r="C41" s="628"/>
      <c r="D41" s="575"/>
      <c r="E41" s="615"/>
      <c r="F41" s="616"/>
      <c r="G41" s="579"/>
      <c r="H41" s="617"/>
      <c r="I41" s="617"/>
      <c r="J41" s="579"/>
      <c r="K41" s="579"/>
      <c r="L41" s="579"/>
      <c r="M41" s="580"/>
      <c r="N41" s="580"/>
      <c r="O41" s="581"/>
      <c r="P41" s="582"/>
      <c r="Q41" s="583"/>
      <c r="R41" s="560"/>
      <c r="S41" s="584"/>
    </row>
    <row r="42" spans="1:19" ht="27" customHeight="1">
      <c r="A42" s="499"/>
      <c r="B42" s="585">
        <v>4</v>
      </c>
      <c r="C42" s="590" t="s">
        <v>433</v>
      </c>
      <c r="D42" s="544">
        <v>2.4500000000000002</v>
      </c>
      <c r="E42" s="615" t="s">
        <v>65</v>
      </c>
      <c r="F42" s="589">
        <v>49</v>
      </c>
      <c r="G42" s="588"/>
      <c r="H42" s="617">
        <f>SUMIF('K-LUNCH &amp; K DINNER'!H16:H54,'STOCK ANALYSIS'!C42,'K-LUNCH &amp; K DINNER'!J16:J54)</f>
        <v>56</v>
      </c>
      <c r="I42" s="604">
        <f>SUMIF('SIDE ORDER &amp; FOC'!Q33,'STOCK ANALYSIS'!C42,'SIDE ORDER &amp; FOC'!S33)</f>
        <v>11</v>
      </c>
      <c r="J42" s="594">
        <f ca="1">SUMIF('LOK LOK BAR'!$R$49:$R$83,'STOCK ANALYSIS'!C42,'LOK LOK BAR'!$T$49:$T$79)</f>
        <v>0</v>
      </c>
      <c r="K42" s="588"/>
      <c r="L42" s="588"/>
      <c r="M42" s="580">
        <f ca="1">SUM(H42:L42)</f>
        <v>67</v>
      </c>
      <c r="N42" s="618">
        <f ca="1">+F42+G42-M42</f>
        <v>-18</v>
      </c>
      <c r="O42" s="589"/>
      <c r="P42" s="582">
        <f ca="1">+O42-N42</f>
        <v>18</v>
      </c>
      <c r="Q42" s="583">
        <f t="shared" ca="1" si="7"/>
        <v>-1</v>
      </c>
      <c r="R42" s="560">
        <f ca="1">+P42*D42</f>
        <v>44.1</v>
      </c>
      <c r="S42" s="584">
        <f t="shared" ca="1" si="5"/>
        <v>0.26865671641791045</v>
      </c>
    </row>
    <row r="43" spans="1:19" ht="27" customHeight="1" thickBot="1">
      <c r="A43" s="499"/>
      <c r="B43" s="619"/>
      <c r="C43" s="603"/>
      <c r="D43" s="544"/>
      <c r="E43" s="545"/>
      <c r="F43" s="621"/>
      <c r="G43" s="594"/>
      <c r="H43" s="604"/>
      <c r="I43" s="604"/>
      <c r="J43" s="594"/>
      <c r="K43" s="594"/>
      <c r="L43" s="594"/>
      <c r="M43" s="567"/>
      <c r="N43" s="605"/>
      <c r="O43" s="593"/>
      <c r="P43" s="606"/>
      <c r="Q43" s="614"/>
      <c r="R43" s="560"/>
      <c r="S43" s="584"/>
    </row>
    <row r="44" spans="1:19" ht="15.75" thickBot="1">
      <c r="A44" s="499"/>
      <c r="B44" s="768" t="s">
        <v>567</v>
      </c>
      <c r="C44" s="769"/>
      <c r="D44" s="596"/>
      <c r="E44" s="597"/>
      <c r="F44" s="598"/>
      <c r="G44" s="598"/>
      <c r="H44" s="598"/>
      <c r="I44" s="598"/>
      <c r="J44" s="598"/>
      <c r="K44" s="598"/>
      <c r="L44" s="599"/>
      <c r="M44" s="599"/>
      <c r="N44" s="599"/>
      <c r="O44" s="599"/>
      <c r="P44" s="599"/>
      <c r="Q44" s="600"/>
      <c r="R44" s="601">
        <f ca="1">SUM(R35:R43)</f>
        <v>-274.59278400000011</v>
      </c>
      <c r="S44" s="525"/>
    </row>
  </sheetData>
  <mergeCells count="6">
    <mergeCell ref="B44:C44"/>
    <mergeCell ref="J7:K7"/>
    <mergeCell ref="D7:E7"/>
    <mergeCell ref="D10:E10"/>
    <mergeCell ref="S18:S19"/>
    <mergeCell ref="B32:C32"/>
  </mergeCells>
  <pageMargins left="0.37" right="0.2" top="0.75" bottom="0.75" header="0.3" footer="0.3"/>
  <pageSetup paperSize="9" scale="4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19"/>
  <sheetViews>
    <sheetView workbookViewId="0">
      <selection sqref="A1:IV65536"/>
    </sheetView>
  </sheetViews>
  <sheetFormatPr defaultRowHeight="15"/>
  <cols>
    <col min="1" max="1" width="33.28515625" customWidth="1"/>
  </cols>
  <sheetData>
    <row r="1" spans="1:1" ht="17.25">
      <c r="A1" s="731" t="s">
        <v>659</v>
      </c>
    </row>
    <row r="2" spans="1:1" ht="17.25">
      <c r="A2" s="636" t="s">
        <v>661</v>
      </c>
    </row>
    <row r="3" spans="1:1" ht="17.25">
      <c r="A3" s="636" t="s">
        <v>662</v>
      </c>
    </row>
    <row r="4" spans="1:1" ht="17.25">
      <c r="A4" s="636" t="s">
        <v>664</v>
      </c>
    </row>
    <row r="5" spans="1:1" ht="17.25">
      <c r="A5" s="636" t="s">
        <v>666</v>
      </c>
    </row>
    <row r="6" spans="1:1" ht="17.25">
      <c r="A6" s="636" t="s">
        <v>647</v>
      </c>
    </row>
    <row r="7" spans="1:1" ht="17.25">
      <c r="A7" s="636" t="s">
        <v>668</v>
      </c>
    </row>
    <row r="8" spans="1:1" ht="17.25">
      <c r="A8" s="636" t="s">
        <v>670</v>
      </c>
    </row>
    <row r="9" spans="1:1" ht="17.25">
      <c r="A9" s="636" t="s">
        <v>672</v>
      </c>
    </row>
    <row r="10" spans="1:1" ht="17.25">
      <c r="A10" s="636" t="s">
        <v>674</v>
      </c>
    </row>
    <row r="11" spans="1:1" ht="17.25">
      <c r="A11" s="636" t="s">
        <v>676</v>
      </c>
    </row>
    <row r="12" spans="1:1" ht="17.25">
      <c r="A12" s="636" t="s">
        <v>678</v>
      </c>
    </row>
    <row r="13" spans="1:1" ht="17.25">
      <c r="A13" s="636" t="s">
        <v>680</v>
      </c>
    </row>
    <row r="14" spans="1:1" ht="17.25">
      <c r="A14" s="636" t="s">
        <v>682</v>
      </c>
    </row>
    <row r="15" spans="1:1" ht="17.25">
      <c r="A15" s="636" t="s">
        <v>613</v>
      </c>
    </row>
    <row r="16" spans="1:1" ht="17.25">
      <c r="A16" s="636" t="s">
        <v>685</v>
      </c>
    </row>
    <row r="17" spans="1:1" ht="17.25">
      <c r="A17" s="636" t="s">
        <v>687</v>
      </c>
    </row>
    <row r="18" spans="1:1" ht="17.25">
      <c r="A18" s="636" t="s">
        <v>652</v>
      </c>
    </row>
    <row r="19" spans="1:1" ht="17.25">
      <c r="A19" s="636" t="s">
        <v>690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filterMode="1"/>
  <dimension ref="A1:U156"/>
  <sheetViews>
    <sheetView showGridLines="0" topLeftCell="D1" workbookViewId="0">
      <selection activeCell="T159" sqref="T159"/>
    </sheetView>
  </sheetViews>
  <sheetFormatPr defaultRowHeight="24" customHeight="1"/>
  <cols>
    <col min="1" max="1" width="42" style="7" hidden="1" customWidth="1"/>
    <col min="2" max="2" width="9.85546875" style="7" customWidth="1"/>
    <col min="3" max="3" width="27.5703125" style="8" customWidth="1"/>
    <col min="4" max="4" width="6.7109375" style="335" customWidth="1"/>
    <col min="5" max="5" width="9.5703125" style="7" customWidth="1"/>
    <col min="6" max="6" width="11.5703125" style="14" customWidth="1"/>
    <col min="7" max="7" width="1.140625" style="7" customWidth="1"/>
    <col min="8" max="8" width="7.5703125" style="9" customWidth="1"/>
    <col min="9" max="9" width="11.140625" style="14" customWidth="1"/>
    <col min="10" max="10" width="8.140625" style="9" customWidth="1"/>
    <col min="11" max="11" width="10.7109375" style="9" customWidth="1"/>
    <col min="12" max="12" width="1" style="9" customWidth="1"/>
    <col min="13" max="13" width="9.7109375" style="42" bestFit="1" customWidth="1"/>
    <col min="14" max="14" width="11.140625" style="288" bestFit="1" customWidth="1"/>
    <col min="15" max="15" width="9.7109375" style="42" bestFit="1" customWidth="1"/>
    <col min="16" max="16" width="11.140625" style="42" bestFit="1" customWidth="1"/>
    <col min="17" max="17" width="2" style="42" customWidth="1"/>
    <col min="18" max="18" width="43" style="7" customWidth="1"/>
    <col min="19" max="19" width="7.140625" style="7" customWidth="1"/>
    <col min="20" max="20" width="7.5703125" style="78" customWidth="1"/>
    <col min="21" max="24" width="9.140625" style="7" customWidth="1"/>
    <col min="25" max="16384" width="9.140625" style="7"/>
  </cols>
  <sheetData>
    <row r="1" spans="2:20" s="6" customFormat="1" ht="24" customHeight="1" thickBot="1">
      <c r="B1" s="778" t="s">
        <v>655</v>
      </c>
      <c r="C1" s="779"/>
      <c r="D1" s="779"/>
      <c r="E1" s="779"/>
      <c r="F1" s="779"/>
      <c r="G1" s="779"/>
      <c r="H1" s="779"/>
      <c r="I1" s="779"/>
      <c r="J1" s="779"/>
      <c r="K1" s="779"/>
      <c r="L1" s="779"/>
      <c r="M1" s="779"/>
      <c r="N1" s="779"/>
      <c r="O1" s="381"/>
      <c r="P1" s="282"/>
      <c r="Q1" s="282"/>
      <c r="T1" s="77"/>
    </row>
    <row r="2" spans="2:20" ht="24" hidden="1" customHeight="1">
      <c r="B2" s="383"/>
      <c r="C2" s="44"/>
      <c r="D2" s="64"/>
      <c r="E2" s="43"/>
      <c r="F2" s="45"/>
      <c r="G2" s="43"/>
      <c r="H2" s="43"/>
      <c r="I2" s="45"/>
      <c r="J2" s="43"/>
      <c r="K2" s="43"/>
      <c r="L2" s="43"/>
      <c r="M2" s="43"/>
      <c r="N2" s="43"/>
      <c r="O2" s="43"/>
      <c r="P2" s="43"/>
      <c r="Q2" s="43"/>
    </row>
    <row r="3" spans="2:20" s="60" customFormat="1" ht="24" hidden="1" customHeight="1">
      <c r="B3" s="385" t="str">
        <f>+'[1]K-LUNCH &amp; K DINNER'!A3</f>
        <v>Outlet :</v>
      </c>
      <c r="C3" s="57" t="str">
        <f>+'[1]K-LUNCH &amp; K DINNER'!B3</f>
        <v>CCS OUTLET</v>
      </c>
      <c r="D3" s="58"/>
      <c r="E3" s="56"/>
      <c r="F3" s="59"/>
      <c r="G3" s="56"/>
      <c r="H3" s="56"/>
      <c r="I3" s="59"/>
      <c r="J3" s="56"/>
      <c r="K3" s="56"/>
      <c r="L3" s="56"/>
      <c r="M3" s="56"/>
      <c r="N3" s="56"/>
      <c r="O3" s="56"/>
      <c r="P3" s="56"/>
      <c r="Q3" s="56"/>
      <c r="T3" s="79"/>
    </row>
    <row r="4" spans="2:20" s="60" customFormat="1" ht="24" hidden="1" customHeight="1">
      <c r="B4" s="385" t="str">
        <f>+'[1]K-LUNCH &amp; K DINNER'!A4</f>
        <v>Month :</v>
      </c>
      <c r="C4" s="61">
        <f>+'[1]K-LUNCH &amp; K DINNER'!B4</f>
        <v>41518</v>
      </c>
      <c r="D4" s="58"/>
      <c r="E4" s="56"/>
      <c r="F4" s="59"/>
      <c r="G4" s="56"/>
      <c r="H4" s="56"/>
      <c r="I4" s="59"/>
      <c r="J4" s="56"/>
      <c r="K4" s="56"/>
      <c r="L4" s="56"/>
      <c r="M4" s="56"/>
      <c r="N4" s="56"/>
      <c r="O4" s="56"/>
      <c r="P4" s="56"/>
      <c r="Q4" s="56"/>
      <c r="T4" s="79"/>
    </row>
    <row r="5" spans="2:20" s="66" customFormat="1" ht="24" hidden="1" customHeight="1">
      <c r="B5" s="387"/>
      <c r="C5" s="63"/>
      <c r="D5" s="64"/>
      <c r="E5" s="62"/>
      <c r="F5" s="65"/>
      <c r="G5" s="62"/>
      <c r="H5" s="62"/>
      <c r="I5" s="65"/>
      <c r="J5" s="62"/>
      <c r="K5" s="62"/>
      <c r="L5" s="62"/>
      <c r="M5" s="62"/>
      <c r="N5" s="62"/>
      <c r="O5" s="62"/>
      <c r="P5" s="62"/>
      <c r="Q5" s="62"/>
      <c r="T5" s="80"/>
    </row>
    <row r="6" spans="2:20" s="66" customFormat="1" ht="24" hidden="1" customHeight="1">
      <c r="B6" s="387"/>
      <c r="C6" s="63"/>
      <c r="D6" s="64"/>
      <c r="E6" s="62"/>
      <c r="F6" s="65"/>
      <c r="G6" s="62"/>
      <c r="H6" s="62"/>
      <c r="I6" s="65"/>
      <c r="J6" s="62"/>
      <c r="K6" s="62"/>
      <c r="L6" s="62"/>
      <c r="M6" s="62"/>
      <c r="N6" s="62"/>
      <c r="O6" s="62"/>
      <c r="P6" s="62"/>
      <c r="Q6" s="62"/>
      <c r="T6" s="80"/>
    </row>
    <row r="7" spans="2:20" s="66" customFormat="1" ht="24" hidden="1" customHeight="1">
      <c r="B7" s="389" t="s">
        <v>823</v>
      </c>
      <c r="C7" s="328"/>
      <c r="D7" s="331"/>
      <c r="E7" s="327"/>
      <c r="F7" s="329"/>
      <c r="G7" s="327"/>
      <c r="H7" s="330"/>
      <c r="I7" s="329"/>
      <c r="J7" s="330"/>
      <c r="K7" s="330"/>
      <c r="L7" s="330"/>
      <c r="M7" s="331"/>
      <c r="N7" s="283"/>
      <c r="O7" s="331"/>
      <c r="P7" s="331"/>
      <c r="Q7" s="331"/>
      <c r="R7" s="327"/>
      <c r="S7" s="327"/>
      <c r="T7" s="332"/>
    </row>
    <row r="8" spans="2:20" s="66" customFormat="1" ht="24" hidden="1" customHeight="1" thickBot="1">
      <c r="B8" s="389"/>
      <c r="C8" s="49"/>
      <c r="D8" s="336"/>
      <c r="E8" s="785" t="s">
        <v>62</v>
      </c>
      <c r="F8" s="785"/>
      <c r="G8" s="710"/>
      <c r="H8" s="785" t="s">
        <v>63</v>
      </c>
      <c r="I8" s="785"/>
      <c r="J8" s="785" t="s">
        <v>432</v>
      </c>
      <c r="K8" s="785"/>
      <c r="L8" s="711"/>
      <c r="M8" s="712"/>
      <c r="N8" s="713"/>
      <c r="O8" s="712"/>
      <c r="P8" s="685"/>
      <c r="Q8" s="685"/>
      <c r="R8" s="6"/>
      <c r="S8" s="6"/>
      <c r="T8" s="77"/>
    </row>
    <row r="9" spans="2:20" s="66" customFormat="1" ht="50.25" hidden="1" customHeight="1" thickBot="1">
      <c r="B9" s="341"/>
      <c r="C9" s="342"/>
      <c r="D9" s="686"/>
      <c r="E9" s="781" t="s">
        <v>46</v>
      </c>
      <c r="F9" s="782"/>
      <c r="G9" s="687"/>
      <c r="H9" s="781" t="s">
        <v>42</v>
      </c>
      <c r="I9" s="782"/>
      <c r="J9" s="781" t="s">
        <v>47</v>
      </c>
      <c r="K9" s="782"/>
      <c r="L9" s="345"/>
      <c r="M9" s="783" t="s">
        <v>48</v>
      </c>
      <c r="N9" s="784"/>
      <c r="O9" s="789" t="s">
        <v>49</v>
      </c>
      <c r="P9" s="794"/>
      <c r="Q9" s="714"/>
      <c r="R9" s="786" t="s">
        <v>50</v>
      </c>
      <c r="S9" s="787"/>
      <c r="T9" s="788"/>
    </row>
    <row r="10" spans="2:20" s="66" customFormat="1" ht="24" hidden="1" customHeight="1">
      <c r="B10" s="346" t="s">
        <v>40</v>
      </c>
      <c r="C10" s="347" t="s">
        <v>97</v>
      </c>
      <c r="D10" s="689" t="s">
        <v>43</v>
      </c>
      <c r="E10" s="349" t="s">
        <v>34</v>
      </c>
      <c r="F10" s="350" t="s">
        <v>19</v>
      </c>
      <c r="G10" s="351"/>
      <c r="H10" s="349" t="s">
        <v>34</v>
      </c>
      <c r="I10" s="350" t="s">
        <v>19</v>
      </c>
      <c r="J10" s="349" t="s">
        <v>34</v>
      </c>
      <c r="K10" s="352" t="s">
        <v>19</v>
      </c>
      <c r="L10" s="345"/>
      <c r="M10" s="373" t="s">
        <v>44</v>
      </c>
      <c r="N10" s="374" t="s">
        <v>19</v>
      </c>
      <c r="O10" s="354" t="s">
        <v>44</v>
      </c>
      <c r="P10" s="355" t="s">
        <v>19</v>
      </c>
      <c r="Q10" s="690"/>
      <c r="R10" s="143" t="s">
        <v>53</v>
      </c>
      <c r="S10" s="144" t="s">
        <v>52</v>
      </c>
      <c r="T10" s="145" t="s">
        <v>19</v>
      </c>
    </row>
    <row r="11" spans="2:20" s="66" customFormat="1" ht="24" hidden="1" customHeight="1" thickBot="1">
      <c r="B11" s="356"/>
      <c r="C11" s="357"/>
      <c r="D11" s="691" t="s">
        <v>35</v>
      </c>
      <c r="E11" s="359" t="s">
        <v>36</v>
      </c>
      <c r="F11" s="360" t="s">
        <v>35</v>
      </c>
      <c r="G11" s="361"/>
      <c r="H11" s="359" t="s">
        <v>36</v>
      </c>
      <c r="I11" s="360" t="s">
        <v>35</v>
      </c>
      <c r="J11" s="359" t="s">
        <v>36</v>
      </c>
      <c r="K11" s="358" t="s">
        <v>35</v>
      </c>
      <c r="L11" s="353"/>
      <c r="M11" s="375" t="s">
        <v>35</v>
      </c>
      <c r="N11" s="376" t="s">
        <v>35</v>
      </c>
      <c r="O11" s="362" t="s">
        <v>35</v>
      </c>
      <c r="P11" s="363" t="s">
        <v>35</v>
      </c>
      <c r="Q11" s="692"/>
      <c r="R11" s="146" t="s">
        <v>36</v>
      </c>
      <c r="S11" s="132" t="s">
        <v>36</v>
      </c>
      <c r="T11" s="147" t="s">
        <v>36</v>
      </c>
    </row>
    <row r="12" spans="2:20" s="66" customFormat="1" ht="24" hidden="1" customHeight="1">
      <c r="B12" s="16"/>
      <c r="C12" s="693" t="s">
        <v>824</v>
      </c>
      <c r="D12" s="694"/>
      <c r="E12" s="19"/>
      <c r="F12" s="15"/>
      <c r="G12" s="53"/>
      <c r="H12" s="275"/>
      <c r="I12" s="15"/>
      <c r="J12" s="52"/>
      <c r="K12" s="276"/>
      <c r="L12" s="277"/>
      <c r="M12" s="377"/>
      <c r="N12" s="378"/>
      <c r="O12" s="72"/>
      <c r="P12" s="278"/>
      <c r="Q12" s="314"/>
      <c r="R12" s="143"/>
      <c r="S12" s="144"/>
      <c r="T12" s="145"/>
    </row>
    <row r="13" spans="2:20" s="66" customFormat="1" ht="24" hidden="1" customHeight="1">
      <c r="B13" s="16">
        <v>1</v>
      </c>
      <c r="C13" s="83" t="s">
        <v>609</v>
      </c>
      <c r="D13" s="694">
        <v>3.9</v>
      </c>
      <c r="E13" s="19">
        <f ca="1">SUMIF(Summary!$B$30:$B$394,'LOK LOK BAR'!C13,Summary!$F$30:$F$367)</f>
        <v>7</v>
      </c>
      <c r="F13" s="15">
        <f t="shared" ref="F13:F22" ca="1" si="0">E13*D13</f>
        <v>27.3</v>
      </c>
      <c r="G13" s="53"/>
      <c r="H13" s="275"/>
      <c r="I13" s="15"/>
      <c r="J13" s="52">
        <f t="shared" ref="J13:J22" ca="1" si="1">+E13-H13</f>
        <v>7</v>
      </c>
      <c r="K13" s="276">
        <f t="shared" ref="K13:K22" ca="1" si="2">+J13*D13</f>
        <v>27.3</v>
      </c>
      <c r="L13" s="277"/>
      <c r="M13" s="377">
        <f>SUMIF(DATABASE!$O$3:$O$73,'LOK LOK BAR'!C13,DATABASE!$P$3:$P$73)</f>
        <v>1.34</v>
      </c>
      <c r="N13" s="378">
        <f t="shared" ref="N13:N22" ca="1" si="3">+M13*J13</f>
        <v>9.3800000000000008</v>
      </c>
      <c r="O13" s="72">
        <f t="shared" ref="O13:O22" si="4">+M13</f>
        <v>1.34</v>
      </c>
      <c r="P13" s="278">
        <f t="shared" ref="P13:P22" si="5">+O13*H13</f>
        <v>0</v>
      </c>
      <c r="Q13" s="314"/>
      <c r="R13" s="137"/>
      <c r="S13" s="138"/>
      <c r="T13" s="139"/>
    </row>
    <row r="14" spans="2:20" s="66" customFormat="1" ht="24" hidden="1" customHeight="1">
      <c r="B14" s="16">
        <f t="shared" ref="B14:B39" si="6">+B13+1</f>
        <v>2</v>
      </c>
      <c r="C14" s="83" t="s">
        <v>584</v>
      </c>
      <c r="D14" s="694">
        <v>3.9</v>
      </c>
      <c r="E14" s="19">
        <f ca="1">SUMIF(Summary!$B$30:$B$394,'LOK LOK BAR'!C14,Summary!$F$30:$F$367)</f>
        <v>6</v>
      </c>
      <c r="F14" s="15">
        <f t="shared" ca="1" si="0"/>
        <v>23.4</v>
      </c>
      <c r="G14" s="53"/>
      <c r="H14" s="275"/>
      <c r="I14" s="15"/>
      <c r="J14" s="52">
        <f t="shared" ca="1" si="1"/>
        <v>6</v>
      </c>
      <c r="K14" s="276">
        <f t="shared" ca="1" si="2"/>
        <v>23.4</v>
      </c>
      <c r="L14" s="277"/>
      <c r="M14" s="377">
        <f>SUMIF(DATABASE!$O$3:$O$73,'LOK LOK BAR'!C14,DATABASE!$P$3:$P$73)</f>
        <v>1.87</v>
      </c>
      <c r="N14" s="378">
        <f t="shared" ca="1" si="3"/>
        <v>11.22</v>
      </c>
      <c r="O14" s="72">
        <f t="shared" si="4"/>
        <v>1.87</v>
      </c>
      <c r="P14" s="278">
        <f t="shared" si="5"/>
        <v>0</v>
      </c>
      <c r="Q14" s="314"/>
      <c r="R14" s="137"/>
      <c r="S14" s="138"/>
      <c r="T14" s="139"/>
    </row>
    <row r="15" spans="2:20" s="66" customFormat="1" ht="24" hidden="1" customHeight="1">
      <c r="B15" s="16">
        <f t="shared" si="6"/>
        <v>3</v>
      </c>
      <c r="C15" s="83" t="s">
        <v>610</v>
      </c>
      <c r="D15" s="694">
        <v>3.9</v>
      </c>
      <c r="E15" s="19">
        <f ca="1">SUMIF(Summary!$B$30:$B$394,'LOK LOK BAR'!C15,Summary!$F$30:$F$367)</f>
        <v>8</v>
      </c>
      <c r="F15" s="15">
        <f t="shared" ca="1" si="0"/>
        <v>31.2</v>
      </c>
      <c r="G15" s="53"/>
      <c r="H15" s="275"/>
      <c r="I15" s="15"/>
      <c r="J15" s="52">
        <f t="shared" ca="1" si="1"/>
        <v>8</v>
      </c>
      <c r="K15" s="276">
        <f t="shared" ca="1" si="2"/>
        <v>31.2</v>
      </c>
      <c r="L15" s="277"/>
      <c r="M15" s="377">
        <f>SUMIF(DATABASE!$O$3:$O$73,'LOK LOK BAR'!C15,DATABASE!$P$3:$P$73)</f>
        <v>1.1299999999999999</v>
      </c>
      <c r="N15" s="378">
        <f t="shared" ca="1" si="3"/>
        <v>9.0399999999999991</v>
      </c>
      <c r="O15" s="72">
        <f t="shared" si="4"/>
        <v>1.1299999999999999</v>
      </c>
      <c r="P15" s="278">
        <f t="shared" si="5"/>
        <v>0</v>
      </c>
      <c r="Q15" s="314"/>
      <c r="R15" s="137"/>
      <c r="S15" s="138"/>
      <c r="T15" s="139"/>
    </row>
    <row r="16" spans="2:20" s="66" customFormat="1" ht="24" hidden="1" customHeight="1">
      <c r="B16" s="16">
        <f t="shared" si="6"/>
        <v>4</v>
      </c>
      <c r="C16" s="83" t="s">
        <v>488</v>
      </c>
      <c r="D16" s="694">
        <v>3.9</v>
      </c>
      <c r="E16" s="19">
        <f ca="1">SUMIF(Summary!$B$30:$B$394,'LOK LOK BAR'!C16,Summary!$F$30:$F$367)</f>
        <v>2</v>
      </c>
      <c r="F16" s="15">
        <f t="shared" ca="1" si="0"/>
        <v>7.8</v>
      </c>
      <c r="G16" s="53"/>
      <c r="H16" s="275"/>
      <c r="I16" s="15"/>
      <c r="J16" s="52">
        <f t="shared" ca="1" si="1"/>
        <v>2</v>
      </c>
      <c r="K16" s="276">
        <f t="shared" ca="1" si="2"/>
        <v>7.8</v>
      </c>
      <c r="L16" s="277"/>
      <c r="M16" s="377">
        <f>SUMIF(DATABASE!$O$3:$O$73,'LOK LOK BAR'!C16,DATABASE!$P$3:$P$73)</f>
        <v>1.1299999999999999</v>
      </c>
      <c r="N16" s="378">
        <f t="shared" ca="1" si="3"/>
        <v>2.2599999999999998</v>
      </c>
      <c r="O16" s="72">
        <f t="shared" si="4"/>
        <v>1.1299999999999999</v>
      </c>
      <c r="P16" s="278">
        <f t="shared" si="5"/>
        <v>0</v>
      </c>
      <c r="Q16" s="314"/>
      <c r="R16" s="137"/>
      <c r="S16" s="138"/>
      <c r="T16" s="139"/>
    </row>
    <row r="17" spans="2:20" s="66" customFormat="1" ht="24" hidden="1" customHeight="1">
      <c r="B17" s="16">
        <f t="shared" si="6"/>
        <v>5</v>
      </c>
      <c r="C17" s="83" t="s">
        <v>645</v>
      </c>
      <c r="D17" s="694">
        <v>3.9</v>
      </c>
      <c r="E17" s="19">
        <f ca="1">SUMIF(Summary!$B$30:$B$394,'LOK LOK BAR'!C17,Summary!$F$30:$F$367)</f>
        <v>4</v>
      </c>
      <c r="F17" s="15">
        <f t="shared" ca="1" si="0"/>
        <v>15.6</v>
      </c>
      <c r="G17" s="53"/>
      <c r="H17" s="275"/>
      <c r="I17" s="15"/>
      <c r="J17" s="52">
        <f t="shared" ca="1" si="1"/>
        <v>4</v>
      </c>
      <c r="K17" s="276">
        <f t="shared" ca="1" si="2"/>
        <v>15.6</v>
      </c>
      <c r="L17" s="277"/>
      <c r="M17" s="377">
        <f>SUMIF(DATABASE!$O$3:$O$73,'LOK LOK BAR'!C17,DATABASE!$P$3:$P$73)</f>
        <v>1.23</v>
      </c>
      <c r="N17" s="378">
        <f t="shared" ca="1" si="3"/>
        <v>4.92</v>
      </c>
      <c r="O17" s="72">
        <f t="shared" si="4"/>
        <v>1.23</v>
      </c>
      <c r="P17" s="278">
        <f t="shared" si="5"/>
        <v>0</v>
      </c>
      <c r="Q17" s="314"/>
      <c r="R17" s="137"/>
      <c r="S17" s="138"/>
      <c r="T17" s="139"/>
    </row>
    <row r="18" spans="2:20" s="66" customFormat="1" ht="24" hidden="1" customHeight="1">
      <c r="B18" s="16">
        <f t="shared" si="6"/>
        <v>6</v>
      </c>
      <c r="C18" s="83" t="s">
        <v>585</v>
      </c>
      <c r="D18" s="694">
        <v>3.9</v>
      </c>
      <c r="E18" s="19">
        <f ca="1">SUMIF(Summary!$B$30:$B$394,'LOK LOK BAR'!C18,Summary!$F$30:$F$367)</f>
        <v>1</v>
      </c>
      <c r="F18" s="15">
        <f t="shared" ca="1" si="0"/>
        <v>3.9</v>
      </c>
      <c r="G18" s="53"/>
      <c r="H18" s="275"/>
      <c r="I18" s="15"/>
      <c r="J18" s="52">
        <f t="shared" ca="1" si="1"/>
        <v>1</v>
      </c>
      <c r="K18" s="276">
        <f t="shared" ca="1" si="2"/>
        <v>3.9</v>
      </c>
      <c r="L18" s="277"/>
      <c r="M18" s="377">
        <f>SUMIF(DATABASE!$O$3:$O$73,'LOK LOK BAR'!C18,DATABASE!$P$3:$P$73)</f>
        <v>1.21</v>
      </c>
      <c r="N18" s="378">
        <f t="shared" ca="1" si="3"/>
        <v>1.21</v>
      </c>
      <c r="O18" s="72">
        <f t="shared" si="4"/>
        <v>1.21</v>
      </c>
      <c r="P18" s="278">
        <f t="shared" si="5"/>
        <v>0</v>
      </c>
      <c r="Q18" s="314"/>
      <c r="R18" s="137"/>
      <c r="S18" s="138"/>
      <c r="T18" s="139"/>
    </row>
    <row r="19" spans="2:20" s="66" customFormat="1" ht="24" hidden="1" customHeight="1">
      <c r="B19" s="16">
        <f t="shared" si="6"/>
        <v>7</v>
      </c>
      <c r="C19" s="83" t="s">
        <v>809</v>
      </c>
      <c r="D19" s="694">
        <v>3.9</v>
      </c>
      <c r="E19" s="19">
        <f ca="1">SUMIF(Summary!$B$30:$B$394,'LOK LOK BAR'!C19,Summary!$F$30:$F$367)</f>
        <v>2</v>
      </c>
      <c r="F19" s="15">
        <f t="shared" ca="1" si="0"/>
        <v>7.8</v>
      </c>
      <c r="G19" s="53"/>
      <c r="H19" s="275"/>
      <c r="I19" s="15"/>
      <c r="J19" s="52">
        <f t="shared" ca="1" si="1"/>
        <v>2</v>
      </c>
      <c r="K19" s="276">
        <f t="shared" ca="1" si="2"/>
        <v>7.8</v>
      </c>
      <c r="L19" s="277"/>
      <c r="M19" s="377">
        <f>SUMIF(DATABASE!$O$3:$O$73,'LOK LOK BAR'!C19,DATABASE!$P$3:$P$73)</f>
        <v>1.21</v>
      </c>
      <c r="N19" s="378">
        <f t="shared" ca="1" si="3"/>
        <v>2.42</v>
      </c>
      <c r="O19" s="72">
        <f t="shared" si="4"/>
        <v>1.21</v>
      </c>
      <c r="P19" s="278">
        <f t="shared" si="5"/>
        <v>0</v>
      </c>
      <c r="Q19" s="314"/>
      <c r="R19" s="137"/>
      <c r="S19" s="138"/>
      <c r="T19" s="139"/>
    </row>
    <row r="20" spans="2:20" s="66" customFormat="1" ht="24" hidden="1" customHeight="1">
      <c r="B20" s="16">
        <f t="shared" si="6"/>
        <v>8</v>
      </c>
      <c r="C20" s="83" t="s">
        <v>646</v>
      </c>
      <c r="D20" s="694">
        <v>3.9</v>
      </c>
      <c r="E20" s="19">
        <f ca="1">SUMIF(Summary!$B$30:$B$394,'LOK LOK BAR'!C20,Summary!$F$30:$F$367)</f>
        <v>2</v>
      </c>
      <c r="F20" s="15">
        <f t="shared" ca="1" si="0"/>
        <v>7.8</v>
      </c>
      <c r="G20" s="53"/>
      <c r="H20" s="275"/>
      <c r="I20" s="15"/>
      <c r="J20" s="52">
        <f t="shared" ca="1" si="1"/>
        <v>2</v>
      </c>
      <c r="K20" s="276">
        <f t="shared" ca="1" si="2"/>
        <v>7.8</v>
      </c>
      <c r="L20" s="277"/>
      <c r="M20" s="377">
        <f>SUMIF(DATABASE!$O$3:$O$73,'LOK LOK BAR'!C20,DATABASE!$P$3:$P$73)</f>
        <v>1.21</v>
      </c>
      <c r="N20" s="378">
        <f t="shared" ca="1" si="3"/>
        <v>2.42</v>
      </c>
      <c r="O20" s="72">
        <f t="shared" si="4"/>
        <v>1.21</v>
      </c>
      <c r="P20" s="278">
        <f t="shared" si="5"/>
        <v>0</v>
      </c>
      <c r="Q20" s="314"/>
      <c r="R20" s="137"/>
      <c r="S20" s="138"/>
      <c r="T20" s="139"/>
    </row>
    <row r="21" spans="2:20" s="66" customFormat="1" ht="24" hidden="1" customHeight="1">
      <c r="B21" s="16">
        <f t="shared" si="6"/>
        <v>9</v>
      </c>
      <c r="C21" s="83" t="s">
        <v>629</v>
      </c>
      <c r="D21" s="694">
        <v>4.9000000000000004</v>
      </c>
      <c r="E21" s="19">
        <f ca="1">SUMIF(Summary!$B$30:$B$394,'LOK LOK BAR'!C21,Summary!$F$30:$F$367)</f>
        <v>4</v>
      </c>
      <c r="F21" s="15">
        <f t="shared" ca="1" si="0"/>
        <v>19.600000000000001</v>
      </c>
      <c r="G21" s="53"/>
      <c r="H21" s="275"/>
      <c r="I21" s="15"/>
      <c r="J21" s="52">
        <f t="shared" ca="1" si="1"/>
        <v>4</v>
      </c>
      <c r="K21" s="276">
        <f t="shared" ca="1" si="2"/>
        <v>19.600000000000001</v>
      </c>
      <c r="L21" s="277"/>
      <c r="M21" s="377">
        <f>SUMIF(DATABASE!$O$3:$O$73,'LOK LOK BAR'!C21,DATABASE!$P$3:$P$73)</f>
        <v>1.98</v>
      </c>
      <c r="N21" s="378">
        <f t="shared" ca="1" si="3"/>
        <v>7.92</v>
      </c>
      <c r="O21" s="72">
        <f t="shared" si="4"/>
        <v>1.98</v>
      </c>
      <c r="P21" s="278">
        <f t="shared" si="5"/>
        <v>0</v>
      </c>
      <c r="Q21" s="314"/>
      <c r="R21" s="137"/>
      <c r="S21" s="138"/>
      <c r="T21" s="139"/>
    </row>
    <row r="22" spans="2:20" s="66" customFormat="1" ht="24" hidden="1" customHeight="1">
      <c r="B22" s="16">
        <f t="shared" si="6"/>
        <v>10</v>
      </c>
      <c r="C22" s="83" t="s">
        <v>489</v>
      </c>
      <c r="D22" s="694">
        <v>2.9</v>
      </c>
      <c r="E22" s="19">
        <f ca="1">SUMIF(Summary!$B$30:$B$394,'LOK LOK BAR'!C22,Summary!$F$30:$F$367)</f>
        <v>6</v>
      </c>
      <c r="F22" s="15">
        <f t="shared" ca="1" si="0"/>
        <v>17.399999999999999</v>
      </c>
      <c r="G22" s="53"/>
      <c r="H22" s="275"/>
      <c r="I22" s="15"/>
      <c r="J22" s="52">
        <f t="shared" ca="1" si="1"/>
        <v>6</v>
      </c>
      <c r="K22" s="276">
        <f t="shared" ca="1" si="2"/>
        <v>17.399999999999999</v>
      </c>
      <c r="L22" s="277"/>
      <c r="M22" s="377">
        <f>SUMIF(DATABASE!$O$3:$O$73,'LOK LOK BAR'!C22,DATABASE!$P$3:$P$73)</f>
        <v>0.57999999999999996</v>
      </c>
      <c r="N22" s="378">
        <f t="shared" ca="1" si="3"/>
        <v>3.4799999999999995</v>
      </c>
      <c r="O22" s="72">
        <f t="shared" si="4"/>
        <v>0.57999999999999996</v>
      </c>
      <c r="P22" s="278">
        <f t="shared" si="5"/>
        <v>0</v>
      </c>
      <c r="Q22" s="314"/>
      <c r="R22" s="137"/>
      <c r="S22" s="138"/>
      <c r="T22" s="139"/>
    </row>
    <row r="23" spans="2:20" s="66" customFormat="1" ht="24" hidden="1" customHeight="1">
      <c r="B23" s="16">
        <f t="shared" si="6"/>
        <v>11</v>
      </c>
      <c r="C23" s="83" t="s">
        <v>810</v>
      </c>
      <c r="D23" s="694">
        <v>14</v>
      </c>
      <c r="E23" s="19">
        <f ca="1">SUMIF(Summary!$B$30:$B$394,'LOK LOK BAR'!C23,Summary!$F$30:$F$367)</f>
        <v>0</v>
      </c>
      <c r="F23" s="15">
        <f t="shared" ref="F23:F37" ca="1" si="7">E23*D23</f>
        <v>0</v>
      </c>
      <c r="G23" s="53"/>
      <c r="H23" s="275"/>
      <c r="I23" s="15"/>
      <c r="J23" s="52">
        <f t="shared" ref="J23:J37" ca="1" si="8">+E23-H23</f>
        <v>0</v>
      </c>
      <c r="K23" s="276">
        <f t="shared" ref="K23:K37" ca="1" si="9">+J23*D23</f>
        <v>0</v>
      </c>
      <c r="L23" s="277"/>
      <c r="M23" s="377">
        <f>SUMIF(DATABASE!$O$3:$O$73,'LOK LOK BAR'!C23,DATABASE!$P$3:$P$73)</f>
        <v>6</v>
      </c>
      <c r="N23" s="378">
        <f t="shared" ref="N23:N37" ca="1" si="10">+M23*J23</f>
        <v>0</v>
      </c>
      <c r="O23" s="72">
        <f t="shared" ref="O23:O37" si="11">+M23</f>
        <v>6</v>
      </c>
      <c r="P23" s="278">
        <f t="shared" ref="P23:P37" si="12">+O23*H23</f>
        <v>0</v>
      </c>
      <c r="Q23" s="314"/>
      <c r="R23" s="137"/>
      <c r="S23" s="138"/>
      <c r="T23" s="139"/>
    </row>
    <row r="24" spans="2:20" s="66" customFormat="1" ht="24" hidden="1" customHeight="1">
      <c r="B24" s="16">
        <f t="shared" si="6"/>
        <v>12</v>
      </c>
      <c r="C24" s="83" t="s">
        <v>811</v>
      </c>
      <c r="D24" s="694">
        <v>50</v>
      </c>
      <c r="E24" s="19">
        <f ca="1">SUMIF(Summary!$B$30:$B$394,'LOK LOK BAR'!C24,Summary!$F$30:$F$367)</f>
        <v>0</v>
      </c>
      <c r="F24" s="15">
        <f t="shared" ca="1" si="7"/>
        <v>0</v>
      </c>
      <c r="G24" s="53"/>
      <c r="H24" s="275"/>
      <c r="I24" s="15"/>
      <c r="J24" s="52">
        <f t="shared" ca="1" si="8"/>
        <v>0</v>
      </c>
      <c r="K24" s="276">
        <f t="shared" ca="1" si="9"/>
        <v>0</v>
      </c>
      <c r="L24" s="277"/>
      <c r="M24" s="377">
        <f>SUMIF(DATABASE!$O$3:$O$73,'LOK LOK BAR'!C24,DATABASE!$P$3:$P$73)</f>
        <v>24</v>
      </c>
      <c r="N24" s="378">
        <f t="shared" ca="1" si="10"/>
        <v>0</v>
      </c>
      <c r="O24" s="72">
        <f t="shared" si="11"/>
        <v>24</v>
      </c>
      <c r="P24" s="278">
        <f t="shared" si="12"/>
        <v>0</v>
      </c>
      <c r="Q24" s="314"/>
      <c r="R24" s="137"/>
      <c r="S24" s="138"/>
      <c r="T24" s="139"/>
    </row>
    <row r="25" spans="2:20" s="66" customFormat="1" ht="24" hidden="1" customHeight="1">
      <c r="B25" s="16">
        <f t="shared" si="6"/>
        <v>13</v>
      </c>
      <c r="C25" s="83" t="s">
        <v>812</v>
      </c>
      <c r="D25" s="694">
        <v>130</v>
      </c>
      <c r="E25" s="19">
        <f ca="1">SUMIF(Summary!$B$30:$B$394,'LOK LOK BAR'!C25,Summary!$F$30:$F$367)</f>
        <v>0</v>
      </c>
      <c r="F25" s="15">
        <f t="shared" ca="1" si="7"/>
        <v>0</v>
      </c>
      <c r="G25" s="53"/>
      <c r="H25" s="275"/>
      <c r="I25" s="15"/>
      <c r="J25" s="52">
        <f t="shared" ca="1" si="8"/>
        <v>0</v>
      </c>
      <c r="K25" s="276">
        <f t="shared" ca="1" si="9"/>
        <v>0</v>
      </c>
      <c r="L25" s="277"/>
      <c r="M25" s="377">
        <f>SUMIF(DATABASE!$O$3:$O$73,'LOK LOK BAR'!C25,DATABASE!$P$3:$P$73)</f>
        <v>72</v>
      </c>
      <c r="N25" s="378">
        <f t="shared" ca="1" si="10"/>
        <v>0</v>
      </c>
      <c r="O25" s="72">
        <f t="shared" si="11"/>
        <v>72</v>
      </c>
      <c r="P25" s="278">
        <f t="shared" si="12"/>
        <v>0</v>
      </c>
      <c r="Q25" s="314"/>
      <c r="R25" s="137"/>
      <c r="S25" s="138"/>
      <c r="T25" s="139"/>
    </row>
    <row r="26" spans="2:20" s="66" customFormat="1" ht="24" hidden="1" customHeight="1">
      <c r="B26" s="16">
        <f t="shared" si="6"/>
        <v>14</v>
      </c>
      <c r="C26" s="83" t="s">
        <v>651</v>
      </c>
      <c r="D26" s="694">
        <v>16</v>
      </c>
      <c r="E26" s="19">
        <f ca="1">SUMIF(Summary!$B$30:$B$394,'LOK LOK BAR'!C26,Summary!$F$30:$F$367)</f>
        <v>0</v>
      </c>
      <c r="F26" s="15">
        <f t="shared" ca="1" si="7"/>
        <v>0</v>
      </c>
      <c r="G26" s="53"/>
      <c r="H26" s="275"/>
      <c r="I26" s="15"/>
      <c r="J26" s="52">
        <f t="shared" ca="1" si="8"/>
        <v>0</v>
      </c>
      <c r="K26" s="276">
        <f t="shared" ca="1" si="9"/>
        <v>0</v>
      </c>
      <c r="L26" s="277"/>
      <c r="M26" s="377">
        <f>SUMIF(DATABASE!$O$3:$O$73,'LOK LOK BAR'!C26,DATABASE!$P$3:$P$73)</f>
        <v>8.11</v>
      </c>
      <c r="N26" s="378">
        <f t="shared" ca="1" si="10"/>
        <v>0</v>
      </c>
      <c r="O26" s="72">
        <f t="shared" si="11"/>
        <v>8.11</v>
      </c>
      <c r="P26" s="278">
        <f t="shared" si="12"/>
        <v>0</v>
      </c>
      <c r="Q26" s="314"/>
      <c r="R26" s="137"/>
      <c r="S26" s="138"/>
      <c r="T26" s="139"/>
    </row>
    <row r="27" spans="2:20" s="66" customFormat="1" ht="24" hidden="1" customHeight="1">
      <c r="B27" s="16">
        <f t="shared" si="6"/>
        <v>15</v>
      </c>
      <c r="C27" s="83" t="s">
        <v>813</v>
      </c>
      <c r="D27" s="694">
        <v>60</v>
      </c>
      <c r="E27" s="19">
        <f ca="1">SUMIF(Summary!$B$30:$B$394,'LOK LOK BAR'!C27,Summary!$F$30:$F$367)</f>
        <v>0</v>
      </c>
      <c r="F27" s="15">
        <f t="shared" ca="1" si="7"/>
        <v>0</v>
      </c>
      <c r="G27" s="53"/>
      <c r="H27" s="275"/>
      <c r="I27" s="15"/>
      <c r="J27" s="52">
        <f t="shared" ca="1" si="8"/>
        <v>0</v>
      </c>
      <c r="K27" s="276">
        <f t="shared" ca="1" si="9"/>
        <v>0</v>
      </c>
      <c r="L27" s="277"/>
      <c r="M27" s="377">
        <f>SUMIF(DATABASE!$O$3:$O$73,'LOK LOK BAR'!C27,DATABASE!$P$3:$P$73)</f>
        <v>32.44</v>
      </c>
      <c r="N27" s="378">
        <f t="shared" ca="1" si="10"/>
        <v>0</v>
      </c>
      <c r="O27" s="72">
        <f t="shared" si="11"/>
        <v>32.44</v>
      </c>
      <c r="P27" s="278">
        <f t="shared" si="12"/>
        <v>0</v>
      </c>
      <c r="Q27" s="314"/>
      <c r="R27" s="137"/>
      <c r="S27" s="138"/>
      <c r="T27" s="139"/>
    </row>
    <row r="28" spans="2:20" s="66" customFormat="1" ht="24" hidden="1" customHeight="1">
      <c r="B28" s="16">
        <f t="shared" si="6"/>
        <v>16</v>
      </c>
      <c r="C28" s="83" t="s">
        <v>814</v>
      </c>
      <c r="D28" s="694">
        <v>150</v>
      </c>
      <c r="E28" s="19">
        <f ca="1">SUMIF(Summary!$B$30:$B$394,'LOK LOK BAR'!C28,Summary!$F$30:$F$367)</f>
        <v>0</v>
      </c>
      <c r="F28" s="15">
        <f t="shared" ca="1" si="7"/>
        <v>0</v>
      </c>
      <c r="G28" s="53"/>
      <c r="H28" s="275"/>
      <c r="I28" s="15"/>
      <c r="J28" s="52">
        <f t="shared" ca="1" si="8"/>
        <v>0</v>
      </c>
      <c r="K28" s="276">
        <f t="shared" ca="1" si="9"/>
        <v>0</v>
      </c>
      <c r="L28" s="277"/>
      <c r="M28" s="377">
        <f>SUMIF(DATABASE!$O$3:$O$73,'LOK LOK BAR'!C28,DATABASE!$P$3:$P$73)</f>
        <v>389.28</v>
      </c>
      <c r="N28" s="378">
        <f t="shared" ca="1" si="10"/>
        <v>0</v>
      </c>
      <c r="O28" s="72">
        <f t="shared" si="11"/>
        <v>389.28</v>
      </c>
      <c r="P28" s="278">
        <f t="shared" si="12"/>
        <v>0</v>
      </c>
      <c r="Q28" s="314"/>
      <c r="R28" s="137"/>
      <c r="S28" s="138"/>
      <c r="T28" s="139"/>
    </row>
    <row r="29" spans="2:20" s="66" customFormat="1" ht="24" hidden="1" customHeight="1">
      <c r="B29" s="16">
        <f t="shared" si="6"/>
        <v>17</v>
      </c>
      <c r="C29" s="83" t="s">
        <v>815</v>
      </c>
      <c r="D29" s="694">
        <v>16</v>
      </c>
      <c r="E29" s="19">
        <f ca="1">SUMIF(Summary!$B$30:$B$394,'LOK LOK BAR'!C29,Summary!$F$30:$F$367)</f>
        <v>0</v>
      </c>
      <c r="F29" s="15">
        <f t="shared" ca="1" si="7"/>
        <v>0</v>
      </c>
      <c r="G29" s="53"/>
      <c r="H29" s="275"/>
      <c r="I29" s="15"/>
      <c r="J29" s="52">
        <f t="shared" ca="1" si="8"/>
        <v>0</v>
      </c>
      <c r="K29" s="276">
        <f t="shared" ca="1" si="9"/>
        <v>0</v>
      </c>
      <c r="L29" s="277"/>
      <c r="M29" s="377">
        <f>SUMIF(DATABASE!$O$3:$O$73,'LOK LOK BAR'!C29,DATABASE!$P$3:$P$73)</f>
        <v>6.8</v>
      </c>
      <c r="N29" s="378">
        <f t="shared" ca="1" si="10"/>
        <v>0</v>
      </c>
      <c r="O29" s="72">
        <f t="shared" si="11"/>
        <v>6.8</v>
      </c>
      <c r="P29" s="278">
        <f t="shared" si="12"/>
        <v>0</v>
      </c>
      <c r="Q29" s="314"/>
      <c r="R29" s="137"/>
      <c r="S29" s="138"/>
      <c r="T29" s="139"/>
    </row>
    <row r="30" spans="2:20" s="66" customFormat="1" ht="24" hidden="1" customHeight="1">
      <c r="B30" s="16">
        <f t="shared" si="6"/>
        <v>18</v>
      </c>
      <c r="C30" s="83" t="s">
        <v>816</v>
      </c>
      <c r="D30" s="694">
        <v>18</v>
      </c>
      <c r="E30" s="19">
        <f ca="1">SUMIF(Summary!$B$30:$B$394,'LOK LOK BAR'!C30,Summary!$F$30:$F$367)</f>
        <v>2</v>
      </c>
      <c r="F30" s="15">
        <f t="shared" ca="1" si="7"/>
        <v>36</v>
      </c>
      <c r="G30" s="53"/>
      <c r="H30" s="275"/>
      <c r="I30" s="15"/>
      <c r="J30" s="52">
        <f t="shared" ca="1" si="8"/>
        <v>2</v>
      </c>
      <c r="K30" s="276">
        <f t="shared" ca="1" si="9"/>
        <v>36</v>
      </c>
      <c r="L30" s="277"/>
      <c r="M30" s="377">
        <f>SUMIF(DATABASE!$O$3:$O$73,'LOK LOK BAR'!C30,DATABASE!$P$3:$P$73)</f>
        <v>9.57</v>
      </c>
      <c r="N30" s="378">
        <f t="shared" ca="1" si="10"/>
        <v>19.14</v>
      </c>
      <c r="O30" s="72">
        <f t="shared" si="11"/>
        <v>9.57</v>
      </c>
      <c r="P30" s="278">
        <f t="shared" si="12"/>
        <v>0</v>
      </c>
      <c r="Q30" s="314"/>
      <c r="R30" s="137"/>
      <c r="S30" s="138"/>
      <c r="T30" s="139"/>
    </row>
    <row r="31" spans="2:20" s="66" customFormat="1" ht="24" hidden="1" customHeight="1">
      <c r="B31" s="16">
        <f t="shared" si="6"/>
        <v>19</v>
      </c>
      <c r="C31" s="83" t="s">
        <v>817</v>
      </c>
      <c r="D31" s="694">
        <v>65</v>
      </c>
      <c r="E31" s="19">
        <f ca="1">SUMIF(Summary!$B$30:$B$394,'LOK LOK BAR'!C31,Summary!$F$30:$F$367)</f>
        <v>1</v>
      </c>
      <c r="F31" s="15">
        <f t="shared" ca="1" si="7"/>
        <v>65</v>
      </c>
      <c r="G31" s="53"/>
      <c r="H31" s="275"/>
      <c r="I31" s="15"/>
      <c r="J31" s="52">
        <f t="shared" ca="1" si="8"/>
        <v>1</v>
      </c>
      <c r="K31" s="276">
        <f t="shared" ca="1" si="9"/>
        <v>65</v>
      </c>
      <c r="L31" s="277"/>
      <c r="M31" s="377">
        <f>SUMIF(DATABASE!$O$3:$O$73,'LOK LOK BAR'!C31,DATABASE!$P$3:$P$73)</f>
        <v>38.28</v>
      </c>
      <c r="N31" s="378">
        <f t="shared" ca="1" si="10"/>
        <v>38.28</v>
      </c>
      <c r="O31" s="72">
        <f t="shared" si="11"/>
        <v>38.28</v>
      </c>
      <c r="P31" s="278">
        <f t="shared" si="12"/>
        <v>0</v>
      </c>
      <c r="Q31" s="314"/>
      <c r="R31" s="137"/>
      <c r="S31" s="138"/>
      <c r="T31" s="139"/>
    </row>
    <row r="32" spans="2:20" s="66" customFormat="1" ht="24" hidden="1" customHeight="1">
      <c r="B32" s="16">
        <f t="shared" si="6"/>
        <v>20</v>
      </c>
      <c r="C32" s="83" t="s">
        <v>611</v>
      </c>
      <c r="D32" s="694">
        <v>18</v>
      </c>
      <c r="E32" s="19">
        <f ca="1">SUMIF(Summary!$B$30:$B$394,'LOK LOK BAR'!C32,Summary!$F$30:$F$367)</f>
        <v>1</v>
      </c>
      <c r="F32" s="15">
        <f t="shared" ca="1" si="7"/>
        <v>18</v>
      </c>
      <c r="G32" s="53"/>
      <c r="H32" s="275"/>
      <c r="I32" s="15"/>
      <c r="J32" s="52">
        <f t="shared" ca="1" si="8"/>
        <v>1</v>
      </c>
      <c r="K32" s="276">
        <f t="shared" ca="1" si="9"/>
        <v>18</v>
      </c>
      <c r="L32" s="277"/>
      <c r="M32" s="377">
        <f>SUMIF(DATABASE!$O$3:$O$73,'LOK LOK BAR'!C32,DATABASE!$P$3:$P$73)</f>
        <v>8.9600000000000009</v>
      </c>
      <c r="N32" s="378">
        <f t="shared" ca="1" si="10"/>
        <v>8.9600000000000009</v>
      </c>
      <c r="O32" s="72">
        <f t="shared" si="11"/>
        <v>8.9600000000000009</v>
      </c>
      <c r="P32" s="278">
        <f t="shared" si="12"/>
        <v>0</v>
      </c>
      <c r="Q32" s="314"/>
      <c r="R32" s="137"/>
      <c r="S32" s="138"/>
      <c r="T32" s="139"/>
    </row>
    <row r="33" spans="1:20" s="66" customFormat="1" ht="24" hidden="1" customHeight="1">
      <c r="B33" s="16">
        <f t="shared" si="6"/>
        <v>21</v>
      </c>
      <c r="C33" s="83" t="s">
        <v>818</v>
      </c>
      <c r="D33" s="694">
        <v>65</v>
      </c>
      <c r="E33" s="19">
        <f ca="1">SUMIF(Summary!$B$30:$B$394,'LOK LOK BAR'!C33,Summary!$F$30:$F$367)</f>
        <v>0</v>
      </c>
      <c r="F33" s="15">
        <f t="shared" ca="1" si="7"/>
        <v>0</v>
      </c>
      <c r="G33" s="53"/>
      <c r="H33" s="275"/>
      <c r="I33" s="15"/>
      <c r="J33" s="52">
        <f t="shared" ca="1" si="8"/>
        <v>0</v>
      </c>
      <c r="K33" s="276">
        <f t="shared" ca="1" si="9"/>
        <v>0</v>
      </c>
      <c r="L33" s="277"/>
      <c r="M33" s="377">
        <f>SUMIF(DATABASE!$O$3:$O$73,'LOK LOK BAR'!C33,DATABASE!$P$3:$P$73)</f>
        <v>35.85</v>
      </c>
      <c r="N33" s="378">
        <f t="shared" ca="1" si="10"/>
        <v>0</v>
      </c>
      <c r="O33" s="72">
        <f t="shared" si="11"/>
        <v>35.85</v>
      </c>
      <c r="P33" s="278">
        <f t="shared" si="12"/>
        <v>0</v>
      </c>
      <c r="Q33" s="314"/>
      <c r="R33" s="137"/>
      <c r="S33" s="138"/>
      <c r="T33" s="139"/>
    </row>
    <row r="34" spans="1:20" s="66" customFormat="1" ht="24" hidden="1" customHeight="1">
      <c r="B34" s="16">
        <f t="shared" si="6"/>
        <v>22</v>
      </c>
      <c r="C34" s="83" t="s">
        <v>612</v>
      </c>
      <c r="D34" s="694">
        <v>20</v>
      </c>
      <c r="E34" s="19">
        <f ca="1">SUMIF(Summary!$B$30:$B$394,'LOK LOK BAR'!C34,Summary!$F$30:$F$367)</f>
        <v>0</v>
      </c>
      <c r="F34" s="15">
        <f t="shared" ca="1" si="7"/>
        <v>0</v>
      </c>
      <c r="G34" s="53"/>
      <c r="H34" s="275"/>
      <c r="I34" s="15"/>
      <c r="J34" s="52">
        <f t="shared" ca="1" si="8"/>
        <v>0</v>
      </c>
      <c r="K34" s="276">
        <f t="shared" ca="1" si="9"/>
        <v>0</v>
      </c>
      <c r="L34" s="277"/>
      <c r="M34" s="377">
        <f>SUMIF(DATABASE!$O$3:$O$73,'LOK LOK BAR'!C34,DATABASE!$P$3:$P$73)</f>
        <v>10.95</v>
      </c>
      <c r="N34" s="378">
        <f t="shared" ca="1" si="10"/>
        <v>0</v>
      </c>
      <c r="O34" s="72">
        <f t="shared" si="11"/>
        <v>10.95</v>
      </c>
      <c r="P34" s="278">
        <f t="shared" si="12"/>
        <v>0</v>
      </c>
      <c r="Q34" s="314"/>
      <c r="R34" s="137"/>
      <c r="S34" s="138"/>
      <c r="T34" s="139"/>
    </row>
    <row r="35" spans="1:20" s="66" customFormat="1" ht="24" hidden="1" customHeight="1">
      <c r="B35" s="16">
        <f t="shared" si="6"/>
        <v>23</v>
      </c>
      <c r="C35" s="83" t="s">
        <v>819</v>
      </c>
      <c r="D35" s="694">
        <v>75</v>
      </c>
      <c r="E35" s="19">
        <f ca="1">SUMIF(Summary!$B$30:$B$394,'LOK LOK BAR'!C35,Summary!$F$30:$F$367)</f>
        <v>0</v>
      </c>
      <c r="F35" s="15">
        <f t="shared" ca="1" si="7"/>
        <v>0</v>
      </c>
      <c r="G35" s="53"/>
      <c r="H35" s="275"/>
      <c r="I35" s="15"/>
      <c r="J35" s="52">
        <f t="shared" ca="1" si="8"/>
        <v>0</v>
      </c>
      <c r="K35" s="276">
        <f t="shared" ca="1" si="9"/>
        <v>0</v>
      </c>
      <c r="L35" s="277"/>
      <c r="M35" s="377">
        <f>SUMIF(DATABASE!$O$3:$O$73,'LOK LOK BAR'!C35,DATABASE!$P$3:$P$73)</f>
        <v>43.8</v>
      </c>
      <c r="N35" s="378">
        <f t="shared" ca="1" si="10"/>
        <v>0</v>
      </c>
      <c r="O35" s="72">
        <f t="shared" si="11"/>
        <v>43.8</v>
      </c>
      <c r="P35" s="278">
        <f t="shared" si="12"/>
        <v>0</v>
      </c>
      <c r="Q35" s="314"/>
      <c r="R35" s="137"/>
      <c r="S35" s="138"/>
      <c r="T35" s="139"/>
    </row>
    <row r="36" spans="1:20" s="66" customFormat="1" ht="24" hidden="1" customHeight="1">
      <c r="B36" s="16">
        <f t="shared" si="6"/>
        <v>24</v>
      </c>
      <c r="C36" s="83" t="s">
        <v>820</v>
      </c>
      <c r="D36" s="694">
        <v>20</v>
      </c>
      <c r="E36" s="19">
        <f ca="1">SUMIF(Summary!$B$30:$B$394,'LOK LOK BAR'!C36,Summary!$F$30:$F$367)</f>
        <v>0</v>
      </c>
      <c r="F36" s="15">
        <f t="shared" ca="1" si="7"/>
        <v>0</v>
      </c>
      <c r="G36" s="53"/>
      <c r="H36" s="275"/>
      <c r="I36" s="15"/>
      <c r="J36" s="52">
        <f t="shared" ca="1" si="8"/>
        <v>0</v>
      </c>
      <c r="K36" s="276">
        <f t="shared" ca="1" si="9"/>
        <v>0</v>
      </c>
      <c r="L36" s="277"/>
      <c r="M36" s="377">
        <f>SUMIF(DATABASE!$O$3:$O$73,'LOK LOK BAR'!C36,DATABASE!$P$3:$P$73)</f>
        <v>12</v>
      </c>
      <c r="N36" s="378">
        <f t="shared" ca="1" si="10"/>
        <v>0</v>
      </c>
      <c r="O36" s="72">
        <f t="shared" si="11"/>
        <v>12</v>
      </c>
      <c r="P36" s="278">
        <f t="shared" si="12"/>
        <v>0</v>
      </c>
      <c r="Q36" s="314"/>
      <c r="R36" s="137"/>
      <c r="S36" s="138"/>
      <c r="T36" s="139"/>
    </row>
    <row r="37" spans="1:20" s="66" customFormat="1" ht="24" hidden="1" customHeight="1">
      <c r="B37" s="16">
        <f t="shared" si="6"/>
        <v>25</v>
      </c>
      <c r="C37" s="83" t="s">
        <v>633</v>
      </c>
      <c r="D37" s="694">
        <v>75</v>
      </c>
      <c r="E37" s="19">
        <f ca="1">SUMIF(Summary!$B$30:$B$394,'LOK LOK BAR'!C37,Summary!$F$30:$F$367)</f>
        <v>1</v>
      </c>
      <c r="F37" s="15">
        <f t="shared" ca="1" si="7"/>
        <v>75</v>
      </c>
      <c r="G37" s="53"/>
      <c r="H37" s="275"/>
      <c r="I37" s="15"/>
      <c r="J37" s="52">
        <f t="shared" ca="1" si="8"/>
        <v>1</v>
      </c>
      <c r="K37" s="276">
        <f t="shared" ca="1" si="9"/>
        <v>75</v>
      </c>
      <c r="L37" s="277"/>
      <c r="M37" s="377">
        <f>SUMIF(DATABASE!$O$3:$O$73,'LOK LOK BAR'!C37,DATABASE!$P$3:$P$73)</f>
        <v>48</v>
      </c>
      <c r="N37" s="378">
        <f t="shared" ca="1" si="10"/>
        <v>48</v>
      </c>
      <c r="O37" s="72">
        <f t="shared" si="11"/>
        <v>48</v>
      </c>
      <c r="P37" s="278">
        <f t="shared" si="12"/>
        <v>0</v>
      </c>
      <c r="Q37" s="314"/>
      <c r="R37" s="137"/>
      <c r="S37" s="138"/>
      <c r="T37" s="139"/>
    </row>
    <row r="38" spans="1:20" s="66" customFormat="1" ht="24" hidden="1" customHeight="1">
      <c r="B38" s="16">
        <f t="shared" si="6"/>
        <v>26</v>
      </c>
      <c r="C38" s="83" t="s">
        <v>601</v>
      </c>
      <c r="D38" s="706"/>
      <c r="E38" s="19"/>
      <c r="F38" s="15"/>
      <c r="G38" s="53"/>
      <c r="H38" s="275"/>
      <c r="I38" s="15"/>
      <c r="J38" s="52"/>
      <c r="K38" s="276"/>
      <c r="L38" s="277"/>
      <c r="M38" s="377"/>
      <c r="N38" s="378"/>
      <c r="O38" s="72"/>
      <c r="P38" s="278"/>
      <c r="Q38" s="314"/>
      <c r="R38" s="137"/>
      <c r="S38" s="138"/>
      <c r="T38" s="139"/>
    </row>
    <row r="39" spans="1:20" s="66" customFormat="1" ht="24" hidden="1" customHeight="1">
      <c r="B39" s="16">
        <f t="shared" si="6"/>
        <v>27</v>
      </c>
      <c r="C39" s="83" t="s">
        <v>602</v>
      </c>
      <c r="D39" s="706"/>
      <c r="E39" s="19"/>
      <c r="F39" s="15"/>
      <c r="G39" s="53"/>
      <c r="H39" s="275"/>
      <c r="I39" s="15"/>
      <c r="J39" s="52"/>
      <c r="K39" s="276"/>
      <c r="L39" s="277"/>
      <c r="M39" s="377"/>
      <c r="N39" s="378"/>
      <c r="O39" s="72"/>
      <c r="P39" s="278"/>
      <c r="Q39" s="314"/>
      <c r="R39" s="137"/>
      <c r="S39" s="138"/>
      <c r="T39" s="139"/>
    </row>
    <row r="40" spans="1:20" s="66" customFormat="1" ht="24" hidden="1" customHeight="1" thickBot="1">
      <c r="B40" s="715"/>
      <c r="C40" s="325"/>
      <c r="D40" s="716"/>
      <c r="E40" s="717"/>
      <c r="F40" s="718"/>
      <c r="G40" s="719"/>
      <c r="H40" s="720"/>
      <c r="I40" s="718"/>
      <c r="J40" s="721"/>
      <c r="K40" s="722"/>
      <c r="L40" s="723"/>
      <c r="M40" s="724"/>
      <c r="N40" s="725"/>
      <c r="O40" s="726"/>
      <c r="P40" s="727"/>
      <c r="Q40" s="728"/>
      <c r="R40" s="729"/>
      <c r="S40" s="730"/>
      <c r="T40" s="703"/>
    </row>
    <row r="41" spans="1:20" s="66" customFormat="1" ht="24" hidden="1" customHeight="1" thickBot="1">
      <c r="B41" s="791" t="s">
        <v>37</v>
      </c>
      <c r="C41" s="792"/>
      <c r="D41" s="793"/>
      <c r="E41" s="38">
        <f ca="1">SUM(E8:E40)</f>
        <v>47</v>
      </c>
      <c r="F41" s="39">
        <f ca="1">SUM(F8:F40)</f>
        <v>355.8</v>
      </c>
      <c r="G41" s="55"/>
      <c r="H41" s="81">
        <f>SUM(H8:H40)</f>
        <v>0</v>
      </c>
      <c r="I41" s="39">
        <f>SUM(I8:I39)</f>
        <v>0</v>
      </c>
      <c r="J41" s="38">
        <f ca="1">SUM(J8:J40)</f>
        <v>47</v>
      </c>
      <c r="K41" s="39">
        <f ca="1">SUM(K8:K39)</f>
        <v>355.8</v>
      </c>
      <c r="L41" s="284"/>
      <c r="M41" s="379">
        <f>SUM(M8:M40)</f>
        <v>758.93000000000006</v>
      </c>
      <c r="N41" s="380">
        <f ca="1">SUM(N8:N39)</f>
        <v>168.65</v>
      </c>
      <c r="O41" s="73">
        <f>SUM(O8:O40)</f>
        <v>758.93000000000006</v>
      </c>
      <c r="P41" s="285">
        <f>SUM(P8:P39)</f>
        <v>0</v>
      </c>
      <c r="Q41" s="62"/>
      <c r="T41" s="80"/>
    </row>
    <row r="42" spans="1:20" s="66" customFormat="1" ht="24" hidden="1" customHeight="1">
      <c r="B42" s="387"/>
      <c r="C42" s="63"/>
      <c r="D42" s="64"/>
      <c r="E42" s="62"/>
      <c r="F42" s="65"/>
      <c r="G42" s="62"/>
      <c r="H42" s="62"/>
      <c r="I42" s="65"/>
      <c r="J42" s="62"/>
      <c r="K42" s="62"/>
      <c r="L42" s="62"/>
      <c r="M42" s="62"/>
      <c r="N42" s="62"/>
      <c r="O42" s="62"/>
      <c r="P42" s="62"/>
      <c r="Q42" s="62"/>
      <c r="T42" s="80"/>
    </row>
    <row r="43" spans="1:20" s="327" customFormat="1" ht="24" hidden="1" customHeight="1">
      <c r="B43" s="389" t="s">
        <v>656</v>
      </c>
      <c r="C43" s="328"/>
      <c r="D43" s="331"/>
      <c r="F43" s="329"/>
      <c r="H43" s="330"/>
      <c r="I43" s="329"/>
      <c r="J43" s="330"/>
      <c r="K43" s="330"/>
      <c r="L43" s="330"/>
      <c r="M43" s="331"/>
      <c r="N43" s="283"/>
      <c r="O43" s="331"/>
      <c r="P43" s="331"/>
      <c r="Q43" s="331"/>
      <c r="T43" s="332"/>
    </row>
    <row r="44" spans="1:20" s="327" customFormat="1" ht="24" hidden="1" customHeight="1" thickBot="1">
      <c r="A44" s="6"/>
      <c r="B44" s="391"/>
      <c r="C44" s="392"/>
      <c r="D44" s="393"/>
      <c r="E44" s="780" t="s">
        <v>62</v>
      </c>
      <c r="F44" s="780"/>
      <c r="G44" s="394"/>
      <c r="H44" s="780" t="s">
        <v>63</v>
      </c>
      <c r="I44" s="780"/>
      <c r="J44" s="780" t="s">
        <v>432</v>
      </c>
      <c r="K44" s="780"/>
      <c r="L44" s="395"/>
      <c r="M44" s="396"/>
      <c r="N44" s="397"/>
      <c r="O44" s="396"/>
      <c r="P44" s="685"/>
      <c r="Q44" s="685"/>
      <c r="R44" s="6"/>
      <c r="S44" s="6"/>
      <c r="T44" s="77"/>
    </row>
    <row r="45" spans="1:20" s="327" customFormat="1" ht="45" hidden="1" customHeight="1" thickBot="1">
      <c r="A45" s="7"/>
      <c r="B45" s="341"/>
      <c r="C45" s="342"/>
      <c r="D45" s="686"/>
      <c r="E45" s="781" t="s">
        <v>46</v>
      </c>
      <c r="F45" s="782"/>
      <c r="G45" s="687"/>
      <c r="H45" s="781" t="s">
        <v>42</v>
      </c>
      <c r="I45" s="782"/>
      <c r="J45" s="781" t="s">
        <v>47</v>
      </c>
      <c r="K45" s="782"/>
      <c r="L45" s="345"/>
      <c r="M45" s="783" t="s">
        <v>48</v>
      </c>
      <c r="N45" s="784"/>
      <c r="O45" s="789" t="s">
        <v>49</v>
      </c>
      <c r="P45" s="790"/>
      <c r="Q45" s="688"/>
      <c r="R45" s="786" t="s">
        <v>50</v>
      </c>
      <c r="S45" s="787"/>
      <c r="T45" s="788"/>
    </row>
    <row r="46" spans="1:20" s="327" customFormat="1" ht="24" hidden="1" customHeight="1">
      <c r="A46" s="7"/>
      <c r="B46" s="346" t="s">
        <v>40</v>
      </c>
      <c r="C46" s="347" t="s">
        <v>97</v>
      </c>
      <c r="D46" s="689" t="s">
        <v>43</v>
      </c>
      <c r="E46" s="349" t="s">
        <v>34</v>
      </c>
      <c r="F46" s="350" t="s">
        <v>19</v>
      </c>
      <c r="G46" s="351"/>
      <c r="H46" s="349" t="s">
        <v>34</v>
      </c>
      <c r="I46" s="350" t="s">
        <v>19</v>
      </c>
      <c r="J46" s="349" t="s">
        <v>34</v>
      </c>
      <c r="K46" s="352" t="s">
        <v>19</v>
      </c>
      <c r="L46" s="345"/>
      <c r="M46" s="373" t="s">
        <v>44</v>
      </c>
      <c r="N46" s="374" t="s">
        <v>19</v>
      </c>
      <c r="O46" s="354" t="s">
        <v>44</v>
      </c>
      <c r="P46" s="355" t="s">
        <v>19</v>
      </c>
      <c r="Q46" s="690"/>
      <c r="R46" s="143" t="s">
        <v>53</v>
      </c>
      <c r="S46" s="144" t="s">
        <v>52</v>
      </c>
      <c r="T46" s="145" t="s">
        <v>19</v>
      </c>
    </row>
    <row r="47" spans="1:20" s="327" customFormat="1" ht="24" hidden="1" customHeight="1" thickBot="1">
      <c r="A47" s="7"/>
      <c r="B47" s="356"/>
      <c r="C47" s="357"/>
      <c r="D47" s="691" t="s">
        <v>35</v>
      </c>
      <c r="E47" s="359" t="s">
        <v>36</v>
      </c>
      <c r="F47" s="360" t="s">
        <v>35</v>
      </c>
      <c r="G47" s="361"/>
      <c r="H47" s="359" t="s">
        <v>36</v>
      </c>
      <c r="I47" s="360" t="s">
        <v>35</v>
      </c>
      <c r="J47" s="359" t="s">
        <v>36</v>
      </c>
      <c r="K47" s="358" t="s">
        <v>35</v>
      </c>
      <c r="L47" s="353"/>
      <c r="M47" s="375" t="s">
        <v>35</v>
      </c>
      <c r="N47" s="376" t="s">
        <v>35</v>
      </c>
      <c r="O47" s="362" t="s">
        <v>35</v>
      </c>
      <c r="P47" s="363" t="s">
        <v>35</v>
      </c>
      <c r="Q47" s="692"/>
      <c r="R47" s="146" t="s">
        <v>36</v>
      </c>
      <c r="S47" s="132" t="s">
        <v>36</v>
      </c>
      <c r="T47" s="147" t="s">
        <v>36</v>
      </c>
    </row>
    <row r="48" spans="1:20" s="327" customFormat="1" ht="24" hidden="1" customHeight="1">
      <c r="A48" s="7"/>
      <c r="B48" s="16"/>
      <c r="C48" s="693" t="s">
        <v>657</v>
      </c>
      <c r="D48" s="694"/>
      <c r="E48" s="19"/>
      <c r="F48" s="15"/>
      <c r="G48" s="53"/>
      <c r="H48" s="275"/>
      <c r="I48" s="15"/>
      <c r="J48" s="52"/>
      <c r="K48" s="276"/>
      <c r="L48" s="277"/>
      <c r="M48" s="377"/>
      <c r="N48" s="378"/>
      <c r="O48" s="72"/>
      <c r="P48" s="278"/>
      <c r="Q48" s="314"/>
      <c r="R48" s="143"/>
      <c r="S48" s="144"/>
      <c r="T48" s="145"/>
    </row>
    <row r="49" spans="1:20" s="327" customFormat="1" ht="24" customHeight="1">
      <c r="A49" s="82" t="s">
        <v>658</v>
      </c>
      <c r="B49" s="16">
        <v>1</v>
      </c>
      <c r="C49" s="83" t="s">
        <v>659</v>
      </c>
      <c r="D49" s="694">
        <v>12.9</v>
      </c>
      <c r="E49" s="19">
        <f ca="1">SUMIF(Summary!$B$30:$B$394,'LOK LOK BAR'!C49,Summary!$F$30:$F$367)</f>
        <v>0</v>
      </c>
      <c r="F49" s="15">
        <f ca="1">E49*D49</f>
        <v>0</v>
      </c>
      <c r="G49" s="53"/>
      <c r="H49" s="275"/>
      <c r="I49" s="15"/>
      <c r="J49" s="52">
        <f ca="1">+E49-H49</f>
        <v>0</v>
      </c>
      <c r="K49" s="276">
        <f ca="1">+J49*D49</f>
        <v>0</v>
      </c>
      <c r="L49" s="277"/>
      <c r="M49" s="377">
        <f ca="1">SUMIF(DATABASE!$I$3:$I$79,'LOK LOK BAR'!C49,DATABASE!$J$3:$J$25)</f>
        <v>4.41</v>
      </c>
      <c r="N49" s="378">
        <f ca="1">+M49*J49</f>
        <v>0</v>
      </c>
      <c r="O49" s="72">
        <f ca="1">+M49</f>
        <v>4.41</v>
      </c>
      <c r="P49" s="278">
        <f ca="1">+O49*H49</f>
        <v>0</v>
      </c>
      <c r="Q49" s="314"/>
      <c r="R49" s="137" t="s">
        <v>54</v>
      </c>
      <c r="S49" s="138">
        <v>1</v>
      </c>
      <c r="T49" s="139">
        <f ca="1">+S49*N49</f>
        <v>0</v>
      </c>
    </row>
    <row r="50" spans="1:20" s="327" customFormat="1" ht="24" customHeight="1">
      <c r="A50" s="82" t="s">
        <v>660</v>
      </c>
      <c r="B50" s="16">
        <f t="shared" ref="B50:B67" si="13">+B49+1</f>
        <v>2</v>
      </c>
      <c r="C50" s="83" t="s">
        <v>661</v>
      </c>
      <c r="D50" s="694">
        <v>12.9</v>
      </c>
      <c r="E50" s="19">
        <f ca="1">SUMIF(Summary!$B$30:$B$394,'LOK LOK BAR'!C50,Summary!$F$30:$F$367)</f>
        <v>0</v>
      </c>
      <c r="F50" s="15">
        <f t="shared" ref="F50:F67" ca="1" si="14">E50*D50</f>
        <v>0</v>
      </c>
      <c r="G50" s="53"/>
      <c r="H50" s="275"/>
      <c r="I50" s="15"/>
      <c r="J50" s="52">
        <f t="shared" ref="J50:J67" ca="1" si="15">+E50-H50</f>
        <v>0</v>
      </c>
      <c r="K50" s="276">
        <f t="shared" ref="K50:K67" ca="1" si="16">+J50*D50</f>
        <v>0</v>
      </c>
      <c r="L50" s="277"/>
      <c r="M50" s="377">
        <f ca="1">SUMIF(DATABASE!$I$3:$I$79,'LOK LOK BAR'!C50,DATABASE!$J$3:$J$25)</f>
        <v>4.43</v>
      </c>
      <c r="N50" s="378">
        <f t="shared" ref="N50:N67" ca="1" si="17">+M50*J50</f>
        <v>0</v>
      </c>
      <c r="O50" s="72">
        <f t="shared" ref="O50:O67" ca="1" si="18">+M50</f>
        <v>4.43</v>
      </c>
      <c r="P50" s="278">
        <f t="shared" ref="P50:P67" ca="1" si="19">+O50*H50</f>
        <v>0</v>
      </c>
      <c r="Q50" s="314"/>
      <c r="R50" s="137" t="s">
        <v>54</v>
      </c>
      <c r="S50" s="138">
        <v>1</v>
      </c>
      <c r="T50" s="139">
        <f ca="1">+S50*N50</f>
        <v>0</v>
      </c>
    </row>
    <row r="51" spans="1:20" s="327" customFormat="1" ht="24" customHeight="1">
      <c r="A51" s="82" t="s">
        <v>658</v>
      </c>
      <c r="B51" s="16">
        <f t="shared" si="13"/>
        <v>3</v>
      </c>
      <c r="C51" s="83" t="s">
        <v>662</v>
      </c>
      <c r="D51" s="694">
        <v>12.9</v>
      </c>
      <c r="E51" s="19">
        <f ca="1">SUMIF(Summary!$B$30:$B$394,'LOK LOK BAR'!C51,Summary!$F$30:$F$367)</f>
        <v>1</v>
      </c>
      <c r="F51" s="15">
        <f t="shared" ca="1" si="14"/>
        <v>12.9</v>
      </c>
      <c r="G51" s="53"/>
      <c r="H51" s="275"/>
      <c r="I51" s="15"/>
      <c r="J51" s="52">
        <f t="shared" ca="1" si="15"/>
        <v>1</v>
      </c>
      <c r="K51" s="276">
        <f t="shared" ca="1" si="16"/>
        <v>12.9</v>
      </c>
      <c r="L51" s="277"/>
      <c r="M51" s="377">
        <f ca="1">SUMIF(DATABASE!$I$3:$I$79,'LOK LOK BAR'!C51,DATABASE!$J$3:$J$25)</f>
        <v>4.75</v>
      </c>
      <c r="N51" s="378">
        <f t="shared" ca="1" si="17"/>
        <v>4.75</v>
      </c>
      <c r="O51" s="72">
        <f t="shared" ca="1" si="18"/>
        <v>4.75</v>
      </c>
      <c r="P51" s="278">
        <f t="shared" ca="1" si="19"/>
        <v>0</v>
      </c>
      <c r="Q51" s="314"/>
      <c r="R51" s="137" t="s">
        <v>54</v>
      </c>
      <c r="S51" s="138">
        <v>1</v>
      </c>
      <c r="T51" s="139">
        <f ca="1">+S51*N51</f>
        <v>4.75</v>
      </c>
    </row>
    <row r="52" spans="1:20" s="327" customFormat="1" ht="24" customHeight="1">
      <c r="A52" s="82" t="s">
        <v>663</v>
      </c>
      <c r="B52" s="16">
        <f t="shared" si="13"/>
        <v>4</v>
      </c>
      <c r="C52" s="83" t="s">
        <v>664</v>
      </c>
      <c r="D52" s="694">
        <v>12.9</v>
      </c>
      <c r="E52" s="19">
        <f ca="1">SUMIF(Summary!$B$30:$B$394,'LOK LOK BAR'!C52,Summary!$F$30:$F$367)</f>
        <v>0</v>
      </c>
      <c r="F52" s="15">
        <f t="shared" ca="1" si="14"/>
        <v>0</v>
      </c>
      <c r="G52" s="53"/>
      <c r="H52" s="275"/>
      <c r="I52" s="15"/>
      <c r="J52" s="52">
        <f t="shared" ca="1" si="15"/>
        <v>0</v>
      </c>
      <c r="K52" s="276">
        <f t="shared" ca="1" si="16"/>
        <v>0</v>
      </c>
      <c r="L52" s="277"/>
      <c r="M52" s="377">
        <f ca="1">SUMIF(DATABASE!$I$3:$I$79,'LOK LOK BAR'!C52,DATABASE!$J$3:$J$25)</f>
        <v>5.98</v>
      </c>
      <c r="N52" s="378">
        <f t="shared" ca="1" si="17"/>
        <v>0</v>
      </c>
      <c r="O52" s="72">
        <f t="shared" ca="1" si="18"/>
        <v>5.98</v>
      </c>
      <c r="P52" s="278">
        <f t="shared" ca="1" si="19"/>
        <v>0</v>
      </c>
      <c r="Q52" s="314"/>
      <c r="R52" s="137" t="s">
        <v>54</v>
      </c>
      <c r="S52" s="138">
        <v>1</v>
      </c>
      <c r="T52" s="139">
        <f ca="1">+S52*N52</f>
        <v>0</v>
      </c>
    </row>
    <row r="53" spans="1:20" s="327" customFormat="1" ht="24" hidden="1" customHeight="1">
      <c r="A53" s="82" t="s">
        <v>665</v>
      </c>
      <c r="B53" s="16">
        <f t="shared" si="13"/>
        <v>5</v>
      </c>
      <c r="C53" s="83" t="s">
        <v>666</v>
      </c>
      <c r="D53" s="694">
        <v>12.9</v>
      </c>
      <c r="E53" s="19">
        <f ca="1">SUMIF(Summary!$B$30:$B$394,'LOK LOK BAR'!C53,Summary!$F$30:$F$367)</f>
        <v>0</v>
      </c>
      <c r="F53" s="15">
        <f t="shared" ca="1" si="14"/>
        <v>0</v>
      </c>
      <c r="G53" s="53"/>
      <c r="H53" s="275"/>
      <c r="I53" s="15"/>
      <c r="J53" s="52">
        <f t="shared" ca="1" si="15"/>
        <v>0</v>
      </c>
      <c r="K53" s="276">
        <f t="shared" ca="1" si="16"/>
        <v>0</v>
      </c>
      <c r="L53" s="277"/>
      <c r="M53" s="377">
        <f ca="1">SUMIF(DATABASE!$I$3:$I$79,'LOK LOK BAR'!C53,DATABASE!$J$3:$J$25)</f>
        <v>4.32</v>
      </c>
      <c r="N53" s="378">
        <f t="shared" ca="1" si="17"/>
        <v>0</v>
      </c>
      <c r="O53" s="72">
        <f t="shared" ca="1" si="18"/>
        <v>4.32</v>
      </c>
      <c r="P53" s="278">
        <f t="shared" ca="1" si="19"/>
        <v>0</v>
      </c>
      <c r="Q53" s="314"/>
      <c r="R53" s="137" t="s">
        <v>433</v>
      </c>
      <c r="S53" s="138">
        <v>1</v>
      </c>
      <c r="T53" s="139">
        <f ca="1">+S53*N53</f>
        <v>0</v>
      </c>
    </row>
    <row r="54" spans="1:20" s="327" customFormat="1" ht="24" hidden="1" customHeight="1">
      <c r="A54" s="82" t="s">
        <v>667</v>
      </c>
      <c r="B54" s="16">
        <f t="shared" si="13"/>
        <v>6</v>
      </c>
      <c r="C54" s="83" t="s">
        <v>647</v>
      </c>
      <c r="D54" s="694">
        <v>12.9</v>
      </c>
      <c r="E54" s="19">
        <f ca="1">SUMIF(Summary!$B$30:$B$394,'LOK LOK BAR'!C54,Summary!$F$30:$F$367)</f>
        <v>0</v>
      </c>
      <c r="F54" s="15">
        <f t="shared" ca="1" si="14"/>
        <v>0</v>
      </c>
      <c r="G54" s="53"/>
      <c r="H54" s="275"/>
      <c r="I54" s="15"/>
      <c r="J54" s="52">
        <f t="shared" ca="1" si="15"/>
        <v>0</v>
      </c>
      <c r="K54" s="276">
        <f t="shared" ca="1" si="16"/>
        <v>0</v>
      </c>
      <c r="L54" s="277"/>
      <c r="M54" s="377">
        <f ca="1">SUMIF(DATABASE!$I$3:$I$79,'LOK LOK BAR'!C54,DATABASE!$J$3:$J$25)</f>
        <v>2.1</v>
      </c>
      <c r="N54" s="378">
        <f t="shared" ca="1" si="17"/>
        <v>0</v>
      </c>
      <c r="O54" s="72">
        <f t="shared" ca="1" si="18"/>
        <v>2.1</v>
      </c>
      <c r="P54" s="278">
        <f t="shared" ca="1" si="19"/>
        <v>0</v>
      </c>
      <c r="Q54" s="314"/>
      <c r="R54" s="143"/>
      <c r="S54" s="144"/>
      <c r="T54" s="145"/>
    </row>
    <row r="55" spans="1:20" s="327" customFormat="1" ht="24" customHeight="1">
      <c r="A55" s="82" t="s">
        <v>378</v>
      </c>
      <c r="B55" s="16">
        <f t="shared" si="13"/>
        <v>7</v>
      </c>
      <c r="C55" s="83" t="s">
        <v>668</v>
      </c>
      <c r="D55" s="694">
        <v>12.9</v>
      </c>
      <c r="E55" s="19">
        <f ca="1">SUMIF(Summary!$B$30:$B$394,'LOK LOK BAR'!C55,Summary!$F$30:$F$367)</f>
        <v>0</v>
      </c>
      <c r="F55" s="15">
        <f t="shared" ca="1" si="14"/>
        <v>0</v>
      </c>
      <c r="G55" s="53"/>
      <c r="H55" s="275"/>
      <c r="I55" s="15"/>
      <c r="J55" s="52">
        <f t="shared" ca="1" si="15"/>
        <v>0</v>
      </c>
      <c r="K55" s="276">
        <f t="shared" ca="1" si="16"/>
        <v>0</v>
      </c>
      <c r="L55" s="277"/>
      <c r="M55" s="377">
        <f ca="1">SUMIF(DATABASE!$I$3:$I$79,'LOK LOK BAR'!C55,DATABASE!$J$3:$J$25)</f>
        <v>4.9400000000000004</v>
      </c>
      <c r="N55" s="378">
        <f t="shared" ca="1" si="17"/>
        <v>0</v>
      </c>
      <c r="O55" s="72">
        <f t="shared" ca="1" si="18"/>
        <v>4.9400000000000004</v>
      </c>
      <c r="P55" s="278">
        <f t="shared" ca="1" si="19"/>
        <v>0</v>
      </c>
      <c r="Q55" s="314"/>
      <c r="R55" s="137" t="s">
        <v>54</v>
      </c>
      <c r="S55" s="138">
        <v>1</v>
      </c>
      <c r="T55" s="139">
        <f ca="1">+S55*N55</f>
        <v>0</v>
      </c>
    </row>
    <row r="56" spans="1:20" s="327" customFormat="1" ht="24" customHeight="1">
      <c r="A56" s="82" t="s">
        <v>669</v>
      </c>
      <c r="B56" s="16">
        <f t="shared" si="13"/>
        <v>8</v>
      </c>
      <c r="C56" s="83" t="s">
        <v>670</v>
      </c>
      <c r="D56" s="694">
        <v>9.9</v>
      </c>
      <c r="E56" s="19">
        <f ca="1">SUMIF(Summary!$B$30:$B$394,'LOK LOK BAR'!C56,Summary!$F$30:$F$367)</f>
        <v>0</v>
      </c>
      <c r="F56" s="15">
        <f t="shared" ca="1" si="14"/>
        <v>0</v>
      </c>
      <c r="G56" s="53"/>
      <c r="H56" s="275"/>
      <c r="I56" s="15"/>
      <c r="J56" s="52">
        <f t="shared" ca="1" si="15"/>
        <v>0</v>
      </c>
      <c r="K56" s="276">
        <f t="shared" ca="1" si="16"/>
        <v>0</v>
      </c>
      <c r="L56" s="277"/>
      <c r="M56" s="377">
        <f ca="1">SUMIF(DATABASE!$I$3:$I$79,'LOK LOK BAR'!C56,DATABASE!$J$3:$J$25)</f>
        <v>3.29</v>
      </c>
      <c r="N56" s="378">
        <f t="shared" ca="1" si="17"/>
        <v>0</v>
      </c>
      <c r="O56" s="72">
        <f t="shared" ca="1" si="18"/>
        <v>3.29</v>
      </c>
      <c r="P56" s="278">
        <f t="shared" ca="1" si="19"/>
        <v>0</v>
      </c>
      <c r="Q56" s="314"/>
      <c r="R56" s="137" t="s">
        <v>54</v>
      </c>
      <c r="S56" s="138">
        <v>0.66</v>
      </c>
      <c r="T56" s="139">
        <f ca="1">+S56*N56</f>
        <v>0</v>
      </c>
    </row>
    <row r="57" spans="1:20" s="327" customFormat="1" ht="24" customHeight="1">
      <c r="A57" s="82" t="s">
        <v>671</v>
      </c>
      <c r="B57" s="16">
        <f t="shared" si="13"/>
        <v>9</v>
      </c>
      <c r="C57" s="83" t="s">
        <v>672</v>
      </c>
      <c r="D57" s="694">
        <v>9.9</v>
      </c>
      <c r="E57" s="19">
        <f ca="1">SUMIF(Summary!$B$30:$B$394,'LOK LOK BAR'!C57,Summary!$F$30:$F$367)</f>
        <v>0</v>
      </c>
      <c r="F57" s="15">
        <f t="shared" ca="1" si="14"/>
        <v>0</v>
      </c>
      <c r="G57" s="53"/>
      <c r="H57" s="275"/>
      <c r="I57" s="15"/>
      <c r="J57" s="52">
        <f t="shared" ca="1" si="15"/>
        <v>0</v>
      </c>
      <c r="K57" s="276">
        <f t="shared" ca="1" si="16"/>
        <v>0</v>
      </c>
      <c r="L57" s="277"/>
      <c r="M57" s="377">
        <f ca="1">SUMIF(DATABASE!$I$3:$I$79,'LOK LOK BAR'!C57,DATABASE!$J$3:$J$25)</f>
        <v>3.02</v>
      </c>
      <c r="N57" s="378">
        <f t="shared" ca="1" si="17"/>
        <v>0</v>
      </c>
      <c r="O57" s="72">
        <f t="shared" ca="1" si="18"/>
        <v>3.02</v>
      </c>
      <c r="P57" s="278">
        <f t="shared" ca="1" si="19"/>
        <v>0</v>
      </c>
      <c r="Q57" s="314"/>
      <c r="R57" s="137" t="s">
        <v>54</v>
      </c>
      <c r="S57" s="138">
        <v>0.66</v>
      </c>
      <c r="T57" s="139">
        <f ca="1">+S57*N57</f>
        <v>0</v>
      </c>
    </row>
    <row r="58" spans="1:20" s="327" customFormat="1" ht="24" customHeight="1">
      <c r="A58" s="82" t="s">
        <v>673</v>
      </c>
      <c r="B58" s="16">
        <f t="shared" si="13"/>
        <v>10</v>
      </c>
      <c r="C58" s="83" t="s">
        <v>674</v>
      </c>
      <c r="D58" s="694">
        <v>9.9</v>
      </c>
      <c r="E58" s="19">
        <f ca="1">SUMIF(Summary!$B$30:$B$394,'LOK LOK BAR'!C58,Summary!$F$30:$F$367)</f>
        <v>0</v>
      </c>
      <c r="F58" s="15">
        <f t="shared" ca="1" si="14"/>
        <v>0</v>
      </c>
      <c r="G58" s="53"/>
      <c r="H58" s="275"/>
      <c r="I58" s="403"/>
      <c r="J58" s="52">
        <f t="shared" ca="1" si="15"/>
        <v>0</v>
      </c>
      <c r="K58" s="276">
        <f t="shared" ca="1" si="16"/>
        <v>0</v>
      </c>
      <c r="L58" s="277"/>
      <c r="M58" s="377">
        <f ca="1">SUMIF(DATABASE!$I$3:$I$79,'LOK LOK BAR'!C58,DATABASE!$J$3:$J$25)</f>
        <v>3.45</v>
      </c>
      <c r="N58" s="378">
        <f t="shared" ca="1" si="17"/>
        <v>0</v>
      </c>
      <c r="O58" s="72">
        <f t="shared" ca="1" si="18"/>
        <v>3.45</v>
      </c>
      <c r="P58" s="278">
        <f t="shared" ca="1" si="19"/>
        <v>0</v>
      </c>
      <c r="Q58" s="314"/>
      <c r="R58" s="137" t="s">
        <v>54</v>
      </c>
      <c r="S58" s="138">
        <v>0.66</v>
      </c>
      <c r="T58" s="139">
        <f ca="1">+S58*N58</f>
        <v>0</v>
      </c>
    </row>
    <row r="59" spans="1:20" s="6" customFormat="1" ht="24" customHeight="1">
      <c r="A59" s="82" t="s">
        <v>675</v>
      </c>
      <c r="B59" s="16">
        <f t="shared" si="13"/>
        <v>11</v>
      </c>
      <c r="C59" s="83" t="s">
        <v>676</v>
      </c>
      <c r="D59" s="694">
        <v>9.9</v>
      </c>
      <c r="E59" s="19">
        <f ca="1">SUMIF(Summary!$B$30:$B$394,'LOK LOK BAR'!C59,Summary!$F$30:$F$367)</f>
        <v>2</v>
      </c>
      <c r="F59" s="15">
        <f t="shared" ca="1" si="14"/>
        <v>19.8</v>
      </c>
      <c r="G59" s="53"/>
      <c r="H59" s="275"/>
      <c r="I59" s="15"/>
      <c r="J59" s="52">
        <f t="shared" ca="1" si="15"/>
        <v>2</v>
      </c>
      <c r="K59" s="276">
        <f t="shared" ca="1" si="16"/>
        <v>19.8</v>
      </c>
      <c r="L59" s="277"/>
      <c r="M59" s="377">
        <f ca="1">SUMIF(DATABASE!$I$3:$I$79,'LOK LOK BAR'!C59,DATABASE!$J$3:$J$25)</f>
        <v>3.32</v>
      </c>
      <c r="N59" s="378">
        <f t="shared" ca="1" si="17"/>
        <v>6.64</v>
      </c>
      <c r="O59" s="72">
        <f t="shared" ca="1" si="18"/>
        <v>3.32</v>
      </c>
      <c r="P59" s="278">
        <f t="shared" ca="1" si="19"/>
        <v>0</v>
      </c>
      <c r="Q59" s="314"/>
      <c r="R59" s="137" t="s">
        <v>54</v>
      </c>
      <c r="S59" s="138">
        <v>0.66</v>
      </c>
      <c r="T59" s="139">
        <f ca="1">+S59*N59</f>
        <v>4.3823999999999996</v>
      </c>
    </row>
    <row r="60" spans="1:20" s="6" customFormat="1" ht="24" hidden="1" customHeight="1">
      <c r="A60" s="82" t="s">
        <v>677</v>
      </c>
      <c r="B60" s="16">
        <f t="shared" si="13"/>
        <v>12</v>
      </c>
      <c r="C60" s="83" t="s">
        <v>678</v>
      </c>
      <c r="D60" s="694">
        <v>9.9</v>
      </c>
      <c r="E60" s="19">
        <f ca="1">SUMIF(Summary!$B$30:$B$394,'LOK LOK BAR'!C60,Summary!$F$30:$F$367)</f>
        <v>2</v>
      </c>
      <c r="F60" s="15">
        <f t="shared" ca="1" si="14"/>
        <v>19.8</v>
      </c>
      <c r="G60" s="53"/>
      <c r="H60" s="275"/>
      <c r="I60" s="15"/>
      <c r="J60" s="52">
        <f t="shared" ca="1" si="15"/>
        <v>2</v>
      </c>
      <c r="K60" s="276">
        <f t="shared" ca="1" si="16"/>
        <v>19.8</v>
      </c>
      <c r="L60" s="277"/>
      <c r="M60" s="377">
        <f ca="1">SUMIF(DATABASE!$I$3:$I$79,'LOK LOK BAR'!C60,DATABASE!$J$3:$J$25)</f>
        <v>3.16</v>
      </c>
      <c r="N60" s="378">
        <f t="shared" ca="1" si="17"/>
        <v>6.32</v>
      </c>
      <c r="O60" s="72">
        <f t="shared" ca="1" si="18"/>
        <v>3.16</v>
      </c>
      <c r="P60" s="278">
        <f t="shared" ca="1" si="19"/>
        <v>0</v>
      </c>
      <c r="Q60" s="314"/>
      <c r="R60" s="137"/>
      <c r="S60" s="138"/>
      <c r="T60" s="139"/>
    </row>
    <row r="61" spans="1:20" s="6" customFormat="1" ht="24" hidden="1" customHeight="1">
      <c r="A61" s="82" t="s">
        <v>679</v>
      </c>
      <c r="B61" s="16">
        <f t="shared" si="13"/>
        <v>13</v>
      </c>
      <c r="C61" s="83" t="s">
        <v>680</v>
      </c>
      <c r="D61" s="694">
        <v>9.9</v>
      </c>
      <c r="E61" s="19">
        <f ca="1">SUMIF(Summary!$B$30:$B$394,'LOK LOK BAR'!C61,Summary!$F$30:$F$367)</f>
        <v>1</v>
      </c>
      <c r="F61" s="15">
        <f t="shared" ca="1" si="14"/>
        <v>9.9</v>
      </c>
      <c r="G61" s="53"/>
      <c r="H61" s="275"/>
      <c r="I61" s="15"/>
      <c r="J61" s="52">
        <f t="shared" ca="1" si="15"/>
        <v>1</v>
      </c>
      <c r="K61" s="276">
        <f t="shared" ca="1" si="16"/>
        <v>9.9</v>
      </c>
      <c r="L61" s="277"/>
      <c r="M61" s="377">
        <f ca="1">SUMIF(DATABASE!$I$3:$I$79,'LOK LOK BAR'!C61,DATABASE!$J$3:$J$25)</f>
        <v>2.41</v>
      </c>
      <c r="N61" s="378">
        <f t="shared" ca="1" si="17"/>
        <v>2.41</v>
      </c>
      <c r="O61" s="72">
        <f t="shared" ca="1" si="18"/>
        <v>2.41</v>
      </c>
      <c r="P61" s="278">
        <f t="shared" ca="1" si="19"/>
        <v>0</v>
      </c>
      <c r="Q61" s="314"/>
      <c r="R61" s="149"/>
      <c r="S61" s="138"/>
      <c r="T61" s="139"/>
    </row>
    <row r="62" spans="1:20" s="6" customFormat="1" ht="24" hidden="1" customHeight="1">
      <c r="A62" s="317" t="s">
        <v>681</v>
      </c>
      <c r="B62" s="16">
        <f t="shared" si="13"/>
        <v>14</v>
      </c>
      <c r="C62" s="83" t="s">
        <v>682</v>
      </c>
      <c r="D62" s="694">
        <v>9.9</v>
      </c>
      <c r="E62" s="19">
        <f ca="1">SUMIF(Summary!$B$30:$B$394,'LOK LOK BAR'!C62,Summary!$F$30:$F$367)</f>
        <v>0</v>
      </c>
      <c r="F62" s="15">
        <f t="shared" ca="1" si="14"/>
        <v>0</v>
      </c>
      <c r="G62" s="53"/>
      <c r="H62" s="275"/>
      <c r="I62" s="15"/>
      <c r="J62" s="52">
        <f t="shared" ca="1" si="15"/>
        <v>0</v>
      </c>
      <c r="K62" s="276">
        <f t="shared" ca="1" si="16"/>
        <v>0</v>
      </c>
      <c r="L62" s="277"/>
      <c r="M62" s="377">
        <f ca="1">SUMIF(DATABASE!$I$3:$I$79,'LOK LOK BAR'!C62,DATABASE!$J$3:$J$25)</f>
        <v>2.8</v>
      </c>
      <c r="N62" s="378">
        <f t="shared" ca="1" si="17"/>
        <v>0</v>
      </c>
      <c r="O62" s="72">
        <f t="shared" ca="1" si="18"/>
        <v>2.8</v>
      </c>
      <c r="P62" s="278">
        <f t="shared" ca="1" si="19"/>
        <v>0</v>
      </c>
      <c r="Q62" s="314"/>
      <c r="R62" s="149"/>
      <c r="S62" s="138"/>
      <c r="T62" s="139"/>
    </row>
    <row r="63" spans="1:20" s="6" customFormat="1" ht="24" hidden="1" customHeight="1">
      <c r="A63" s="82" t="s">
        <v>683</v>
      </c>
      <c r="B63" s="16">
        <f t="shared" si="13"/>
        <v>15</v>
      </c>
      <c r="C63" s="83" t="s">
        <v>613</v>
      </c>
      <c r="D63" s="694">
        <v>9.9</v>
      </c>
      <c r="E63" s="19">
        <f ca="1">SUMIF(Summary!$B$30:$B$394,'LOK LOK BAR'!C63,Summary!$F$30:$F$367)</f>
        <v>0</v>
      </c>
      <c r="F63" s="15">
        <f t="shared" ca="1" si="14"/>
        <v>0</v>
      </c>
      <c r="G63" s="53"/>
      <c r="H63" s="275"/>
      <c r="I63" s="15"/>
      <c r="J63" s="52">
        <f t="shared" ca="1" si="15"/>
        <v>0</v>
      </c>
      <c r="K63" s="276">
        <f t="shared" ca="1" si="16"/>
        <v>0</v>
      </c>
      <c r="L63" s="277"/>
      <c r="M63" s="377">
        <f ca="1">SUMIF(DATABASE!$I$3:$I$79,'LOK LOK BAR'!C63,DATABASE!$J$3:$J$25)</f>
        <v>2.08</v>
      </c>
      <c r="N63" s="378">
        <f t="shared" ca="1" si="17"/>
        <v>0</v>
      </c>
      <c r="O63" s="72">
        <f t="shared" ca="1" si="18"/>
        <v>2.08</v>
      </c>
      <c r="P63" s="278">
        <f t="shared" ca="1" si="19"/>
        <v>0</v>
      </c>
      <c r="Q63" s="314"/>
      <c r="R63" s="143"/>
      <c r="S63" s="144"/>
      <c r="T63" s="145"/>
    </row>
    <row r="64" spans="1:20" s="6" customFormat="1" ht="24" hidden="1" customHeight="1">
      <c r="A64" s="6" t="s">
        <v>684</v>
      </c>
      <c r="B64" s="16">
        <f t="shared" si="13"/>
        <v>16</v>
      </c>
      <c r="C64" s="419" t="s">
        <v>685</v>
      </c>
      <c r="D64" s="694">
        <v>9.9</v>
      </c>
      <c r="E64" s="19">
        <f ca="1">SUMIF(Summary!$B$30:$B$394,'LOK LOK BAR'!C64,Summary!$F$30:$F$367)</f>
        <v>2</v>
      </c>
      <c r="F64" s="15">
        <f t="shared" ca="1" si="14"/>
        <v>19.8</v>
      </c>
      <c r="G64" s="53"/>
      <c r="H64" s="275"/>
      <c r="I64" s="15"/>
      <c r="J64" s="52">
        <f t="shared" ca="1" si="15"/>
        <v>2</v>
      </c>
      <c r="K64" s="276">
        <f t="shared" ca="1" si="16"/>
        <v>19.8</v>
      </c>
      <c r="L64" s="277"/>
      <c r="M64" s="377">
        <f ca="1">SUMIF(DATABASE!$I$3:$I$79,'LOK LOK BAR'!C64,DATABASE!$J$3:$J$25)</f>
        <v>2.3199999999999998</v>
      </c>
      <c r="N64" s="378">
        <f t="shared" ca="1" si="17"/>
        <v>4.6399999999999997</v>
      </c>
      <c r="O64" s="72">
        <f t="shared" ca="1" si="18"/>
        <v>2.3199999999999998</v>
      </c>
      <c r="P64" s="278">
        <f t="shared" ca="1" si="19"/>
        <v>0</v>
      </c>
      <c r="Q64" s="314"/>
      <c r="R64" s="137" t="s">
        <v>59</v>
      </c>
      <c r="S64" s="138">
        <v>1.5</v>
      </c>
      <c r="T64" s="139">
        <f ca="1">+S64*N64</f>
        <v>6.9599999999999991</v>
      </c>
    </row>
    <row r="65" spans="1:20" s="6" customFormat="1" ht="24" hidden="1" customHeight="1">
      <c r="A65" s="6" t="s">
        <v>686</v>
      </c>
      <c r="B65" s="16">
        <f t="shared" si="13"/>
        <v>17</v>
      </c>
      <c r="C65" s="419" t="s">
        <v>687</v>
      </c>
      <c r="D65" s="694">
        <v>9.9</v>
      </c>
      <c r="E65" s="19">
        <f ca="1">SUMIF(Summary!$B$30:$B$394,'LOK LOK BAR'!C65,Summary!$F$30:$F$367)</f>
        <v>0</v>
      </c>
      <c r="F65" s="15">
        <f t="shared" ca="1" si="14"/>
        <v>0</v>
      </c>
      <c r="G65" s="53"/>
      <c r="H65" s="275"/>
      <c r="I65" s="15"/>
      <c r="J65" s="52">
        <f t="shared" ca="1" si="15"/>
        <v>0</v>
      </c>
      <c r="K65" s="276">
        <f t="shared" ca="1" si="16"/>
        <v>0</v>
      </c>
      <c r="L65" s="277"/>
      <c r="M65" s="377">
        <f ca="1">SUMIF(DATABASE!$I$3:$I$79,'LOK LOK BAR'!C65,DATABASE!$J$3:$J$25)</f>
        <v>1.6</v>
      </c>
      <c r="N65" s="378">
        <f t="shared" ca="1" si="17"/>
        <v>0</v>
      </c>
      <c r="O65" s="72">
        <f t="shared" ca="1" si="18"/>
        <v>1.6</v>
      </c>
      <c r="P65" s="278">
        <f t="shared" ca="1" si="19"/>
        <v>0</v>
      </c>
      <c r="Q65" s="314"/>
      <c r="R65" s="143"/>
      <c r="S65" s="144"/>
      <c r="T65" s="145"/>
    </row>
    <row r="66" spans="1:20" s="6" customFormat="1" ht="24" customHeight="1">
      <c r="A66" s="6" t="s">
        <v>688</v>
      </c>
      <c r="B66" s="16">
        <f t="shared" si="13"/>
        <v>18</v>
      </c>
      <c r="C66" s="419" t="s">
        <v>652</v>
      </c>
      <c r="D66" s="694">
        <v>9.9</v>
      </c>
      <c r="E66" s="19">
        <f ca="1">SUMIF(Summary!$B$30:$B$394,'LOK LOK BAR'!C66,Summary!$F$30:$F$367)</f>
        <v>1</v>
      </c>
      <c r="F66" s="15">
        <f t="shared" ca="1" si="14"/>
        <v>9.9</v>
      </c>
      <c r="G66" s="53"/>
      <c r="H66" s="275"/>
      <c r="I66" s="15"/>
      <c r="J66" s="52">
        <f t="shared" ca="1" si="15"/>
        <v>1</v>
      </c>
      <c r="K66" s="276">
        <f t="shared" ca="1" si="16"/>
        <v>9.9</v>
      </c>
      <c r="L66" s="277"/>
      <c r="M66" s="377">
        <f ca="1">SUMIF(DATABASE!$I$3:$I$79,'LOK LOK BAR'!C66,DATABASE!$J$3:$J$25)</f>
        <v>4.71</v>
      </c>
      <c r="N66" s="378">
        <f t="shared" ca="1" si="17"/>
        <v>4.71</v>
      </c>
      <c r="O66" s="72">
        <f t="shared" ca="1" si="18"/>
        <v>4.71</v>
      </c>
      <c r="P66" s="278">
        <f t="shared" ca="1" si="19"/>
        <v>0</v>
      </c>
      <c r="Q66" s="314"/>
      <c r="R66" s="137" t="s">
        <v>54</v>
      </c>
      <c r="S66" s="138">
        <v>1</v>
      </c>
      <c r="T66" s="139">
        <f ca="1">+S66*N66</f>
        <v>4.71</v>
      </c>
    </row>
    <row r="67" spans="1:20" s="6" customFormat="1" ht="24" customHeight="1">
      <c r="A67" s="6" t="s">
        <v>689</v>
      </c>
      <c r="B67" s="16">
        <f t="shared" si="13"/>
        <v>19</v>
      </c>
      <c r="C67" s="419" t="s">
        <v>690</v>
      </c>
      <c r="D67" s="694">
        <v>9.9</v>
      </c>
      <c r="E67" s="19">
        <f ca="1">SUMIF(Summary!$B$30:$B$394,'LOK LOK BAR'!C67,Summary!$F$30:$F$367)</f>
        <v>0</v>
      </c>
      <c r="F67" s="15">
        <f t="shared" ca="1" si="14"/>
        <v>0</v>
      </c>
      <c r="G67" s="53"/>
      <c r="H67" s="275"/>
      <c r="I67" s="15"/>
      <c r="J67" s="52">
        <f t="shared" ca="1" si="15"/>
        <v>0</v>
      </c>
      <c r="K67" s="276">
        <f t="shared" ca="1" si="16"/>
        <v>0</v>
      </c>
      <c r="L67" s="277"/>
      <c r="M67" s="377">
        <f ca="1">SUMIF(DATABASE!$I$3:$I$79,'LOK LOK BAR'!C67,DATABASE!$J$3:$J$25)</f>
        <v>3.54</v>
      </c>
      <c r="N67" s="378">
        <f t="shared" ca="1" si="17"/>
        <v>0</v>
      </c>
      <c r="O67" s="72">
        <f t="shared" ca="1" si="18"/>
        <v>3.54</v>
      </c>
      <c r="P67" s="278">
        <f t="shared" ca="1" si="19"/>
        <v>0</v>
      </c>
      <c r="Q67" s="314"/>
      <c r="R67" s="137" t="s">
        <v>54</v>
      </c>
      <c r="S67" s="138">
        <v>0.66</v>
      </c>
      <c r="T67" s="139">
        <f ca="1">+S67*N67</f>
        <v>0</v>
      </c>
    </row>
    <row r="68" spans="1:20" s="6" customFormat="1" ht="24" hidden="1" customHeight="1">
      <c r="B68" s="16"/>
      <c r="C68" s="419"/>
      <c r="D68" s="694"/>
      <c r="E68" s="19"/>
      <c r="F68" s="15"/>
      <c r="G68" s="53"/>
      <c r="H68" s="275"/>
      <c r="I68" s="15"/>
      <c r="J68" s="52"/>
      <c r="K68" s="276"/>
      <c r="L68" s="277"/>
      <c r="M68" s="377"/>
      <c r="N68" s="378"/>
      <c r="O68" s="72"/>
      <c r="P68" s="278"/>
      <c r="Q68" s="314"/>
      <c r="R68" s="143"/>
      <c r="S68" s="144"/>
      <c r="T68" s="145"/>
    </row>
    <row r="69" spans="1:20" s="327" customFormat="1" ht="24" hidden="1" customHeight="1">
      <c r="A69" s="7"/>
      <c r="B69" s="16"/>
      <c r="C69" s="693" t="s">
        <v>691</v>
      </c>
      <c r="D69" s="694"/>
      <c r="E69" s="19"/>
      <c r="F69" s="15"/>
      <c r="G69" s="53"/>
      <c r="H69" s="275"/>
      <c r="I69" s="15"/>
      <c r="J69" s="52"/>
      <c r="K69" s="276"/>
      <c r="L69" s="277"/>
      <c r="M69" s="377"/>
      <c r="N69" s="378"/>
      <c r="O69" s="72"/>
      <c r="P69" s="278"/>
      <c r="Q69" s="314"/>
      <c r="R69" s="143"/>
      <c r="S69" s="144"/>
      <c r="T69" s="145"/>
    </row>
    <row r="70" spans="1:20" s="6" customFormat="1" ht="24" hidden="1" customHeight="1">
      <c r="B70" s="16">
        <v>1</v>
      </c>
      <c r="C70" s="695"/>
      <c r="D70" s="694"/>
      <c r="E70" s="19"/>
      <c r="F70" s="15"/>
      <c r="G70" s="53"/>
      <c r="H70" s="275"/>
      <c r="I70" s="15"/>
      <c r="J70" s="52"/>
      <c r="K70" s="276"/>
      <c r="L70" s="277"/>
      <c r="M70" s="377"/>
      <c r="N70" s="378"/>
      <c r="O70" s="72"/>
      <c r="P70" s="278"/>
      <c r="Q70" s="696"/>
      <c r="R70" s="429"/>
      <c r="S70" s="428"/>
      <c r="T70" s="139">
        <f>+S70*E70</f>
        <v>0</v>
      </c>
    </row>
    <row r="71" spans="1:20" s="6" customFormat="1" ht="24" hidden="1" customHeight="1">
      <c r="B71" s="16">
        <f t="shared" ref="B71:B79" si="20">+B70+1</f>
        <v>2</v>
      </c>
      <c r="C71" s="695"/>
      <c r="D71" s="694"/>
      <c r="E71" s="19"/>
      <c r="F71" s="15"/>
      <c r="G71" s="53"/>
      <c r="H71" s="275"/>
      <c r="I71" s="15"/>
      <c r="J71" s="52"/>
      <c r="K71" s="276"/>
      <c r="L71" s="277"/>
      <c r="M71" s="377"/>
      <c r="N71" s="378"/>
      <c r="O71" s="72"/>
      <c r="P71" s="278"/>
      <c r="Q71" s="314"/>
      <c r="R71" s="143"/>
      <c r="S71" s="144"/>
      <c r="T71" s="145"/>
    </row>
    <row r="72" spans="1:20" s="6" customFormat="1" ht="24" hidden="1" customHeight="1">
      <c r="B72" s="16">
        <f t="shared" si="20"/>
        <v>3</v>
      </c>
      <c r="C72" s="695"/>
      <c r="D72" s="694"/>
      <c r="E72" s="19"/>
      <c r="F72" s="15"/>
      <c r="G72" s="53"/>
      <c r="H72" s="275"/>
      <c r="I72" s="15"/>
      <c r="J72" s="52"/>
      <c r="K72" s="276"/>
      <c r="L72" s="277"/>
      <c r="M72" s="377"/>
      <c r="N72" s="378"/>
      <c r="O72" s="72"/>
      <c r="P72" s="278"/>
      <c r="Q72" s="314"/>
      <c r="R72" s="143"/>
      <c r="S72" s="144"/>
      <c r="T72" s="145"/>
    </row>
    <row r="73" spans="1:20" s="6" customFormat="1" ht="24" hidden="1" customHeight="1">
      <c r="B73" s="16">
        <f t="shared" si="20"/>
        <v>4</v>
      </c>
      <c r="C73" s="695"/>
      <c r="D73" s="694"/>
      <c r="E73" s="19"/>
      <c r="F73" s="15"/>
      <c r="G73" s="53"/>
      <c r="H73" s="275"/>
      <c r="I73" s="15"/>
      <c r="J73" s="52"/>
      <c r="K73" s="276"/>
      <c r="L73" s="277"/>
      <c r="M73" s="377"/>
      <c r="N73" s="378"/>
      <c r="O73" s="72"/>
      <c r="P73" s="278"/>
      <c r="Q73" s="314"/>
      <c r="R73" s="143"/>
      <c r="S73" s="144"/>
      <c r="T73" s="145"/>
    </row>
    <row r="74" spans="1:20" s="6" customFormat="1" ht="24" hidden="1" customHeight="1">
      <c r="B74" s="16">
        <f t="shared" si="20"/>
        <v>5</v>
      </c>
      <c r="C74" s="695"/>
      <c r="D74" s="694"/>
      <c r="E74" s="19"/>
      <c r="F74" s="15"/>
      <c r="G74" s="53"/>
      <c r="H74" s="275"/>
      <c r="I74" s="15"/>
      <c r="J74" s="52"/>
      <c r="K74" s="276"/>
      <c r="L74" s="277"/>
      <c r="M74" s="377"/>
      <c r="N74" s="378"/>
      <c r="O74" s="72"/>
      <c r="P74" s="278"/>
      <c r="Q74" s="314"/>
      <c r="R74" s="143"/>
      <c r="S74" s="144"/>
      <c r="T74" s="145"/>
    </row>
    <row r="75" spans="1:20" s="6" customFormat="1" ht="24" hidden="1" customHeight="1">
      <c r="B75" s="16">
        <f t="shared" si="20"/>
        <v>6</v>
      </c>
      <c r="C75" s="695"/>
      <c r="D75" s="694"/>
      <c r="E75" s="19"/>
      <c r="F75" s="15"/>
      <c r="G75" s="53"/>
      <c r="H75" s="275"/>
      <c r="I75" s="15"/>
      <c r="J75" s="52"/>
      <c r="K75" s="276"/>
      <c r="L75" s="277"/>
      <c r="M75" s="377"/>
      <c r="N75" s="378"/>
      <c r="O75" s="72"/>
      <c r="P75" s="278"/>
      <c r="Q75" s="314"/>
      <c r="R75" s="143"/>
      <c r="S75" s="144"/>
      <c r="T75" s="145"/>
    </row>
    <row r="76" spans="1:20" s="6" customFormat="1" ht="24" hidden="1" customHeight="1">
      <c r="B76" s="16">
        <f t="shared" si="20"/>
        <v>7</v>
      </c>
      <c r="C76" s="695"/>
      <c r="D76" s="694"/>
      <c r="E76" s="19"/>
      <c r="F76" s="15"/>
      <c r="G76" s="53"/>
      <c r="H76" s="275"/>
      <c r="I76" s="15"/>
      <c r="J76" s="52"/>
      <c r="K76" s="276"/>
      <c r="L76" s="277"/>
      <c r="M76" s="377"/>
      <c r="N76" s="378"/>
      <c r="O76" s="72"/>
      <c r="P76" s="278"/>
      <c r="Q76" s="314"/>
      <c r="R76" s="143"/>
      <c r="S76" s="144"/>
      <c r="T76" s="145"/>
    </row>
    <row r="77" spans="1:20" s="6" customFormat="1" ht="24" hidden="1" customHeight="1">
      <c r="B77" s="16">
        <f t="shared" si="20"/>
        <v>8</v>
      </c>
      <c r="C77" s="695"/>
      <c r="D77" s="276"/>
      <c r="E77" s="19"/>
      <c r="F77" s="15"/>
      <c r="G77" s="53"/>
      <c r="H77" s="275"/>
      <c r="I77" s="15"/>
      <c r="J77" s="52"/>
      <c r="K77" s="276"/>
      <c r="L77" s="277"/>
      <c r="M77" s="377"/>
      <c r="N77" s="378"/>
      <c r="O77" s="72"/>
      <c r="P77" s="278"/>
      <c r="Q77" s="314"/>
      <c r="R77" s="143"/>
      <c r="S77" s="144"/>
      <c r="T77" s="145"/>
    </row>
    <row r="78" spans="1:20" s="6" customFormat="1" ht="24" hidden="1" customHeight="1">
      <c r="B78" s="16">
        <f t="shared" si="20"/>
        <v>9</v>
      </c>
      <c r="C78" s="695"/>
      <c r="D78" s="276"/>
      <c r="E78" s="19"/>
      <c r="F78" s="15"/>
      <c r="G78" s="53"/>
      <c r="H78" s="275"/>
      <c r="I78" s="15"/>
      <c r="J78" s="52"/>
      <c r="K78" s="276"/>
      <c r="L78" s="277"/>
      <c r="M78" s="377"/>
      <c r="N78" s="378"/>
      <c r="O78" s="72"/>
      <c r="P78" s="278"/>
      <c r="Q78" s="314"/>
      <c r="R78" s="143"/>
      <c r="S78" s="144"/>
      <c r="T78" s="145"/>
    </row>
    <row r="79" spans="1:20" s="6" customFormat="1" ht="24" hidden="1" customHeight="1">
      <c r="B79" s="16">
        <f t="shared" si="20"/>
        <v>10</v>
      </c>
      <c r="C79" s="695"/>
      <c r="D79" s="276"/>
      <c r="E79" s="19"/>
      <c r="F79" s="15"/>
      <c r="G79" s="53"/>
      <c r="H79" s="275"/>
      <c r="I79" s="15"/>
      <c r="J79" s="52"/>
      <c r="K79" s="276"/>
      <c r="L79" s="277"/>
      <c r="M79" s="377"/>
      <c r="N79" s="378"/>
      <c r="O79" s="72"/>
      <c r="P79" s="278"/>
      <c r="Q79" s="314"/>
      <c r="R79" s="143"/>
      <c r="S79" s="144"/>
      <c r="T79" s="145"/>
    </row>
    <row r="80" spans="1:20" s="6" customFormat="1" ht="24" hidden="1" customHeight="1" thickBot="1">
      <c r="B80" s="16"/>
      <c r="C80" s="419"/>
      <c r="D80" s="276"/>
      <c r="E80" s="19"/>
      <c r="F80" s="15"/>
      <c r="G80" s="53"/>
      <c r="H80" s="275"/>
      <c r="I80" s="15"/>
      <c r="J80" s="52"/>
      <c r="K80" s="276"/>
      <c r="L80" s="277"/>
      <c r="M80" s="377"/>
      <c r="N80" s="378"/>
      <c r="O80" s="72"/>
      <c r="P80" s="278"/>
      <c r="Q80" s="314"/>
      <c r="R80" s="143"/>
      <c r="S80" s="144"/>
      <c r="T80" s="145"/>
    </row>
    <row r="81" spans="1:21" s="6" customFormat="1" ht="24" hidden="1" customHeight="1" thickBot="1">
      <c r="B81" s="791" t="s">
        <v>37</v>
      </c>
      <c r="C81" s="792"/>
      <c r="D81" s="793"/>
      <c r="E81" s="38">
        <f ca="1">SUM(E48:E80)</f>
        <v>9</v>
      </c>
      <c r="F81" s="39">
        <f ca="1">SUM(F48:F79)</f>
        <v>92.100000000000009</v>
      </c>
      <c r="G81" s="55"/>
      <c r="H81" s="81">
        <f>SUM(H48:H80)</f>
        <v>0</v>
      </c>
      <c r="I81" s="39">
        <f>SUM(I48:I79)</f>
        <v>0</v>
      </c>
      <c r="J81" s="38">
        <f ca="1">SUM(J48:J80)</f>
        <v>9</v>
      </c>
      <c r="K81" s="39">
        <f ca="1">SUM(K48:K79)</f>
        <v>92.100000000000009</v>
      </c>
      <c r="L81" s="284"/>
      <c r="M81" s="379">
        <f ca="1">SUM(M48:M80)</f>
        <v>66.63000000000001</v>
      </c>
      <c r="N81" s="380">
        <f ca="1">SUM(N48:N79)</f>
        <v>29.470000000000002</v>
      </c>
      <c r="O81" s="73">
        <f ca="1">SUM(O48:O80)</f>
        <v>66.63000000000001</v>
      </c>
      <c r="P81" s="285">
        <f ca="1">SUM(P48:P79)</f>
        <v>0</v>
      </c>
      <c r="Q81" s="314"/>
      <c r="R81" s="143"/>
      <c r="S81" s="144"/>
      <c r="T81" s="145"/>
    </row>
    <row r="82" spans="1:21" s="6" customFormat="1" ht="24" hidden="1" customHeight="1">
      <c r="B82" s="16"/>
      <c r="C82" s="419"/>
      <c r="D82" s="276"/>
      <c r="E82" s="19"/>
      <c r="F82" s="15"/>
      <c r="G82" s="53"/>
      <c r="H82" s="275"/>
      <c r="I82" s="15"/>
      <c r="J82" s="52"/>
      <c r="K82" s="276"/>
      <c r="L82" s="277"/>
      <c r="M82" s="377"/>
      <c r="N82" s="378"/>
      <c r="O82" s="72"/>
      <c r="P82" s="278"/>
      <c r="Q82" s="314"/>
      <c r="R82" s="143"/>
      <c r="S82" s="144"/>
      <c r="T82" s="145"/>
    </row>
    <row r="83" spans="1:21" s="6" customFormat="1" ht="24" hidden="1" customHeight="1">
      <c r="B83" s="16"/>
      <c r="C83" s="693" t="s">
        <v>692</v>
      </c>
      <c r="D83" s="276"/>
      <c r="E83" s="19"/>
      <c r="F83" s="15"/>
      <c r="G83" s="53"/>
      <c r="H83" s="275"/>
      <c r="I83" s="15"/>
      <c r="J83" s="52"/>
      <c r="K83" s="276"/>
      <c r="L83" s="277"/>
      <c r="M83" s="377"/>
      <c r="N83" s="378"/>
      <c r="O83" s="72"/>
      <c r="P83" s="278"/>
      <c r="Q83" s="314"/>
      <c r="R83" s="143"/>
      <c r="S83" s="144"/>
      <c r="T83" s="145"/>
    </row>
    <row r="84" spans="1:21" s="82" customFormat="1" ht="24" hidden="1" customHeight="1">
      <c r="A84" s="82" t="s">
        <v>693</v>
      </c>
      <c r="B84" s="16">
        <v>1</v>
      </c>
      <c r="C84" s="83" t="s">
        <v>490</v>
      </c>
      <c r="D84" s="276">
        <v>1.5</v>
      </c>
      <c r="E84" s="19">
        <f ca="1">SUMIF(Summary!$B$30:$B$394,'LOK LOK BAR'!C84,Summary!$F$30:$F$367)</f>
        <v>11</v>
      </c>
      <c r="F84" s="15">
        <f ca="1">E84*D84</f>
        <v>16.5</v>
      </c>
      <c r="G84" s="53"/>
      <c r="H84" s="275"/>
      <c r="I84" s="15">
        <f t="shared" ref="I84:I147" si="21">H84*D84</f>
        <v>0</v>
      </c>
      <c r="J84" s="52">
        <f t="shared" ref="J84:J110" ca="1" si="22">+E84-H84</f>
        <v>11</v>
      </c>
      <c r="K84" s="276">
        <f t="shared" ref="K84:K110" ca="1" si="23">+J84*D84</f>
        <v>16.5</v>
      </c>
      <c r="L84" s="277"/>
      <c r="M84" s="377">
        <f ca="1">SUMIF(DATABASE!$L$3:$L$73,'LOK LOK BAR'!C84,DATABASE!$M$3:$M$72)</f>
        <v>0.39</v>
      </c>
      <c r="N84" s="378">
        <f ca="1">+M84*J84</f>
        <v>4.29</v>
      </c>
      <c r="O84" s="72">
        <f ca="1">+M84</f>
        <v>0.39</v>
      </c>
      <c r="P84" s="278">
        <f t="shared" ref="P84:P147" ca="1" si="24">+O84*H84</f>
        <v>0</v>
      </c>
      <c r="Q84" s="314"/>
      <c r="R84" s="697" t="s">
        <v>694</v>
      </c>
      <c r="S84" s="144">
        <v>3</v>
      </c>
      <c r="T84" s="145"/>
    </row>
    <row r="85" spans="1:21" s="82" customFormat="1" ht="24" hidden="1" customHeight="1">
      <c r="A85" s="82" t="s">
        <v>695</v>
      </c>
      <c r="B85" s="16">
        <f>+B84+1</f>
        <v>2</v>
      </c>
      <c r="C85" s="83" t="s">
        <v>586</v>
      </c>
      <c r="D85" s="276">
        <v>2</v>
      </c>
      <c r="E85" s="19">
        <f ca="1">SUMIF(Summary!$B$30:$B$394,'LOK LOK BAR'!C85,Summary!$F$30:$F$367)</f>
        <v>4</v>
      </c>
      <c r="F85" s="15">
        <f t="shared" ref="F85:F110" ca="1" si="25">E85*D85</f>
        <v>8</v>
      </c>
      <c r="G85" s="53"/>
      <c r="H85" s="275"/>
      <c r="I85" s="15">
        <f t="shared" si="21"/>
        <v>0</v>
      </c>
      <c r="J85" s="52">
        <f t="shared" ca="1" si="22"/>
        <v>4</v>
      </c>
      <c r="K85" s="276">
        <f t="shared" ca="1" si="23"/>
        <v>8</v>
      </c>
      <c r="L85" s="277"/>
      <c r="M85" s="377">
        <f ca="1">SUMIF(DATABASE!$L$3:$L$73,'LOK LOK BAR'!C85,DATABASE!$M$3:$M$72)</f>
        <v>0.65</v>
      </c>
      <c r="N85" s="378">
        <f t="shared" ref="N85:N148" ca="1" si="26">+M85*J85</f>
        <v>2.6</v>
      </c>
      <c r="O85" s="72">
        <f t="shared" ref="O85:O148" ca="1" si="27">+M85</f>
        <v>0.65</v>
      </c>
      <c r="P85" s="278">
        <f t="shared" ca="1" si="24"/>
        <v>0</v>
      </c>
      <c r="Q85" s="314"/>
      <c r="R85" s="698" t="s">
        <v>696</v>
      </c>
      <c r="S85" s="144">
        <v>3</v>
      </c>
      <c r="T85" s="145"/>
    </row>
    <row r="86" spans="1:21" s="82" customFormat="1" ht="24" hidden="1" customHeight="1">
      <c r="A86" s="82" t="s">
        <v>697</v>
      </c>
      <c r="B86" s="16">
        <f t="shared" ref="B86:B94" si="28">+B85+1</f>
        <v>3</v>
      </c>
      <c r="C86" s="83" t="s">
        <v>698</v>
      </c>
      <c r="D86" s="276">
        <v>2.5</v>
      </c>
      <c r="E86" s="19">
        <f ca="1">SUMIF(Summary!$B$30:$B$394,'LOK LOK BAR'!C86,Summary!$F$30:$F$367)</f>
        <v>0</v>
      </c>
      <c r="F86" s="15">
        <f t="shared" ca="1" si="25"/>
        <v>0</v>
      </c>
      <c r="G86" s="53"/>
      <c r="H86" s="275"/>
      <c r="I86" s="15">
        <f t="shared" si="21"/>
        <v>0</v>
      </c>
      <c r="J86" s="52">
        <f t="shared" ca="1" si="22"/>
        <v>0</v>
      </c>
      <c r="K86" s="276">
        <f t="shared" ca="1" si="23"/>
        <v>0</v>
      </c>
      <c r="L86" s="277"/>
      <c r="M86" s="377">
        <f ca="1">SUMIF(DATABASE!$L$3:$L$73,'LOK LOK BAR'!C86,DATABASE!$M$3:$M$72)</f>
        <v>1</v>
      </c>
      <c r="N86" s="378">
        <f t="shared" ca="1" si="26"/>
        <v>0</v>
      </c>
      <c r="O86" s="72">
        <f t="shared" ca="1" si="27"/>
        <v>1</v>
      </c>
      <c r="P86" s="278">
        <f t="shared" ca="1" si="24"/>
        <v>0</v>
      </c>
      <c r="Q86" s="314"/>
      <c r="R86" s="137" t="s">
        <v>699</v>
      </c>
      <c r="S86" s="138">
        <v>3</v>
      </c>
      <c r="T86" s="139">
        <f t="shared" ref="T86:T94" ca="1" si="29">+S86*E86</f>
        <v>0</v>
      </c>
    </row>
    <row r="87" spans="1:21" s="82" customFormat="1" ht="24" hidden="1" customHeight="1">
      <c r="A87" s="82" t="s">
        <v>700</v>
      </c>
      <c r="B87" s="16">
        <f t="shared" si="28"/>
        <v>4</v>
      </c>
      <c r="C87" s="83" t="s">
        <v>701</v>
      </c>
      <c r="D87" s="276">
        <v>2.5</v>
      </c>
      <c r="E87" s="19">
        <f ca="1">SUMIF(Summary!$B$30:$B$394,'LOK LOK BAR'!C87,Summary!$F$30:$F$367)</f>
        <v>0</v>
      </c>
      <c r="F87" s="15">
        <f t="shared" ca="1" si="25"/>
        <v>0</v>
      </c>
      <c r="G87" s="53"/>
      <c r="H87" s="275"/>
      <c r="I87" s="15">
        <f t="shared" si="21"/>
        <v>0</v>
      </c>
      <c r="J87" s="52">
        <f t="shared" ca="1" si="22"/>
        <v>0</v>
      </c>
      <c r="K87" s="276">
        <f t="shared" ca="1" si="23"/>
        <v>0</v>
      </c>
      <c r="L87" s="277"/>
      <c r="M87" s="377">
        <f ca="1">SUMIF(DATABASE!$L$3:$L$73,'LOK LOK BAR'!C87,DATABASE!$M$3:$M$72)</f>
        <v>1</v>
      </c>
      <c r="N87" s="378">
        <f t="shared" ca="1" si="26"/>
        <v>0</v>
      </c>
      <c r="O87" s="72">
        <f t="shared" ca="1" si="27"/>
        <v>1</v>
      </c>
      <c r="P87" s="278">
        <f t="shared" ca="1" si="24"/>
        <v>0</v>
      </c>
      <c r="Q87" s="314"/>
      <c r="R87" s="137" t="s">
        <v>702</v>
      </c>
      <c r="S87" s="138">
        <v>3</v>
      </c>
      <c r="T87" s="139">
        <f t="shared" ca="1" si="29"/>
        <v>0</v>
      </c>
    </row>
    <row r="88" spans="1:21" s="82" customFormat="1" ht="24" hidden="1" customHeight="1">
      <c r="A88" s="82" t="s">
        <v>703</v>
      </c>
      <c r="B88" s="16">
        <f t="shared" si="28"/>
        <v>5</v>
      </c>
      <c r="C88" s="83" t="s">
        <v>614</v>
      </c>
      <c r="D88" s="401">
        <v>2.5</v>
      </c>
      <c r="E88" s="19">
        <f ca="1">SUMIF(Summary!$B$30:$B$394,'LOK LOK BAR'!C88,Summary!$F$30:$F$367)</f>
        <v>8</v>
      </c>
      <c r="F88" s="403">
        <f t="shared" ca="1" si="25"/>
        <v>20</v>
      </c>
      <c r="G88" s="53"/>
      <c r="H88" s="275"/>
      <c r="I88" s="403">
        <f t="shared" si="21"/>
        <v>0</v>
      </c>
      <c r="J88" s="404">
        <v>0</v>
      </c>
      <c r="K88" s="401">
        <f t="shared" si="23"/>
        <v>0</v>
      </c>
      <c r="L88" s="277"/>
      <c r="M88" s="377">
        <f ca="1">SUMIF(DATABASE!$L$3:$L$73,'LOK LOK BAR'!C88,DATABASE!$M$3:$M$72)</f>
        <v>0.8</v>
      </c>
      <c r="N88" s="378">
        <f t="shared" ca="1" si="26"/>
        <v>0</v>
      </c>
      <c r="O88" s="72">
        <f t="shared" ca="1" si="27"/>
        <v>0.8</v>
      </c>
      <c r="P88" s="278">
        <f t="shared" ca="1" si="24"/>
        <v>0</v>
      </c>
      <c r="Q88" s="314"/>
      <c r="R88" s="137" t="s">
        <v>704</v>
      </c>
      <c r="S88" s="138">
        <v>1</v>
      </c>
      <c r="T88" s="139">
        <f t="shared" ca="1" si="29"/>
        <v>8</v>
      </c>
    </row>
    <row r="89" spans="1:21" s="82" customFormat="1" ht="24" hidden="1" customHeight="1">
      <c r="A89" s="82" t="s">
        <v>705</v>
      </c>
      <c r="B89" s="16">
        <f t="shared" si="28"/>
        <v>6</v>
      </c>
      <c r="C89" s="83" t="s">
        <v>491</v>
      </c>
      <c r="D89" s="276">
        <v>2.5</v>
      </c>
      <c r="E89" s="19">
        <f ca="1">SUMIF(Summary!$B$30:$B$394,'LOK LOK BAR'!C89,Summary!$F$30:$F$367)</f>
        <v>3</v>
      </c>
      <c r="F89" s="15">
        <f t="shared" ca="1" si="25"/>
        <v>7.5</v>
      </c>
      <c r="G89" s="53"/>
      <c r="H89" s="275"/>
      <c r="I89" s="15">
        <f t="shared" si="21"/>
        <v>0</v>
      </c>
      <c r="J89" s="52">
        <f t="shared" ca="1" si="22"/>
        <v>3</v>
      </c>
      <c r="K89" s="276">
        <f t="shared" ca="1" si="23"/>
        <v>7.5</v>
      </c>
      <c r="L89" s="277"/>
      <c r="M89" s="377">
        <f ca="1">SUMIF(DATABASE!$L$3:$L$73,'LOK LOK BAR'!C89,DATABASE!$M$3:$M$72)</f>
        <v>0.8</v>
      </c>
      <c r="N89" s="378">
        <f t="shared" ca="1" si="26"/>
        <v>2.4000000000000004</v>
      </c>
      <c r="O89" s="72">
        <f t="shared" ca="1" si="27"/>
        <v>0.8</v>
      </c>
      <c r="P89" s="278">
        <f t="shared" ca="1" si="24"/>
        <v>0</v>
      </c>
      <c r="Q89" s="314"/>
      <c r="R89" s="137"/>
      <c r="S89" s="138">
        <v>1</v>
      </c>
      <c r="T89" s="139">
        <f t="shared" ca="1" si="29"/>
        <v>3</v>
      </c>
    </row>
    <row r="90" spans="1:21" s="82" customFormat="1" ht="24" hidden="1" customHeight="1">
      <c r="A90" s="82" t="s">
        <v>706</v>
      </c>
      <c r="B90" s="16">
        <f t="shared" si="28"/>
        <v>7</v>
      </c>
      <c r="C90" s="83" t="s">
        <v>707</v>
      </c>
      <c r="D90" s="276">
        <v>3</v>
      </c>
      <c r="E90" s="19">
        <f ca="1">SUMIF(Summary!$B$30:$B$394,'LOK LOK BAR'!C90,Summary!$F$30:$F$367)</f>
        <v>3</v>
      </c>
      <c r="F90" s="15">
        <f t="shared" ca="1" si="25"/>
        <v>9</v>
      </c>
      <c r="G90" s="53"/>
      <c r="H90" s="275"/>
      <c r="I90" s="15">
        <f t="shared" si="21"/>
        <v>0</v>
      </c>
      <c r="J90" s="52">
        <f t="shared" ca="1" si="22"/>
        <v>3</v>
      </c>
      <c r="K90" s="276">
        <f t="shared" ca="1" si="23"/>
        <v>9</v>
      </c>
      <c r="L90" s="277"/>
      <c r="M90" s="377">
        <f ca="1">SUMIF(DATABASE!$L$3:$L$73,'LOK LOK BAR'!C90,DATABASE!$M$3:$M$72)</f>
        <v>1.05</v>
      </c>
      <c r="N90" s="378">
        <f t="shared" ca="1" si="26"/>
        <v>3.1500000000000004</v>
      </c>
      <c r="O90" s="72">
        <f t="shared" ca="1" si="27"/>
        <v>1.05</v>
      </c>
      <c r="P90" s="278">
        <f t="shared" ca="1" si="24"/>
        <v>0</v>
      </c>
      <c r="Q90" s="314"/>
      <c r="R90" s="137" t="s">
        <v>696</v>
      </c>
      <c r="S90" s="138">
        <v>3</v>
      </c>
      <c r="T90" s="139">
        <f t="shared" ca="1" si="29"/>
        <v>9</v>
      </c>
      <c r="U90" s="484"/>
    </row>
    <row r="91" spans="1:21" s="82" customFormat="1" ht="24" hidden="1" customHeight="1">
      <c r="A91" s="82" t="s">
        <v>708</v>
      </c>
      <c r="B91" s="16">
        <f t="shared" si="28"/>
        <v>8</v>
      </c>
      <c r="C91" s="83" t="s">
        <v>587</v>
      </c>
      <c r="D91" s="276">
        <v>4</v>
      </c>
      <c r="E91" s="19">
        <f ca="1">SUMIF(Summary!$B$30:$B$394,'LOK LOK BAR'!C91,Summary!$F$30:$F$367)</f>
        <v>1</v>
      </c>
      <c r="F91" s="15">
        <f t="shared" ca="1" si="25"/>
        <v>4</v>
      </c>
      <c r="G91" s="53"/>
      <c r="H91" s="275"/>
      <c r="I91" s="15">
        <f t="shared" si="21"/>
        <v>0</v>
      </c>
      <c r="J91" s="52">
        <f t="shared" ca="1" si="22"/>
        <v>1</v>
      </c>
      <c r="K91" s="276">
        <f t="shared" ca="1" si="23"/>
        <v>4</v>
      </c>
      <c r="L91" s="277"/>
      <c r="M91" s="377">
        <f ca="1">SUMIF(DATABASE!$L$3:$L$73,'LOK LOK BAR'!C91,DATABASE!$M$3:$M$72)</f>
        <v>1.64</v>
      </c>
      <c r="N91" s="378">
        <f t="shared" ca="1" si="26"/>
        <v>1.64</v>
      </c>
      <c r="O91" s="72">
        <f t="shared" ca="1" si="27"/>
        <v>1.64</v>
      </c>
      <c r="P91" s="278">
        <f t="shared" ca="1" si="24"/>
        <v>0</v>
      </c>
      <c r="Q91" s="314"/>
      <c r="R91" s="137" t="s">
        <v>709</v>
      </c>
      <c r="S91" s="144">
        <v>2</v>
      </c>
      <c r="T91" s="139">
        <f t="shared" ca="1" si="29"/>
        <v>2</v>
      </c>
    </row>
    <row r="92" spans="1:21" s="82" customFormat="1" ht="24" hidden="1" customHeight="1">
      <c r="A92" s="82" t="s">
        <v>710</v>
      </c>
      <c r="B92" s="16">
        <f t="shared" si="28"/>
        <v>9</v>
      </c>
      <c r="C92" s="83" t="s">
        <v>653</v>
      </c>
      <c r="D92" s="276">
        <v>4</v>
      </c>
      <c r="E92" s="19">
        <f ca="1">SUMIF(Summary!$B$30:$B$394,'LOK LOK BAR'!C92,Summary!$F$30:$F$367)</f>
        <v>0</v>
      </c>
      <c r="F92" s="15">
        <f t="shared" ca="1" si="25"/>
        <v>0</v>
      </c>
      <c r="G92" s="53"/>
      <c r="H92" s="275"/>
      <c r="I92" s="15">
        <f t="shared" si="21"/>
        <v>0</v>
      </c>
      <c r="J92" s="52">
        <f t="shared" ca="1" si="22"/>
        <v>0</v>
      </c>
      <c r="K92" s="276">
        <f t="shared" ca="1" si="23"/>
        <v>0</v>
      </c>
      <c r="L92" s="277"/>
      <c r="M92" s="377">
        <f ca="1">SUMIF(DATABASE!$L$3:$L$73,'LOK LOK BAR'!C92,DATABASE!$M$3:$M$72)</f>
        <v>2.13</v>
      </c>
      <c r="N92" s="378">
        <f t="shared" ca="1" si="26"/>
        <v>0</v>
      </c>
      <c r="O92" s="72">
        <f t="shared" ca="1" si="27"/>
        <v>2.13</v>
      </c>
      <c r="P92" s="278">
        <f t="shared" ca="1" si="24"/>
        <v>0</v>
      </c>
      <c r="Q92" s="314"/>
      <c r="R92" s="698" t="s">
        <v>711</v>
      </c>
      <c r="S92" s="144">
        <v>2</v>
      </c>
      <c r="T92" s="139">
        <f t="shared" ca="1" si="29"/>
        <v>0</v>
      </c>
    </row>
    <row r="93" spans="1:21" s="82" customFormat="1" ht="24" hidden="1" customHeight="1">
      <c r="A93" s="82" t="s">
        <v>712</v>
      </c>
      <c r="B93" s="16">
        <f t="shared" si="28"/>
        <v>10</v>
      </c>
      <c r="C93" s="83" t="s">
        <v>588</v>
      </c>
      <c r="D93" s="401">
        <v>4</v>
      </c>
      <c r="E93" s="19">
        <f ca="1">SUMIF(Summary!$B$30:$B$394,'LOK LOK BAR'!C93,Summary!$F$30:$F$367)</f>
        <v>5</v>
      </c>
      <c r="F93" s="403">
        <f t="shared" ca="1" si="25"/>
        <v>20</v>
      </c>
      <c r="G93" s="53"/>
      <c r="H93" s="275"/>
      <c r="I93" s="403">
        <f t="shared" si="21"/>
        <v>0</v>
      </c>
      <c r="J93" s="404">
        <v>0</v>
      </c>
      <c r="K93" s="401">
        <f t="shared" si="23"/>
        <v>0</v>
      </c>
      <c r="L93" s="277"/>
      <c r="M93" s="377">
        <f ca="1">SUMIF(DATABASE!$L$3:$L$73,'LOK LOK BAR'!C93,DATABASE!$M$3:$M$72)</f>
        <v>2.8</v>
      </c>
      <c r="N93" s="378">
        <f t="shared" ca="1" si="26"/>
        <v>0</v>
      </c>
      <c r="O93" s="72">
        <f t="shared" ca="1" si="27"/>
        <v>2.8</v>
      </c>
      <c r="P93" s="278">
        <f t="shared" ca="1" si="24"/>
        <v>0</v>
      </c>
      <c r="Q93" s="314"/>
      <c r="R93" s="698"/>
      <c r="S93" s="144">
        <v>1</v>
      </c>
      <c r="T93" s="139">
        <f t="shared" ca="1" si="29"/>
        <v>5</v>
      </c>
    </row>
    <row r="94" spans="1:21" s="82" customFormat="1" ht="24" hidden="1" customHeight="1">
      <c r="A94" s="82" t="s">
        <v>713</v>
      </c>
      <c r="B94" s="16">
        <f t="shared" si="28"/>
        <v>11</v>
      </c>
      <c r="C94" s="83" t="s">
        <v>492</v>
      </c>
      <c r="D94" s="401">
        <v>2</v>
      </c>
      <c r="E94" s="19">
        <f ca="1">SUMIF(Summary!$B$30:$B$394,'LOK LOK BAR'!C94,Summary!$F$30:$F$367)</f>
        <v>6</v>
      </c>
      <c r="F94" s="403">
        <f t="shared" ca="1" si="25"/>
        <v>12</v>
      </c>
      <c r="G94" s="53"/>
      <c r="H94" s="275"/>
      <c r="I94" s="403">
        <f t="shared" si="21"/>
        <v>0</v>
      </c>
      <c r="J94" s="404">
        <v>0</v>
      </c>
      <c r="K94" s="401">
        <f t="shared" si="23"/>
        <v>0</v>
      </c>
      <c r="L94" s="277"/>
      <c r="M94" s="377">
        <f ca="1">SUMIF(DATABASE!$L$3:$L$73,'LOK LOK BAR'!C94,DATABASE!$M$3:$M$72)</f>
        <v>0.55000000000000004</v>
      </c>
      <c r="N94" s="378">
        <f t="shared" ca="1" si="26"/>
        <v>0</v>
      </c>
      <c r="O94" s="72">
        <f t="shared" ca="1" si="27"/>
        <v>0.55000000000000004</v>
      </c>
      <c r="P94" s="278">
        <f t="shared" ca="1" si="24"/>
        <v>0</v>
      </c>
      <c r="Q94" s="314"/>
      <c r="R94" s="697" t="s">
        <v>714</v>
      </c>
      <c r="S94" s="144">
        <v>5</v>
      </c>
      <c r="T94" s="139">
        <f t="shared" ca="1" si="29"/>
        <v>30</v>
      </c>
    </row>
    <row r="95" spans="1:21" s="82" customFormat="1" ht="24" hidden="1" customHeight="1">
      <c r="A95" s="82" t="s">
        <v>715</v>
      </c>
      <c r="B95" s="16">
        <f>+B94+1</f>
        <v>12</v>
      </c>
      <c r="C95" s="699"/>
      <c r="D95" s="401"/>
      <c r="E95" s="19">
        <f ca="1">SUMIF(Summary!$B$30:$B$394,'LOK LOK BAR'!C95,Summary!$F$30:$F$367)</f>
        <v>0</v>
      </c>
      <c r="F95" s="403"/>
      <c r="G95" s="53"/>
      <c r="H95" s="275"/>
      <c r="I95" s="403"/>
      <c r="J95" s="404"/>
      <c r="K95" s="401"/>
      <c r="L95" s="277"/>
      <c r="M95" s="377">
        <f ca="1">SUMIF(DATABASE!$L$3:$L$73,'LOK LOK BAR'!C95,DATABASE!$M$3:$M$72)</f>
        <v>0</v>
      </c>
      <c r="N95" s="378"/>
      <c r="O95" s="72">
        <f t="shared" ca="1" si="27"/>
        <v>0</v>
      </c>
      <c r="P95" s="278"/>
      <c r="Q95" s="314"/>
      <c r="R95" s="698"/>
      <c r="S95" s="144"/>
      <c r="T95" s="139"/>
    </row>
    <row r="96" spans="1:21" s="82" customFormat="1" ht="24" hidden="1" customHeight="1">
      <c r="A96" s="82" t="s">
        <v>716</v>
      </c>
      <c r="B96" s="16">
        <f t="shared" ref="B96:B151" si="30">+B95+1</f>
        <v>13</v>
      </c>
      <c r="C96" s="83" t="s">
        <v>648</v>
      </c>
      <c r="D96" s="276">
        <v>2.5</v>
      </c>
      <c r="E96" s="19">
        <f ca="1">SUMIF(Summary!$B$30:$B$394,'LOK LOK BAR'!C96,Summary!$F$30:$F$367)</f>
        <v>2</v>
      </c>
      <c r="F96" s="15">
        <f t="shared" ca="1" si="25"/>
        <v>5</v>
      </c>
      <c r="G96" s="53"/>
      <c r="H96" s="275"/>
      <c r="I96" s="15">
        <f t="shared" si="21"/>
        <v>0</v>
      </c>
      <c r="J96" s="52">
        <f t="shared" ca="1" si="22"/>
        <v>2</v>
      </c>
      <c r="K96" s="276">
        <f t="shared" ca="1" si="23"/>
        <v>5</v>
      </c>
      <c r="L96" s="277"/>
      <c r="M96" s="377">
        <f ca="1">SUMIF(DATABASE!$L$3:$L$73,'LOK LOK BAR'!C96,DATABASE!$M$3:$M$72)</f>
        <v>0.96</v>
      </c>
      <c r="N96" s="378">
        <f t="shared" ca="1" si="26"/>
        <v>1.92</v>
      </c>
      <c r="O96" s="72">
        <f t="shared" ca="1" si="27"/>
        <v>0.96</v>
      </c>
      <c r="P96" s="278">
        <f t="shared" ca="1" si="24"/>
        <v>0</v>
      </c>
      <c r="Q96" s="314"/>
      <c r="R96" s="137"/>
      <c r="S96" s="138"/>
      <c r="T96" s="139"/>
    </row>
    <row r="97" spans="1:21" s="82" customFormat="1" ht="24" hidden="1" customHeight="1">
      <c r="A97" s="82" t="s">
        <v>717</v>
      </c>
      <c r="B97" s="16">
        <f t="shared" si="30"/>
        <v>14</v>
      </c>
      <c r="C97" s="83" t="s">
        <v>718</v>
      </c>
      <c r="D97" s="401">
        <v>2.5</v>
      </c>
      <c r="E97" s="19">
        <f ca="1">SUMIF(Summary!$B$30:$B$394,'LOK LOK BAR'!C97,Summary!$F$30:$F$367)</f>
        <v>5</v>
      </c>
      <c r="F97" s="403">
        <f t="shared" ca="1" si="25"/>
        <v>12.5</v>
      </c>
      <c r="G97" s="53"/>
      <c r="H97" s="275"/>
      <c r="I97" s="403">
        <f t="shared" si="21"/>
        <v>0</v>
      </c>
      <c r="J97" s="404">
        <v>0</v>
      </c>
      <c r="K97" s="401">
        <f t="shared" si="23"/>
        <v>0</v>
      </c>
      <c r="L97" s="277"/>
      <c r="M97" s="377">
        <f ca="1">SUMIF(DATABASE!$L$3:$L$73,'LOK LOK BAR'!C97,DATABASE!$M$3:$M$72)</f>
        <v>1.2</v>
      </c>
      <c r="N97" s="378">
        <f t="shared" ca="1" si="26"/>
        <v>0</v>
      </c>
      <c r="O97" s="72">
        <f t="shared" ca="1" si="27"/>
        <v>1.2</v>
      </c>
      <c r="P97" s="278">
        <f t="shared" ca="1" si="24"/>
        <v>0</v>
      </c>
      <c r="Q97" s="314"/>
      <c r="R97" s="137" t="s">
        <v>719</v>
      </c>
      <c r="S97" s="138">
        <v>3</v>
      </c>
      <c r="T97" s="139">
        <f ca="1">+S97*E97</f>
        <v>15</v>
      </c>
    </row>
    <row r="98" spans="1:21" s="82" customFormat="1" ht="24" hidden="1" customHeight="1">
      <c r="A98" s="82" t="s">
        <v>720</v>
      </c>
      <c r="B98" s="16">
        <f t="shared" si="30"/>
        <v>15</v>
      </c>
      <c r="C98" s="83" t="s">
        <v>493</v>
      </c>
      <c r="D98" s="401">
        <v>2.5</v>
      </c>
      <c r="E98" s="19">
        <f ca="1">SUMIF(Summary!$B$30:$B$394,'LOK LOK BAR'!C98,Summary!$F$30:$F$367)</f>
        <v>14</v>
      </c>
      <c r="F98" s="403">
        <f t="shared" ca="1" si="25"/>
        <v>35</v>
      </c>
      <c r="G98" s="53"/>
      <c r="H98" s="275"/>
      <c r="I98" s="403">
        <f t="shared" si="21"/>
        <v>0</v>
      </c>
      <c r="J98" s="404">
        <v>0</v>
      </c>
      <c r="K98" s="401">
        <f t="shared" si="23"/>
        <v>0</v>
      </c>
      <c r="L98" s="277"/>
      <c r="M98" s="377">
        <f ca="1">SUMIF(DATABASE!$L$3:$L$73,'LOK LOK BAR'!C98,DATABASE!$M$3:$M$72)</f>
        <v>0.78</v>
      </c>
      <c r="N98" s="378">
        <f t="shared" ca="1" si="26"/>
        <v>0</v>
      </c>
      <c r="O98" s="72">
        <f t="shared" ca="1" si="27"/>
        <v>0.78</v>
      </c>
      <c r="P98" s="278">
        <f t="shared" ca="1" si="24"/>
        <v>0</v>
      </c>
      <c r="Q98" s="314"/>
      <c r="R98" s="697" t="s">
        <v>721</v>
      </c>
      <c r="S98" s="138"/>
      <c r="T98" s="139"/>
    </row>
    <row r="99" spans="1:21" s="82" customFormat="1" ht="24" hidden="1" customHeight="1">
      <c r="A99" s="82" t="s">
        <v>722</v>
      </c>
      <c r="B99" s="16">
        <f t="shared" si="30"/>
        <v>16</v>
      </c>
      <c r="C99" s="83" t="s">
        <v>723</v>
      </c>
      <c r="D99" s="276">
        <v>3</v>
      </c>
      <c r="E99" s="19">
        <f ca="1">SUMIF(Summary!$B$30:$B$394,'LOK LOK BAR'!C99,Summary!$F$30:$F$367)</f>
        <v>2</v>
      </c>
      <c r="F99" s="15">
        <f t="shared" ca="1" si="25"/>
        <v>6</v>
      </c>
      <c r="G99" s="53"/>
      <c r="H99" s="275"/>
      <c r="I99" s="15">
        <f t="shared" si="21"/>
        <v>0</v>
      </c>
      <c r="J99" s="52">
        <f t="shared" ca="1" si="22"/>
        <v>2</v>
      </c>
      <c r="K99" s="276">
        <f t="shared" ca="1" si="23"/>
        <v>6</v>
      </c>
      <c r="L99" s="277"/>
      <c r="M99" s="377">
        <f ca="1">SUMIF(DATABASE!$L$3:$L$73,'LOK LOK BAR'!C99,DATABASE!$M$3:$M$72)</f>
        <v>1.2</v>
      </c>
      <c r="N99" s="378">
        <f t="shared" ca="1" si="26"/>
        <v>2.4</v>
      </c>
      <c r="O99" s="72">
        <f t="shared" ca="1" si="27"/>
        <v>1.2</v>
      </c>
      <c r="P99" s="278">
        <f t="shared" ca="1" si="24"/>
        <v>0</v>
      </c>
      <c r="Q99" s="314"/>
      <c r="R99" s="137" t="s">
        <v>724</v>
      </c>
      <c r="S99" s="138">
        <v>3</v>
      </c>
      <c r="T99" s="139">
        <f ca="1">+S99*E99</f>
        <v>6</v>
      </c>
    </row>
    <row r="100" spans="1:21" s="82" customFormat="1" ht="24" hidden="1" customHeight="1">
      <c r="A100" s="82" t="s">
        <v>725</v>
      </c>
      <c r="B100" s="16">
        <f t="shared" si="30"/>
        <v>17</v>
      </c>
      <c r="C100" s="83" t="s">
        <v>494</v>
      </c>
      <c r="D100" s="276">
        <v>3</v>
      </c>
      <c r="E100" s="19">
        <f ca="1">SUMIF(Summary!$B$30:$B$394,'LOK LOK BAR'!C100,Summary!$F$30:$F$367)</f>
        <v>20</v>
      </c>
      <c r="F100" s="15">
        <f t="shared" ca="1" si="25"/>
        <v>60</v>
      </c>
      <c r="G100" s="53"/>
      <c r="H100" s="275"/>
      <c r="I100" s="15">
        <f t="shared" si="21"/>
        <v>0</v>
      </c>
      <c r="J100" s="52">
        <f t="shared" ca="1" si="22"/>
        <v>20</v>
      </c>
      <c r="K100" s="276">
        <f t="shared" ca="1" si="23"/>
        <v>60</v>
      </c>
      <c r="L100" s="277"/>
      <c r="M100" s="377">
        <f ca="1">SUMIF(DATABASE!$L$3:$L$73,'LOK LOK BAR'!C100,DATABASE!$M$3:$M$72)</f>
        <v>1.02</v>
      </c>
      <c r="N100" s="378">
        <f t="shared" ca="1" si="26"/>
        <v>20.399999999999999</v>
      </c>
      <c r="O100" s="72">
        <f t="shared" ca="1" si="27"/>
        <v>1.02</v>
      </c>
      <c r="P100" s="278">
        <f t="shared" ca="1" si="24"/>
        <v>0</v>
      </c>
      <c r="Q100" s="314"/>
      <c r="R100" s="137" t="s">
        <v>726</v>
      </c>
      <c r="S100" s="138">
        <v>3</v>
      </c>
      <c r="T100" s="139">
        <f ca="1">+S100*E100</f>
        <v>60</v>
      </c>
    </row>
    <row r="101" spans="1:21" s="82" customFormat="1" ht="24" hidden="1" customHeight="1">
      <c r="A101" s="82" t="s">
        <v>727</v>
      </c>
      <c r="B101" s="16">
        <f t="shared" si="30"/>
        <v>18</v>
      </c>
      <c r="C101" s="83" t="s">
        <v>589</v>
      </c>
      <c r="D101" s="276">
        <v>3</v>
      </c>
      <c r="E101" s="19">
        <f ca="1">SUMIF(Summary!$B$30:$B$394,'LOK LOK BAR'!C101,Summary!$F$30:$F$367)</f>
        <v>10</v>
      </c>
      <c r="F101" s="15">
        <f t="shared" ca="1" si="25"/>
        <v>30</v>
      </c>
      <c r="G101" s="53"/>
      <c r="H101" s="275"/>
      <c r="I101" s="15">
        <f t="shared" si="21"/>
        <v>0</v>
      </c>
      <c r="J101" s="52">
        <f t="shared" ca="1" si="22"/>
        <v>10</v>
      </c>
      <c r="K101" s="276">
        <f t="shared" ca="1" si="23"/>
        <v>30</v>
      </c>
      <c r="L101" s="277"/>
      <c r="M101" s="377">
        <f ca="1">SUMIF(DATABASE!$L$3:$L$73,'LOK LOK BAR'!C101,DATABASE!$M$3:$M$72)</f>
        <v>0.95</v>
      </c>
      <c r="N101" s="378">
        <f t="shared" ca="1" si="26"/>
        <v>9.5</v>
      </c>
      <c r="O101" s="72">
        <f t="shared" ca="1" si="27"/>
        <v>0.95</v>
      </c>
      <c r="P101" s="278">
        <f t="shared" ca="1" si="24"/>
        <v>0</v>
      </c>
      <c r="Q101" s="314"/>
      <c r="R101" s="137" t="s">
        <v>728</v>
      </c>
      <c r="S101" s="138">
        <v>1</v>
      </c>
      <c r="T101" s="139">
        <f ca="1">+S101*E101</f>
        <v>10</v>
      </c>
    </row>
    <row r="102" spans="1:21" s="82" customFormat="1" ht="24" hidden="1" customHeight="1">
      <c r="A102" s="82" t="s">
        <v>729</v>
      </c>
      <c r="B102" s="16">
        <f t="shared" si="30"/>
        <v>19</v>
      </c>
      <c r="C102" s="83" t="s">
        <v>730</v>
      </c>
      <c r="D102" s="276">
        <v>4</v>
      </c>
      <c r="E102" s="19">
        <f ca="1">SUMIF(Summary!$B$30:$B$394,'LOK LOK BAR'!C102,Summary!$F$30:$F$367)</f>
        <v>1</v>
      </c>
      <c r="F102" s="15">
        <f t="shared" ca="1" si="25"/>
        <v>4</v>
      </c>
      <c r="G102" s="53"/>
      <c r="H102" s="275"/>
      <c r="I102" s="15">
        <f t="shared" si="21"/>
        <v>0</v>
      </c>
      <c r="J102" s="52">
        <f t="shared" ca="1" si="22"/>
        <v>1</v>
      </c>
      <c r="K102" s="276">
        <f t="shared" ca="1" si="23"/>
        <v>4</v>
      </c>
      <c r="L102" s="277"/>
      <c r="M102" s="377">
        <f ca="1">SUMIF(DATABASE!$L$3:$L$73,'LOK LOK BAR'!C102,DATABASE!$M$3:$M$72)</f>
        <v>1.5</v>
      </c>
      <c r="N102" s="378">
        <f t="shared" ca="1" si="26"/>
        <v>1.5</v>
      </c>
      <c r="O102" s="72">
        <f t="shared" ca="1" si="27"/>
        <v>1.5</v>
      </c>
      <c r="P102" s="278">
        <f t="shared" ca="1" si="24"/>
        <v>0</v>
      </c>
      <c r="Q102" s="314"/>
      <c r="R102" s="137" t="s">
        <v>731</v>
      </c>
      <c r="S102" s="138">
        <v>2</v>
      </c>
      <c r="T102" s="139">
        <f ca="1">+S102*E102</f>
        <v>2</v>
      </c>
    </row>
    <row r="103" spans="1:21" s="323" customFormat="1" ht="24" hidden="1" customHeight="1">
      <c r="A103" s="323" t="s">
        <v>732</v>
      </c>
      <c r="B103" s="16">
        <f t="shared" si="30"/>
        <v>20</v>
      </c>
      <c r="C103" s="483" t="s">
        <v>495</v>
      </c>
      <c r="D103" s="276">
        <v>4</v>
      </c>
      <c r="E103" s="19">
        <f ca="1">SUMIF(Summary!$B$30:$B$394,'LOK LOK BAR'!C103,Summary!$F$30:$F$367)</f>
        <v>5</v>
      </c>
      <c r="F103" s="280">
        <f t="shared" ca="1" si="25"/>
        <v>20</v>
      </c>
      <c r="G103" s="279"/>
      <c r="H103" s="275"/>
      <c r="I103" s="15">
        <f t="shared" si="21"/>
        <v>0</v>
      </c>
      <c r="J103" s="52">
        <f t="shared" ca="1" si="22"/>
        <v>5</v>
      </c>
      <c r="K103" s="276">
        <f t="shared" ca="1" si="23"/>
        <v>20</v>
      </c>
      <c r="L103" s="277"/>
      <c r="M103" s="377">
        <f ca="1">SUMIF(DATABASE!$L$3:$L$73,'LOK LOK BAR'!C103,DATABASE!$M$3:$M$72)</f>
        <v>1.5</v>
      </c>
      <c r="N103" s="378">
        <f t="shared" ca="1" si="26"/>
        <v>7.5</v>
      </c>
      <c r="O103" s="72">
        <f t="shared" ca="1" si="27"/>
        <v>1.5</v>
      </c>
      <c r="P103" s="278">
        <f t="shared" ca="1" si="24"/>
        <v>0</v>
      </c>
      <c r="Q103" s="314"/>
      <c r="R103" s="137"/>
      <c r="S103" s="138"/>
      <c r="T103" s="139"/>
    </row>
    <row r="104" spans="1:21" s="323" customFormat="1" ht="24" hidden="1" customHeight="1">
      <c r="A104" s="323" t="s">
        <v>733</v>
      </c>
      <c r="B104" s="16">
        <f t="shared" si="30"/>
        <v>21</v>
      </c>
      <c r="C104" s="700"/>
      <c r="D104" s="276"/>
      <c r="E104" s="19">
        <f ca="1">SUMIF(Summary!$B$30:$B$394,'LOK LOK BAR'!C104,Summary!$F$30:$F$367)</f>
        <v>0</v>
      </c>
      <c r="F104" s="280"/>
      <c r="G104" s="279"/>
      <c r="H104" s="275"/>
      <c r="I104" s="15"/>
      <c r="J104" s="52"/>
      <c r="K104" s="276"/>
      <c r="L104" s="277"/>
      <c r="M104" s="377">
        <f ca="1">SUMIF(DATABASE!$L$3:$L$73,'LOK LOK BAR'!C104,DATABASE!$M$3:$M$72)</f>
        <v>0</v>
      </c>
      <c r="N104" s="378"/>
      <c r="O104" s="72">
        <f t="shared" ca="1" si="27"/>
        <v>0</v>
      </c>
      <c r="P104" s="278"/>
      <c r="Q104" s="314"/>
      <c r="R104" s="137"/>
      <c r="S104" s="138"/>
      <c r="T104" s="139"/>
    </row>
    <row r="105" spans="1:21" s="323" customFormat="1" ht="24" hidden="1" customHeight="1">
      <c r="A105" s="323" t="s">
        <v>734</v>
      </c>
      <c r="B105" s="16">
        <f t="shared" si="30"/>
        <v>22</v>
      </c>
      <c r="C105" s="483" t="s">
        <v>634</v>
      </c>
      <c r="D105" s="276">
        <v>4</v>
      </c>
      <c r="E105" s="19">
        <f ca="1">SUMIF(Summary!$B$30:$B$394,'LOK LOK BAR'!C105,Summary!$F$30:$F$367)</f>
        <v>5</v>
      </c>
      <c r="F105" s="280">
        <f t="shared" ca="1" si="25"/>
        <v>20</v>
      </c>
      <c r="G105" s="279"/>
      <c r="H105" s="275"/>
      <c r="I105" s="15">
        <f t="shared" si="21"/>
        <v>0</v>
      </c>
      <c r="J105" s="52">
        <f t="shared" ca="1" si="22"/>
        <v>5</v>
      </c>
      <c r="K105" s="276">
        <f t="shared" ca="1" si="23"/>
        <v>20</v>
      </c>
      <c r="L105" s="277"/>
      <c r="M105" s="377">
        <f ca="1">SUMIF(DATABASE!$L$3:$L$73,'LOK LOK BAR'!C105,DATABASE!$M$3:$M$72)</f>
        <v>1.5</v>
      </c>
      <c r="N105" s="378">
        <f t="shared" ca="1" si="26"/>
        <v>7.5</v>
      </c>
      <c r="O105" s="72">
        <f t="shared" ca="1" si="27"/>
        <v>1.5</v>
      </c>
      <c r="P105" s="278">
        <f t="shared" ca="1" si="24"/>
        <v>0</v>
      </c>
      <c r="Q105" s="314"/>
      <c r="R105" s="137" t="s">
        <v>735</v>
      </c>
      <c r="S105" s="138">
        <v>3</v>
      </c>
      <c r="T105" s="139">
        <f ca="1">+S105*E105</f>
        <v>15</v>
      </c>
    </row>
    <row r="106" spans="1:21" s="323" customFormat="1" ht="24" hidden="1" customHeight="1">
      <c r="A106" s="323" t="s">
        <v>736</v>
      </c>
      <c r="B106" s="16">
        <f t="shared" si="30"/>
        <v>23</v>
      </c>
      <c r="C106" s="483" t="s">
        <v>737</v>
      </c>
      <c r="D106" s="338">
        <v>1.5</v>
      </c>
      <c r="E106" s="19">
        <f ca="1">SUMIF(Summary!$B$30:$B$394,'LOK LOK BAR'!C106,Summary!$F$30:$F$367)</f>
        <v>4</v>
      </c>
      <c r="F106" s="280">
        <f t="shared" ca="1" si="25"/>
        <v>6</v>
      </c>
      <c r="G106" s="279"/>
      <c r="H106" s="275"/>
      <c r="I106" s="15">
        <f t="shared" si="21"/>
        <v>0</v>
      </c>
      <c r="J106" s="52">
        <f t="shared" ca="1" si="22"/>
        <v>4</v>
      </c>
      <c r="K106" s="276">
        <f t="shared" ca="1" si="23"/>
        <v>6</v>
      </c>
      <c r="L106" s="277"/>
      <c r="M106" s="377">
        <f ca="1">SUMIF(DATABASE!$L$3:$L$73,'LOK LOK BAR'!C106,DATABASE!$M$3:$M$72)</f>
        <v>0.45</v>
      </c>
      <c r="N106" s="378">
        <f t="shared" ca="1" si="26"/>
        <v>1.8</v>
      </c>
      <c r="O106" s="72">
        <f t="shared" ca="1" si="27"/>
        <v>0.45</v>
      </c>
      <c r="P106" s="278">
        <f t="shared" ca="1" si="24"/>
        <v>0</v>
      </c>
      <c r="Q106" s="314"/>
      <c r="R106" s="137" t="s">
        <v>738</v>
      </c>
      <c r="S106" s="138">
        <v>3</v>
      </c>
      <c r="T106" s="139">
        <f ca="1">+S106*E106</f>
        <v>12</v>
      </c>
    </row>
    <row r="107" spans="1:21" s="323" customFormat="1" ht="24" hidden="1" customHeight="1">
      <c r="A107" s="323" t="s">
        <v>739</v>
      </c>
      <c r="B107" s="16">
        <f t="shared" si="30"/>
        <v>24</v>
      </c>
      <c r="C107" s="83" t="s">
        <v>496</v>
      </c>
      <c r="D107" s="276">
        <v>1.5</v>
      </c>
      <c r="E107" s="19">
        <f ca="1">SUMIF(Summary!$B$30:$B$394,'LOK LOK BAR'!C107,Summary!$F$30:$F$367)</f>
        <v>4</v>
      </c>
      <c r="F107" s="15">
        <f t="shared" ca="1" si="25"/>
        <v>6</v>
      </c>
      <c r="G107" s="279"/>
      <c r="H107" s="275"/>
      <c r="I107" s="15">
        <f t="shared" si="21"/>
        <v>0</v>
      </c>
      <c r="J107" s="52">
        <f t="shared" ca="1" si="22"/>
        <v>4</v>
      </c>
      <c r="K107" s="276">
        <f t="shared" ca="1" si="23"/>
        <v>6</v>
      </c>
      <c r="L107" s="277"/>
      <c r="M107" s="377">
        <f ca="1">SUMIF(DATABASE!$L$3:$L$73,'LOK LOK BAR'!C107,DATABASE!$M$3:$M$72)</f>
        <v>0.6</v>
      </c>
      <c r="N107" s="378">
        <f t="shared" ca="1" si="26"/>
        <v>2.4</v>
      </c>
      <c r="O107" s="72">
        <f t="shared" ca="1" si="27"/>
        <v>0.6</v>
      </c>
      <c r="P107" s="278">
        <f t="shared" ca="1" si="24"/>
        <v>0</v>
      </c>
      <c r="Q107" s="314"/>
      <c r="R107" s="137"/>
      <c r="S107" s="138"/>
      <c r="T107" s="139"/>
      <c r="U107" s="485"/>
    </row>
    <row r="108" spans="1:21" s="82" customFormat="1" ht="24" hidden="1" customHeight="1">
      <c r="A108" s="82" t="s">
        <v>740</v>
      </c>
      <c r="B108" s="16">
        <f t="shared" si="30"/>
        <v>25</v>
      </c>
      <c r="C108" s="83" t="s">
        <v>497</v>
      </c>
      <c r="D108" s="276">
        <v>1.5</v>
      </c>
      <c r="E108" s="19">
        <f ca="1">SUMIF(Summary!$B$30:$B$394,'LOK LOK BAR'!C108,Summary!$F$30:$F$367)</f>
        <v>0</v>
      </c>
      <c r="F108" s="15">
        <f t="shared" ca="1" si="25"/>
        <v>0</v>
      </c>
      <c r="G108" s="53"/>
      <c r="H108" s="275"/>
      <c r="I108" s="15">
        <f t="shared" si="21"/>
        <v>0</v>
      </c>
      <c r="J108" s="52">
        <f t="shared" ca="1" si="22"/>
        <v>0</v>
      </c>
      <c r="K108" s="276">
        <f t="shared" ca="1" si="23"/>
        <v>0</v>
      </c>
      <c r="L108" s="277"/>
      <c r="M108" s="377">
        <f ca="1">SUMIF(DATABASE!$L$3:$L$73,'LOK LOK BAR'!C108,DATABASE!$M$3:$M$72)</f>
        <v>0.48</v>
      </c>
      <c r="N108" s="378">
        <f t="shared" ca="1" si="26"/>
        <v>0</v>
      </c>
      <c r="O108" s="72">
        <f t="shared" ca="1" si="27"/>
        <v>0.48</v>
      </c>
      <c r="P108" s="278">
        <f t="shared" ca="1" si="24"/>
        <v>0</v>
      </c>
      <c r="Q108" s="314"/>
      <c r="R108" s="137"/>
      <c r="S108" s="138"/>
      <c r="T108" s="139"/>
    </row>
    <row r="109" spans="1:21" s="82" customFormat="1" ht="24" hidden="1" customHeight="1">
      <c r="A109" s="82" t="s">
        <v>741</v>
      </c>
      <c r="B109" s="16">
        <f t="shared" si="30"/>
        <v>26</v>
      </c>
      <c r="C109" s="83" t="s">
        <v>649</v>
      </c>
      <c r="D109" s="276">
        <v>1.5</v>
      </c>
      <c r="E109" s="19">
        <f ca="1">SUMIF(Summary!$B$30:$B$394,'LOK LOK BAR'!C109,Summary!$F$30:$F$367)</f>
        <v>0</v>
      </c>
      <c r="F109" s="15">
        <f t="shared" ca="1" si="25"/>
        <v>0</v>
      </c>
      <c r="G109" s="53"/>
      <c r="H109" s="275"/>
      <c r="I109" s="15">
        <f t="shared" si="21"/>
        <v>0</v>
      </c>
      <c r="J109" s="52">
        <f t="shared" ca="1" si="22"/>
        <v>0</v>
      </c>
      <c r="K109" s="276">
        <f t="shared" ca="1" si="23"/>
        <v>0</v>
      </c>
      <c r="L109" s="277"/>
      <c r="M109" s="377">
        <f ca="1">SUMIF(DATABASE!$L$3:$L$73,'LOK LOK BAR'!C109,DATABASE!$M$3:$M$72)</f>
        <v>1.5</v>
      </c>
      <c r="N109" s="378">
        <f t="shared" ca="1" si="26"/>
        <v>0</v>
      </c>
      <c r="O109" s="72">
        <f t="shared" ca="1" si="27"/>
        <v>1.5</v>
      </c>
      <c r="P109" s="278">
        <f t="shared" ca="1" si="24"/>
        <v>0</v>
      </c>
      <c r="Q109" s="314"/>
      <c r="R109" s="143"/>
      <c r="S109" s="144"/>
      <c r="T109" s="139"/>
    </row>
    <row r="110" spans="1:21" s="82" customFormat="1" ht="24" hidden="1" customHeight="1">
      <c r="A110" s="82" t="s">
        <v>742</v>
      </c>
      <c r="B110" s="16">
        <f t="shared" si="30"/>
        <v>27</v>
      </c>
      <c r="C110" s="83" t="s">
        <v>616</v>
      </c>
      <c r="D110" s="276">
        <v>2</v>
      </c>
      <c r="E110" s="19">
        <f ca="1">SUMIF(Summary!$B$30:$B$394,'LOK LOK BAR'!C110,Summary!$F$30:$F$367)</f>
        <v>0</v>
      </c>
      <c r="F110" s="15">
        <f t="shared" ca="1" si="25"/>
        <v>0</v>
      </c>
      <c r="G110" s="53"/>
      <c r="H110" s="275"/>
      <c r="I110" s="15">
        <f t="shared" si="21"/>
        <v>0</v>
      </c>
      <c r="J110" s="52">
        <f t="shared" ca="1" si="22"/>
        <v>0</v>
      </c>
      <c r="K110" s="276">
        <f t="shared" ca="1" si="23"/>
        <v>0</v>
      </c>
      <c r="L110" s="277"/>
      <c r="M110" s="377">
        <f ca="1">SUMIF(DATABASE!$L$3:$L$73,'LOK LOK BAR'!C110,DATABASE!$M$3:$M$72)</f>
        <v>0.7</v>
      </c>
      <c r="N110" s="378">
        <f t="shared" ca="1" si="26"/>
        <v>0</v>
      </c>
      <c r="O110" s="72">
        <f t="shared" ca="1" si="27"/>
        <v>0.7</v>
      </c>
      <c r="P110" s="278">
        <f t="shared" ca="1" si="24"/>
        <v>0</v>
      </c>
      <c r="Q110" s="314"/>
      <c r="R110" s="137"/>
      <c r="S110" s="138"/>
      <c r="T110" s="139"/>
    </row>
    <row r="111" spans="1:21" s="82" customFormat="1" ht="24" hidden="1" customHeight="1">
      <c r="A111" s="82" t="s">
        <v>743</v>
      </c>
      <c r="B111" s="16">
        <f t="shared" si="30"/>
        <v>28</v>
      </c>
      <c r="C111" s="83" t="s">
        <v>617</v>
      </c>
      <c r="D111" s="276">
        <v>2</v>
      </c>
      <c r="E111" s="19">
        <f ca="1">SUMIF(Summary!$B$30:$B$394,'LOK LOK BAR'!C111,Summary!$F$30:$F$367)</f>
        <v>18</v>
      </c>
      <c r="F111" s="15">
        <f ca="1">E111*D111</f>
        <v>36</v>
      </c>
      <c r="G111" s="53"/>
      <c r="H111" s="275"/>
      <c r="I111" s="15">
        <f t="shared" si="21"/>
        <v>0</v>
      </c>
      <c r="J111" s="52">
        <v>0</v>
      </c>
      <c r="K111" s="276">
        <f>+J111*D111</f>
        <v>0</v>
      </c>
      <c r="L111" s="277"/>
      <c r="M111" s="377">
        <f ca="1">SUMIF(DATABASE!$L$3:$L$73,'LOK LOK BAR'!C111,DATABASE!$M$3:$M$72)</f>
        <v>0.65</v>
      </c>
      <c r="N111" s="378">
        <f t="shared" ca="1" si="26"/>
        <v>0</v>
      </c>
      <c r="O111" s="72">
        <f t="shared" ca="1" si="27"/>
        <v>0.65</v>
      </c>
      <c r="P111" s="278">
        <f t="shared" ca="1" si="24"/>
        <v>0</v>
      </c>
      <c r="Q111" s="314"/>
      <c r="R111" s="137" t="s">
        <v>744</v>
      </c>
      <c r="S111" s="138">
        <v>5</v>
      </c>
      <c r="T111" s="139">
        <f t="shared" ref="T111:T118" ca="1" si="31">+S111*E111</f>
        <v>90</v>
      </c>
    </row>
    <row r="112" spans="1:21" s="82" customFormat="1" ht="24" hidden="1" customHeight="1">
      <c r="A112" s="82" t="s">
        <v>745</v>
      </c>
      <c r="B112" s="16">
        <f t="shared" si="30"/>
        <v>29</v>
      </c>
      <c r="C112" s="83" t="s">
        <v>590</v>
      </c>
      <c r="D112" s="276">
        <v>2</v>
      </c>
      <c r="E112" s="19">
        <f ca="1">SUMIF(Summary!$B$30:$B$394,'LOK LOK BAR'!C112,Summary!$F$30:$F$367)</f>
        <v>2</v>
      </c>
      <c r="F112" s="15">
        <f t="shared" ref="F112:F153" ca="1" si="32">E112*D112</f>
        <v>4</v>
      </c>
      <c r="G112" s="53"/>
      <c r="H112" s="275"/>
      <c r="I112" s="15">
        <f t="shared" si="21"/>
        <v>0</v>
      </c>
      <c r="J112" s="52">
        <v>0</v>
      </c>
      <c r="K112" s="276">
        <f t="shared" ref="K112:K153" si="33">+J112*D112</f>
        <v>0</v>
      </c>
      <c r="L112" s="277"/>
      <c r="M112" s="377">
        <f ca="1">SUMIF(DATABASE!$L$3:$L$73,'LOK LOK BAR'!C112,DATABASE!$M$3:$M$72)</f>
        <v>0.65</v>
      </c>
      <c r="N112" s="378">
        <f t="shared" ca="1" si="26"/>
        <v>0</v>
      </c>
      <c r="O112" s="72">
        <f t="shared" ca="1" si="27"/>
        <v>0.65</v>
      </c>
      <c r="P112" s="278">
        <f t="shared" ca="1" si="24"/>
        <v>0</v>
      </c>
      <c r="Q112" s="314"/>
      <c r="R112" s="137" t="s">
        <v>746</v>
      </c>
      <c r="S112" s="167">
        <v>5</v>
      </c>
      <c r="T112" s="139">
        <f t="shared" ca="1" si="31"/>
        <v>10</v>
      </c>
    </row>
    <row r="113" spans="1:20" s="82" customFormat="1" ht="24" hidden="1" customHeight="1">
      <c r="A113" s="82" t="s">
        <v>747</v>
      </c>
      <c r="B113" s="16">
        <f t="shared" si="30"/>
        <v>30</v>
      </c>
      <c r="C113" s="83" t="s">
        <v>591</v>
      </c>
      <c r="D113" s="276">
        <v>2</v>
      </c>
      <c r="E113" s="19">
        <f ca="1">SUMIF(Summary!$B$30:$B$394,'LOK LOK BAR'!C113,Summary!$F$30:$F$367)</f>
        <v>0</v>
      </c>
      <c r="F113" s="15">
        <f t="shared" ca="1" si="32"/>
        <v>0</v>
      </c>
      <c r="G113" s="53"/>
      <c r="H113" s="275"/>
      <c r="I113" s="15">
        <f t="shared" si="21"/>
        <v>0</v>
      </c>
      <c r="J113" s="52">
        <v>0</v>
      </c>
      <c r="K113" s="276">
        <f t="shared" si="33"/>
        <v>0</v>
      </c>
      <c r="L113" s="277"/>
      <c r="M113" s="377">
        <f ca="1">SUMIF(DATABASE!$L$3:$L$73,'LOK LOK BAR'!C113,DATABASE!$M$3:$M$72)</f>
        <v>0.6</v>
      </c>
      <c r="N113" s="378">
        <f t="shared" ca="1" si="26"/>
        <v>0</v>
      </c>
      <c r="O113" s="72">
        <f t="shared" ca="1" si="27"/>
        <v>0.6</v>
      </c>
      <c r="P113" s="278">
        <f t="shared" ca="1" si="24"/>
        <v>0</v>
      </c>
      <c r="Q113" s="314"/>
      <c r="R113" s="137" t="s">
        <v>748</v>
      </c>
      <c r="S113" s="138">
        <v>3</v>
      </c>
      <c r="T113" s="139">
        <f t="shared" ca="1" si="31"/>
        <v>0</v>
      </c>
    </row>
    <row r="114" spans="1:20" s="82" customFormat="1" ht="24" hidden="1" customHeight="1">
      <c r="A114" s="82" t="s">
        <v>749</v>
      </c>
      <c r="B114" s="16">
        <f t="shared" si="30"/>
        <v>31</v>
      </c>
      <c r="C114" s="83" t="s">
        <v>498</v>
      </c>
      <c r="D114" s="276">
        <v>2</v>
      </c>
      <c r="E114" s="19">
        <f ca="1">SUMIF(Summary!$B$30:$B$394,'LOK LOK BAR'!C114,Summary!$F$30:$F$367)</f>
        <v>2</v>
      </c>
      <c r="F114" s="15">
        <f t="shared" ca="1" si="32"/>
        <v>4</v>
      </c>
      <c r="G114" s="53"/>
      <c r="H114" s="275"/>
      <c r="I114" s="15">
        <f t="shared" si="21"/>
        <v>0</v>
      </c>
      <c r="J114" s="52">
        <f t="shared" ref="J114:J153" ca="1" si="34">+E114-H114</f>
        <v>2</v>
      </c>
      <c r="K114" s="276">
        <f t="shared" ca="1" si="33"/>
        <v>4</v>
      </c>
      <c r="L114" s="277"/>
      <c r="M114" s="377">
        <f ca="1">SUMIF(DATABASE!$L$3:$L$73,'LOK LOK BAR'!C114,DATABASE!$M$3:$M$72)</f>
        <v>0.39</v>
      </c>
      <c r="N114" s="378">
        <f t="shared" ca="1" si="26"/>
        <v>0.78</v>
      </c>
      <c r="O114" s="72">
        <f t="shared" ca="1" si="27"/>
        <v>0.39</v>
      </c>
      <c r="P114" s="278">
        <f t="shared" ca="1" si="24"/>
        <v>0</v>
      </c>
      <c r="Q114" s="314"/>
      <c r="R114" s="137" t="s">
        <v>750</v>
      </c>
      <c r="S114" s="138">
        <v>3</v>
      </c>
      <c r="T114" s="139">
        <f t="shared" ca="1" si="31"/>
        <v>6</v>
      </c>
    </row>
    <row r="115" spans="1:20" s="82" customFormat="1" ht="24" hidden="1" customHeight="1">
      <c r="A115" s="82" t="s">
        <v>751</v>
      </c>
      <c r="B115" s="16">
        <f t="shared" si="30"/>
        <v>32</v>
      </c>
      <c r="C115" s="83" t="s">
        <v>592</v>
      </c>
      <c r="D115" s="276">
        <v>2</v>
      </c>
      <c r="E115" s="19">
        <f ca="1">SUMIF(Summary!$B$30:$B$394,'LOK LOK BAR'!C115,Summary!$F$30:$F$367)</f>
        <v>6</v>
      </c>
      <c r="F115" s="15">
        <f t="shared" ca="1" si="32"/>
        <v>12</v>
      </c>
      <c r="G115" s="53"/>
      <c r="H115" s="275"/>
      <c r="I115" s="15">
        <f t="shared" si="21"/>
        <v>0</v>
      </c>
      <c r="J115" s="52">
        <f t="shared" ca="1" si="34"/>
        <v>6</v>
      </c>
      <c r="K115" s="276">
        <f ca="1">+J115*D115</f>
        <v>12</v>
      </c>
      <c r="L115" s="277"/>
      <c r="M115" s="377">
        <f ca="1">SUMIF(DATABASE!$L$3:$L$73,'LOK LOK BAR'!C115,DATABASE!$M$3:$M$72)</f>
        <v>0.72</v>
      </c>
      <c r="N115" s="378">
        <f t="shared" ca="1" si="26"/>
        <v>4.32</v>
      </c>
      <c r="O115" s="72">
        <f t="shared" ca="1" si="27"/>
        <v>0.72</v>
      </c>
      <c r="P115" s="278">
        <f t="shared" ca="1" si="24"/>
        <v>0</v>
      </c>
      <c r="Q115" s="314"/>
      <c r="R115" s="137" t="s">
        <v>752</v>
      </c>
      <c r="S115" s="138">
        <v>3</v>
      </c>
      <c r="T115" s="139">
        <f t="shared" ca="1" si="31"/>
        <v>18</v>
      </c>
    </row>
    <row r="116" spans="1:20" s="82" customFormat="1" ht="24" hidden="1" customHeight="1">
      <c r="A116" s="82" t="s">
        <v>753</v>
      </c>
      <c r="B116" s="16">
        <f t="shared" si="30"/>
        <v>33</v>
      </c>
      <c r="C116" s="83" t="s">
        <v>754</v>
      </c>
      <c r="D116" s="276">
        <v>2</v>
      </c>
      <c r="E116" s="19">
        <f ca="1">SUMIF(Summary!$B$30:$B$394,'LOK LOK BAR'!C116,Summary!$F$30:$F$367)</f>
        <v>1</v>
      </c>
      <c r="F116" s="15">
        <f t="shared" ca="1" si="32"/>
        <v>2</v>
      </c>
      <c r="G116" s="53"/>
      <c r="H116" s="275"/>
      <c r="I116" s="15">
        <f t="shared" si="21"/>
        <v>0</v>
      </c>
      <c r="J116" s="52">
        <f t="shared" ca="1" si="34"/>
        <v>1</v>
      </c>
      <c r="K116" s="276">
        <f t="shared" ca="1" si="33"/>
        <v>2</v>
      </c>
      <c r="L116" s="277"/>
      <c r="M116" s="377">
        <f ca="1">SUMIF(DATABASE!$L$3:$L$73,'LOK LOK BAR'!C116,DATABASE!$M$3:$M$72)</f>
        <v>0.56999999999999995</v>
      </c>
      <c r="N116" s="378">
        <f t="shared" ca="1" si="26"/>
        <v>0.56999999999999995</v>
      </c>
      <c r="O116" s="72">
        <f t="shared" ca="1" si="27"/>
        <v>0.56999999999999995</v>
      </c>
      <c r="P116" s="278">
        <f t="shared" ca="1" si="24"/>
        <v>0</v>
      </c>
      <c r="Q116" s="314"/>
      <c r="R116" s="137" t="s">
        <v>755</v>
      </c>
      <c r="S116" s="138">
        <v>3</v>
      </c>
      <c r="T116" s="139">
        <f t="shared" ca="1" si="31"/>
        <v>3</v>
      </c>
    </row>
    <row r="117" spans="1:20" s="82" customFormat="1" ht="24" hidden="1" customHeight="1">
      <c r="A117" s="82" t="s">
        <v>756</v>
      </c>
      <c r="B117" s="16">
        <f t="shared" si="30"/>
        <v>34</v>
      </c>
      <c r="C117" s="83" t="s">
        <v>499</v>
      </c>
      <c r="D117" s="401">
        <v>2.5</v>
      </c>
      <c r="E117" s="19">
        <f ca="1">SUMIF(Summary!$B$30:$B$394,'LOK LOK BAR'!C117,Summary!$F$30:$F$367)</f>
        <v>5</v>
      </c>
      <c r="F117" s="403">
        <f t="shared" ca="1" si="32"/>
        <v>12.5</v>
      </c>
      <c r="G117" s="53"/>
      <c r="H117" s="275"/>
      <c r="I117" s="403">
        <f t="shared" si="21"/>
        <v>0</v>
      </c>
      <c r="J117" s="404">
        <v>0</v>
      </c>
      <c r="K117" s="401">
        <f t="shared" si="33"/>
        <v>0</v>
      </c>
      <c r="L117" s="277"/>
      <c r="M117" s="377">
        <f ca="1">SUMIF(DATABASE!$L$3:$L$73,'LOK LOK BAR'!C117,DATABASE!$M$3:$M$72)</f>
        <v>1</v>
      </c>
      <c r="N117" s="378">
        <f t="shared" ca="1" si="26"/>
        <v>0</v>
      </c>
      <c r="O117" s="72">
        <f t="shared" ca="1" si="27"/>
        <v>1</v>
      </c>
      <c r="P117" s="278">
        <f t="shared" ca="1" si="24"/>
        <v>0</v>
      </c>
      <c r="Q117" s="314"/>
      <c r="R117" s="137" t="s">
        <v>757</v>
      </c>
      <c r="S117" s="138">
        <v>3</v>
      </c>
      <c r="T117" s="139">
        <f t="shared" ca="1" si="31"/>
        <v>15</v>
      </c>
    </row>
    <row r="118" spans="1:20" s="82" customFormat="1" ht="24" hidden="1" customHeight="1">
      <c r="A118" s="82" t="s">
        <v>758</v>
      </c>
      <c r="B118" s="16">
        <f t="shared" si="30"/>
        <v>35</v>
      </c>
      <c r="C118" s="83" t="s">
        <v>759</v>
      </c>
      <c r="D118" s="276">
        <v>2.5</v>
      </c>
      <c r="E118" s="19">
        <f ca="1">SUMIF(Summary!$B$30:$B$394,'LOK LOK BAR'!C118,Summary!$F$30:$F$367)</f>
        <v>0</v>
      </c>
      <c r="F118" s="15">
        <f t="shared" ca="1" si="32"/>
        <v>0</v>
      </c>
      <c r="G118" s="53"/>
      <c r="H118" s="275"/>
      <c r="I118" s="15">
        <f>H118*D118</f>
        <v>0</v>
      </c>
      <c r="J118" s="52">
        <f t="shared" ca="1" si="34"/>
        <v>0</v>
      </c>
      <c r="K118" s="276">
        <f ca="1">+J118*D118</f>
        <v>0</v>
      </c>
      <c r="L118" s="277"/>
      <c r="M118" s="377">
        <f ca="1">SUMIF(DATABASE!$L$3:$L$73,'LOK LOK BAR'!C118,DATABASE!$M$3:$M$72)</f>
        <v>0.9</v>
      </c>
      <c r="N118" s="378">
        <f t="shared" ca="1" si="26"/>
        <v>0</v>
      </c>
      <c r="O118" s="72">
        <f t="shared" ca="1" si="27"/>
        <v>0.9</v>
      </c>
      <c r="P118" s="278">
        <f t="shared" ca="1" si="24"/>
        <v>0</v>
      </c>
      <c r="Q118" s="314"/>
      <c r="R118" s="137" t="s">
        <v>760</v>
      </c>
      <c r="S118" s="138">
        <v>1</v>
      </c>
      <c r="T118" s="139">
        <f t="shared" ca="1" si="31"/>
        <v>0</v>
      </c>
    </row>
    <row r="119" spans="1:20" s="82" customFormat="1" ht="24" hidden="1" customHeight="1">
      <c r="A119" s="82" t="s">
        <v>761</v>
      </c>
      <c r="B119" s="16">
        <f t="shared" si="30"/>
        <v>36</v>
      </c>
      <c r="C119" s="83" t="s">
        <v>593</v>
      </c>
      <c r="D119" s="276">
        <v>2.5</v>
      </c>
      <c r="E119" s="19">
        <f ca="1">SUMIF(Summary!$B$30:$B$394,'LOK LOK BAR'!C119,Summary!$F$30:$F$367)</f>
        <v>2</v>
      </c>
      <c r="F119" s="15">
        <f t="shared" ca="1" si="32"/>
        <v>5</v>
      </c>
      <c r="G119" s="53"/>
      <c r="H119" s="275"/>
      <c r="I119" s="15">
        <f t="shared" si="21"/>
        <v>0</v>
      </c>
      <c r="J119" s="52">
        <f t="shared" ca="1" si="34"/>
        <v>2</v>
      </c>
      <c r="K119" s="276">
        <f t="shared" ca="1" si="33"/>
        <v>5</v>
      </c>
      <c r="L119" s="277"/>
      <c r="M119" s="377">
        <f ca="1">SUMIF(DATABASE!$L$3:$L$73,'LOK LOK BAR'!C119,DATABASE!$M$3:$M$72)</f>
        <v>0.9</v>
      </c>
      <c r="N119" s="378">
        <f t="shared" ca="1" si="26"/>
        <v>1.8</v>
      </c>
      <c r="O119" s="72">
        <f t="shared" ca="1" si="27"/>
        <v>0.9</v>
      </c>
      <c r="P119" s="278">
        <f t="shared" ca="1" si="24"/>
        <v>0</v>
      </c>
      <c r="Q119" s="314"/>
      <c r="R119" s="137"/>
      <c r="S119" s="138"/>
      <c r="T119" s="139"/>
    </row>
    <row r="120" spans="1:20" s="82" customFormat="1" ht="24" hidden="1" customHeight="1">
      <c r="A120" s="82" t="s">
        <v>762</v>
      </c>
      <c r="B120" s="16">
        <f t="shared" si="30"/>
        <v>37</v>
      </c>
      <c r="C120" s="83" t="s">
        <v>618</v>
      </c>
      <c r="D120" s="401">
        <v>2.5</v>
      </c>
      <c r="E120" s="19">
        <f ca="1">SUMIF(Summary!$B$30:$B$394,'LOK LOK BAR'!C120,Summary!$F$30:$F$367)</f>
        <v>11</v>
      </c>
      <c r="F120" s="403">
        <f t="shared" ca="1" si="32"/>
        <v>27.5</v>
      </c>
      <c r="G120" s="53"/>
      <c r="H120" s="275"/>
      <c r="I120" s="403">
        <f t="shared" si="21"/>
        <v>0</v>
      </c>
      <c r="J120" s="404">
        <v>0</v>
      </c>
      <c r="K120" s="401">
        <f t="shared" si="33"/>
        <v>0</v>
      </c>
      <c r="L120" s="277"/>
      <c r="M120" s="377">
        <f ca="1">SUMIF(DATABASE!$L$3:$L$73,'LOK LOK BAR'!C120,DATABASE!$M$3:$M$72)</f>
        <v>0.73</v>
      </c>
      <c r="N120" s="378">
        <f t="shared" ca="1" si="26"/>
        <v>0</v>
      </c>
      <c r="O120" s="72">
        <f t="shared" ca="1" si="27"/>
        <v>0.73</v>
      </c>
      <c r="P120" s="278">
        <f t="shared" ca="1" si="24"/>
        <v>0</v>
      </c>
      <c r="Q120" s="314"/>
      <c r="R120" s="137"/>
      <c r="S120" s="138"/>
      <c r="T120" s="139"/>
    </row>
    <row r="121" spans="1:20" s="82" customFormat="1" ht="24" hidden="1" customHeight="1">
      <c r="A121" s="82" t="s">
        <v>763</v>
      </c>
      <c r="B121" s="16">
        <f t="shared" si="30"/>
        <v>38</v>
      </c>
      <c r="C121" s="83" t="s">
        <v>619</v>
      </c>
      <c r="D121" s="276">
        <v>2.5</v>
      </c>
      <c r="E121" s="19">
        <f ca="1">SUMIF(Summary!$B$30:$B$394,'LOK LOK BAR'!C121,Summary!$F$30:$F$367)</f>
        <v>3</v>
      </c>
      <c r="F121" s="15">
        <f t="shared" ca="1" si="32"/>
        <v>7.5</v>
      </c>
      <c r="G121" s="53"/>
      <c r="H121" s="275"/>
      <c r="I121" s="15">
        <f t="shared" si="21"/>
        <v>0</v>
      </c>
      <c r="J121" s="52">
        <f t="shared" ca="1" si="34"/>
        <v>3</v>
      </c>
      <c r="K121" s="276">
        <f t="shared" ca="1" si="33"/>
        <v>7.5</v>
      </c>
      <c r="L121" s="277"/>
      <c r="M121" s="377">
        <f ca="1">SUMIF(DATABASE!$L$3:$L$73,'LOK LOK BAR'!C121,DATABASE!$M$3:$M$72)</f>
        <v>0.67</v>
      </c>
      <c r="N121" s="378">
        <f t="shared" ca="1" si="26"/>
        <v>2.0100000000000002</v>
      </c>
      <c r="O121" s="72">
        <f t="shared" ca="1" si="27"/>
        <v>0.67</v>
      </c>
      <c r="P121" s="278">
        <f t="shared" ca="1" si="24"/>
        <v>0</v>
      </c>
      <c r="Q121" s="314"/>
      <c r="R121" s="137"/>
      <c r="S121" s="138"/>
      <c r="T121" s="139"/>
    </row>
    <row r="122" spans="1:20" s="82" customFormat="1" ht="24" hidden="1" customHeight="1">
      <c r="A122" s="82" t="s">
        <v>764</v>
      </c>
      <c r="B122" s="16">
        <f t="shared" si="30"/>
        <v>39</v>
      </c>
      <c r="C122" s="83" t="s">
        <v>594</v>
      </c>
      <c r="D122" s="276">
        <v>2.5</v>
      </c>
      <c r="E122" s="19">
        <f ca="1">SUMIF(Summary!$B$30:$B$394,'LOK LOK BAR'!C122,Summary!$F$30:$F$367)</f>
        <v>3</v>
      </c>
      <c r="F122" s="15">
        <f t="shared" ca="1" si="32"/>
        <v>7.5</v>
      </c>
      <c r="G122" s="53"/>
      <c r="H122" s="275"/>
      <c r="I122" s="15">
        <f t="shared" si="21"/>
        <v>0</v>
      </c>
      <c r="J122" s="52">
        <f t="shared" ca="1" si="34"/>
        <v>3</v>
      </c>
      <c r="K122" s="276">
        <f t="shared" ca="1" si="33"/>
        <v>7.5</v>
      </c>
      <c r="L122" s="277"/>
      <c r="M122" s="377">
        <f ca="1">SUMIF(DATABASE!$L$3:$L$73,'LOK LOK BAR'!C122,DATABASE!$M$3:$M$72)</f>
        <v>0.9</v>
      </c>
      <c r="N122" s="378">
        <f t="shared" ca="1" si="26"/>
        <v>2.7</v>
      </c>
      <c r="O122" s="72">
        <f t="shared" ca="1" si="27"/>
        <v>0.9</v>
      </c>
      <c r="P122" s="278">
        <f t="shared" ca="1" si="24"/>
        <v>0</v>
      </c>
      <c r="Q122" s="314"/>
      <c r="R122" s="149" t="s">
        <v>342</v>
      </c>
      <c r="S122" s="138">
        <v>3</v>
      </c>
      <c r="T122" s="139">
        <f ca="1">+S122*E122</f>
        <v>9</v>
      </c>
    </row>
    <row r="123" spans="1:20" s="82" customFormat="1" ht="24" hidden="1" customHeight="1">
      <c r="A123" s="82" t="s">
        <v>765</v>
      </c>
      <c r="B123" s="16">
        <f t="shared" si="30"/>
        <v>40</v>
      </c>
      <c r="C123" s="83" t="s">
        <v>766</v>
      </c>
      <c r="D123" s="276">
        <v>3</v>
      </c>
      <c r="E123" s="19">
        <f ca="1">SUMIF(Summary!$B$30:$B$394,'LOK LOK BAR'!C123,Summary!$F$30:$F$367)</f>
        <v>3</v>
      </c>
      <c r="F123" s="15">
        <f t="shared" ca="1" si="32"/>
        <v>9</v>
      </c>
      <c r="G123" s="53"/>
      <c r="H123" s="275"/>
      <c r="I123" s="15">
        <f t="shared" si="21"/>
        <v>0</v>
      </c>
      <c r="J123" s="52">
        <f t="shared" ca="1" si="34"/>
        <v>3</v>
      </c>
      <c r="K123" s="276">
        <f t="shared" ca="1" si="33"/>
        <v>9</v>
      </c>
      <c r="L123" s="277"/>
      <c r="M123" s="377">
        <f ca="1">SUMIF(DATABASE!$L$3:$L$73,'LOK LOK BAR'!C123,DATABASE!$M$3:$M$72)</f>
        <v>1.29</v>
      </c>
      <c r="N123" s="378">
        <f t="shared" ca="1" si="26"/>
        <v>3.87</v>
      </c>
      <c r="O123" s="72">
        <f t="shared" ca="1" si="27"/>
        <v>1.29</v>
      </c>
      <c r="P123" s="278">
        <f t="shared" ca="1" si="24"/>
        <v>0</v>
      </c>
      <c r="Q123" s="314"/>
      <c r="R123" s="137"/>
      <c r="S123" s="138"/>
      <c r="T123" s="139"/>
    </row>
    <row r="124" spans="1:20" s="82" customFormat="1" ht="24" hidden="1" customHeight="1">
      <c r="A124" s="82" t="s">
        <v>767</v>
      </c>
      <c r="B124" s="16">
        <f t="shared" si="30"/>
        <v>41</v>
      </c>
      <c r="C124" s="83" t="s">
        <v>620</v>
      </c>
      <c r="D124" s="276">
        <v>3</v>
      </c>
      <c r="E124" s="19">
        <f ca="1">SUMIF(Summary!$B$30:$B$394,'LOK LOK BAR'!C124,Summary!$F$30:$F$367)</f>
        <v>1</v>
      </c>
      <c r="F124" s="15">
        <f t="shared" ca="1" si="32"/>
        <v>3</v>
      </c>
      <c r="G124" s="53"/>
      <c r="H124" s="275"/>
      <c r="I124" s="15">
        <f t="shared" si="21"/>
        <v>0</v>
      </c>
      <c r="J124" s="52">
        <f t="shared" ca="1" si="34"/>
        <v>1</v>
      </c>
      <c r="K124" s="276">
        <f t="shared" ca="1" si="33"/>
        <v>3</v>
      </c>
      <c r="L124" s="277"/>
      <c r="M124" s="377">
        <f ca="1">SUMIF(DATABASE!$L$3:$L$73,'LOK LOK BAR'!C124,DATABASE!$M$3:$M$72)</f>
        <v>1.02</v>
      </c>
      <c r="N124" s="378">
        <f t="shared" ca="1" si="26"/>
        <v>1.02</v>
      </c>
      <c r="O124" s="72">
        <f t="shared" ca="1" si="27"/>
        <v>1.02</v>
      </c>
      <c r="P124" s="278">
        <f t="shared" ca="1" si="24"/>
        <v>0</v>
      </c>
      <c r="Q124" s="314"/>
      <c r="R124" s="137" t="s">
        <v>768</v>
      </c>
      <c r="S124" s="138">
        <v>3</v>
      </c>
      <c r="T124" s="139">
        <f ca="1">+S124*E124</f>
        <v>3</v>
      </c>
    </row>
    <row r="125" spans="1:20" s="82" customFormat="1" ht="24" hidden="1" customHeight="1">
      <c r="A125" s="82" t="s">
        <v>769</v>
      </c>
      <c r="B125" s="16">
        <f t="shared" si="30"/>
        <v>42</v>
      </c>
      <c r="C125" s="83" t="s">
        <v>500</v>
      </c>
      <c r="D125" s="276">
        <v>3</v>
      </c>
      <c r="E125" s="19">
        <f ca="1">SUMIF(Summary!$B$30:$B$394,'LOK LOK BAR'!C125,Summary!$F$30:$F$367)</f>
        <v>3</v>
      </c>
      <c r="F125" s="15">
        <f t="shared" ca="1" si="32"/>
        <v>9</v>
      </c>
      <c r="G125" s="53"/>
      <c r="H125" s="275"/>
      <c r="I125" s="15">
        <f t="shared" si="21"/>
        <v>0</v>
      </c>
      <c r="J125" s="52">
        <f t="shared" ca="1" si="34"/>
        <v>3</v>
      </c>
      <c r="K125" s="276">
        <f t="shared" ca="1" si="33"/>
        <v>9</v>
      </c>
      <c r="L125" s="277"/>
      <c r="M125" s="377">
        <f ca="1">SUMIF(DATABASE!$L$3:$L$73,'LOK LOK BAR'!C125,DATABASE!$M$3:$M$72)</f>
        <v>1.17</v>
      </c>
      <c r="N125" s="378">
        <f t="shared" ca="1" si="26"/>
        <v>3.51</v>
      </c>
      <c r="O125" s="72">
        <f t="shared" ca="1" si="27"/>
        <v>1.17</v>
      </c>
      <c r="P125" s="278">
        <f t="shared" ca="1" si="24"/>
        <v>0</v>
      </c>
      <c r="Q125" s="314"/>
      <c r="R125" s="137" t="s">
        <v>770</v>
      </c>
      <c r="S125" s="138">
        <v>3</v>
      </c>
      <c r="T125" s="139">
        <f ca="1">+S125*E125</f>
        <v>9</v>
      </c>
    </row>
    <row r="126" spans="1:20" s="82" customFormat="1" ht="24" hidden="1" customHeight="1">
      <c r="A126" s="82" t="s">
        <v>771</v>
      </c>
      <c r="B126" s="16">
        <f t="shared" si="30"/>
        <v>43</v>
      </c>
      <c r="C126" s="83" t="s">
        <v>595</v>
      </c>
      <c r="D126" s="276">
        <v>3</v>
      </c>
      <c r="E126" s="19">
        <f ca="1">SUMIF(Summary!$B$30:$B$394,'LOK LOK BAR'!C126,Summary!$F$30:$F$367)</f>
        <v>5</v>
      </c>
      <c r="F126" s="15">
        <f t="shared" ca="1" si="32"/>
        <v>15</v>
      </c>
      <c r="G126" s="53"/>
      <c r="H126" s="275"/>
      <c r="I126" s="15">
        <f t="shared" si="21"/>
        <v>0</v>
      </c>
      <c r="J126" s="52">
        <f t="shared" ca="1" si="34"/>
        <v>5</v>
      </c>
      <c r="K126" s="276">
        <f t="shared" ca="1" si="33"/>
        <v>15</v>
      </c>
      <c r="L126" s="277"/>
      <c r="M126" s="377">
        <f ca="1">SUMIF(DATABASE!$L$3:$L$73,'LOK LOK BAR'!C126,DATABASE!$M$3:$M$72)</f>
        <v>1.06</v>
      </c>
      <c r="N126" s="378">
        <f t="shared" ca="1" si="26"/>
        <v>5.3000000000000007</v>
      </c>
      <c r="O126" s="72">
        <f t="shared" ca="1" si="27"/>
        <v>1.06</v>
      </c>
      <c r="P126" s="278">
        <f t="shared" ca="1" si="24"/>
        <v>0</v>
      </c>
      <c r="Q126" s="314"/>
      <c r="R126" s="137"/>
      <c r="S126" s="138"/>
      <c r="T126" s="139"/>
    </row>
    <row r="127" spans="1:20" s="82" customFormat="1" ht="24" hidden="1" customHeight="1">
      <c r="A127" s="82" t="s">
        <v>772</v>
      </c>
      <c r="B127" s="16">
        <f t="shared" si="30"/>
        <v>44</v>
      </c>
      <c r="C127" s="83" t="s">
        <v>635</v>
      </c>
      <c r="D127" s="276">
        <v>3</v>
      </c>
      <c r="E127" s="19">
        <f ca="1">SUMIF(Summary!$B$30:$B$394,'LOK LOK BAR'!C127,Summary!$F$30:$F$367)</f>
        <v>2</v>
      </c>
      <c r="F127" s="15">
        <f t="shared" ca="1" si="32"/>
        <v>6</v>
      </c>
      <c r="G127" s="53"/>
      <c r="H127" s="275"/>
      <c r="I127" s="15">
        <f t="shared" si="21"/>
        <v>0</v>
      </c>
      <c r="J127" s="52">
        <f t="shared" ca="1" si="34"/>
        <v>2</v>
      </c>
      <c r="K127" s="276">
        <f t="shared" ca="1" si="33"/>
        <v>6</v>
      </c>
      <c r="L127" s="277"/>
      <c r="M127" s="377">
        <f ca="1">SUMIF(DATABASE!$L$3:$L$73,'LOK LOK BAR'!C127,DATABASE!$M$3:$M$72)</f>
        <v>1.02</v>
      </c>
      <c r="N127" s="378">
        <f t="shared" ca="1" si="26"/>
        <v>2.04</v>
      </c>
      <c r="O127" s="72">
        <f t="shared" ca="1" si="27"/>
        <v>1.02</v>
      </c>
      <c r="P127" s="278">
        <f t="shared" ca="1" si="24"/>
        <v>0</v>
      </c>
      <c r="Q127" s="314"/>
      <c r="R127" s="137"/>
      <c r="S127" s="138"/>
      <c r="T127" s="139"/>
    </row>
    <row r="128" spans="1:20" s="82" customFormat="1" ht="24" hidden="1" customHeight="1">
      <c r="A128" s="82" t="s">
        <v>773</v>
      </c>
      <c r="B128" s="16">
        <f t="shared" si="30"/>
        <v>45</v>
      </c>
      <c r="C128" s="83" t="s">
        <v>774</v>
      </c>
      <c r="D128" s="276">
        <v>3</v>
      </c>
      <c r="E128" s="19">
        <f ca="1">SUMIF(Summary!$B$30:$B$394,'LOK LOK BAR'!C128,Summary!$F$30:$F$367)</f>
        <v>0</v>
      </c>
      <c r="F128" s="15">
        <f t="shared" ca="1" si="32"/>
        <v>0</v>
      </c>
      <c r="G128" s="53"/>
      <c r="H128" s="275"/>
      <c r="I128" s="15">
        <f t="shared" si="21"/>
        <v>0</v>
      </c>
      <c r="J128" s="52">
        <f t="shared" ca="1" si="34"/>
        <v>0</v>
      </c>
      <c r="K128" s="276">
        <f t="shared" ca="1" si="33"/>
        <v>0</v>
      </c>
      <c r="L128" s="277"/>
      <c r="M128" s="377">
        <f ca="1">SUMIF(DATABASE!$L$3:$L$73,'LOK LOK BAR'!C128,DATABASE!$M$3:$M$72)</f>
        <v>1.5</v>
      </c>
      <c r="N128" s="378">
        <f t="shared" ca="1" si="26"/>
        <v>0</v>
      </c>
      <c r="O128" s="72">
        <f t="shared" ca="1" si="27"/>
        <v>1.5</v>
      </c>
      <c r="P128" s="278">
        <f t="shared" ca="1" si="24"/>
        <v>0</v>
      </c>
      <c r="Q128" s="314"/>
      <c r="R128" s="137"/>
      <c r="S128" s="138"/>
      <c r="T128" s="139"/>
    </row>
    <row r="129" spans="1:21" s="82" customFormat="1" ht="24" hidden="1" customHeight="1">
      <c r="A129" s="82" t="s">
        <v>775</v>
      </c>
      <c r="B129" s="16">
        <f t="shared" si="30"/>
        <v>46</v>
      </c>
      <c r="C129" s="83" t="s">
        <v>776</v>
      </c>
      <c r="D129" s="276">
        <v>4</v>
      </c>
      <c r="E129" s="19">
        <f ca="1">SUMIF(Summary!$B$30:$B$394,'LOK LOK BAR'!C129,Summary!$F$30:$F$367)</f>
        <v>6</v>
      </c>
      <c r="F129" s="15">
        <f t="shared" ca="1" si="32"/>
        <v>24</v>
      </c>
      <c r="G129" s="53"/>
      <c r="H129" s="275"/>
      <c r="I129" s="15">
        <f t="shared" si="21"/>
        <v>0</v>
      </c>
      <c r="J129" s="52">
        <f t="shared" ca="1" si="34"/>
        <v>6</v>
      </c>
      <c r="K129" s="276">
        <f t="shared" ca="1" si="33"/>
        <v>24</v>
      </c>
      <c r="L129" s="277"/>
      <c r="M129" s="377">
        <f ca="1">SUMIF(DATABASE!$L$3:$L$73,'LOK LOK BAR'!C129,DATABASE!$M$3:$M$72)</f>
        <v>1.5</v>
      </c>
      <c r="N129" s="378">
        <f t="shared" ca="1" si="26"/>
        <v>9</v>
      </c>
      <c r="O129" s="72">
        <f t="shared" ca="1" si="27"/>
        <v>1.5</v>
      </c>
      <c r="P129" s="278">
        <f t="shared" ca="1" si="24"/>
        <v>0</v>
      </c>
      <c r="Q129" s="314"/>
      <c r="R129" s="137"/>
      <c r="S129" s="138"/>
      <c r="T129" s="139"/>
    </row>
    <row r="130" spans="1:21" s="82" customFormat="1" ht="24" hidden="1" customHeight="1">
      <c r="A130" s="82" t="s">
        <v>777</v>
      </c>
      <c r="B130" s="16">
        <f t="shared" si="30"/>
        <v>47</v>
      </c>
      <c r="C130" s="83" t="s">
        <v>630</v>
      </c>
      <c r="D130" s="276">
        <v>4</v>
      </c>
      <c r="E130" s="19">
        <f ca="1">SUMIF(Summary!$B$30:$B$394,'LOK LOK BAR'!C130,Summary!$F$30:$F$367)</f>
        <v>0</v>
      </c>
      <c r="F130" s="15">
        <f t="shared" ca="1" si="32"/>
        <v>0</v>
      </c>
      <c r="G130" s="53"/>
      <c r="H130" s="275"/>
      <c r="I130" s="15">
        <f t="shared" si="21"/>
        <v>0</v>
      </c>
      <c r="J130" s="52">
        <f t="shared" ca="1" si="34"/>
        <v>0</v>
      </c>
      <c r="K130" s="276">
        <f t="shared" ca="1" si="33"/>
        <v>0</v>
      </c>
      <c r="L130" s="277"/>
      <c r="M130" s="377">
        <f ca="1">SUMIF(DATABASE!$L$3:$L$73,'LOK LOK BAR'!C130,DATABASE!$M$3:$M$72)</f>
        <v>1.5</v>
      </c>
      <c r="N130" s="378">
        <f t="shared" ca="1" si="26"/>
        <v>0</v>
      </c>
      <c r="O130" s="72">
        <f t="shared" ca="1" si="27"/>
        <v>1.5</v>
      </c>
      <c r="P130" s="278">
        <f t="shared" ca="1" si="24"/>
        <v>0</v>
      </c>
      <c r="Q130" s="314"/>
      <c r="R130" s="137" t="s">
        <v>778</v>
      </c>
      <c r="S130" s="138">
        <v>3</v>
      </c>
      <c r="T130" s="139">
        <f ca="1">+S130*E130</f>
        <v>0</v>
      </c>
      <c r="U130" s="169"/>
    </row>
    <row r="131" spans="1:21" s="82" customFormat="1" ht="24" hidden="1" customHeight="1">
      <c r="A131" s="82" t="s">
        <v>779</v>
      </c>
      <c r="B131" s="16">
        <f t="shared" si="30"/>
        <v>48</v>
      </c>
      <c r="C131" s="83" t="s">
        <v>596</v>
      </c>
      <c r="D131" s="276">
        <v>1.5</v>
      </c>
      <c r="E131" s="19">
        <f ca="1">SUMIF(Summary!$B$30:$B$394,'LOK LOK BAR'!C131,Summary!$F$30:$F$367)</f>
        <v>2</v>
      </c>
      <c r="F131" s="15">
        <f t="shared" ca="1" si="32"/>
        <v>3</v>
      </c>
      <c r="G131" s="53"/>
      <c r="H131" s="275"/>
      <c r="I131" s="15">
        <f t="shared" si="21"/>
        <v>0</v>
      </c>
      <c r="J131" s="52">
        <f t="shared" ca="1" si="34"/>
        <v>2</v>
      </c>
      <c r="K131" s="276">
        <f t="shared" ca="1" si="33"/>
        <v>3</v>
      </c>
      <c r="L131" s="277"/>
      <c r="M131" s="377">
        <f ca="1">SUMIF(DATABASE!$L$3:$L$73,'LOK LOK BAR'!C131,DATABASE!$M$3:$M$72)</f>
        <v>0.6</v>
      </c>
      <c r="N131" s="378">
        <f t="shared" ca="1" si="26"/>
        <v>1.2</v>
      </c>
      <c r="O131" s="72">
        <f t="shared" ca="1" si="27"/>
        <v>0.6</v>
      </c>
      <c r="P131" s="278">
        <f t="shared" ca="1" si="24"/>
        <v>0</v>
      </c>
      <c r="Q131" s="314"/>
      <c r="R131" s="149"/>
      <c r="S131" s="138"/>
      <c r="T131" s="139"/>
    </row>
    <row r="132" spans="1:21" s="82" customFormat="1" ht="24" hidden="1" customHeight="1">
      <c r="A132" s="82" t="s">
        <v>780</v>
      </c>
      <c r="B132" s="16">
        <f t="shared" si="30"/>
        <v>49</v>
      </c>
      <c r="C132" s="83" t="s">
        <v>597</v>
      </c>
      <c r="D132" s="276">
        <v>1.5</v>
      </c>
      <c r="E132" s="19">
        <f ca="1">SUMIF(Summary!$B$30:$B$394,'LOK LOK BAR'!C132,Summary!$F$30:$F$367)</f>
        <v>11</v>
      </c>
      <c r="F132" s="15">
        <f t="shared" ca="1" si="32"/>
        <v>16.5</v>
      </c>
      <c r="G132" s="53"/>
      <c r="H132" s="275"/>
      <c r="I132" s="15">
        <f t="shared" si="21"/>
        <v>0</v>
      </c>
      <c r="J132" s="52">
        <f t="shared" ca="1" si="34"/>
        <v>11</v>
      </c>
      <c r="K132" s="276">
        <f t="shared" ca="1" si="33"/>
        <v>16.5</v>
      </c>
      <c r="L132" s="277"/>
      <c r="M132" s="377">
        <f ca="1">SUMIF(DATABASE!$L$3:$L$73,'LOK LOK BAR'!C132,DATABASE!$M$3:$M$72)</f>
        <v>0.4</v>
      </c>
      <c r="N132" s="378">
        <f t="shared" ca="1" si="26"/>
        <v>4.4000000000000004</v>
      </c>
      <c r="O132" s="72">
        <f t="shared" ca="1" si="27"/>
        <v>0.4</v>
      </c>
      <c r="P132" s="278">
        <f t="shared" ca="1" si="24"/>
        <v>0</v>
      </c>
      <c r="Q132" s="314"/>
      <c r="R132" s="137"/>
      <c r="S132" s="138"/>
      <c r="T132" s="139"/>
      <c r="U132" s="169"/>
    </row>
    <row r="133" spans="1:21" s="82" customFormat="1" ht="24" hidden="1" customHeight="1">
      <c r="A133" s="82" t="s">
        <v>781</v>
      </c>
      <c r="B133" s="16">
        <f t="shared" si="30"/>
        <v>50</v>
      </c>
      <c r="C133" s="83" t="s">
        <v>501</v>
      </c>
      <c r="D133" s="276">
        <v>1.5</v>
      </c>
      <c r="E133" s="19">
        <f ca="1">SUMIF(Summary!$B$30:$B$394,'LOK LOK BAR'!C133,Summary!$F$30:$F$367)</f>
        <v>16</v>
      </c>
      <c r="F133" s="15">
        <f t="shared" ca="1" si="32"/>
        <v>24</v>
      </c>
      <c r="G133" s="53"/>
      <c r="H133" s="275"/>
      <c r="I133" s="15">
        <f t="shared" si="21"/>
        <v>0</v>
      </c>
      <c r="J133" s="52">
        <f t="shared" ca="1" si="34"/>
        <v>16</v>
      </c>
      <c r="K133" s="276">
        <f t="shared" ca="1" si="33"/>
        <v>24</v>
      </c>
      <c r="L133" s="277"/>
      <c r="M133" s="377">
        <f ca="1">SUMIF(DATABASE!$L$3:$L$73,'LOK LOK BAR'!C133,DATABASE!$M$3:$M$72)</f>
        <v>0.5</v>
      </c>
      <c r="N133" s="378">
        <f t="shared" ca="1" si="26"/>
        <v>8</v>
      </c>
      <c r="O133" s="72">
        <f t="shared" ca="1" si="27"/>
        <v>0.5</v>
      </c>
      <c r="P133" s="278">
        <f t="shared" ca="1" si="24"/>
        <v>0</v>
      </c>
      <c r="Q133" s="314"/>
      <c r="R133" s="149"/>
      <c r="S133" s="138"/>
      <c r="T133" s="139"/>
      <c r="U133" s="169"/>
    </row>
    <row r="134" spans="1:21" s="82" customFormat="1" ht="24" hidden="1" customHeight="1">
      <c r="A134" s="82" t="s">
        <v>782</v>
      </c>
      <c r="B134" s="16">
        <f t="shared" si="30"/>
        <v>51</v>
      </c>
      <c r="C134" s="83" t="s">
        <v>502</v>
      </c>
      <c r="D134" s="276">
        <v>1.5</v>
      </c>
      <c r="E134" s="19">
        <f ca="1">SUMIF(Summary!$B$30:$B$394,'LOK LOK BAR'!C134,Summary!$F$30:$F$367)</f>
        <v>4</v>
      </c>
      <c r="F134" s="15">
        <f t="shared" ca="1" si="32"/>
        <v>6</v>
      </c>
      <c r="G134" s="53"/>
      <c r="H134" s="275"/>
      <c r="I134" s="15">
        <f t="shared" si="21"/>
        <v>0</v>
      </c>
      <c r="J134" s="52">
        <f t="shared" ca="1" si="34"/>
        <v>4</v>
      </c>
      <c r="K134" s="276">
        <f t="shared" ca="1" si="33"/>
        <v>6</v>
      </c>
      <c r="L134" s="277"/>
      <c r="M134" s="377">
        <f ca="1">SUMIF(DATABASE!$L$3:$L$73,'LOK LOK BAR'!C134,DATABASE!$M$3:$M$72)</f>
        <v>0.3</v>
      </c>
      <c r="N134" s="378">
        <f t="shared" ca="1" si="26"/>
        <v>1.2</v>
      </c>
      <c r="O134" s="72">
        <f t="shared" ca="1" si="27"/>
        <v>0.3</v>
      </c>
      <c r="P134" s="278">
        <f t="shared" ca="1" si="24"/>
        <v>0</v>
      </c>
      <c r="Q134" s="314"/>
      <c r="R134" s="149"/>
      <c r="S134" s="138"/>
      <c r="T134" s="139"/>
      <c r="U134" s="169"/>
    </row>
    <row r="135" spans="1:21" s="82" customFormat="1" ht="24" hidden="1" customHeight="1">
      <c r="A135" s="82" t="s">
        <v>783</v>
      </c>
      <c r="B135" s="16">
        <f t="shared" si="30"/>
        <v>52</v>
      </c>
      <c r="C135" s="83" t="s">
        <v>598</v>
      </c>
      <c r="D135" s="276">
        <v>2</v>
      </c>
      <c r="E135" s="19">
        <f ca="1">SUMIF(Summary!$B$30:$B$394,'LOK LOK BAR'!C135,Summary!$F$30:$F$367)</f>
        <v>9</v>
      </c>
      <c r="F135" s="15">
        <f t="shared" ca="1" si="32"/>
        <v>18</v>
      </c>
      <c r="G135" s="53"/>
      <c r="H135" s="275"/>
      <c r="I135" s="15">
        <f t="shared" si="21"/>
        <v>0</v>
      </c>
      <c r="J135" s="52">
        <f t="shared" ca="1" si="34"/>
        <v>9</v>
      </c>
      <c r="K135" s="276">
        <f t="shared" ca="1" si="33"/>
        <v>18</v>
      </c>
      <c r="L135" s="277"/>
      <c r="M135" s="377">
        <f ca="1">SUMIF(DATABASE!$L$3:$L$73,'LOK LOK BAR'!C135,DATABASE!$M$3:$M$72)</f>
        <v>0.4</v>
      </c>
      <c r="N135" s="378">
        <f t="shared" ca="1" si="26"/>
        <v>3.6</v>
      </c>
      <c r="O135" s="72">
        <f t="shared" ca="1" si="27"/>
        <v>0.4</v>
      </c>
      <c r="P135" s="278">
        <f t="shared" ca="1" si="24"/>
        <v>0</v>
      </c>
      <c r="Q135" s="314"/>
      <c r="R135" s="149"/>
      <c r="S135" s="138"/>
      <c r="T135" s="139"/>
      <c r="U135" s="169"/>
    </row>
    <row r="136" spans="1:21" s="82" customFormat="1" ht="24" hidden="1" customHeight="1">
      <c r="A136" s="82" t="s">
        <v>784</v>
      </c>
      <c r="B136" s="16">
        <f t="shared" si="30"/>
        <v>53</v>
      </c>
      <c r="C136" s="83" t="s">
        <v>503</v>
      </c>
      <c r="D136" s="276">
        <v>2</v>
      </c>
      <c r="E136" s="19">
        <f ca="1">SUMIF(Summary!$B$30:$B$394,'LOK LOK BAR'!C136,Summary!$F$30:$F$367)</f>
        <v>6</v>
      </c>
      <c r="F136" s="15">
        <f t="shared" ca="1" si="32"/>
        <v>12</v>
      </c>
      <c r="G136" s="53"/>
      <c r="H136" s="275"/>
      <c r="I136" s="15">
        <f t="shared" si="21"/>
        <v>0</v>
      </c>
      <c r="J136" s="52">
        <f t="shared" ca="1" si="34"/>
        <v>6</v>
      </c>
      <c r="K136" s="276">
        <f t="shared" ca="1" si="33"/>
        <v>12</v>
      </c>
      <c r="L136" s="277"/>
      <c r="M136" s="377">
        <f ca="1">SUMIF(DATABASE!$L$3:$L$73,'LOK LOK BAR'!C136,DATABASE!$M$3:$M$72)</f>
        <v>0.7</v>
      </c>
      <c r="N136" s="378">
        <f t="shared" ca="1" si="26"/>
        <v>4.1999999999999993</v>
      </c>
      <c r="O136" s="72">
        <f t="shared" ca="1" si="27"/>
        <v>0.7</v>
      </c>
      <c r="P136" s="278">
        <f t="shared" ca="1" si="24"/>
        <v>0</v>
      </c>
      <c r="Q136" s="314"/>
      <c r="R136" s="149"/>
      <c r="S136" s="138"/>
      <c r="T136" s="139"/>
      <c r="U136" s="169"/>
    </row>
    <row r="137" spans="1:21" s="82" customFormat="1" ht="24" hidden="1" customHeight="1">
      <c r="A137" s="82" t="s">
        <v>785</v>
      </c>
      <c r="B137" s="16">
        <f t="shared" si="30"/>
        <v>54</v>
      </c>
      <c r="C137" s="83" t="s">
        <v>786</v>
      </c>
      <c r="D137" s="276">
        <v>1.5</v>
      </c>
      <c r="E137" s="19">
        <f ca="1">SUMIF(Summary!$B$30:$B$394,'LOK LOK BAR'!C137,Summary!$F$30:$F$367)</f>
        <v>0</v>
      </c>
      <c r="F137" s="15">
        <f t="shared" ca="1" si="32"/>
        <v>0</v>
      </c>
      <c r="G137" s="53"/>
      <c r="H137" s="275"/>
      <c r="I137" s="15">
        <f t="shared" si="21"/>
        <v>0</v>
      </c>
      <c r="J137" s="52">
        <f t="shared" ca="1" si="34"/>
        <v>0</v>
      </c>
      <c r="K137" s="276">
        <f t="shared" ca="1" si="33"/>
        <v>0</v>
      </c>
      <c r="L137" s="277"/>
      <c r="M137" s="377">
        <f ca="1">SUMIF(DATABASE!$L$3:$L$73,'LOK LOK BAR'!C137,DATABASE!$M$3:$M$72)</f>
        <v>0.52</v>
      </c>
      <c r="N137" s="378">
        <f t="shared" ca="1" si="26"/>
        <v>0</v>
      </c>
      <c r="O137" s="72">
        <f t="shared" ca="1" si="27"/>
        <v>0.52</v>
      </c>
      <c r="P137" s="278">
        <f t="shared" ca="1" si="24"/>
        <v>0</v>
      </c>
      <c r="Q137" s="314"/>
      <c r="R137" s="149"/>
      <c r="S137" s="138"/>
      <c r="T137" s="139"/>
      <c r="U137" s="169"/>
    </row>
    <row r="138" spans="1:21" s="82" customFormat="1" ht="24" hidden="1" customHeight="1">
      <c r="A138" s="82" t="s">
        <v>787</v>
      </c>
      <c r="B138" s="16">
        <f t="shared" si="30"/>
        <v>55</v>
      </c>
      <c r="C138" s="83" t="s">
        <v>636</v>
      </c>
      <c r="D138" s="276">
        <v>1.5</v>
      </c>
      <c r="E138" s="19">
        <f ca="1">SUMIF(Summary!$B$30:$B$394,'LOK LOK BAR'!C138,Summary!$F$30:$F$367)</f>
        <v>0</v>
      </c>
      <c r="F138" s="15">
        <f t="shared" ca="1" si="32"/>
        <v>0</v>
      </c>
      <c r="G138" s="53"/>
      <c r="H138" s="275"/>
      <c r="I138" s="15">
        <f t="shared" si="21"/>
        <v>0</v>
      </c>
      <c r="J138" s="52">
        <f t="shared" ca="1" si="34"/>
        <v>0</v>
      </c>
      <c r="K138" s="276">
        <f t="shared" ca="1" si="33"/>
        <v>0</v>
      </c>
      <c r="L138" s="277"/>
      <c r="M138" s="377">
        <f ca="1">SUMIF(DATABASE!$L$3:$L$73,'LOK LOK BAR'!C138,DATABASE!$M$3:$M$72)</f>
        <v>0.52</v>
      </c>
      <c r="N138" s="378">
        <f t="shared" ca="1" si="26"/>
        <v>0</v>
      </c>
      <c r="O138" s="72">
        <f t="shared" ca="1" si="27"/>
        <v>0.52</v>
      </c>
      <c r="P138" s="278">
        <f t="shared" ca="1" si="24"/>
        <v>0</v>
      </c>
      <c r="Q138" s="314"/>
      <c r="R138" s="149"/>
      <c r="S138" s="138"/>
      <c r="T138" s="139"/>
      <c r="U138" s="169"/>
    </row>
    <row r="139" spans="1:21" s="82" customFormat="1" ht="24" hidden="1" customHeight="1">
      <c r="A139" s="82" t="s">
        <v>788</v>
      </c>
      <c r="B139" s="16">
        <f t="shared" si="30"/>
        <v>56</v>
      </c>
      <c r="C139" s="83" t="s">
        <v>621</v>
      </c>
      <c r="D139" s="276">
        <v>1.5</v>
      </c>
      <c r="E139" s="19">
        <f ca="1">SUMIF(Summary!$B$30:$B$394,'LOK LOK BAR'!C139,Summary!$F$30:$F$367)</f>
        <v>0</v>
      </c>
      <c r="F139" s="15">
        <f t="shared" ca="1" si="32"/>
        <v>0</v>
      </c>
      <c r="G139" s="53"/>
      <c r="H139" s="275"/>
      <c r="I139" s="15">
        <f t="shared" si="21"/>
        <v>0</v>
      </c>
      <c r="J139" s="52">
        <f t="shared" ca="1" si="34"/>
        <v>0</v>
      </c>
      <c r="K139" s="276">
        <f t="shared" ca="1" si="33"/>
        <v>0</v>
      </c>
      <c r="L139" s="277"/>
      <c r="M139" s="377">
        <f ca="1">SUMIF(DATABASE!$L$3:$L$73,'LOK LOK BAR'!C139,DATABASE!$M$3:$M$72)</f>
        <v>0.52</v>
      </c>
      <c r="N139" s="378">
        <f t="shared" ca="1" si="26"/>
        <v>0</v>
      </c>
      <c r="O139" s="72">
        <f t="shared" ca="1" si="27"/>
        <v>0.52</v>
      </c>
      <c r="P139" s="278">
        <f t="shared" ca="1" si="24"/>
        <v>0</v>
      </c>
      <c r="Q139" s="314"/>
      <c r="R139" s="149"/>
      <c r="S139" s="138"/>
      <c r="T139" s="139"/>
      <c r="U139" s="169"/>
    </row>
    <row r="140" spans="1:21" s="82" customFormat="1" ht="24" hidden="1" customHeight="1">
      <c r="A140" s="82" t="s">
        <v>789</v>
      </c>
      <c r="B140" s="16">
        <f t="shared" si="30"/>
        <v>57</v>
      </c>
      <c r="C140" s="83" t="s">
        <v>504</v>
      </c>
      <c r="D140" s="276">
        <v>1.5</v>
      </c>
      <c r="E140" s="19">
        <f ca="1">SUMIF(Summary!$B$30:$B$394,'LOK LOK BAR'!C140,Summary!$F$30:$F$367)</f>
        <v>20</v>
      </c>
      <c r="F140" s="15">
        <f t="shared" ca="1" si="32"/>
        <v>30</v>
      </c>
      <c r="G140" s="53"/>
      <c r="H140" s="275"/>
      <c r="I140" s="15">
        <f t="shared" si="21"/>
        <v>0</v>
      </c>
      <c r="J140" s="52">
        <f t="shared" ca="1" si="34"/>
        <v>20</v>
      </c>
      <c r="K140" s="276">
        <f t="shared" ca="1" si="33"/>
        <v>30</v>
      </c>
      <c r="L140" s="277"/>
      <c r="M140" s="377">
        <f ca="1">SUMIF(DATABASE!$L$3:$L$73,'LOK LOK BAR'!C140,DATABASE!$M$3:$M$72)</f>
        <v>0.33</v>
      </c>
      <c r="N140" s="378">
        <f t="shared" ca="1" si="26"/>
        <v>6.6000000000000005</v>
      </c>
      <c r="O140" s="72">
        <f t="shared" ca="1" si="27"/>
        <v>0.33</v>
      </c>
      <c r="P140" s="278">
        <f t="shared" ca="1" si="24"/>
        <v>0</v>
      </c>
      <c r="Q140" s="314"/>
      <c r="R140" s="149"/>
      <c r="S140" s="138"/>
      <c r="T140" s="139"/>
    </row>
    <row r="141" spans="1:21" s="82" customFormat="1" ht="24" hidden="1" customHeight="1">
      <c r="A141" s="82" t="s">
        <v>790</v>
      </c>
      <c r="B141" s="16">
        <f t="shared" si="30"/>
        <v>58</v>
      </c>
      <c r="C141" s="83" t="s">
        <v>505</v>
      </c>
      <c r="D141" s="276">
        <v>1.5</v>
      </c>
      <c r="E141" s="19">
        <f ca="1">SUMIF(Summary!$B$30:$B$394,'LOK LOK BAR'!C141,Summary!$F$30:$F$367)</f>
        <v>11</v>
      </c>
      <c r="F141" s="15">
        <f t="shared" ca="1" si="32"/>
        <v>16.5</v>
      </c>
      <c r="G141" s="53"/>
      <c r="H141" s="275"/>
      <c r="I141" s="15">
        <f t="shared" si="21"/>
        <v>0</v>
      </c>
      <c r="J141" s="52">
        <f t="shared" ca="1" si="34"/>
        <v>11</v>
      </c>
      <c r="K141" s="276">
        <f t="shared" ca="1" si="33"/>
        <v>16.5</v>
      </c>
      <c r="L141" s="277"/>
      <c r="M141" s="377">
        <f ca="1">SUMIF(DATABASE!$L$3:$L$73,'LOK LOK BAR'!C141,DATABASE!$M$3:$M$72)</f>
        <v>0.56000000000000005</v>
      </c>
      <c r="N141" s="378">
        <f t="shared" ca="1" si="26"/>
        <v>6.16</v>
      </c>
      <c r="O141" s="72">
        <f t="shared" ca="1" si="27"/>
        <v>0.56000000000000005</v>
      </c>
      <c r="P141" s="278">
        <f t="shared" ca="1" si="24"/>
        <v>0</v>
      </c>
      <c r="Q141" s="696"/>
      <c r="R141" s="429" t="s">
        <v>791</v>
      </c>
      <c r="S141" s="428">
        <v>4</v>
      </c>
      <c r="T141" s="139">
        <f ca="1">+S141*E141</f>
        <v>44</v>
      </c>
    </row>
    <row r="142" spans="1:21" s="82" customFormat="1" ht="24" hidden="1" customHeight="1">
      <c r="A142" s="82" t="s">
        <v>792</v>
      </c>
      <c r="B142" s="16">
        <f t="shared" si="30"/>
        <v>59</v>
      </c>
      <c r="C142" s="83" t="s">
        <v>622</v>
      </c>
      <c r="D142" s="276">
        <v>2</v>
      </c>
      <c r="E142" s="19">
        <f ca="1">SUMIF(Summary!$B$30:$B$394,'LOK LOK BAR'!C142,Summary!$F$30:$F$367)</f>
        <v>3</v>
      </c>
      <c r="F142" s="15">
        <f t="shared" ca="1" si="32"/>
        <v>6</v>
      </c>
      <c r="G142" s="53"/>
      <c r="H142" s="275"/>
      <c r="I142" s="15">
        <f t="shared" si="21"/>
        <v>0</v>
      </c>
      <c r="J142" s="52">
        <f t="shared" ca="1" si="34"/>
        <v>3</v>
      </c>
      <c r="K142" s="276">
        <f t="shared" ca="1" si="33"/>
        <v>6</v>
      </c>
      <c r="L142" s="277"/>
      <c r="M142" s="377">
        <f ca="1">SUMIF(DATABASE!$L$3:$L$73,'LOK LOK BAR'!C142,DATABASE!$M$3:$M$72)</f>
        <v>0.9</v>
      </c>
      <c r="N142" s="378">
        <f t="shared" ca="1" si="26"/>
        <v>2.7</v>
      </c>
      <c r="O142" s="72">
        <f t="shared" ca="1" si="27"/>
        <v>0.9</v>
      </c>
      <c r="P142" s="278">
        <f t="shared" ca="1" si="24"/>
        <v>0</v>
      </c>
      <c r="Q142" s="696"/>
      <c r="R142" s="429" t="s">
        <v>793</v>
      </c>
      <c r="S142" s="428">
        <v>3</v>
      </c>
      <c r="T142" s="139">
        <f ca="1">+S142*E142</f>
        <v>9</v>
      </c>
    </row>
    <row r="143" spans="1:21" s="82" customFormat="1" ht="24" hidden="1" customHeight="1">
      <c r="A143" s="82" t="s">
        <v>794</v>
      </c>
      <c r="B143" s="16">
        <f t="shared" si="30"/>
        <v>60</v>
      </c>
      <c r="C143" s="83" t="s">
        <v>795</v>
      </c>
      <c r="D143" s="276">
        <v>2</v>
      </c>
      <c r="E143" s="19">
        <f ca="1">SUMIF(Summary!$B$30:$B$394,'LOK LOK BAR'!C143,Summary!$F$30:$F$367)</f>
        <v>0</v>
      </c>
      <c r="F143" s="15">
        <f t="shared" ca="1" si="32"/>
        <v>0</v>
      </c>
      <c r="G143" s="53"/>
      <c r="H143" s="275"/>
      <c r="I143" s="15">
        <f t="shared" si="21"/>
        <v>0</v>
      </c>
      <c r="J143" s="52">
        <f t="shared" ca="1" si="34"/>
        <v>0</v>
      </c>
      <c r="K143" s="276">
        <f t="shared" ca="1" si="33"/>
        <v>0</v>
      </c>
      <c r="L143" s="277"/>
      <c r="M143" s="377">
        <f ca="1">SUMIF(DATABASE!$L$3:$L$73,'LOK LOK BAR'!C143,DATABASE!$M$3:$M$72)</f>
        <v>0.7</v>
      </c>
      <c r="N143" s="378">
        <f t="shared" ca="1" si="26"/>
        <v>0</v>
      </c>
      <c r="O143" s="72">
        <f t="shared" ca="1" si="27"/>
        <v>0.7</v>
      </c>
      <c r="P143" s="278">
        <f t="shared" ca="1" si="24"/>
        <v>0</v>
      </c>
      <c r="Q143" s="696"/>
      <c r="R143" s="429"/>
      <c r="S143" s="428"/>
      <c r="T143" s="139"/>
    </row>
    <row r="144" spans="1:21" s="82" customFormat="1" ht="24" hidden="1" customHeight="1">
      <c r="A144" s="82" t="s">
        <v>796</v>
      </c>
      <c r="B144" s="16">
        <f t="shared" si="30"/>
        <v>61</v>
      </c>
      <c r="C144" s="83" t="s">
        <v>599</v>
      </c>
      <c r="D144" s="276">
        <v>2</v>
      </c>
      <c r="E144" s="19">
        <f ca="1">SUMIF(Summary!$B$30:$B$394,'LOK LOK BAR'!C144,Summary!$F$30:$F$367)</f>
        <v>6</v>
      </c>
      <c r="F144" s="15">
        <f t="shared" ca="1" si="32"/>
        <v>12</v>
      </c>
      <c r="G144" s="53"/>
      <c r="H144" s="275"/>
      <c r="I144" s="15">
        <f t="shared" si="21"/>
        <v>0</v>
      </c>
      <c r="J144" s="52">
        <f t="shared" ca="1" si="34"/>
        <v>6</v>
      </c>
      <c r="K144" s="276">
        <f t="shared" ca="1" si="33"/>
        <v>12</v>
      </c>
      <c r="L144" s="277"/>
      <c r="M144" s="377">
        <f ca="1">SUMIF(DATABASE!$L$3:$L$73,'LOK LOK BAR'!C144,DATABASE!$M$3:$M$72)</f>
        <v>0.75</v>
      </c>
      <c r="N144" s="378">
        <f t="shared" ca="1" si="26"/>
        <v>4.5</v>
      </c>
      <c r="O144" s="72">
        <f t="shared" ca="1" si="27"/>
        <v>0.75</v>
      </c>
      <c r="P144" s="278">
        <f t="shared" ca="1" si="24"/>
        <v>0</v>
      </c>
      <c r="Q144" s="696"/>
      <c r="R144" s="429" t="s">
        <v>797</v>
      </c>
      <c r="S144" s="428">
        <v>3</v>
      </c>
      <c r="T144" s="139">
        <f ca="1">+S144*E144</f>
        <v>18</v>
      </c>
    </row>
    <row r="145" spans="1:20" s="82" customFormat="1" ht="24" hidden="1" customHeight="1">
      <c r="A145" s="82" t="s">
        <v>798</v>
      </c>
      <c r="B145" s="16">
        <f t="shared" si="30"/>
        <v>62</v>
      </c>
      <c r="C145" s="83" t="s">
        <v>600</v>
      </c>
      <c r="D145" s="276">
        <v>2.5</v>
      </c>
      <c r="E145" s="19">
        <f ca="1">SUMIF(Summary!$B$30:$B$394,'LOK LOK BAR'!C145,Summary!$F$30:$F$367)</f>
        <v>0</v>
      </c>
      <c r="F145" s="15">
        <f t="shared" ca="1" si="32"/>
        <v>0</v>
      </c>
      <c r="G145" s="53"/>
      <c r="H145" s="275"/>
      <c r="I145" s="15">
        <f t="shared" si="21"/>
        <v>0</v>
      </c>
      <c r="J145" s="52">
        <f t="shared" ca="1" si="34"/>
        <v>0</v>
      </c>
      <c r="K145" s="276">
        <f t="shared" ca="1" si="33"/>
        <v>0</v>
      </c>
      <c r="L145" s="277"/>
      <c r="M145" s="377">
        <f ca="1">SUMIF(DATABASE!$L$3:$L$73,'LOK LOK BAR'!C145,DATABASE!$M$3:$M$72)</f>
        <v>1.02</v>
      </c>
      <c r="N145" s="378">
        <f t="shared" ca="1" si="26"/>
        <v>0</v>
      </c>
      <c r="O145" s="72">
        <f t="shared" ca="1" si="27"/>
        <v>1.02</v>
      </c>
      <c r="P145" s="278">
        <f t="shared" ca="1" si="24"/>
        <v>0</v>
      </c>
      <c r="Q145" s="696"/>
      <c r="R145" s="429" t="s">
        <v>58</v>
      </c>
      <c r="S145" s="428">
        <v>3</v>
      </c>
      <c r="T145" s="139">
        <f ca="1">+S145*E145</f>
        <v>0</v>
      </c>
    </row>
    <row r="146" spans="1:20" s="82" customFormat="1" ht="24" hidden="1" customHeight="1">
      <c r="A146" s="82" t="s">
        <v>799</v>
      </c>
      <c r="B146" s="16">
        <f t="shared" si="30"/>
        <v>63</v>
      </c>
      <c r="C146" s="83" t="s">
        <v>623</v>
      </c>
      <c r="D146" s="276">
        <v>2.5</v>
      </c>
      <c r="E146" s="19">
        <f ca="1">SUMIF(Summary!$B$30:$B$394,'LOK LOK BAR'!C146,Summary!$F$30:$F$367)</f>
        <v>11</v>
      </c>
      <c r="F146" s="15">
        <f t="shared" ca="1" si="32"/>
        <v>27.5</v>
      </c>
      <c r="G146" s="53"/>
      <c r="H146" s="275"/>
      <c r="I146" s="15">
        <f t="shared" si="21"/>
        <v>0</v>
      </c>
      <c r="J146" s="52">
        <f t="shared" ca="1" si="34"/>
        <v>11</v>
      </c>
      <c r="K146" s="276">
        <f t="shared" ca="1" si="33"/>
        <v>27.5</v>
      </c>
      <c r="L146" s="277"/>
      <c r="M146" s="377">
        <f ca="1">SUMIF(DATABASE!$L$3:$L$73,'LOK LOK BAR'!C146,DATABASE!$M$3:$M$72)</f>
        <v>0.87</v>
      </c>
      <c r="N146" s="378">
        <f t="shared" ca="1" si="26"/>
        <v>9.57</v>
      </c>
      <c r="O146" s="72">
        <f t="shared" ca="1" si="27"/>
        <v>0.87</v>
      </c>
      <c r="P146" s="278">
        <f t="shared" ca="1" si="24"/>
        <v>0</v>
      </c>
      <c r="Q146" s="696"/>
      <c r="R146" s="429" t="s">
        <v>56</v>
      </c>
      <c r="S146" s="428">
        <v>2</v>
      </c>
      <c r="T146" s="139">
        <f ca="1">+S146*E146</f>
        <v>22</v>
      </c>
    </row>
    <row r="147" spans="1:20" s="82" customFormat="1" ht="24" hidden="1" customHeight="1">
      <c r="A147" s="82" t="s">
        <v>400</v>
      </c>
      <c r="B147" s="16">
        <f t="shared" si="30"/>
        <v>64</v>
      </c>
      <c r="C147" s="83" t="s">
        <v>800</v>
      </c>
      <c r="D147" s="276">
        <v>2.5</v>
      </c>
      <c r="E147" s="19">
        <f ca="1">SUMIF(Summary!$B$30:$B$394,'LOK LOK BAR'!C147,Summary!$F$30:$F$367)</f>
        <v>0</v>
      </c>
      <c r="F147" s="15">
        <f t="shared" ca="1" si="32"/>
        <v>0</v>
      </c>
      <c r="G147" s="53"/>
      <c r="H147" s="275"/>
      <c r="I147" s="15">
        <f t="shared" si="21"/>
        <v>0</v>
      </c>
      <c r="J147" s="52">
        <f t="shared" ca="1" si="34"/>
        <v>0</v>
      </c>
      <c r="K147" s="276">
        <f t="shared" ca="1" si="33"/>
        <v>0</v>
      </c>
      <c r="L147" s="277"/>
      <c r="M147" s="377">
        <f ca="1">SUMIF(DATABASE!$L$3:$L$73,'LOK LOK BAR'!C147,DATABASE!$M$3:$M$72)</f>
        <v>1</v>
      </c>
      <c r="N147" s="378">
        <f t="shared" ca="1" si="26"/>
        <v>0</v>
      </c>
      <c r="O147" s="72">
        <f t="shared" ca="1" si="27"/>
        <v>1</v>
      </c>
      <c r="P147" s="278">
        <f t="shared" ca="1" si="24"/>
        <v>0</v>
      </c>
      <c r="Q147" s="696"/>
      <c r="R147" s="429"/>
      <c r="S147" s="428"/>
      <c r="T147" s="139"/>
    </row>
    <row r="148" spans="1:20" s="82" customFormat="1" ht="24" hidden="1" customHeight="1">
      <c r="A148" s="82" t="s">
        <v>801</v>
      </c>
      <c r="B148" s="16">
        <f t="shared" si="30"/>
        <v>65</v>
      </c>
      <c r="C148" s="83" t="s">
        <v>506</v>
      </c>
      <c r="D148" s="276">
        <v>2.5</v>
      </c>
      <c r="E148" s="19">
        <f ca="1">SUMIF(Summary!$B$30:$B$394,'LOK LOK BAR'!C148,Summary!$F$30:$F$367)</f>
        <v>8</v>
      </c>
      <c r="F148" s="15">
        <f t="shared" ca="1" si="32"/>
        <v>20</v>
      </c>
      <c r="G148" s="53"/>
      <c r="H148" s="275"/>
      <c r="I148" s="15">
        <f t="shared" ref="I148:I153" si="35">H148*D148</f>
        <v>0</v>
      </c>
      <c r="J148" s="52">
        <f t="shared" ca="1" si="34"/>
        <v>8</v>
      </c>
      <c r="K148" s="276">
        <f t="shared" ca="1" si="33"/>
        <v>20</v>
      </c>
      <c r="L148" s="277"/>
      <c r="M148" s="377">
        <f ca="1">SUMIF(DATABASE!$L$3:$L$73,'LOK LOK BAR'!C148,DATABASE!$M$3:$M$72)</f>
        <v>0.81</v>
      </c>
      <c r="N148" s="378">
        <f t="shared" ca="1" si="26"/>
        <v>6.48</v>
      </c>
      <c r="O148" s="72">
        <f t="shared" ca="1" si="27"/>
        <v>0.81</v>
      </c>
      <c r="P148" s="278">
        <f t="shared" ref="P148:P153" ca="1" si="36">+O148*H148</f>
        <v>0</v>
      </c>
      <c r="Q148" s="696"/>
      <c r="R148" s="429" t="s">
        <v>802</v>
      </c>
      <c r="S148" s="428">
        <v>3</v>
      </c>
      <c r="T148" s="139">
        <f ca="1">+S148*E148</f>
        <v>24</v>
      </c>
    </row>
    <row r="149" spans="1:20" s="82" customFormat="1" ht="24" hidden="1" customHeight="1">
      <c r="A149" s="82" t="s">
        <v>803</v>
      </c>
      <c r="B149" s="16">
        <f t="shared" si="30"/>
        <v>66</v>
      </c>
      <c r="C149" s="83" t="s">
        <v>624</v>
      </c>
      <c r="D149" s="276">
        <v>3</v>
      </c>
      <c r="E149" s="19">
        <f ca="1">SUMIF(Summary!$B$30:$B$394,'LOK LOK BAR'!C149,Summary!$F$30:$F$367)</f>
        <v>1</v>
      </c>
      <c r="F149" s="15">
        <f t="shared" ca="1" si="32"/>
        <v>3</v>
      </c>
      <c r="G149" s="53"/>
      <c r="H149" s="275"/>
      <c r="I149" s="15">
        <f t="shared" si="35"/>
        <v>0</v>
      </c>
      <c r="J149" s="52">
        <f t="shared" ca="1" si="34"/>
        <v>1</v>
      </c>
      <c r="K149" s="276">
        <f t="shared" ca="1" si="33"/>
        <v>3</v>
      </c>
      <c r="L149" s="277"/>
      <c r="M149" s="377">
        <f ca="1">SUMIF(DATABASE!$L$3:$L$73,'LOK LOK BAR'!C149,DATABASE!$M$3:$M$72)</f>
        <v>1.2</v>
      </c>
      <c r="N149" s="378">
        <f ca="1">+M149*J149</f>
        <v>1.2</v>
      </c>
      <c r="O149" s="72">
        <f ca="1">+M149</f>
        <v>1.2</v>
      </c>
      <c r="P149" s="278">
        <f t="shared" ca="1" si="36"/>
        <v>0</v>
      </c>
      <c r="Q149" s="696"/>
      <c r="R149" s="429" t="s">
        <v>96</v>
      </c>
      <c r="S149" s="428">
        <v>2</v>
      </c>
      <c r="T149" s="139">
        <f ca="1">+S149*E149</f>
        <v>2</v>
      </c>
    </row>
    <row r="150" spans="1:20" s="82" customFormat="1" ht="24" hidden="1" customHeight="1">
      <c r="A150" s="82" t="s">
        <v>804</v>
      </c>
      <c r="B150" s="400">
        <f t="shared" si="30"/>
        <v>67</v>
      </c>
      <c r="C150" s="83" t="s">
        <v>625</v>
      </c>
      <c r="D150" s="401">
        <v>3</v>
      </c>
      <c r="E150" s="402">
        <f ca="1">SUMIF(Summary!$B$30:$B$394,'LOK LOK BAR'!C150,Summary!$F$30:$F$367)</f>
        <v>17</v>
      </c>
      <c r="F150" s="403">
        <f t="shared" ca="1" si="32"/>
        <v>51</v>
      </c>
      <c r="G150" s="53"/>
      <c r="H150" s="705"/>
      <c r="I150" s="403">
        <f t="shared" si="35"/>
        <v>0</v>
      </c>
      <c r="J150" s="404">
        <f t="shared" ca="1" si="34"/>
        <v>17</v>
      </c>
      <c r="K150" s="401">
        <f t="shared" ca="1" si="33"/>
        <v>51</v>
      </c>
      <c r="L150" s="277"/>
      <c r="M150" s="377">
        <f ca="1">SUMIF(DATABASE!$L$3:$L$73,'LOK LOK BAR'!C150,DATABASE!$M$3:$M$72)</f>
        <v>1.02</v>
      </c>
      <c r="N150" s="378">
        <f ca="1">+M150*J150</f>
        <v>17.34</v>
      </c>
      <c r="O150" s="72">
        <f ca="1">+M150</f>
        <v>1.02</v>
      </c>
      <c r="P150" s="278">
        <f t="shared" ca="1" si="36"/>
        <v>0</v>
      </c>
      <c r="Q150" s="696"/>
      <c r="R150" s="429"/>
      <c r="S150" s="428"/>
      <c r="T150" s="139"/>
    </row>
    <row r="151" spans="1:20" s="82" customFormat="1" ht="24" hidden="1" customHeight="1">
      <c r="A151" s="82" t="s">
        <v>805</v>
      </c>
      <c r="B151" s="400">
        <f t="shared" si="30"/>
        <v>68</v>
      </c>
      <c r="C151" s="83" t="s">
        <v>626</v>
      </c>
      <c r="D151" s="401">
        <v>3</v>
      </c>
      <c r="E151" s="402">
        <f ca="1">SUMIF(Summary!$B$30:$B$394,'LOK LOK BAR'!C151,Summary!$F$30:$F$367)</f>
        <v>2</v>
      </c>
      <c r="F151" s="403">
        <f t="shared" ca="1" si="32"/>
        <v>6</v>
      </c>
      <c r="G151" s="53"/>
      <c r="H151" s="705"/>
      <c r="I151" s="403">
        <f t="shared" si="35"/>
        <v>0</v>
      </c>
      <c r="J151" s="404">
        <f t="shared" ca="1" si="34"/>
        <v>2</v>
      </c>
      <c r="K151" s="401">
        <f t="shared" ca="1" si="33"/>
        <v>6</v>
      </c>
      <c r="L151" s="277"/>
      <c r="M151" s="377">
        <f ca="1">SUMIF(DATABASE!$L$3:$L$73,'LOK LOK BAR'!C151,DATABASE!$M$3:$M$72)</f>
        <v>1.2</v>
      </c>
      <c r="N151" s="378">
        <f ca="1">+M151*J151</f>
        <v>2.4</v>
      </c>
      <c r="O151" s="72">
        <f ca="1">+M151</f>
        <v>1.2</v>
      </c>
      <c r="P151" s="278">
        <f t="shared" ca="1" si="36"/>
        <v>0</v>
      </c>
      <c r="Q151" s="696"/>
      <c r="R151" s="429"/>
      <c r="S151" s="428"/>
      <c r="T151" s="139"/>
    </row>
    <row r="152" spans="1:20" s="82" customFormat="1" ht="24" hidden="1" customHeight="1">
      <c r="B152" s="400">
        <v>69</v>
      </c>
      <c r="C152" s="83" t="s">
        <v>637</v>
      </c>
      <c r="D152" s="401">
        <v>18.8</v>
      </c>
      <c r="E152" s="402">
        <f ca="1">SUMIF(Summary!$B$30:$B$394,'LOK LOK BAR'!C152,Summary!$F$30:$F$367)</f>
        <v>3</v>
      </c>
      <c r="F152" s="403">
        <f t="shared" ca="1" si="32"/>
        <v>56.400000000000006</v>
      </c>
      <c r="G152" s="53"/>
      <c r="H152" s="705"/>
      <c r="I152" s="403">
        <f t="shared" si="35"/>
        <v>0</v>
      </c>
      <c r="J152" s="404">
        <f t="shared" ca="1" si="34"/>
        <v>3</v>
      </c>
      <c r="K152" s="401">
        <f t="shared" ca="1" si="33"/>
        <v>56.400000000000006</v>
      </c>
      <c r="L152" s="277"/>
      <c r="M152" s="377">
        <f ca="1">SUMIF(DATABASE!$L$3:$L$73,'LOK LOK BAR'!C152,DATABASE!$M$3:$M$72)</f>
        <v>8.2799999999999994</v>
      </c>
      <c r="N152" s="378">
        <f ca="1">+M152*J152</f>
        <v>24.839999999999996</v>
      </c>
      <c r="O152" s="72">
        <f ca="1">+M152</f>
        <v>8.2799999999999994</v>
      </c>
      <c r="P152" s="278">
        <f t="shared" ca="1" si="36"/>
        <v>0</v>
      </c>
      <c r="Q152" s="696"/>
      <c r="R152" s="429"/>
      <c r="S152" s="428"/>
      <c r="T152" s="139"/>
    </row>
    <row r="153" spans="1:20" s="82" customFormat="1" ht="24" hidden="1" customHeight="1">
      <c r="B153" s="400">
        <v>70</v>
      </c>
      <c r="C153" s="83" t="s">
        <v>638</v>
      </c>
      <c r="D153" s="401">
        <v>18.8</v>
      </c>
      <c r="E153" s="402">
        <f ca="1">SUMIF(Summary!$B$30:$B$394,'LOK LOK BAR'!C153,Summary!$F$30:$F$367)</f>
        <v>2</v>
      </c>
      <c r="F153" s="403">
        <f t="shared" ca="1" si="32"/>
        <v>37.6</v>
      </c>
      <c r="G153" s="53"/>
      <c r="H153" s="705"/>
      <c r="I153" s="403">
        <f t="shared" si="35"/>
        <v>0</v>
      </c>
      <c r="J153" s="404">
        <f t="shared" ca="1" si="34"/>
        <v>2</v>
      </c>
      <c r="K153" s="401">
        <f t="shared" ca="1" si="33"/>
        <v>37.6</v>
      </c>
      <c r="L153" s="277"/>
      <c r="M153" s="377">
        <f ca="1">SUMIF(DATABASE!$L$3:$L$73,'LOK LOK BAR'!C153,DATABASE!$M$3:$M$72)</f>
        <v>8.4600000000000009</v>
      </c>
      <c r="N153" s="378">
        <f ca="1">+M153*J153</f>
        <v>16.920000000000002</v>
      </c>
      <c r="O153" s="72">
        <f ca="1">+M153</f>
        <v>8.4600000000000009</v>
      </c>
      <c r="P153" s="278">
        <f t="shared" ca="1" si="36"/>
        <v>0</v>
      </c>
      <c r="Q153" s="696"/>
      <c r="R153" s="429"/>
      <c r="S153" s="428"/>
      <c r="T153" s="139"/>
    </row>
    <row r="154" spans="1:20" s="82" customFormat="1" ht="24" hidden="1" customHeight="1">
      <c r="B154" s="400"/>
      <c r="C154" s="83"/>
      <c r="D154" s="401"/>
      <c r="E154" s="402"/>
      <c r="F154" s="403"/>
      <c r="G154" s="53"/>
      <c r="H154" s="705"/>
      <c r="I154" s="403"/>
      <c r="J154" s="404"/>
      <c r="K154" s="401"/>
      <c r="L154" s="277"/>
      <c r="M154" s="377"/>
      <c r="N154" s="378"/>
      <c r="O154" s="72"/>
      <c r="P154" s="278"/>
      <c r="Q154" s="696"/>
      <c r="R154" s="429"/>
      <c r="S154" s="428"/>
      <c r="T154" s="139"/>
    </row>
    <row r="155" spans="1:20" s="82" customFormat="1" ht="24" hidden="1" customHeight="1" thickBot="1">
      <c r="B155" s="16"/>
      <c r="C155" s="83"/>
      <c r="D155" s="276"/>
      <c r="E155" s="19"/>
      <c r="F155" s="15"/>
      <c r="G155" s="53"/>
      <c r="H155" s="275"/>
      <c r="I155" s="15"/>
      <c r="J155" s="52"/>
      <c r="K155" s="276"/>
      <c r="L155" s="277"/>
      <c r="M155" s="377"/>
      <c r="N155" s="378"/>
      <c r="O155" s="72"/>
      <c r="P155" s="278"/>
      <c r="Q155" s="696"/>
      <c r="R155" s="429"/>
      <c r="S155" s="428"/>
      <c r="T155" s="139"/>
    </row>
    <row r="156" spans="1:20" s="82" customFormat="1" ht="24" hidden="1" customHeight="1" thickBot="1">
      <c r="B156" s="791" t="s">
        <v>37</v>
      </c>
      <c r="C156" s="792"/>
      <c r="D156" s="793"/>
      <c r="E156" s="38">
        <f ca="1">SUM(E84:E155)</f>
        <v>318</v>
      </c>
      <c r="F156" s="39">
        <f ca="1">SUM(F84:F155)</f>
        <v>831</v>
      </c>
      <c r="G156" s="55"/>
      <c r="H156" s="81">
        <f>SUM(H63:H154)</f>
        <v>0</v>
      </c>
      <c r="I156" s="39">
        <f>SUM(I48:I155)</f>
        <v>0</v>
      </c>
      <c r="J156" s="38">
        <f ca="1">SUM(J84:J155)</f>
        <v>244</v>
      </c>
      <c r="K156" s="39">
        <f ca="1">SUM(K84:K155)</f>
        <v>651.5</v>
      </c>
      <c r="L156" s="284"/>
      <c r="M156" s="379"/>
      <c r="N156" s="380">
        <f ca="1">SUM(N84:N155)</f>
        <v>227.22999999999996</v>
      </c>
      <c r="O156" s="73"/>
      <c r="P156" s="285">
        <f ca="1">SUM(P84:P155)</f>
        <v>0</v>
      </c>
      <c r="Q156" s="701"/>
      <c r="R156" s="430"/>
      <c r="S156" s="702"/>
      <c r="T156" s="703"/>
    </row>
  </sheetData>
  <autoFilter ref="R1:T156">
    <filterColumn colId="0">
      <filters>
        <filter val="CHICKEN CHOP (MARINATED)"/>
      </filters>
    </filterColumn>
  </autoFilter>
  <mergeCells count="22">
    <mergeCell ref="R9:T9"/>
    <mergeCell ref="O45:P45"/>
    <mergeCell ref="R45:T45"/>
    <mergeCell ref="B81:D81"/>
    <mergeCell ref="B156:D156"/>
    <mergeCell ref="B41:D41"/>
    <mergeCell ref="H9:I9"/>
    <mergeCell ref="J9:K9"/>
    <mergeCell ref="M9:N9"/>
    <mergeCell ref="O9:P9"/>
    <mergeCell ref="B1:N1"/>
    <mergeCell ref="E44:F44"/>
    <mergeCell ref="H44:I44"/>
    <mergeCell ref="J44:K44"/>
    <mergeCell ref="E45:F45"/>
    <mergeCell ref="H45:I45"/>
    <mergeCell ref="J45:K45"/>
    <mergeCell ref="M45:N45"/>
    <mergeCell ref="E8:F8"/>
    <mergeCell ref="H8:I8"/>
    <mergeCell ref="J8:K8"/>
    <mergeCell ref="E9:F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2"/>
  <dimension ref="A1:J59"/>
  <sheetViews>
    <sheetView showGridLines="0" workbookViewId="0">
      <selection activeCell="E13" sqref="E13"/>
    </sheetView>
  </sheetViews>
  <sheetFormatPr defaultRowHeight="21" customHeight="1"/>
  <cols>
    <col min="1" max="1" width="10.7109375" style="7" customWidth="1"/>
    <col min="2" max="2" width="34.7109375" style="8" customWidth="1"/>
    <col min="3" max="3" width="8.140625" style="9" customWidth="1"/>
    <col min="4" max="4" width="20.140625" style="7" customWidth="1"/>
    <col min="5" max="5" width="14.140625" style="10" customWidth="1"/>
    <col min="6" max="6" width="3.42578125" style="7" customWidth="1"/>
    <col min="7" max="7" width="9.140625" hidden="1" customWidth="1"/>
    <col min="8" max="8" width="35" style="8" customWidth="1"/>
    <col min="9" max="9" width="8.5703125" style="7" customWidth="1"/>
    <col min="10" max="10" width="9.28515625" style="7" bestFit="1" customWidth="1"/>
    <col min="11" max="16384" width="9.140625" style="7"/>
  </cols>
  <sheetData>
    <row r="1" spans="1:10" s="23" customFormat="1" ht="21" customHeight="1" thickBot="1">
      <c r="A1" s="799" t="s">
        <v>29</v>
      </c>
      <c r="B1" s="799"/>
      <c r="C1" s="799"/>
      <c r="D1" s="799"/>
      <c r="E1" s="799"/>
      <c r="H1" s="75"/>
    </row>
    <row r="2" spans="1:10" s="23" customFormat="1" ht="21" customHeight="1">
      <c r="A2" s="24"/>
      <c r="B2" s="25"/>
      <c r="C2" s="24"/>
      <c r="D2" s="24"/>
      <c r="E2" s="26"/>
      <c r="H2" s="75"/>
    </row>
    <row r="3" spans="1:10" s="68" customFormat="1" ht="21" customHeight="1">
      <c r="A3" s="34" t="s">
        <v>41</v>
      </c>
      <c r="B3" s="189" t="s">
        <v>71</v>
      </c>
      <c r="C3" s="67"/>
      <c r="E3" s="69"/>
      <c r="H3" s="76"/>
    </row>
    <row r="4" spans="1:10" s="68" customFormat="1" ht="21" customHeight="1">
      <c r="A4" s="35" t="s">
        <v>30</v>
      </c>
      <c r="B4" s="190">
        <v>41548</v>
      </c>
      <c r="C4" s="67"/>
      <c r="D4" s="70"/>
      <c r="E4" s="69"/>
      <c r="H4" s="76"/>
    </row>
    <row r="5" spans="1:10" s="27" customFormat="1" ht="21" customHeight="1" thickBot="1">
      <c r="A5" s="32"/>
      <c r="B5" s="33"/>
      <c r="C5" s="29"/>
      <c r="D5" s="30"/>
      <c r="E5" s="31"/>
      <c r="H5" s="28"/>
    </row>
    <row r="6" spans="1:10" ht="21" customHeight="1" thickBot="1">
      <c r="A6" s="170"/>
      <c r="B6" s="191"/>
      <c r="C6" s="194"/>
      <c r="D6" s="188" t="s">
        <v>91</v>
      </c>
      <c r="E6" s="171" t="s">
        <v>336</v>
      </c>
      <c r="F6" s="11"/>
      <c r="H6" s="127"/>
      <c r="I6" s="797" t="s">
        <v>50</v>
      </c>
      <c r="J6" s="798"/>
    </row>
    <row r="7" spans="1:10" ht="21" customHeight="1">
      <c r="A7" s="192" t="s">
        <v>40</v>
      </c>
      <c r="B7" s="51" t="s">
        <v>97</v>
      </c>
      <c r="C7" s="365" t="s">
        <v>33</v>
      </c>
      <c r="D7" s="20" t="s">
        <v>34</v>
      </c>
      <c r="E7" s="171"/>
      <c r="F7" s="3"/>
      <c r="H7" s="128" t="s">
        <v>428</v>
      </c>
      <c r="I7" s="129" t="s">
        <v>429</v>
      </c>
      <c r="J7" s="130" t="s">
        <v>19</v>
      </c>
    </row>
    <row r="8" spans="1:10" ht="21" customHeight="1" thickBot="1">
      <c r="A8" s="193"/>
      <c r="B8" s="4"/>
      <c r="C8" s="366" t="s">
        <v>35</v>
      </c>
      <c r="D8" s="21" t="s">
        <v>36</v>
      </c>
      <c r="E8" s="172" t="s">
        <v>35</v>
      </c>
      <c r="F8" s="3"/>
      <c r="H8" s="131" t="s">
        <v>36</v>
      </c>
      <c r="I8" s="132" t="s">
        <v>36</v>
      </c>
      <c r="J8" s="133" t="s">
        <v>36</v>
      </c>
    </row>
    <row r="9" spans="1:10" ht="9" customHeight="1">
      <c r="A9" s="16"/>
      <c r="B9" s="367"/>
      <c r="C9" s="364"/>
      <c r="D9" s="22"/>
      <c r="E9" s="17"/>
      <c r="F9" s="3"/>
      <c r="H9" s="134"/>
      <c r="I9" s="135"/>
      <c r="J9" s="136"/>
    </row>
    <row r="10" spans="1:10" ht="30.75" customHeight="1">
      <c r="A10" s="16">
        <v>1</v>
      </c>
      <c r="B10" s="83" t="s">
        <v>152</v>
      </c>
      <c r="C10" s="364">
        <f ca="1">SUMIF(DATABASE!$B$3:$B$76,'K-LUNCH &amp; K DINNER'!B10,DATABASE!$C$3:$C$64)</f>
        <v>3.29</v>
      </c>
      <c r="D10" s="19">
        <f>VLOOKUP(B10,Summary!$B$30:$AK$401,5,FALSE)</f>
        <v>12</v>
      </c>
      <c r="E10" s="18">
        <f ca="1">+D10*C10</f>
        <v>39.480000000000004</v>
      </c>
      <c r="F10" s="1"/>
      <c r="G10" s="368"/>
      <c r="H10" s="137" t="s">
        <v>54</v>
      </c>
      <c r="I10" s="138">
        <v>0.66</v>
      </c>
      <c r="J10" s="139">
        <f>+I10*D10</f>
        <v>7.92</v>
      </c>
    </row>
    <row r="11" spans="1:10" ht="30.75" customHeight="1">
      <c r="A11" s="16">
        <f>+A10+1</f>
        <v>2</v>
      </c>
      <c r="B11" s="83" t="s">
        <v>281</v>
      </c>
      <c r="C11" s="364">
        <f ca="1">SUMIF(DATABASE!$B$3:$B$76,'K-LUNCH &amp; K DINNER'!B11,DATABASE!$C$3:$C$64)</f>
        <v>3.02</v>
      </c>
      <c r="D11" s="19">
        <f>VLOOKUP(B11,Summary!$B$30:$AK$401,5,FALSE)</f>
        <v>21</v>
      </c>
      <c r="E11" s="18">
        <f t="shared" ref="E11:E55" ca="1" si="0">+D11*C11</f>
        <v>63.42</v>
      </c>
      <c r="F11" s="1"/>
      <c r="G11" s="368"/>
      <c r="H11" s="137" t="s">
        <v>54</v>
      </c>
      <c r="I11" s="138">
        <v>0.66</v>
      </c>
      <c r="J11" s="139">
        <f t="shared" ref="J11:J29" si="1">+I11*D11</f>
        <v>13.860000000000001</v>
      </c>
    </row>
    <row r="12" spans="1:10" ht="30.75" customHeight="1">
      <c r="A12" s="16">
        <f t="shared" ref="A12:A55" si="2">+A11+1</f>
        <v>3</v>
      </c>
      <c r="B12" s="83" t="s">
        <v>282</v>
      </c>
      <c r="C12" s="364">
        <f ca="1">SUMIF(DATABASE!$B$3:$B$76,'K-LUNCH &amp; K DINNER'!B12,DATABASE!$C$3:$C$64)</f>
        <v>3.45</v>
      </c>
      <c r="D12" s="19">
        <f>VLOOKUP(B12,Summary!$B$30:$AK$401,5,FALSE)</f>
        <v>0</v>
      </c>
      <c r="E12" s="18">
        <f t="shared" ca="1" si="0"/>
        <v>0</v>
      </c>
      <c r="F12" s="1"/>
      <c r="G12" s="368"/>
      <c r="H12" s="137" t="s">
        <v>54</v>
      </c>
      <c r="I12" s="138">
        <v>0.66</v>
      </c>
      <c r="J12" s="139">
        <f t="shared" si="1"/>
        <v>0</v>
      </c>
    </row>
    <row r="13" spans="1:10" ht="30.75" customHeight="1">
      <c r="A13" s="16">
        <f t="shared" si="2"/>
        <v>4</v>
      </c>
      <c r="B13" s="83" t="s">
        <v>153</v>
      </c>
      <c r="C13" s="364">
        <f ca="1">SUMIF(DATABASE!$B$3:$B$76,'K-LUNCH &amp; K DINNER'!B13,DATABASE!$C$3:$C$64)</f>
        <v>3.45</v>
      </c>
      <c r="D13" s="19">
        <f>VLOOKUP(B13,Summary!$B$30:$AK$401,5,FALSE)</f>
        <v>4</v>
      </c>
      <c r="E13" s="18">
        <f t="shared" ca="1" si="0"/>
        <v>13.8</v>
      </c>
      <c r="F13" s="1"/>
      <c r="G13" s="368"/>
      <c r="H13" s="137" t="s">
        <v>54</v>
      </c>
      <c r="I13" s="138">
        <v>0.66</v>
      </c>
      <c r="J13" s="139">
        <f t="shared" si="1"/>
        <v>2.64</v>
      </c>
    </row>
    <row r="14" spans="1:10" ht="30.75" customHeight="1">
      <c r="A14" s="16">
        <f t="shared" si="2"/>
        <v>5</v>
      </c>
      <c r="B14" s="83" t="s">
        <v>154</v>
      </c>
      <c r="C14" s="364">
        <f ca="1">SUMIF(DATABASE!$B$3:$B$76,'K-LUNCH &amp; K DINNER'!B14,DATABASE!$C$3:$C$64)</f>
        <v>3.32</v>
      </c>
      <c r="D14" s="19">
        <f>VLOOKUP(B14,Summary!$B$30:$AK$401,5,FALSE)</f>
        <v>38</v>
      </c>
      <c r="E14" s="18">
        <f t="shared" ca="1" si="0"/>
        <v>126.16</v>
      </c>
      <c r="F14" s="1"/>
      <c r="G14" s="368"/>
      <c r="H14" s="137" t="s">
        <v>54</v>
      </c>
      <c r="I14" s="138">
        <v>0.66</v>
      </c>
      <c r="J14" s="139">
        <f t="shared" si="1"/>
        <v>25.080000000000002</v>
      </c>
    </row>
    <row r="15" spans="1:10" ht="30.75" customHeight="1">
      <c r="A15" s="16">
        <f t="shared" si="2"/>
        <v>6</v>
      </c>
      <c r="B15" s="83" t="s">
        <v>155</v>
      </c>
      <c r="C15" s="364">
        <f ca="1">SUMIF(DATABASE!$B$3:$B$76,'K-LUNCH &amp; K DINNER'!B15,DATABASE!$C$3:$C$64)</f>
        <v>3.16</v>
      </c>
      <c r="D15" s="19">
        <f>VLOOKUP(B15,Summary!$B$30:$AK$401,5,FALSE)</f>
        <v>17</v>
      </c>
      <c r="E15" s="18">
        <f t="shared" ca="1" si="0"/>
        <v>53.72</v>
      </c>
      <c r="F15" s="1"/>
      <c r="G15" s="368"/>
      <c r="H15" s="137"/>
      <c r="I15" s="138"/>
      <c r="J15" s="139">
        <f t="shared" si="1"/>
        <v>0</v>
      </c>
    </row>
    <row r="16" spans="1:10" ht="30.75" customHeight="1">
      <c r="A16" s="16">
        <f t="shared" si="2"/>
        <v>7</v>
      </c>
      <c r="B16" s="83" t="s">
        <v>283</v>
      </c>
      <c r="C16" s="364">
        <f ca="1">SUMIF(DATABASE!$B$3:$B$76,'K-LUNCH &amp; K DINNER'!B16,DATABASE!$C$3:$C$64)</f>
        <v>2.41</v>
      </c>
      <c r="D16" s="19">
        <f>+Summary!F148</f>
        <v>8</v>
      </c>
      <c r="E16" s="18">
        <f t="shared" ca="1" si="0"/>
        <v>19.28</v>
      </c>
      <c r="F16" s="1"/>
      <c r="G16" s="368"/>
      <c r="H16" s="137"/>
      <c r="I16" s="138"/>
      <c r="J16" s="139">
        <f t="shared" si="1"/>
        <v>0</v>
      </c>
    </row>
    <row r="17" spans="1:10" ht="30.75" customHeight="1">
      <c r="A17" s="16">
        <f t="shared" si="2"/>
        <v>8</v>
      </c>
      <c r="B17" s="83" t="s">
        <v>284</v>
      </c>
      <c r="C17" s="364">
        <f ca="1">SUMIF(DATABASE!$B$3:$B$76,'K-LUNCH &amp; K DINNER'!B17,DATABASE!$C$3:$C$64)</f>
        <v>2.8</v>
      </c>
      <c r="D17" s="19">
        <f>VLOOKUP(B17,Summary!$B$30:$AK$401,5,FALSE)</f>
        <v>2</v>
      </c>
      <c r="E17" s="18">
        <f t="shared" ca="1" si="0"/>
        <v>5.6</v>
      </c>
      <c r="F17" s="1"/>
      <c r="G17" s="368"/>
      <c r="H17" s="137"/>
      <c r="I17" s="138"/>
      <c r="J17" s="139">
        <f t="shared" si="1"/>
        <v>0</v>
      </c>
    </row>
    <row r="18" spans="1:10" ht="30.75" customHeight="1">
      <c r="A18" s="16">
        <f t="shared" si="2"/>
        <v>9</v>
      </c>
      <c r="B18" s="369" t="s">
        <v>156</v>
      </c>
      <c r="C18" s="364">
        <f ca="1">SUMIF(DATABASE!$B$3:$B$76,'K-LUNCH &amp; K DINNER'!B18,DATABASE!$C$3:$C$64)</f>
        <v>2.08</v>
      </c>
      <c r="D18" s="19">
        <f>VLOOKUP(B18,Summary!$B$30:$AK$401,5,FALSE)</f>
        <v>9</v>
      </c>
      <c r="E18" s="18">
        <f t="shared" ca="1" si="0"/>
        <v>18.72</v>
      </c>
      <c r="F18" s="1"/>
      <c r="G18" s="368"/>
      <c r="H18" s="137"/>
      <c r="I18" s="138"/>
      <c r="J18" s="139">
        <f t="shared" si="1"/>
        <v>0</v>
      </c>
    </row>
    <row r="19" spans="1:10" ht="30.75" customHeight="1">
      <c r="A19" s="16">
        <f t="shared" si="2"/>
        <v>10</v>
      </c>
      <c r="B19" s="83" t="s">
        <v>285</v>
      </c>
      <c r="C19" s="364">
        <f ca="1">SUMIF(DATABASE!$B$3:$B$76,'K-LUNCH &amp; K DINNER'!B19,DATABASE!$C$3:$C$64)</f>
        <v>2.3199999999999998</v>
      </c>
      <c r="D19" s="19">
        <f>VLOOKUP(B19,Summary!$B$30:$AK$401,5,FALSE)</f>
        <v>6</v>
      </c>
      <c r="E19" s="18">
        <f t="shared" ca="1" si="0"/>
        <v>13.919999999999998</v>
      </c>
      <c r="F19" s="1"/>
      <c r="G19" s="368"/>
      <c r="H19" s="137" t="s">
        <v>59</v>
      </c>
      <c r="I19" s="138">
        <v>1.5</v>
      </c>
      <c r="J19" s="139">
        <f t="shared" si="1"/>
        <v>9</v>
      </c>
    </row>
    <row r="20" spans="1:10" ht="30.75" customHeight="1">
      <c r="A20" s="16">
        <f t="shared" si="2"/>
        <v>11</v>
      </c>
      <c r="B20" s="83" t="s">
        <v>286</v>
      </c>
      <c r="C20" s="364">
        <f ca="1">SUMIF(DATABASE!$B$3:$B$76,'K-LUNCH &amp; K DINNER'!B20,DATABASE!$C$3:$C$64)</f>
        <v>1.6</v>
      </c>
      <c r="D20" s="19">
        <f>VLOOKUP(B20,Summary!$B$30:$AK$401,5,FALSE)</f>
        <v>0</v>
      </c>
      <c r="E20" s="18">
        <f t="shared" ca="1" si="0"/>
        <v>0</v>
      </c>
      <c r="F20" s="1"/>
      <c r="G20" s="368"/>
      <c r="H20" s="137"/>
      <c r="I20" s="138"/>
      <c r="J20" s="139">
        <f t="shared" si="1"/>
        <v>0</v>
      </c>
    </row>
    <row r="21" spans="1:10" ht="30.75" customHeight="1">
      <c r="A21" s="16">
        <f t="shared" si="2"/>
        <v>12</v>
      </c>
      <c r="B21" s="83" t="s">
        <v>287</v>
      </c>
      <c r="C21" s="364">
        <f ca="1">SUMIF(DATABASE!$B$3:$B$76,'K-LUNCH &amp; K DINNER'!B21,DATABASE!$C$3:$C$64)</f>
        <v>3.56</v>
      </c>
      <c r="D21" s="19">
        <f>VLOOKUP(B21,Summary!$B$30:$AK$401,5,FALSE)</f>
        <v>0</v>
      </c>
      <c r="E21" s="18">
        <f t="shared" ca="1" si="0"/>
        <v>0</v>
      </c>
      <c r="F21" s="1"/>
      <c r="G21" s="368"/>
      <c r="H21" s="137" t="s">
        <v>92</v>
      </c>
      <c r="I21" s="138">
        <v>1</v>
      </c>
      <c r="J21" s="139">
        <f t="shared" si="1"/>
        <v>0</v>
      </c>
    </row>
    <row r="22" spans="1:10" ht="30.75" customHeight="1">
      <c r="A22" s="16">
        <f t="shared" si="2"/>
        <v>13</v>
      </c>
      <c r="B22" s="83" t="s">
        <v>288</v>
      </c>
      <c r="C22" s="364">
        <f ca="1">SUMIF(DATABASE!$B$3:$B$76,'K-LUNCH &amp; K DINNER'!B22,DATABASE!$C$3:$C$64)</f>
        <v>3.16</v>
      </c>
      <c r="D22" s="19">
        <f>VLOOKUP(B22,Summary!$B$30:$AK$401,5,FALSE)</f>
        <v>0</v>
      </c>
      <c r="E22" s="18">
        <f t="shared" ca="1" si="0"/>
        <v>0</v>
      </c>
      <c r="F22" s="1"/>
      <c r="G22" s="368"/>
      <c r="H22" s="137"/>
      <c r="I22" s="138"/>
      <c r="J22" s="139">
        <f t="shared" si="1"/>
        <v>0</v>
      </c>
    </row>
    <row r="23" spans="1:10" ht="30.75" customHeight="1">
      <c r="A23" s="16">
        <f t="shared" si="2"/>
        <v>14</v>
      </c>
      <c r="B23" s="83" t="s">
        <v>289</v>
      </c>
      <c r="C23" s="364">
        <f ca="1">SUMIF(DATABASE!$B$3:$B$76,'K-LUNCH &amp; K DINNER'!B23,DATABASE!$C$3:$C$64)</f>
        <v>2.59</v>
      </c>
      <c r="D23" s="19">
        <f>VLOOKUP(B23,Summary!$B$30:$AK$401,5,FALSE)</f>
        <v>0</v>
      </c>
      <c r="E23" s="18">
        <f t="shared" ca="1" si="0"/>
        <v>0</v>
      </c>
      <c r="F23" s="1"/>
      <c r="G23" s="368"/>
      <c r="H23" s="137" t="s">
        <v>55</v>
      </c>
      <c r="I23" s="138">
        <v>5</v>
      </c>
      <c r="J23" s="139">
        <f t="shared" si="1"/>
        <v>0</v>
      </c>
    </row>
    <row r="24" spans="1:10" ht="30.75" customHeight="1">
      <c r="A24" s="16">
        <f t="shared" si="2"/>
        <v>15</v>
      </c>
      <c r="B24" s="83" t="s">
        <v>290</v>
      </c>
      <c r="C24" s="364">
        <f ca="1">SUMIF(DATABASE!$B$3:$B$76,'K-LUNCH &amp; K DINNER'!B24,DATABASE!$C$3:$C$64)</f>
        <v>4.71</v>
      </c>
      <c r="D24" s="19">
        <f>VLOOKUP(B24,Summary!$B$30:$AK$401,5,FALSE)</f>
        <v>9</v>
      </c>
      <c r="E24" s="18">
        <f t="shared" ca="1" si="0"/>
        <v>42.39</v>
      </c>
      <c r="F24" s="1"/>
      <c r="G24" s="368"/>
      <c r="H24" s="137" t="s">
        <v>54</v>
      </c>
      <c r="I24" s="138">
        <v>1</v>
      </c>
      <c r="J24" s="139">
        <f t="shared" si="1"/>
        <v>9</v>
      </c>
    </row>
    <row r="25" spans="1:10" ht="30.75" customHeight="1">
      <c r="A25" s="16">
        <f t="shared" si="2"/>
        <v>16</v>
      </c>
      <c r="B25" s="83" t="s">
        <v>157</v>
      </c>
      <c r="C25" s="364">
        <f ca="1">SUMIF(DATABASE!$B$3:$B$76,'K-LUNCH &amp; K DINNER'!B25,DATABASE!$C$3:$C$64)</f>
        <v>3.54</v>
      </c>
      <c r="D25" s="19">
        <f>VLOOKUP(B25,Summary!$B$30:$AK$401,5,FALSE)</f>
        <v>8</v>
      </c>
      <c r="E25" s="18">
        <f t="shared" ca="1" si="0"/>
        <v>28.32</v>
      </c>
      <c r="F25" s="1"/>
      <c r="G25" s="368"/>
      <c r="H25" s="137" t="s">
        <v>54</v>
      </c>
      <c r="I25" s="138">
        <v>0.66</v>
      </c>
      <c r="J25" s="139">
        <f>+I25*D25</f>
        <v>5.28</v>
      </c>
    </row>
    <row r="26" spans="1:10" ht="30.75" customHeight="1">
      <c r="A26" s="16">
        <f>+A25+1</f>
        <v>17</v>
      </c>
      <c r="B26" s="83" t="s">
        <v>137</v>
      </c>
      <c r="C26" s="364">
        <f ca="1">SUMIF(DATABASE!$B$3:$B$76,'K-LUNCH &amp; K DINNER'!B26,DATABASE!$C$3:$C$64)</f>
        <v>4.41</v>
      </c>
      <c r="D26" s="19">
        <f>VLOOKUP(B26,Summary!$B$30:$AK$401,5,FALSE)</f>
        <v>70</v>
      </c>
      <c r="E26" s="18">
        <f t="shared" ref="E26:E33" ca="1" si="3">+D26*C26</f>
        <v>308.7</v>
      </c>
      <c r="F26" s="1"/>
      <c r="G26" s="368"/>
      <c r="H26" s="137" t="s">
        <v>54</v>
      </c>
      <c r="I26" s="138">
        <v>1</v>
      </c>
      <c r="J26" s="139">
        <f t="shared" si="1"/>
        <v>70</v>
      </c>
    </row>
    <row r="27" spans="1:10" ht="30.75" customHeight="1">
      <c r="A27" s="16">
        <f t="shared" ref="A27:A33" si="4">+A26+1</f>
        <v>18</v>
      </c>
      <c r="B27" s="83" t="s">
        <v>280</v>
      </c>
      <c r="C27" s="364">
        <f ca="1">SUMIF(DATABASE!$B$3:$B$76,'K-LUNCH &amp; K DINNER'!B27,DATABASE!$C$3:$C$64)</f>
        <v>4.43</v>
      </c>
      <c r="D27" s="19">
        <f>VLOOKUP(B27,Summary!$B$30:$AK$401,5,FALSE)</f>
        <v>16</v>
      </c>
      <c r="E27" s="18">
        <f t="shared" ca="1" si="3"/>
        <v>70.88</v>
      </c>
      <c r="F27" s="1"/>
      <c r="G27" s="368"/>
      <c r="H27" s="137" t="s">
        <v>54</v>
      </c>
      <c r="I27" s="138">
        <v>1</v>
      </c>
      <c r="J27" s="139">
        <f t="shared" si="1"/>
        <v>16</v>
      </c>
    </row>
    <row r="28" spans="1:10" ht="30.75" customHeight="1">
      <c r="A28" s="16">
        <f t="shared" si="4"/>
        <v>19</v>
      </c>
      <c r="B28" s="83" t="s">
        <v>138</v>
      </c>
      <c r="C28" s="364">
        <f ca="1">SUMIF(DATABASE!$B$3:$B$76,'K-LUNCH &amp; K DINNER'!B28,DATABASE!$C$3:$C$64)</f>
        <v>4.75</v>
      </c>
      <c r="D28" s="19">
        <f>VLOOKUP(B28,Summary!$B$30:$AK$401,5,FALSE)</f>
        <v>85</v>
      </c>
      <c r="E28" s="18">
        <f t="shared" ca="1" si="3"/>
        <v>403.75</v>
      </c>
      <c r="F28" s="1"/>
      <c r="G28" s="368"/>
      <c r="H28" s="137" t="s">
        <v>54</v>
      </c>
      <c r="I28" s="138">
        <v>1</v>
      </c>
      <c r="J28" s="139">
        <f t="shared" si="1"/>
        <v>85</v>
      </c>
    </row>
    <row r="29" spans="1:10" ht="30.75" customHeight="1">
      <c r="A29" s="16">
        <f t="shared" si="4"/>
        <v>20</v>
      </c>
      <c r="B29" s="83" t="s">
        <v>139</v>
      </c>
      <c r="C29" s="364">
        <f ca="1">SUMIF(DATABASE!$B$3:$B$76,'K-LUNCH &amp; K DINNER'!B29,DATABASE!$C$3:$C$64)</f>
        <v>5.98</v>
      </c>
      <c r="D29" s="19">
        <f>VLOOKUP(B29,Summary!$B$30:$AK$401,5,FALSE)</f>
        <v>66</v>
      </c>
      <c r="E29" s="18">
        <f t="shared" ca="1" si="3"/>
        <v>394.68</v>
      </c>
      <c r="F29" s="1"/>
      <c r="G29" s="368"/>
      <c r="H29" s="137" t="s">
        <v>54</v>
      </c>
      <c r="I29" s="138">
        <v>1</v>
      </c>
      <c r="J29" s="139">
        <f t="shared" si="1"/>
        <v>66</v>
      </c>
    </row>
    <row r="30" spans="1:10" ht="30.75" customHeight="1">
      <c r="A30" s="16">
        <f t="shared" si="4"/>
        <v>21</v>
      </c>
      <c r="B30" s="83" t="s">
        <v>140</v>
      </c>
      <c r="C30" s="364">
        <f ca="1">SUMIF(DATABASE!$B$3:$B$76,'K-LUNCH &amp; K DINNER'!B30,DATABASE!$C$3:$C$64)</f>
        <v>4.29</v>
      </c>
      <c r="D30" s="19">
        <f>VLOOKUP(B30,Summary!$B$30:$AK$401,5,FALSE)</f>
        <v>56</v>
      </c>
      <c r="E30" s="18">
        <f t="shared" ca="1" si="3"/>
        <v>240.24</v>
      </c>
      <c r="F30" s="1"/>
      <c r="G30" s="368"/>
      <c r="H30" s="137" t="s">
        <v>433</v>
      </c>
      <c r="I30" s="138">
        <v>1</v>
      </c>
      <c r="J30" s="139">
        <f>+I30*D30</f>
        <v>56</v>
      </c>
    </row>
    <row r="31" spans="1:10" ht="30.75" customHeight="1">
      <c r="A31" s="16">
        <f t="shared" si="4"/>
        <v>22</v>
      </c>
      <c r="B31" s="83" t="s">
        <v>141</v>
      </c>
      <c r="C31" s="364">
        <f ca="1">SUMIF(DATABASE!$B$3:$B$76,'K-LUNCH &amp; K DINNER'!B31,DATABASE!$C$3:$C$64)</f>
        <v>2.1</v>
      </c>
      <c r="D31" s="19">
        <f>VLOOKUP(B31,Summary!$B$30:$AK$401,5,FALSE)</f>
        <v>33</v>
      </c>
      <c r="E31" s="18">
        <f t="shared" ca="1" si="3"/>
        <v>69.3</v>
      </c>
      <c r="F31" s="1"/>
      <c r="G31" s="368"/>
      <c r="H31" s="137"/>
      <c r="I31" s="138"/>
      <c r="J31" s="139"/>
    </row>
    <row r="32" spans="1:10" ht="30.75" customHeight="1">
      <c r="A32" s="16">
        <f t="shared" si="4"/>
        <v>23</v>
      </c>
      <c r="B32" s="83" t="s">
        <v>142</v>
      </c>
      <c r="C32" s="364">
        <f ca="1">SUMIF(DATABASE!$B$3:$B$76,'K-LUNCH &amp; K DINNER'!B32,DATABASE!$C$3:$C$64)</f>
        <v>4.9400000000000004</v>
      </c>
      <c r="D32" s="19">
        <f>VLOOKUP(B32,Summary!$B$30:$AK$401,5,FALSE)</f>
        <v>18</v>
      </c>
      <c r="E32" s="18">
        <f t="shared" ca="1" si="3"/>
        <v>88.92</v>
      </c>
      <c r="F32" s="1"/>
      <c r="G32" s="368"/>
      <c r="H32" s="137" t="s">
        <v>54</v>
      </c>
      <c r="I32" s="138">
        <v>1</v>
      </c>
      <c r="J32" s="139">
        <f>+I32*D32</f>
        <v>18</v>
      </c>
    </row>
    <row r="33" spans="1:10" ht="30.75" customHeight="1">
      <c r="A33" s="16">
        <f t="shared" si="4"/>
        <v>24</v>
      </c>
      <c r="B33" s="83" t="s">
        <v>291</v>
      </c>
      <c r="C33" s="364">
        <f ca="1">SUMIF(DATABASE!$B$3:$B$76,'K-LUNCH &amp; K DINNER'!B33,DATABASE!$C$3:$C$64)</f>
        <v>2</v>
      </c>
      <c r="D33" s="19">
        <f>VLOOKUP(B33,Summary!$B$30:$AK$401,5,FALSE)</f>
        <v>2</v>
      </c>
      <c r="E33" s="18">
        <f t="shared" ca="1" si="3"/>
        <v>4</v>
      </c>
      <c r="F33" s="1"/>
      <c r="G33" s="368"/>
      <c r="H33" s="137" t="s">
        <v>341</v>
      </c>
      <c r="I33" s="138">
        <v>2</v>
      </c>
      <c r="J33" s="139">
        <f>+I33*$D$33</f>
        <v>4</v>
      </c>
    </row>
    <row r="34" spans="1:10" ht="30.75" customHeight="1">
      <c r="A34" s="16"/>
      <c r="B34" s="83"/>
      <c r="C34" s="364"/>
      <c r="D34" s="19"/>
      <c r="E34" s="18"/>
      <c r="F34" s="1"/>
      <c r="G34" s="368"/>
      <c r="H34" s="137" t="s">
        <v>342</v>
      </c>
      <c r="I34" s="138">
        <v>2</v>
      </c>
      <c r="J34" s="139">
        <f>+I34*$D$33</f>
        <v>4</v>
      </c>
    </row>
    <row r="35" spans="1:10" ht="30.75" customHeight="1">
      <c r="A35" s="16"/>
      <c r="B35" s="83"/>
      <c r="C35" s="364"/>
      <c r="D35" s="19"/>
      <c r="E35" s="18"/>
      <c r="F35" s="1"/>
      <c r="G35" s="368"/>
      <c r="H35" s="137" t="s">
        <v>58</v>
      </c>
      <c r="I35" s="138">
        <v>2</v>
      </c>
      <c r="J35" s="139">
        <f>+I35*$D$33</f>
        <v>4</v>
      </c>
    </row>
    <row r="36" spans="1:10" ht="30.75" customHeight="1">
      <c r="A36" s="16">
        <v>25</v>
      </c>
      <c r="B36" s="83" t="s">
        <v>292</v>
      </c>
      <c r="C36" s="364">
        <f ca="1">SUMIF(DATABASE!$B$3:$B$76,'K-LUNCH &amp; K DINNER'!B36,DATABASE!$C$3:$C$64)</f>
        <v>1.76</v>
      </c>
      <c r="D36" s="19">
        <f>VLOOKUP(B36,Summary!$B$30:$AK$401,5,FALSE)</f>
        <v>8</v>
      </c>
      <c r="E36" s="18">
        <f t="shared" ca="1" si="0"/>
        <v>14.08</v>
      </c>
      <c r="F36" s="1"/>
      <c r="G36" s="368"/>
      <c r="H36" s="137"/>
      <c r="I36" s="138"/>
      <c r="J36" s="139">
        <f t="shared" ref="J36:J55" si="5">+I36*D36</f>
        <v>0</v>
      </c>
    </row>
    <row r="37" spans="1:10" ht="30.75" customHeight="1">
      <c r="A37" s="16">
        <f t="shared" si="2"/>
        <v>26</v>
      </c>
      <c r="B37" s="83" t="s">
        <v>293</v>
      </c>
      <c r="C37" s="364">
        <f ca="1">SUMIF(DATABASE!$B$3:$B$76,'K-LUNCH &amp; K DINNER'!B37,DATABASE!$C$3:$C$64)</f>
        <v>2.15</v>
      </c>
      <c r="D37" s="19">
        <f>VLOOKUP(B37,Summary!$B$30:$AK$401,5,FALSE)</f>
        <v>0</v>
      </c>
      <c r="E37" s="18">
        <f t="shared" ca="1" si="0"/>
        <v>0</v>
      </c>
      <c r="F37" s="1"/>
      <c r="G37" s="368"/>
      <c r="H37" s="137"/>
      <c r="I37" s="138"/>
      <c r="J37" s="139">
        <f t="shared" si="5"/>
        <v>0</v>
      </c>
    </row>
    <row r="38" spans="1:10" ht="30.75" customHeight="1">
      <c r="A38" s="16">
        <f t="shared" si="2"/>
        <v>27</v>
      </c>
      <c r="B38" s="83" t="s">
        <v>294</v>
      </c>
      <c r="C38" s="364">
        <f ca="1">SUMIF(DATABASE!$B$3:$B$76,'K-LUNCH &amp; K DINNER'!B38,DATABASE!$C$3:$C$64)</f>
        <v>1.56</v>
      </c>
      <c r="D38" s="19">
        <f>VLOOKUP(B38,Summary!$B$30:$AK$401,5,FALSE)</f>
        <v>1</v>
      </c>
      <c r="E38" s="18">
        <f t="shared" ca="1" si="0"/>
        <v>1.56</v>
      </c>
      <c r="F38" s="1"/>
      <c r="G38" s="368"/>
      <c r="H38" s="137" t="s">
        <v>343</v>
      </c>
      <c r="I38" s="138">
        <v>6</v>
      </c>
      <c r="J38" s="139">
        <f t="shared" si="5"/>
        <v>6</v>
      </c>
    </row>
    <row r="39" spans="1:10" ht="30.75" customHeight="1">
      <c r="A39" s="16">
        <f t="shared" si="2"/>
        <v>28</v>
      </c>
      <c r="B39" s="83" t="s">
        <v>295</v>
      </c>
      <c r="C39" s="364">
        <f ca="1">SUMIF(DATABASE!$B$3:$B$76,'K-LUNCH &amp; K DINNER'!B39,DATABASE!$C$3:$C$64)</f>
        <v>2.5</v>
      </c>
      <c r="D39" s="19">
        <f>VLOOKUP(B39,Summary!$B$30:$AK$401,5,FALSE)</f>
        <v>0</v>
      </c>
      <c r="E39" s="18">
        <f t="shared" ca="1" si="0"/>
        <v>0</v>
      </c>
      <c r="F39" s="1"/>
      <c r="G39" s="368"/>
      <c r="H39" s="137" t="s">
        <v>93</v>
      </c>
      <c r="I39" s="138">
        <v>1</v>
      </c>
      <c r="J39" s="139">
        <f t="shared" si="5"/>
        <v>0</v>
      </c>
    </row>
    <row r="40" spans="1:10" ht="30.75" customHeight="1">
      <c r="A40" s="16">
        <f t="shared" si="2"/>
        <v>29</v>
      </c>
      <c r="B40" s="83" t="s">
        <v>296</v>
      </c>
      <c r="C40" s="364">
        <f ca="1">SUMIF(DATABASE!$B$3:$B$76,'K-LUNCH &amp; K DINNER'!B40,DATABASE!$C$3:$C$64)</f>
        <v>2.67</v>
      </c>
      <c r="D40" s="19">
        <f>VLOOKUP(B40,Summary!$B$30:$AK$401,5,FALSE)</f>
        <v>1</v>
      </c>
      <c r="E40" s="18">
        <f t="shared" ca="1" si="0"/>
        <v>2.67</v>
      </c>
      <c r="F40" s="1"/>
      <c r="G40" s="368"/>
      <c r="H40" s="137" t="s">
        <v>56</v>
      </c>
      <c r="I40" s="138">
        <v>8</v>
      </c>
      <c r="J40" s="139">
        <f t="shared" si="5"/>
        <v>8</v>
      </c>
    </row>
    <row r="41" spans="1:10" ht="30.75" customHeight="1">
      <c r="A41" s="16">
        <f t="shared" si="2"/>
        <v>30</v>
      </c>
      <c r="B41" s="83" t="s">
        <v>297</v>
      </c>
      <c r="C41" s="364">
        <f ca="1">SUMIF(DATABASE!$B$3:$B$76,'K-LUNCH &amp; K DINNER'!B41,DATABASE!$C$3:$C$64)</f>
        <v>1.24</v>
      </c>
      <c r="D41" s="19">
        <f>VLOOKUP(B41,Summary!$B$30:$AK$401,5,FALSE)</f>
        <v>4</v>
      </c>
      <c r="E41" s="18">
        <f t="shared" ca="1" si="0"/>
        <v>4.96</v>
      </c>
      <c r="F41" s="1"/>
      <c r="G41" s="368"/>
      <c r="H41" s="137" t="s">
        <v>59</v>
      </c>
      <c r="I41" s="138">
        <v>4</v>
      </c>
      <c r="J41" s="139">
        <f t="shared" si="5"/>
        <v>16</v>
      </c>
    </row>
    <row r="42" spans="1:10" ht="30.75" customHeight="1">
      <c r="A42" s="16">
        <f t="shared" si="2"/>
        <v>31</v>
      </c>
      <c r="B42" s="370" t="s">
        <v>298</v>
      </c>
      <c r="C42" s="364">
        <f ca="1">SUMIF(DATABASE!$B$3:$B$76,'K-LUNCH &amp; K DINNER'!B42,DATABASE!$C$3:$C$64)</f>
        <v>0</v>
      </c>
      <c r="D42" s="19">
        <f>VLOOKUP(B42,Summary!$B$30:$AK$401,5,FALSE)</f>
        <v>0</v>
      </c>
      <c r="E42" s="18">
        <f t="shared" ca="1" si="0"/>
        <v>0</v>
      </c>
      <c r="F42" s="1"/>
      <c r="G42" s="368"/>
      <c r="H42" s="137" t="s">
        <v>94</v>
      </c>
      <c r="I42" s="138"/>
      <c r="J42" s="139">
        <f t="shared" si="5"/>
        <v>0</v>
      </c>
    </row>
    <row r="43" spans="1:10" ht="30.75" customHeight="1">
      <c r="A43" s="16">
        <f t="shared" si="2"/>
        <v>32</v>
      </c>
      <c r="B43" s="370" t="s">
        <v>299</v>
      </c>
      <c r="C43" s="364">
        <f ca="1">SUMIF(DATABASE!$B$3:$B$76,'K-LUNCH &amp; K DINNER'!B43,DATABASE!$C$3:$C$64)</f>
        <v>0</v>
      </c>
      <c r="D43" s="19">
        <f>VLOOKUP(B43,Summary!$B$30:$AK$401,5,FALSE)</f>
        <v>0</v>
      </c>
      <c r="E43" s="18">
        <f t="shared" ca="1" si="0"/>
        <v>0</v>
      </c>
      <c r="F43" s="1"/>
      <c r="G43" s="368"/>
      <c r="H43" s="137" t="s">
        <v>58</v>
      </c>
      <c r="I43" s="138"/>
      <c r="J43" s="139">
        <f t="shared" si="5"/>
        <v>0</v>
      </c>
    </row>
    <row r="44" spans="1:10" ht="30.75" customHeight="1">
      <c r="A44" s="16">
        <v>24</v>
      </c>
      <c r="B44" s="83" t="s">
        <v>300</v>
      </c>
      <c r="C44" s="364">
        <f ca="1">SUMIF(DATABASE!$B$3:$B$76,'K-LUNCH &amp; K DINNER'!B44,DATABASE!$C$3:$C$64)</f>
        <v>4.5</v>
      </c>
      <c r="D44" s="19">
        <f>VLOOKUP(B44,Summary!$B$30:$AK$401,5,FALSE)</f>
        <v>0</v>
      </c>
      <c r="E44" s="18">
        <f t="shared" ca="1" si="0"/>
        <v>0</v>
      </c>
      <c r="F44" s="1"/>
      <c r="G44" s="368"/>
      <c r="H44" s="137" t="s">
        <v>95</v>
      </c>
      <c r="I44" s="138">
        <v>6</v>
      </c>
      <c r="J44" s="139">
        <f t="shared" si="5"/>
        <v>0</v>
      </c>
    </row>
    <row r="45" spans="1:10" ht="30.75" customHeight="1">
      <c r="A45" s="16">
        <f t="shared" si="2"/>
        <v>25</v>
      </c>
      <c r="B45" s="83" t="s">
        <v>301</v>
      </c>
      <c r="C45" s="364">
        <f ca="1">SUMIF(DATABASE!$B$3:$B$76,'K-LUNCH &amp; K DINNER'!B45,DATABASE!$C$3:$C$64)</f>
        <v>2.4300000000000002</v>
      </c>
      <c r="D45" s="19">
        <f>VLOOKUP(B45,Summary!$B$30:$AK$401,5,FALSE)</f>
        <v>8</v>
      </c>
      <c r="E45" s="18">
        <f t="shared" ca="1" si="0"/>
        <v>19.440000000000001</v>
      </c>
      <c r="F45" s="1"/>
      <c r="G45" s="368"/>
      <c r="H45" s="137" t="s">
        <v>57</v>
      </c>
      <c r="I45" s="138">
        <v>8</v>
      </c>
      <c r="J45" s="139">
        <f t="shared" si="5"/>
        <v>64</v>
      </c>
    </row>
    <row r="46" spans="1:10" ht="30.75" customHeight="1">
      <c r="A46" s="16">
        <f t="shared" si="2"/>
        <v>26</v>
      </c>
      <c r="B46" s="83" t="s">
        <v>302</v>
      </c>
      <c r="C46" s="364">
        <f ca="1">SUMIF(DATABASE!$B$3:$B$76,'K-LUNCH &amp; K DINNER'!B46,DATABASE!$C$3:$C$64)</f>
        <v>3.97</v>
      </c>
      <c r="D46" s="19">
        <f>VLOOKUP(B46,Summary!$B$30:$AK$401,5,FALSE)</f>
        <v>11</v>
      </c>
      <c r="E46" s="18">
        <f t="shared" ca="1" si="0"/>
        <v>43.67</v>
      </c>
      <c r="F46" s="1"/>
      <c r="G46" s="368"/>
      <c r="H46" s="137" t="s">
        <v>340</v>
      </c>
      <c r="I46" s="138">
        <v>3</v>
      </c>
      <c r="J46" s="139">
        <f t="shared" si="5"/>
        <v>33</v>
      </c>
    </row>
    <row r="47" spans="1:10" ht="30.75" customHeight="1">
      <c r="A47" s="16">
        <f t="shared" si="2"/>
        <v>27</v>
      </c>
      <c r="B47" s="83" t="s">
        <v>303</v>
      </c>
      <c r="C47" s="364">
        <f ca="1">SUMIF(DATABASE!$B$3:$B$76,'K-LUNCH &amp; K DINNER'!B47,DATABASE!$C$3:$C$64)</f>
        <v>2.1800000000000002</v>
      </c>
      <c r="D47" s="19">
        <f>VLOOKUP(B47,Summary!$B$30:$AK$401,5,FALSE)</f>
        <v>0</v>
      </c>
      <c r="E47" s="18">
        <f t="shared" ca="1" si="0"/>
        <v>0</v>
      </c>
      <c r="F47" s="1"/>
      <c r="G47" s="368"/>
      <c r="H47" s="137"/>
      <c r="I47" s="138"/>
      <c r="J47" s="139">
        <f t="shared" si="5"/>
        <v>0</v>
      </c>
    </row>
    <row r="48" spans="1:10" ht="30.75" customHeight="1">
      <c r="A48" s="16">
        <f t="shared" si="2"/>
        <v>28</v>
      </c>
      <c r="B48" s="83" t="s">
        <v>304</v>
      </c>
      <c r="C48" s="364">
        <f ca="1">SUMIF(DATABASE!$B$3:$B$76,'K-LUNCH &amp; K DINNER'!B48,DATABASE!$C$3:$C$64)</f>
        <v>3.61</v>
      </c>
      <c r="D48" s="19">
        <f>VLOOKUP(B48,Summary!$B$30:$AK$401,5,FALSE)</f>
        <v>1</v>
      </c>
      <c r="E48" s="18">
        <f t="shared" ca="1" si="0"/>
        <v>3.61</v>
      </c>
      <c r="F48" s="1"/>
      <c r="G48" s="368"/>
      <c r="H48" s="137" t="s">
        <v>96</v>
      </c>
      <c r="I48" s="138">
        <v>7</v>
      </c>
      <c r="J48" s="139">
        <f t="shared" si="5"/>
        <v>7</v>
      </c>
    </row>
    <row r="49" spans="1:10" ht="30.75" customHeight="1">
      <c r="A49" s="16">
        <f t="shared" si="2"/>
        <v>29</v>
      </c>
      <c r="B49" s="370" t="s">
        <v>305</v>
      </c>
      <c r="C49" s="364">
        <f ca="1">SUMIF(DATABASE!$B$3:$B$76,'K-LUNCH &amp; K DINNER'!B49,DATABASE!$C$3:$C$64)</f>
        <v>0</v>
      </c>
      <c r="D49" s="19">
        <f>VLOOKUP(B49,Summary!$B$30:$AK$401,5,FALSE)</f>
        <v>0</v>
      </c>
      <c r="E49" s="18">
        <f t="shared" ca="1" si="0"/>
        <v>0</v>
      </c>
      <c r="F49" s="1"/>
      <c r="G49" s="368"/>
      <c r="H49" s="137"/>
      <c r="I49" s="138"/>
      <c r="J49" s="139">
        <f t="shared" si="5"/>
        <v>0</v>
      </c>
    </row>
    <row r="50" spans="1:10" ht="30.75" customHeight="1">
      <c r="A50" s="16">
        <f t="shared" si="2"/>
        <v>30</v>
      </c>
      <c r="B50" s="83" t="s">
        <v>306</v>
      </c>
      <c r="C50" s="364">
        <f ca="1">SUMIF(DATABASE!$B$3:$B$76,'K-LUNCH &amp; K DINNER'!B50,DATABASE!$C$3:$C$64)</f>
        <v>4.3099999999999996</v>
      </c>
      <c r="D50" s="19">
        <f>VLOOKUP(B50,Summary!$B$30:$AK$401,5,FALSE)</f>
        <v>4</v>
      </c>
      <c r="E50" s="18">
        <f t="shared" ca="1" si="0"/>
        <v>17.239999999999998</v>
      </c>
      <c r="F50" s="1"/>
      <c r="G50" s="368"/>
      <c r="H50" s="137" t="s">
        <v>340</v>
      </c>
      <c r="I50" s="138">
        <v>3</v>
      </c>
      <c r="J50" s="139">
        <f t="shared" si="5"/>
        <v>12</v>
      </c>
    </row>
    <row r="51" spans="1:10" ht="30.75" customHeight="1">
      <c r="A51" s="16">
        <f t="shared" si="2"/>
        <v>31</v>
      </c>
      <c r="B51" s="83" t="s">
        <v>307</v>
      </c>
      <c r="C51" s="364">
        <f ca="1">SUMIF(DATABASE!$B$3:$B$76,'K-LUNCH &amp; K DINNER'!B51,DATABASE!$C$3:$C$64)</f>
        <v>3.69</v>
      </c>
      <c r="D51" s="19">
        <f>VLOOKUP(B51,Summary!$B$30:$AK$401,5,FALSE)</f>
        <v>0</v>
      </c>
      <c r="E51" s="18">
        <f t="shared" ca="1" si="0"/>
        <v>0</v>
      </c>
      <c r="F51" s="1"/>
      <c r="G51" s="368"/>
      <c r="H51" s="137" t="s">
        <v>346</v>
      </c>
      <c r="I51" s="138">
        <v>7</v>
      </c>
      <c r="J51" s="139">
        <f t="shared" si="5"/>
        <v>0</v>
      </c>
    </row>
    <row r="52" spans="1:10" ht="30.75" customHeight="1">
      <c r="A52" s="16">
        <f t="shared" si="2"/>
        <v>32</v>
      </c>
      <c r="B52" s="83" t="s">
        <v>308</v>
      </c>
      <c r="C52" s="364">
        <f ca="1">SUMIF(DATABASE!$B$3:$B$76,'K-LUNCH &amp; K DINNER'!B52,DATABASE!$C$3:$C$64)</f>
        <v>1.72</v>
      </c>
      <c r="D52" s="19">
        <f>VLOOKUP(B52,Summary!$B$30:$AK$401,5,FALSE)</f>
        <v>2</v>
      </c>
      <c r="E52" s="18">
        <f t="shared" ca="1" si="0"/>
        <v>3.44</v>
      </c>
      <c r="F52" s="1"/>
      <c r="G52" s="368"/>
      <c r="H52" s="137" t="s">
        <v>339</v>
      </c>
      <c r="I52" s="138">
        <v>8</v>
      </c>
      <c r="J52" s="139">
        <f>+I52*D52</f>
        <v>16</v>
      </c>
    </row>
    <row r="53" spans="1:10" ht="30.75" customHeight="1">
      <c r="A53" s="16">
        <f t="shared" si="2"/>
        <v>33</v>
      </c>
      <c r="B53" s="83" t="s">
        <v>309</v>
      </c>
      <c r="C53" s="364">
        <f ca="1">SUMIF(DATABASE!$B$3:$B$76,'K-LUNCH &amp; K DINNER'!B53,DATABASE!$C$3:$C$64)</f>
        <v>1.72</v>
      </c>
      <c r="D53" s="19">
        <f>VLOOKUP(B53,Summary!$B$30:$AK$401,5,FALSE)</f>
        <v>0</v>
      </c>
      <c r="E53" s="18">
        <f t="shared" ca="1" si="0"/>
        <v>0</v>
      </c>
      <c r="F53" s="1"/>
      <c r="G53" s="368"/>
      <c r="H53" s="137" t="s">
        <v>485</v>
      </c>
      <c r="I53" s="138">
        <v>0.22</v>
      </c>
      <c r="J53" s="139">
        <f t="shared" si="5"/>
        <v>0</v>
      </c>
    </row>
    <row r="54" spans="1:10" ht="30.75" customHeight="1">
      <c r="A54" s="16">
        <f t="shared" si="2"/>
        <v>34</v>
      </c>
      <c r="B54" s="83" t="s">
        <v>161</v>
      </c>
      <c r="C54" s="364">
        <f ca="1">SUMIF(DATABASE!$B$3:$B$76,'K-LUNCH &amp; K DINNER'!B54,DATABASE!$C$3:$C$64)</f>
        <v>1.34</v>
      </c>
      <c r="D54" s="19">
        <f>VLOOKUP(B54,Summary!$B$30:$AK$401,5,FALSE)</f>
        <v>1</v>
      </c>
      <c r="E54" s="18">
        <f t="shared" ca="1" si="0"/>
        <v>1.34</v>
      </c>
      <c r="F54" s="1"/>
      <c r="G54" s="368"/>
      <c r="H54" s="137" t="s">
        <v>338</v>
      </c>
      <c r="I54" s="138">
        <v>8</v>
      </c>
      <c r="J54" s="139">
        <f t="shared" si="5"/>
        <v>8</v>
      </c>
    </row>
    <row r="55" spans="1:10" ht="30.75" customHeight="1" thickBot="1">
      <c r="A55" s="16">
        <f t="shared" si="2"/>
        <v>35</v>
      </c>
      <c r="B55" s="325" t="s">
        <v>162</v>
      </c>
      <c r="C55" s="364">
        <f ca="1">SUMIF(DATABASE!$B$3:$B$76,'K-LUNCH &amp; K DINNER'!B55,DATABASE!$C$3:$C$64)</f>
        <v>0.59</v>
      </c>
      <c r="D55" s="19">
        <f>VLOOKUP(B55,Summary!$B$30:$AK$401,5,FALSE)</f>
        <v>2</v>
      </c>
      <c r="E55" s="18">
        <f t="shared" ca="1" si="0"/>
        <v>1.18</v>
      </c>
      <c r="F55" s="1"/>
      <c r="G55" s="368"/>
      <c r="H55" s="137" t="s">
        <v>434</v>
      </c>
      <c r="I55" s="138">
        <v>15</v>
      </c>
      <c r="J55" s="139">
        <f t="shared" si="5"/>
        <v>30</v>
      </c>
    </row>
    <row r="56" spans="1:10" ht="30.75" customHeight="1" thickBot="1">
      <c r="A56" s="795" t="s">
        <v>37</v>
      </c>
      <c r="B56" s="796"/>
      <c r="C56" s="796"/>
      <c r="D56" s="371">
        <f>SUM(D10:D55)</f>
        <v>523</v>
      </c>
      <c r="E56" s="372">
        <f ca="1">SUM(E10:E55)</f>
        <v>2118.4699999999998</v>
      </c>
      <c r="F56" s="13"/>
      <c r="H56" s="140"/>
      <c r="I56" s="141"/>
      <c r="J56" s="142"/>
    </row>
    <row r="57" spans="1:10" ht="26.25" customHeight="1">
      <c r="C57" s="7"/>
      <c r="E57" s="7"/>
    </row>
    <row r="59" spans="1:10" ht="21" customHeight="1">
      <c r="J59" s="7">
        <f>SUBTOTAL(9,J10:J32)</f>
        <v>383.78</v>
      </c>
    </row>
  </sheetData>
  <autoFilter ref="H1:J1"/>
  <mergeCells count="3">
    <mergeCell ref="A56:C56"/>
    <mergeCell ref="I6:J6"/>
    <mergeCell ref="A1:E1"/>
  </mergeCells>
  <pageMargins left="0.7" right="0.7" top="0.46" bottom="0.2" header="0.3" footer="0.3"/>
  <pageSetup paperSize="9" scale="53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5"/>
  <dimension ref="A1:T191"/>
  <sheetViews>
    <sheetView showGridLines="0" topLeftCell="A103" zoomScaleSheetLayoutView="75" workbookViewId="0">
      <selection activeCell="L93" sqref="L93"/>
    </sheetView>
  </sheetViews>
  <sheetFormatPr defaultRowHeight="25.5" customHeight="1"/>
  <cols>
    <col min="1" max="1" width="9.140625" style="7" customWidth="1"/>
    <col min="2" max="2" width="23.140625" style="8" customWidth="1"/>
    <col min="3" max="3" width="6.7109375" style="335" customWidth="1"/>
    <col min="4" max="4" width="9.5703125" style="7" customWidth="1"/>
    <col min="5" max="5" width="11.5703125" style="14" customWidth="1"/>
    <col min="6" max="6" width="1.140625" style="7" customWidth="1"/>
    <col min="7" max="7" width="7.5703125" style="9" customWidth="1"/>
    <col min="8" max="8" width="11.28515625" style="14" customWidth="1"/>
    <col min="9" max="9" width="8.140625" style="9" customWidth="1"/>
    <col min="10" max="10" width="10.7109375" style="9" customWidth="1"/>
    <col min="11" max="11" width="1" style="9" customWidth="1"/>
    <col min="12" max="12" width="7.5703125" style="42" customWidth="1"/>
    <col min="13" max="13" width="10.140625" style="288" customWidth="1"/>
    <col min="14" max="14" width="8.42578125" style="42" customWidth="1"/>
    <col min="15" max="15" width="9.7109375" style="42" customWidth="1"/>
    <col min="16" max="16" width="4.7109375" style="7" customWidth="1"/>
    <col min="17" max="17" width="32.28515625" style="7" customWidth="1"/>
    <col min="18" max="18" width="7.140625" style="7" bestFit="1" customWidth="1"/>
    <col min="19" max="19" width="7.5703125" style="78" bestFit="1" customWidth="1"/>
    <col min="20" max="23" width="9.140625" style="7" customWidth="1"/>
    <col min="24" max="16384" width="9.140625" style="7"/>
  </cols>
  <sheetData>
    <row r="1" spans="1:19" s="6" customFormat="1" ht="21" customHeight="1" thickBot="1">
      <c r="A1" s="778" t="s">
        <v>45</v>
      </c>
      <c r="B1" s="779"/>
      <c r="C1" s="779"/>
      <c r="D1" s="779"/>
      <c r="E1" s="779"/>
      <c r="F1" s="779"/>
      <c r="G1" s="779"/>
      <c r="H1" s="779"/>
      <c r="I1" s="779"/>
      <c r="J1" s="779"/>
      <c r="K1" s="779"/>
      <c r="L1" s="779"/>
      <c r="M1" s="779"/>
      <c r="N1" s="381"/>
      <c r="O1" s="382"/>
      <c r="S1" s="77"/>
    </row>
    <row r="2" spans="1:19" ht="25.5" customHeight="1">
      <c r="A2" s="383"/>
      <c r="B2" s="44"/>
      <c r="C2" s="64"/>
      <c r="D2" s="43"/>
      <c r="E2" s="45"/>
      <c r="F2" s="43"/>
      <c r="G2" s="43"/>
      <c r="H2" s="45"/>
      <c r="I2" s="43"/>
      <c r="J2" s="43"/>
      <c r="K2" s="43"/>
      <c r="L2" s="43"/>
      <c r="M2" s="43"/>
      <c r="N2" s="43"/>
      <c r="O2" s="384"/>
    </row>
    <row r="3" spans="1:19" s="60" customFormat="1" ht="25.5" customHeight="1">
      <c r="A3" s="385" t="str">
        <f>+'K-LUNCH &amp; K DINNER'!A3</f>
        <v>Outlet :</v>
      </c>
      <c r="B3" s="57" t="str">
        <f>+'K-LUNCH &amp; K DINNER'!B3</f>
        <v>CCS OUTLET</v>
      </c>
      <c r="C3" s="58"/>
      <c r="D3" s="56"/>
      <c r="E3" s="59"/>
      <c r="F3" s="56"/>
      <c r="G3" s="56"/>
      <c r="H3" s="59"/>
      <c r="I3" s="56"/>
      <c r="J3" s="56"/>
      <c r="K3" s="56"/>
      <c r="L3" s="56"/>
      <c r="M3" s="56"/>
      <c r="N3" s="56"/>
      <c r="O3" s="386"/>
      <c r="S3" s="79"/>
    </row>
    <row r="4" spans="1:19" s="60" customFormat="1" ht="25.5" customHeight="1">
      <c r="A4" s="385" t="str">
        <f>+'K-LUNCH &amp; K DINNER'!A4</f>
        <v>Month :</v>
      </c>
      <c r="B4" s="61">
        <f>+'K-LUNCH &amp; K DINNER'!B4</f>
        <v>41548</v>
      </c>
      <c r="C4" s="58"/>
      <c r="D4" s="56"/>
      <c r="E4" s="59"/>
      <c r="F4" s="56"/>
      <c r="G4" s="56"/>
      <c r="H4" s="59"/>
      <c r="I4" s="56"/>
      <c r="J4" s="56"/>
      <c r="K4" s="56"/>
      <c r="L4" s="56"/>
      <c r="M4" s="56"/>
      <c r="N4" s="56"/>
      <c r="O4" s="386"/>
      <c r="S4" s="79"/>
    </row>
    <row r="5" spans="1:19" s="66" customFormat="1" ht="12" customHeight="1">
      <c r="A5" s="387"/>
      <c r="B5" s="63"/>
      <c r="C5" s="64"/>
      <c r="D5" s="62"/>
      <c r="E5" s="65"/>
      <c r="F5" s="62"/>
      <c r="G5" s="62"/>
      <c r="H5" s="65"/>
      <c r="I5" s="62"/>
      <c r="J5" s="62"/>
      <c r="K5" s="62"/>
      <c r="L5" s="62"/>
      <c r="M5" s="62"/>
      <c r="N5" s="62"/>
      <c r="O5" s="388"/>
      <c r="S5" s="80"/>
    </row>
    <row r="6" spans="1:19" s="6" customFormat="1" ht="25.5" customHeight="1">
      <c r="A6" s="389" t="s">
        <v>437</v>
      </c>
      <c r="B6" s="49"/>
      <c r="C6" s="336"/>
      <c r="E6" s="46"/>
      <c r="G6" s="282"/>
      <c r="H6" s="46"/>
      <c r="I6" s="282"/>
      <c r="J6" s="282"/>
      <c r="K6" s="282"/>
      <c r="L6" s="48"/>
      <c r="M6" s="283"/>
      <c r="N6" s="48"/>
      <c r="O6" s="390"/>
      <c r="S6" s="77"/>
    </row>
    <row r="7" spans="1:19" s="6" customFormat="1" ht="25.5" customHeight="1" thickBot="1">
      <c r="A7" s="391"/>
      <c r="B7" s="392"/>
      <c r="C7" s="393"/>
      <c r="D7" s="780" t="s">
        <v>62</v>
      </c>
      <c r="E7" s="780"/>
      <c r="F7" s="394"/>
      <c r="G7" s="780" t="s">
        <v>63</v>
      </c>
      <c r="H7" s="780"/>
      <c r="I7" s="780" t="s">
        <v>432</v>
      </c>
      <c r="J7" s="780"/>
      <c r="K7" s="395"/>
      <c r="L7" s="396"/>
      <c r="M7" s="397"/>
      <c r="N7" s="396"/>
      <c r="O7" s="398"/>
      <c r="S7" s="77"/>
    </row>
    <row r="8" spans="1:19" ht="34.5" customHeight="1" thickBot="1">
      <c r="A8" s="341"/>
      <c r="B8" s="342"/>
      <c r="C8" s="343"/>
      <c r="D8" s="806" t="s">
        <v>46</v>
      </c>
      <c r="E8" s="807"/>
      <c r="F8" s="344"/>
      <c r="G8" s="806" t="s">
        <v>42</v>
      </c>
      <c r="H8" s="807"/>
      <c r="I8" s="806" t="s">
        <v>47</v>
      </c>
      <c r="J8" s="807"/>
      <c r="K8" s="345"/>
      <c r="L8" s="809" t="s">
        <v>48</v>
      </c>
      <c r="M8" s="810"/>
      <c r="N8" s="804" t="s">
        <v>49</v>
      </c>
      <c r="O8" s="805"/>
      <c r="Q8" s="786" t="s">
        <v>50</v>
      </c>
      <c r="R8" s="787"/>
      <c r="S8" s="788"/>
    </row>
    <row r="9" spans="1:19" ht="25.5" customHeight="1">
      <c r="A9" s="346" t="s">
        <v>40</v>
      </c>
      <c r="B9" s="347" t="s">
        <v>97</v>
      </c>
      <c r="C9" s="348" t="s">
        <v>43</v>
      </c>
      <c r="D9" s="349" t="s">
        <v>34</v>
      </c>
      <c r="E9" s="350" t="s">
        <v>19</v>
      </c>
      <c r="F9" s="351"/>
      <c r="G9" s="349" t="s">
        <v>34</v>
      </c>
      <c r="H9" s="350" t="s">
        <v>19</v>
      </c>
      <c r="I9" s="349" t="s">
        <v>34</v>
      </c>
      <c r="J9" s="352" t="s">
        <v>19</v>
      </c>
      <c r="K9" s="353"/>
      <c r="L9" s="373" t="s">
        <v>44</v>
      </c>
      <c r="M9" s="374" t="s">
        <v>19</v>
      </c>
      <c r="N9" s="354" t="s">
        <v>44</v>
      </c>
      <c r="O9" s="355" t="s">
        <v>19</v>
      </c>
      <c r="Q9" s="143" t="s">
        <v>53</v>
      </c>
      <c r="R9" s="144" t="s">
        <v>52</v>
      </c>
      <c r="S9" s="145" t="s">
        <v>19</v>
      </c>
    </row>
    <row r="10" spans="1:19" ht="25.5" customHeight="1" thickBot="1">
      <c r="A10" s="356"/>
      <c r="B10" s="357"/>
      <c r="C10" s="358" t="s">
        <v>35</v>
      </c>
      <c r="D10" s="359" t="s">
        <v>36</v>
      </c>
      <c r="E10" s="360" t="s">
        <v>35</v>
      </c>
      <c r="F10" s="361"/>
      <c r="G10" s="359" t="s">
        <v>36</v>
      </c>
      <c r="H10" s="360" t="s">
        <v>35</v>
      </c>
      <c r="I10" s="359" t="s">
        <v>36</v>
      </c>
      <c r="J10" s="358" t="s">
        <v>35</v>
      </c>
      <c r="K10" s="353"/>
      <c r="L10" s="375" t="s">
        <v>35</v>
      </c>
      <c r="M10" s="376" t="s">
        <v>35</v>
      </c>
      <c r="N10" s="362" t="s">
        <v>35</v>
      </c>
      <c r="O10" s="363" t="s">
        <v>35</v>
      </c>
      <c r="Q10" s="146" t="s">
        <v>36</v>
      </c>
      <c r="R10" s="132" t="s">
        <v>36</v>
      </c>
      <c r="S10" s="147" t="s">
        <v>36</v>
      </c>
    </row>
    <row r="11" spans="1:19" s="82" customFormat="1" ht="26.25" customHeight="1">
      <c r="A11" s="16">
        <v>1</v>
      </c>
      <c r="B11" s="83" t="s">
        <v>266</v>
      </c>
      <c r="C11" s="276">
        <v>1</v>
      </c>
      <c r="D11" s="19">
        <f>VLOOKUP(B11,Summary!$B$30:$AK$401,5,FALSE)</f>
        <v>3</v>
      </c>
      <c r="E11" s="15">
        <f>D11*C11</f>
        <v>3</v>
      </c>
      <c r="F11" s="53"/>
      <c r="G11" s="275">
        <f>+'DAILY FOC'!BO9</f>
        <v>0</v>
      </c>
      <c r="H11" s="15">
        <f t="shared" ref="H11:H36" si="0">G11*C11</f>
        <v>0</v>
      </c>
      <c r="I11" s="52">
        <f>+D11-G11</f>
        <v>3</v>
      </c>
      <c r="J11" s="276">
        <f>+I11*C11</f>
        <v>3</v>
      </c>
      <c r="K11" s="277"/>
      <c r="L11" s="377">
        <v>0.45</v>
      </c>
      <c r="M11" s="378">
        <f>+L11*I11</f>
        <v>1.35</v>
      </c>
      <c r="N11" s="72">
        <f>+L11</f>
        <v>0.45</v>
      </c>
      <c r="O11" s="278">
        <f>+N11*G11</f>
        <v>0</v>
      </c>
      <c r="Q11" s="143"/>
      <c r="R11" s="144"/>
      <c r="S11" s="145"/>
    </row>
    <row r="12" spans="1:19" s="82" customFormat="1" ht="26.25" customHeight="1">
      <c r="A12" s="16">
        <f>+A11+1</f>
        <v>2</v>
      </c>
      <c r="B12" s="83" t="s">
        <v>267</v>
      </c>
      <c r="C12" s="276">
        <v>1.5</v>
      </c>
      <c r="D12" s="19">
        <f>VLOOKUP(B12,Summary!$B$30:$AK$401,5,FALSE)</f>
        <v>1</v>
      </c>
      <c r="E12" s="15">
        <f t="shared" ref="E12:E32" si="1">D12*C12</f>
        <v>1.5</v>
      </c>
      <c r="F12" s="53"/>
      <c r="G12" s="275">
        <f>+'DAILY FOC'!BO10</f>
        <v>0</v>
      </c>
      <c r="H12" s="15">
        <f t="shared" si="0"/>
        <v>0</v>
      </c>
      <c r="I12" s="52">
        <f>+D12-G12</f>
        <v>1</v>
      </c>
      <c r="J12" s="276">
        <f>+I12*C12</f>
        <v>1.5</v>
      </c>
      <c r="K12" s="277"/>
      <c r="L12" s="377">
        <v>0.37</v>
      </c>
      <c r="M12" s="378">
        <f>+L12*I12</f>
        <v>0.37</v>
      </c>
      <c r="N12" s="72">
        <f>+L12</f>
        <v>0.37</v>
      </c>
      <c r="O12" s="278">
        <f>+N12*G12</f>
        <v>0</v>
      </c>
      <c r="Q12" s="143"/>
      <c r="R12" s="144"/>
      <c r="S12" s="145"/>
    </row>
    <row r="13" spans="1:19" s="82" customFormat="1" ht="26.25" customHeight="1">
      <c r="A13" s="16">
        <f t="shared" ref="A13:A36" si="2">+A12+1</f>
        <v>3</v>
      </c>
      <c r="B13" s="83" t="s">
        <v>241</v>
      </c>
      <c r="C13" s="276">
        <v>9.9</v>
      </c>
      <c r="D13" s="19">
        <f>VLOOKUP(B13,Summary!$B$30:$AK$401,5,FALSE)</f>
        <v>9</v>
      </c>
      <c r="E13" s="15">
        <f t="shared" si="1"/>
        <v>89.100000000000009</v>
      </c>
      <c r="F13" s="53"/>
      <c r="G13" s="275">
        <f>+'DAILY FOC'!BO11</f>
        <v>0</v>
      </c>
      <c r="H13" s="15">
        <f t="shared" si="0"/>
        <v>0</v>
      </c>
      <c r="I13" s="52">
        <f t="shared" ref="I13:I28" si="3">+D13-G13</f>
        <v>9</v>
      </c>
      <c r="J13" s="276">
        <f t="shared" ref="J13:J28" si="4">+I13*C13</f>
        <v>89.100000000000009</v>
      </c>
      <c r="K13" s="277"/>
      <c r="L13" s="377">
        <f ca="1">+'K-LUNCH &amp; K DINNER'!C10</f>
        <v>3.29</v>
      </c>
      <c r="M13" s="378">
        <f t="shared" ref="M13:M28" ca="1" si="5">+L13*I13</f>
        <v>29.61</v>
      </c>
      <c r="N13" s="72">
        <f ca="1">+L13</f>
        <v>3.29</v>
      </c>
      <c r="O13" s="278">
        <f t="shared" ref="O13:O28" ca="1" si="6">+N13*G13</f>
        <v>0</v>
      </c>
      <c r="Q13" s="137" t="s">
        <v>54</v>
      </c>
      <c r="R13" s="138">
        <v>0.66</v>
      </c>
      <c r="S13" s="139">
        <f>+R13*D13</f>
        <v>5.94</v>
      </c>
    </row>
    <row r="14" spans="1:19" s="82" customFormat="1" ht="26.25" customHeight="1">
      <c r="A14" s="16">
        <f t="shared" si="2"/>
        <v>4</v>
      </c>
      <c r="B14" s="83" t="s">
        <v>143</v>
      </c>
      <c r="C14" s="276">
        <v>9.9</v>
      </c>
      <c r="D14" s="19">
        <f>VLOOKUP(B14,Summary!$B$30:$AK$401,5,FALSE)</f>
        <v>7</v>
      </c>
      <c r="E14" s="15">
        <f t="shared" si="1"/>
        <v>69.3</v>
      </c>
      <c r="F14" s="53"/>
      <c r="G14" s="275">
        <f>+'DAILY FOC'!BO12</f>
        <v>0</v>
      </c>
      <c r="H14" s="15">
        <f t="shared" si="0"/>
        <v>0</v>
      </c>
      <c r="I14" s="52">
        <f t="shared" si="3"/>
        <v>7</v>
      </c>
      <c r="J14" s="276">
        <f t="shared" si="4"/>
        <v>69.3</v>
      </c>
      <c r="K14" s="277"/>
      <c r="L14" s="377">
        <f ca="1">+'K-LUNCH &amp; K DINNER'!C11</f>
        <v>3.02</v>
      </c>
      <c r="M14" s="378">
        <f t="shared" ca="1" si="5"/>
        <v>21.14</v>
      </c>
      <c r="N14" s="72">
        <f t="shared" ref="N14:N35" ca="1" si="7">+L14</f>
        <v>3.02</v>
      </c>
      <c r="O14" s="278">
        <f t="shared" ca="1" si="6"/>
        <v>0</v>
      </c>
      <c r="Q14" s="137" t="s">
        <v>54</v>
      </c>
      <c r="R14" s="138">
        <v>0.66</v>
      </c>
      <c r="S14" s="139">
        <f>+R14*D14</f>
        <v>4.62</v>
      </c>
    </row>
    <row r="15" spans="1:19" s="82" customFormat="1" ht="26.25" customHeight="1">
      <c r="A15" s="400">
        <f t="shared" si="2"/>
        <v>5</v>
      </c>
      <c r="B15" s="83" t="s">
        <v>242</v>
      </c>
      <c r="C15" s="401">
        <v>9.9</v>
      </c>
      <c r="D15" s="402">
        <f>VLOOKUP(B15,Summary!$B$30:$AK$401,5,FALSE)</f>
        <v>0</v>
      </c>
      <c r="E15" s="403">
        <f t="shared" si="1"/>
        <v>0</v>
      </c>
      <c r="F15" s="53"/>
      <c r="G15" s="275">
        <f>+'DAILY FOC'!BO13</f>
        <v>0</v>
      </c>
      <c r="H15" s="403">
        <f t="shared" si="0"/>
        <v>0</v>
      </c>
      <c r="I15" s="404">
        <v>0</v>
      </c>
      <c r="J15" s="401">
        <f t="shared" si="4"/>
        <v>0</v>
      </c>
      <c r="K15" s="277"/>
      <c r="L15" s="377">
        <f ca="1">+'K-LUNCH &amp; K DINNER'!C12</f>
        <v>3.45</v>
      </c>
      <c r="M15" s="378">
        <f t="shared" ca="1" si="5"/>
        <v>0</v>
      </c>
      <c r="N15" s="72">
        <f t="shared" ca="1" si="7"/>
        <v>3.45</v>
      </c>
      <c r="O15" s="278">
        <f t="shared" ca="1" si="6"/>
        <v>0</v>
      </c>
      <c r="Q15" s="137" t="s">
        <v>54</v>
      </c>
      <c r="R15" s="138">
        <v>0.66</v>
      </c>
      <c r="S15" s="139">
        <f>+R15*D15</f>
        <v>0</v>
      </c>
    </row>
    <row r="16" spans="1:19" s="82" customFormat="1" ht="26.25" customHeight="1">
      <c r="A16" s="16">
        <f t="shared" si="2"/>
        <v>6</v>
      </c>
      <c r="B16" s="83" t="s">
        <v>144</v>
      </c>
      <c r="C16" s="276">
        <v>9.9</v>
      </c>
      <c r="D16" s="19">
        <f>VLOOKUP(B16,Summary!$B$30:$AK$401,5,FALSE)</f>
        <v>8</v>
      </c>
      <c r="E16" s="15">
        <f t="shared" si="1"/>
        <v>79.2</v>
      </c>
      <c r="F16" s="53"/>
      <c r="G16" s="275">
        <f>+'DAILY FOC'!BO14</f>
        <v>0</v>
      </c>
      <c r="H16" s="15">
        <f t="shared" si="0"/>
        <v>0</v>
      </c>
      <c r="I16" s="52">
        <f t="shared" si="3"/>
        <v>8</v>
      </c>
      <c r="J16" s="276">
        <f t="shared" si="4"/>
        <v>79.2</v>
      </c>
      <c r="K16" s="277"/>
      <c r="L16" s="377">
        <f ca="1">+'K-LUNCH &amp; K DINNER'!C13</f>
        <v>3.45</v>
      </c>
      <c r="M16" s="378">
        <f t="shared" ca="1" si="5"/>
        <v>27.6</v>
      </c>
      <c r="N16" s="72">
        <f t="shared" ca="1" si="7"/>
        <v>3.45</v>
      </c>
      <c r="O16" s="278">
        <f t="shared" ca="1" si="6"/>
        <v>0</v>
      </c>
      <c r="Q16" s="137" t="s">
        <v>54</v>
      </c>
      <c r="R16" s="138">
        <v>0.66</v>
      </c>
      <c r="S16" s="139">
        <f>+R16*D16</f>
        <v>5.28</v>
      </c>
    </row>
    <row r="17" spans="1:20" s="82" customFormat="1" ht="26.25" customHeight="1">
      <c r="A17" s="16">
        <f t="shared" si="2"/>
        <v>7</v>
      </c>
      <c r="B17" s="83" t="s">
        <v>145</v>
      </c>
      <c r="C17" s="276">
        <v>9.9</v>
      </c>
      <c r="D17" s="19">
        <f>VLOOKUP(B17,Summary!$B$30:$AK$401,5,FALSE)</f>
        <v>31</v>
      </c>
      <c r="E17" s="15">
        <f t="shared" si="1"/>
        <v>306.90000000000003</v>
      </c>
      <c r="F17" s="53"/>
      <c r="G17" s="275">
        <f>+'DAILY FOC'!BO15</f>
        <v>0</v>
      </c>
      <c r="H17" s="15">
        <f t="shared" si="0"/>
        <v>0</v>
      </c>
      <c r="I17" s="52">
        <f t="shared" si="3"/>
        <v>31</v>
      </c>
      <c r="J17" s="276">
        <f t="shared" si="4"/>
        <v>306.90000000000003</v>
      </c>
      <c r="K17" s="277"/>
      <c r="L17" s="377">
        <f ca="1">+'K-LUNCH &amp; K DINNER'!C14</f>
        <v>3.32</v>
      </c>
      <c r="M17" s="378">
        <f t="shared" ca="1" si="5"/>
        <v>102.92</v>
      </c>
      <c r="N17" s="72">
        <f t="shared" ca="1" si="7"/>
        <v>3.32</v>
      </c>
      <c r="O17" s="278">
        <f t="shared" ca="1" si="6"/>
        <v>0</v>
      </c>
      <c r="Q17" s="137" t="s">
        <v>54</v>
      </c>
      <c r="R17" s="138">
        <v>0.66</v>
      </c>
      <c r="S17" s="139">
        <f>+R17*D17</f>
        <v>20.46</v>
      </c>
      <c r="T17" s="484"/>
    </row>
    <row r="18" spans="1:20" s="82" customFormat="1" ht="26.25" customHeight="1">
      <c r="A18" s="16">
        <f t="shared" si="2"/>
        <v>8</v>
      </c>
      <c r="B18" s="83" t="s">
        <v>146</v>
      </c>
      <c r="C18" s="276">
        <v>9.9</v>
      </c>
      <c r="D18" s="19">
        <f>VLOOKUP(B18,Summary!$B$30:$AK$401,5,FALSE)</f>
        <v>5</v>
      </c>
      <c r="E18" s="15">
        <f t="shared" si="1"/>
        <v>49.5</v>
      </c>
      <c r="F18" s="53"/>
      <c r="G18" s="275">
        <f>+'DAILY FOC'!BO16</f>
        <v>0</v>
      </c>
      <c r="H18" s="15">
        <f t="shared" si="0"/>
        <v>0</v>
      </c>
      <c r="I18" s="52">
        <f t="shared" si="3"/>
        <v>5</v>
      </c>
      <c r="J18" s="276">
        <f t="shared" si="4"/>
        <v>49.5</v>
      </c>
      <c r="K18" s="277"/>
      <c r="L18" s="377">
        <f ca="1">+'K-LUNCH &amp; K DINNER'!C15</f>
        <v>3.16</v>
      </c>
      <c r="M18" s="378">
        <f t="shared" ca="1" si="5"/>
        <v>15.8</v>
      </c>
      <c r="N18" s="72">
        <f t="shared" ca="1" si="7"/>
        <v>3.16</v>
      </c>
      <c r="O18" s="278">
        <f t="shared" ca="1" si="6"/>
        <v>0</v>
      </c>
      <c r="Q18" s="143"/>
      <c r="R18" s="144"/>
      <c r="S18" s="145"/>
    </row>
    <row r="19" spans="1:20" s="82" customFormat="1" ht="26.25" customHeight="1">
      <c r="A19" s="16">
        <f t="shared" si="2"/>
        <v>9</v>
      </c>
      <c r="B19" s="83" t="s">
        <v>147</v>
      </c>
      <c r="C19" s="276">
        <v>9.9</v>
      </c>
      <c r="D19" s="19">
        <f>VLOOKUP(B19,Summary!$B$30:$AK$401,5,FALSE)</f>
        <v>8</v>
      </c>
      <c r="E19" s="15">
        <f t="shared" si="1"/>
        <v>79.2</v>
      </c>
      <c r="F19" s="53"/>
      <c r="G19" s="275">
        <f>+'DAILY FOC'!BO17</f>
        <v>0</v>
      </c>
      <c r="H19" s="15">
        <f t="shared" si="0"/>
        <v>0</v>
      </c>
      <c r="I19" s="52">
        <f t="shared" si="3"/>
        <v>8</v>
      </c>
      <c r="J19" s="276">
        <f t="shared" si="4"/>
        <v>79.2</v>
      </c>
      <c r="K19" s="277"/>
      <c r="L19" s="377">
        <f ca="1">+'K-LUNCH &amp; K DINNER'!C16</f>
        <v>2.41</v>
      </c>
      <c r="M19" s="378">
        <f t="shared" ca="1" si="5"/>
        <v>19.28</v>
      </c>
      <c r="N19" s="72">
        <f t="shared" ca="1" si="7"/>
        <v>2.41</v>
      </c>
      <c r="O19" s="278">
        <f t="shared" ca="1" si="6"/>
        <v>0</v>
      </c>
      <c r="Q19" s="143"/>
      <c r="R19" s="144"/>
      <c r="S19" s="145"/>
    </row>
    <row r="20" spans="1:20" s="82" customFormat="1" ht="26.25" customHeight="1">
      <c r="A20" s="400">
        <f t="shared" si="2"/>
        <v>10</v>
      </c>
      <c r="B20" s="83" t="s">
        <v>243</v>
      </c>
      <c r="C20" s="401">
        <v>9.9</v>
      </c>
      <c r="D20" s="402">
        <f>VLOOKUP(B20,Summary!$B$30:$AK$401,5,FALSE)</f>
        <v>1</v>
      </c>
      <c r="E20" s="403">
        <f t="shared" si="1"/>
        <v>9.9</v>
      </c>
      <c r="F20" s="53"/>
      <c r="G20" s="275">
        <f>+'DAILY FOC'!BO18</f>
        <v>0</v>
      </c>
      <c r="H20" s="403">
        <f t="shared" si="0"/>
        <v>0</v>
      </c>
      <c r="I20" s="404">
        <v>0</v>
      </c>
      <c r="J20" s="401">
        <f t="shared" si="4"/>
        <v>0</v>
      </c>
      <c r="K20" s="277"/>
      <c r="L20" s="377">
        <f ca="1">+'K-LUNCH &amp; K DINNER'!C17</f>
        <v>2.8</v>
      </c>
      <c r="M20" s="378">
        <f t="shared" ca="1" si="5"/>
        <v>0</v>
      </c>
      <c r="N20" s="72">
        <f t="shared" ca="1" si="7"/>
        <v>2.8</v>
      </c>
      <c r="O20" s="278">
        <f t="shared" ca="1" si="6"/>
        <v>0</v>
      </c>
      <c r="Q20" s="143"/>
      <c r="R20" s="144"/>
      <c r="S20" s="145"/>
    </row>
    <row r="21" spans="1:20" s="82" customFormat="1" ht="26.25" customHeight="1">
      <c r="A21" s="400">
        <f t="shared" si="2"/>
        <v>11</v>
      </c>
      <c r="B21" s="83" t="s">
        <v>148</v>
      </c>
      <c r="C21" s="401">
        <v>9.9</v>
      </c>
      <c r="D21" s="402">
        <f>VLOOKUP(B21,Summary!$B$30:$AK$401,5,FALSE)</f>
        <v>7</v>
      </c>
      <c r="E21" s="403">
        <f t="shared" si="1"/>
        <v>69.3</v>
      </c>
      <c r="F21" s="53"/>
      <c r="G21" s="275">
        <f>+'DAILY FOC'!BO19</f>
        <v>0</v>
      </c>
      <c r="H21" s="403">
        <f t="shared" si="0"/>
        <v>0</v>
      </c>
      <c r="I21" s="404">
        <v>0</v>
      </c>
      <c r="J21" s="401">
        <f t="shared" si="4"/>
        <v>0</v>
      </c>
      <c r="K21" s="277"/>
      <c r="L21" s="377">
        <f ca="1">+'K-LUNCH &amp; K DINNER'!C18</f>
        <v>2.08</v>
      </c>
      <c r="M21" s="378">
        <f t="shared" ca="1" si="5"/>
        <v>0</v>
      </c>
      <c r="N21" s="72">
        <f t="shared" ca="1" si="7"/>
        <v>2.08</v>
      </c>
      <c r="O21" s="278">
        <f t="shared" ca="1" si="6"/>
        <v>0</v>
      </c>
      <c r="Q21" s="143"/>
      <c r="R21" s="144"/>
      <c r="S21" s="145"/>
    </row>
    <row r="22" spans="1:20" s="82" customFormat="1" ht="26.25" customHeight="1">
      <c r="A22" s="16">
        <f t="shared" si="2"/>
        <v>12</v>
      </c>
      <c r="B22" s="83" t="s">
        <v>149</v>
      </c>
      <c r="C22" s="276">
        <v>9.9</v>
      </c>
      <c r="D22" s="19">
        <f>VLOOKUP(B22,Summary!$B$30:$AK$401,5,FALSE)</f>
        <v>8</v>
      </c>
      <c r="E22" s="15">
        <f t="shared" si="1"/>
        <v>79.2</v>
      </c>
      <c r="F22" s="53"/>
      <c r="G22" s="275">
        <f>+'DAILY FOC'!BO20</f>
        <v>0</v>
      </c>
      <c r="H22" s="15">
        <f t="shared" si="0"/>
        <v>0</v>
      </c>
      <c r="I22" s="52">
        <f t="shared" si="3"/>
        <v>8</v>
      </c>
      <c r="J22" s="276">
        <f t="shared" si="4"/>
        <v>79.2</v>
      </c>
      <c r="K22" s="277"/>
      <c r="L22" s="377">
        <f ca="1">+'K-LUNCH &amp; K DINNER'!C19</f>
        <v>2.3199999999999998</v>
      </c>
      <c r="M22" s="378">
        <f t="shared" ca="1" si="5"/>
        <v>18.559999999999999</v>
      </c>
      <c r="N22" s="72">
        <f t="shared" ca="1" si="7"/>
        <v>2.3199999999999998</v>
      </c>
      <c r="O22" s="278">
        <f t="shared" ca="1" si="6"/>
        <v>0</v>
      </c>
      <c r="Q22" s="137" t="s">
        <v>59</v>
      </c>
      <c r="R22" s="138">
        <v>1.5</v>
      </c>
      <c r="S22" s="139">
        <f>+R22*D22</f>
        <v>12</v>
      </c>
    </row>
    <row r="23" spans="1:20" s="82" customFormat="1" ht="26.25" customHeight="1">
      <c r="A23" s="400">
        <f t="shared" si="2"/>
        <v>13</v>
      </c>
      <c r="B23" s="83" t="s">
        <v>150</v>
      </c>
      <c r="C23" s="401">
        <v>9.9</v>
      </c>
      <c r="D23" s="402">
        <f>VLOOKUP(B23,Summary!$B$30:$AK$401,5,FALSE)</f>
        <v>1</v>
      </c>
      <c r="E23" s="403">
        <f t="shared" si="1"/>
        <v>9.9</v>
      </c>
      <c r="F23" s="53"/>
      <c r="G23" s="275">
        <f>+'DAILY FOC'!BO21</f>
        <v>0</v>
      </c>
      <c r="H23" s="403">
        <f t="shared" si="0"/>
        <v>0</v>
      </c>
      <c r="I23" s="404">
        <v>0</v>
      </c>
      <c r="J23" s="401">
        <f t="shared" si="4"/>
        <v>0</v>
      </c>
      <c r="K23" s="277"/>
      <c r="L23" s="377">
        <f ca="1">+'K-LUNCH &amp; K DINNER'!C20</f>
        <v>1.6</v>
      </c>
      <c r="M23" s="378">
        <f t="shared" ca="1" si="5"/>
        <v>0</v>
      </c>
      <c r="N23" s="72">
        <f t="shared" ca="1" si="7"/>
        <v>1.6</v>
      </c>
      <c r="O23" s="278">
        <f t="shared" ca="1" si="6"/>
        <v>0</v>
      </c>
      <c r="Q23" s="137"/>
      <c r="R23" s="138"/>
      <c r="S23" s="139"/>
    </row>
    <row r="24" spans="1:20" s="82" customFormat="1" ht="26.25" customHeight="1">
      <c r="A24" s="400">
        <f t="shared" si="2"/>
        <v>14</v>
      </c>
      <c r="B24" s="83" t="s">
        <v>244</v>
      </c>
      <c r="C24" s="401">
        <v>9.9</v>
      </c>
      <c r="D24" s="402">
        <f>VLOOKUP(B24,Summary!$B$30:$AK$401,5,FALSE)</f>
        <v>0</v>
      </c>
      <c r="E24" s="403">
        <f t="shared" si="1"/>
        <v>0</v>
      </c>
      <c r="F24" s="53"/>
      <c r="G24" s="275">
        <f>+'DAILY FOC'!BO22</f>
        <v>0</v>
      </c>
      <c r="H24" s="403">
        <f t="shared" si="0"/>
        <v>0</v>
      </c>
      <c r="I24" s="404">
        <v>0</v>
      </c>
      <c r="J24" s="401">
        <f t="shared" si="4"/>
        <v>0</v>
      </c>
      <c r="K24" s="277"/>
      <c r="L24" s="377">
        <f ca="1">+'K-LUNCH &amp; K DINNER'!C21</f>
        <v>3.56</v>
      </c>
      <c r="M24" s="378">
        <f t="shared" ca="1" si="5"/>
        <v>0</v>
      </c>
      <c r="N24" s="72">
        <f t="shared" ca="1" si="7"/>
        <v>3.56</v>
      </c>
      <c r="O24" s="278">
        <f t="shared" ca="1" si="6"/>
        <v>0</v>
      </c>
      <c r="Q24" s="137" t="s">
        <v>92</v>
      </c>
      <c r="R24" s="138">
        <v>1</v>
      </c>
      <c r="S24" s="139">
        <f>+R24*D24</f>
        <v>0</v>
      </c>
    </row>
    <row r="25" spans="1:20" s="82" customFormat="1" ht="26.25" customHeight="1">
      <c r="A25" s="16">
        <f t="shared" si="2"/>
        <v>15</v>
      </c>
      <c r="B25" s="83" t="s">
        <v>245</v>
      </c>
      <c r="C25" s="276">
        <v>9.9</v>
      </c>
      <c r="D25" s="19">
        <f>VLOOKUP(B25,Summary!$B$30:$AK$401,5,FALSE)</f>
        <v>0</v>
      </c>
      <c r="E25" s="15">
        <f t="shared" si="1"/>
        <v>0</v>
      </c>
      <c r="F25" s="53"/>
      <c r="G25" s="275">
        <f>+'DAILY FOC'!BO23</f>
        <v>0</v>
      </c>
      <c r="H25" s="15">
        <f t="shared" si="0"/>
        <v>0</v>
      </c>
      <c r="I25" s="52">
        <f t="shared" si="3"/>
        <v>0</v>
      </c>
      <c r="J25" s="276">
        <f t="shared" si="4"/>
        <v>0</v>
      </c>
      <c r="K25" s="277"/>
      <c r="L25" s="377">
        <f ca="1">+'K-LUNCH &amp; K DINNER'!C22</f>
        <v>3.16</v>
      </c>
      <c r="M25" s="378">
        <f t="shared" ca="1" si="5"/>
        <v>0</v>
      </c>
      <c r="N25" s="72">
        <f t="shared" ca="1" si="7"/>
        <v>3.16</v>
      </c>
      <c r="O25" s="278">
        <f t="shared" ca="1" si="6"/>
        <v>0</v>
      </c>
      <c r="Q25" s="143"/>
      <c r="R25" s="144"/>
      <c r="S25" s="145"/>
    </row>
    <row r="26" spans="1:20" s="82" customFormat="1" ht="26.25" customHeight="1">
      <c r="A26" s="16">
        <f t="shared" si="2"/>
        <v>16</v>
      </c>
      <c r="B26" s="83" t="s">
        <v>246</v>
      </c>
      <c r="C26" s="276">
        <v>9.9</v>
      </c>
      <c r="D26" s="19">
        <f>VLOOKUP(B26,Summary!$B$30:$AK$401,5,FALSE)</f>
        <v>0</v>
      </c>
      <c r="E26" s="15">
        <f t="shared" si="1"/>
        <v>0</v>
      </c>
      <c r="F26" s="53"/>
      <c r="G26" s="275">
        <f>+'DAILY FOC'!BO24</f>
        <v>0</v>
      </c>
      <c r="H26" s="15">
        <f t="shared" si="0"/>
        <v>0</v>
      </c>
      <c r="I26" s="52">
        <f t="shared" si="3"/>
        <v>0</v>
      </c>
      <c r="J26" s="276">
        <f t="shared" si="4"/>
        <v>0</v>
      </c>
      <c r="K26" s="277"/>
      <c r="L26" s="377">
        <f ca="1">+'K-LUNCH &amp; K DINNER'!C23</f>
        <v>2.59</v>
      </c>
      <c r="M26" s="378">
        <f t="shared" ca="1" si="5"/>
        <v>0</v>
      </c>
      <c r="N26" s="72">
        <f t="shared" ca="1" si="7"/>
        <v>2.59</v>
      </c>
      <c r="O26" s="278">
        <f t="shared" ca="1" si="6"/>
        <v>0</v>
      </c>
      <c r="Q26" s="137" t="s">
        <v>55</v>
      </c>
      <c r="R26" s="138">
        <v>5</v>
      </c>
      <c r="S26" s="139">
        <f t="shared" ref="S26:S33" si="8">+R26*D26</f>
        <v>0</v>
      </c>
    </row>
    <row r="27" spans="1:20" s="82" customFormat="1" ht="26.25" customHeight="1">
      <c r="A27" s="16">
        <f t="shared" si="2"/>
        <v>17</v>
      </c>
      <c r="B27" s="83" t="s">
        <v>151</v>
      </c>
      <c r="C27" s="276">
        <v>9.9</v>
      </c>
      <c r="D27" s="19">
        <f>VLOOKUP(B27,Summary!$B$30:$AK$401,5,FALSE)</f>
        <v>6</v>
      </c>
      <c r="E27" s="15">
        <f t="shared" si="1"/>
        <v>59.400000000000006</v>
      </c>
      <c r="F27" s="53"/>
      <c r="G27" s="275">
        <f>+'DAILY FOC'!BO25</f>
        <v>0</v>
      </c>
      <c r="H27" s="15">
        <f t="shared" si="0"/>
        <v>0</v>
      </c>
      <c r="I27" s="52">
        <f t="shared" si="3"/>
        <v>6</v>
      </c>
      <c r="J27" s="276">
        <f t="shared" si="4"/>
        <v>59.400000000000006</v>
      </c>
      <c r="K27" s="277"/>
      <c r="L27" s="377">
        <f ca="1">+'K-LUNCH &amp; K DINNER'!C24</f>
        <v>4.71</v>
      </c>
      <c r="M27" s="378">
        <f t="shared" ca="1" si="5"/>
        <v>28.259999999999998</v>
      </c>
      <c r="N27" s="72">
        <f t="shared" ca="1" si="7"/>
        <v>4.71</v>
      </c>
      <c r="O27" s="278">
        <f t="shared" ca="1" si="6"/>
        <v>0</v>
      </c>
      <c r="Q27" s="137" t="s">
        <v>54</v>
      </c>
      <c r="R27" s="138">
        <v>1</v>
      </c>
      <c r="S27" s="139">
        <f t="shared" si="8"/>
        <v>6</v>
      </c>
    </row>
    <row r="28" spans="1:20" s="82" customFormat="1" ht="26.25" customHeight="1">
      <c r="A28" s="16">
        <f t="shared" si="2"/>
        <v>18</v>
      </c>
      <c r="B28" s="83" t="s">
        <v>247</v>
      </c>
      <c r="C28" s="276">
        <v>9.9</v>
      </c>
      <c r="D28" s="19">
        <f>VLOOKUP(B28,Summary!$B$30:$AK$401,5,FALSE)</f>
        <v>6</v>
      </c>
      <c r="E28" s="15">
        <f t="shared" si="1"/>
        <v>59.400000000000006</v>
      </c>
      <c r="F28" s="53"/>
      <c r="G28" s="275">
        <f>+'DAILY FOC'!BO26</f>
        <v>0</v>
      </c>
      <c r="H28" s="15">
        <f t="shared" si="0"/>
        <v>0</v>
      </c>
      <c r="I28" s="52">
        <f t="shared" si="3"/>
        <v>6</v>
      </c>
      <c r="J28" s="276">
        <f t="shared" si="4"/>
        <v>59.400000000000006</v>
      </c>
      <c r="K28" s="277"/>
      <c r="L28" s="377">
        <f ca="1">+'K-LUNCH &amp; K DINNER'!C25</f>
        <v>3.54</v>
      </c>
      <c r="M28" s="378">
        <f t="shared" ca="1" si="5"/>
        <v>21.240000000000002</v>
      </c>
      <c r="N28" s="72">
        <f t="shared" ca="1" si="7"/>
        <v>3.54</v>
      </c>
      <c r="O28" s="278">
        <f t="shared" ca="1" si="6"/>
        <v>0</v>
      </c>
      <c r="Q28" s="137" t="s">
        <v>54</v>
      </c>
      <c r="R28" s="138">
        <v>0.66</v>
      </c>
      <c r="S28" s="139">
        <f t="shared" si="8"/>
        <v>3.96</v>
      </c>
    </row>
    <row r="29" spans="1:20" s="323" customFormat="1" ht="26.25" customHeight="1">
      <c r="A29" s="16">
        <f t="shared" si="2"/>
        <v>19</v>
      </c>
      <c r="B29" s="322" t="s">
        <v>132</v>
      </c>
      <c r="C29" s="276">
        <v>12.9</v>
      </c>
      <c r="D29" s="281">
        <f>VLOOKUP(B29,Summary!$B$30:$AK$401,5,FALSE)</f>
        <v>18</v>
      </c>
      <c r="E29" s="280">
        <f t="shared" si="1"/>
        <v>232.20000000000002</v>
      </c>
      <c r="F29" s="279"/>
      <c r="G29" s="275">
        <f>+'DAILY FOC'!BO27</f>
        <v>0</v>
      </c>
      <c r="H29" s="15">
        <f t="shared" si="0"/>
        <v>0</v>
      </c>
      <c r="I29" s="52">
        <f t="shared" ref="I29:I35" si="9">+D29-G29</f>
        <v>18</v>
      </c>
      <c r="J29" s="276">
        <f t="shared" ref="J29:J36" si="10">+I29*C29</f>
        <v>232.20000000000002</v>
      </c>
      <c r="K29" s="277"/>
      <c r="L29" s="377">
        <f ca="1">+'K-LUNCH &amp; K DINNER'!C26</f>
        <v>4.41</v>
      </c>
      <c r="M29" s="378">
        <f t="shared" ref="M29:M36" ca="1" si="11">+L29*I29</f>
        <v>79.38</v>
      </c>
      <c r="N29" s="72">
        <f t="shared" ca="1" si="7"/>
        <v>4.41</v>
      </c>
      <c r="O29" s="278">
        <f t="shared" ref="O29:O36" ca="1" si="12">+N29*G29</f>
        <v>0</v>
      </c>
      <c r="Q29" s="137" t="s">
        <v>54</v>
      </c>
      <c r="R29" s="138">
        <v>1</v>
      </c>
      <c r="S29" s="139">
        <f t="shared" si="8"/>
        <v>18</v>
      </c>
    </row>
    <row r="30" spans="1:20" s="323" customFormat="1" ht="26.25" customHeight="1">
      <c r="A30" s="16">
        <f t="shared" si="2"/>
        <v>20</v>
      </c>
      <c r="B30" s="322" t="s">
        <v>348</v>
      </c>
      <c r="C30" s="276">
        <v>12.9</v>
      </c>
      <c r="D30" s="281">
        <f>VLOOKUP(B30,Summary!$B$30:$AK$401,5,FALSE)</f>
        <v>7</v>
      </c>
      <c r="E30" s="280">
        <f t="shared" si="1"/>
        <v>90.3</v>
      </c>
      <c r="F30" s="279"/>
      <c r="G30" s="275">
        <f>+'DAILY FOC'!BO28</f>
        <v>0</v>
      </c>
      <c r="H30" s="15">
        <f t="shared" si="0"/>
        <v>0</v>
      </c>
      <c r="I30" s="52">
        <f t="shared" si="9"/>
        <v>7</v>
      </c>
      <c r="J30" s="276">
        <f t="shared" si="10"/>
        <v>90.3</v>
      </c>
      <c r="K30" s="277"/>
      <c r="L30" s="377">
        <f ca="1">+'K-LUNCH &amp; K DINNER'!C27</f>
        <v>4.43</v>
      </c>
      <c r="M30" s="378">
        <f t="shared" ca="1" si="11"/>
        <v>31.009999999999998</v>
      </c>
      <c r="N30" s="72">
        <f t="shared" ca="1" si="7"/>
        <v>4.43</v>
      </c>
      <c r="O30" s="278">
        <f t="shared" ca="1" si="12"/>
        <v>0</v>
      </c>
      <c r="Q30" s="137" t="s">
        <v>54</v>
      </c>
      <c r="R30" s="138">
        <v>1</v>
      </c>
      <c r="S30" s="139">
        <f t="shared" si="8"/>
        <v>7</v>
      </c>
    </row>
    <row r="31" spans="1:20" s="323" customFormat="1" ht="26.25" customHeight="1">
      <c r="A31" s="16">
        <f t="shared" si="2"/>
        <v>21</v>
      </c>
      <c r="B31" s="322" t="s">
        <v>133</v>
      </c>
      <c r="C31" s="338">
        <v>12.9</v>
      </c>
      <c r="D31" s="281">
        <f>VLOOKUP(B31,Summary!$B$30:$AK$401,5,FALSE)</f>
        <v>24</v>
      </c>
      <c r="E31" s="280">
        <f t="shared" si="1"/>
        <v>309.60000000000002</v>
      </c>
      <c r="F31" s="279"/>
      <c r="G31" s="275">
        <f>+'DAILY FOC'!BO29</f>
        <v>0</v>
      </c>
      <c r="H31" s="15">
        <f t="shared" si="0"/>
        <v>0</v>
      </c>
      <c r="I31" s="52">
        <f t="shared" si="9"/>
        <v>24</v>
      </c>
      <c r="J31" s="276">
        <f t="shared" si="10"/>
        <v>309.60000000000002</v>
      </c>
      <c r="K31" s="277"/>
      <c r="L31" s="377">
        <f ca="1">+'K-LUNCH &amp; K DINNER'!C28</f>
        <v>4.75</v>
      </c>
      <c r="M31" s="378">
        <f t="shared" ca="1" si="11"/>
        <v>114</v>
      </c>
      <c r="N31" s="72">
        <f t="shared" ca="1" si="7"/>
        <v>4.75</v>
      </c>
      <c r="O31" s="278">
        <f t="shared" ca="1" si="12"/>
        <v>0</v>
      </c>
      <c r="Q31" s="137" t="s">
        <v>54</v>
      </c>
      <c r="R31" s="138">
        <v>1</v>
      </c>
      <c r="S31" s="139">
        <f t="shared" si="8"/>
        <v>24</v>
      </c>
    </row>
    <row r="32" spans="1:20" s="323" customFormat="1" ht="26.25" customHeight="1">
      <c r="A32" s="16">
        <f t="shared" si="2"/>
        <v>22</v>
      </c>
      <c r="B32" s="83" t="s">
        <v>240</v>
      </c>
      <c r="C32" s="276">
        <v>12.9</v>
      </c>
      <c r="D32" s="19">
        <f>VLOOKUP(B32,Summary!$B$30:$AK$401,5,FALSE)</f>
        <v>8</v>
      </c>
      <c r="E32" s="15">
        <f t="shared" si="1"/>
        <v>103.2</v>
      </c>
      <c r="F32" s="279"/>
      <c r="G32" s="275">
        <f>+'DAILY FOC'!BO30</f>
        <v>0</v>
      </c>
      <c r="H32" s="15">
        <f t="shared" si="0"/>
        <v>0</v>
      </c>
      <c r="I32" s="52">
        <f t="shared" si="9"/>
        <v>8</v>
      </c>
      <c r="J32" s="276">
        <f t="shared" si="10"/>
        <v>103.2</v>
      </c>
      <c r="K32" s="277"/>
      <c r="L32" s="377">
        <f ca="1">+'K-LUNCH &amp; K DINNER'!C29</f>
        <v>5.98</v>
      </c>
      <c r="M32" s="378">
        <f t="shared" ca="1" si="11"/>
        <v>47.84</v>
      </c>
      <c r="N32" s="72">
        <f t="shared" ca="1" si="7"/>
        <v>5.98</v>
      </c>
      <c r="O32" s="278">
        <f t="shared" ca="1" si="12"/>
        <v>0</v>
      </c>
      <c r="Q32" s="137" t="s">
        <v>54</v>
      </c>
      <c r="R32" s="138">
        <v>1</v>
      </c>
      <c r="S32" s="139">
        <f t="shared" si="8"/>
        <v>8</v>
      </c>
      <c r="T32" s="485"/>
    </row>
    <row r="33" spans="1:20" s="82" customFormat="1" ht="26.25" customHeight="1">
      <c r="A33" s="16">
        <f t="shared" si="2"/>
        <v>23</v>
      </c>
      <c r="B33" s="83" t="s">
        <v>134</v>
      </c>
      <c r="C33" s="276">
        <v>12.9</v>
      </c>
      <c r="D33" s="19">
        <f>VLOOKUP(B33,Summary!$B$30:$AK$401,5,FALSE)</f>
        <v>11</v>
      </c>
      <c r="E33" s="15">
        <f>D33*C33</f>
        <v>141.9</v>
      </c>
      <c r="F33" s="53"/>
      <c r="G33" s="275">
        <f>+'DAILY FOC'!BO31</f>
        <v>0</v>
      </c>
      <c r="H33" s="15">
        <f t="shared" si="0"/>
        <v>0</v>
      </c>
      <c r="I33" s="52">
        <f t="shared" si="9"/>
        <v>11</v>
      </c>
      <c r="J33" s="276">
        <f t="shared" si="10"/>
        <v>141.9</v>
      </c>
      <c r="K33" s="277"/>
      <c r="L33" s="377">
        <f ca="1">+'K-LUNCH &amp; K DINNER'!C30</f>
        <v>4.29</v>
      </c>
      <c r="M33" s="378">
        <f t="shared" ca="1" si="11"/>
        <v>47.19</v>
      </c>
      <c r="N33" s="72">
        <f t="shared" ca="1" si="7"/>
        <v>4.29</v>
      </c>
      <c r="O33" s="278">
        <f t="shared" ca="1" si="12"/>
        <v>0</v>
      </c>
      <c r="Q33" s="137" t="s">
        <v>433</v>
      </c>
      <c r="R33" s="138">
        <v>1</v>
      </c>
      <c r="S33" s="139">
        <f t="shared" si="8"/>
        <v>11</v>
      </c>
    </row>
    <row r="34" spans="1:20" s="82" customFormat="1" ht="26.25" customHeight="1">
      <c r="A34" s="16">
        <f t="shared" si="2"/>
        <v>24</v>
      </c>
      <c r="B34" s="83" t="s">
        <v>135</v>
      </c>
      <c r="C34" s="276">
        <v>12.9</v>
      </c>
      <c r="D34" s="19">
        <f>VLOOKUP(B34,Summary!$B$30:$AK$401,5,FALSE)</f>
        <v>11</v>
      </c>
      <c r="E34" s="15">
        <f>D34*C34</f>
        <v>141.9</v>
      </c>
      <c r="F34" s="53"/>
      <c r="G34" s="275">
        <f>+'DAILY FOC'!BO32</f>
        <v>0</v>
      </c>
      <c r="H34" s="15">
        <f t="shared" si="0"/>
        <v>0</v>
      </c>
      <c r="I34" s="52">
        <f t="shared" si="9"/>
        <v>11</v>
      </c>
      <c r="J34" s="276">
        <f t="shared" si="10"/>
        <v>141.9</v>
      </c>
      <c r="K34" s="277"/>
      <c r="L34" s="377">
        <f ca="1">+'K-LUNCH &amp; K DINNER'!C31</f>
        <v>2.1</v>
      </c>
      <c r="M34" s="378">
        <f t="shared" ca="1" si="11"/>
        <v>23.1</v>
      </c>
      <c r="N34" s="72">
        <f t="shared" ca="1" si="7"/>
        <v>2.1</v>
      </c>
      <c r="O34" s="278">
        <f t="shared" ca="1" si="12"/>
        <v>0</v>
      </c>
      <c r="Q34" s="143"/>
      <c r="R34" s="144"/>
      <c r="S34" s="145"/>
    </row>
    <row r="35" spans="1:20" s="82" customFormat="1" ht="26.25" customHeight="1">
      <c r="A35" s="16">
        <f t="shared" si="2"/>
        <v>25</v>
      </c>
      <c r="B35" s="83" t="s">
        <v>136</v>
      </c>
      <c r="C35" s="276">
        <v>12.9</v>
      </c>
      <c r="D35" s="19">
        <f>VLOOKUP(B35,Summary!$B$30:$AK$401,5,FALSE)</f>
        <v>6</v>
      </c>
      <c r="E35" s="15">
        <f>D35*C35</f>
        <v>77.400000000000006</v>
      </c>
      <c r="F35" s="53"/>
      <c r="G35" s="275">
        <f>+'DAILY FOC'!BO33</f>
        <v>1</v>
      </c>
      <c r="H35" s="15">
        <f t="shared" si="0"/>
        <v>12.9</v>
      </c>
      <c r="I35" s="52">
        <f t="shared" si="9"/>
        <v>5</v>
      </c>
      <c r="J35" s="276">
        <f t="shared" si="10"/>
        <v>64.5</v>
      </c>
      <c r="K35" s="277"/>
      <c r="L35" s="377">
        <f ca="1">+'K-LUNCH &amp; K DINNER'!C32</f>
        <v>4.9400000000000004</v>
      </c>
      <c r="M35" s="378">
        <f t="shared" ca="1" si="11"/>
        <v>24.700000000000003</v>
      </c>
      <c r="N35" s="72">
        <f t="shared" ca="1" si="7"/>
        <v>4.9400000000000004</v>
      </c>
      <c r="O35" s="278">
        <f t="shared" ca="1" si="12"/>
        <v>4.9400000000000004</v>
      </c>
      <c r="Q35" s="137" t="s">
        <v>54</v>
      </c>
      <c r="R35" s="138">
        <v>1</v>
      </c>
      <c r="S35" s="139">
        <f>+R35*D35</f>
        <v>6</v>
      </c>
    </row>
    <row r="36" spans="1:20" s="82" customFormat="1" ht="26.25" customHeight="1">
      <c r="A36" s="16">
        <f t="shared" si="2"/>
        <v>26</v>
      </c>
      <c r="B36" s="83" t="s">
        <v>248</v>
      </c>
      <c r="C36" s="276">
        <v>5.9</v>
      </c>
      <c r="D36" s="19">
        <f>VLOOKUP(B36,Summary!$B$30:$AK$401,5,FALSE)</f>
        <v>2</v>
      </c>
      <c r="E36" s="15">
        <f>D36*C36</f>
        <v>11.8</v>
      </c>
      <c r="F36" s="53"/>
      <c r="G36" s="275">
        <f>+'DAILY FOC'!BO34</f>
        <v>0</v>
      </c>
      <c r="H36" s="15">
        <f t="shared" si="0"/>
        <v>0</v>
      </c>
      <c r="I36" s="52">
        <v>0</v>
      </c>
      <c r="J36" s="276">
        <f t="shared" si="10"/>
        <v>0</v>
      </c>
      <c r="K36" s="277"/>
      <c r="L36" s="377">
        <f ca="1">+'K-LUNCH &amp; K DINNER'!C33</f>
        <v>2</v>
      </c>
      <c r="M36" s="378">
        <f t="shared" ca="1" si="11"/>
        <v>0</v>
      </c>
      <c r="N36" s="72">
        <f ca="1">+L36</f>
        <v>2</v>
      </c>
      <c r="O36" s="278">
        <f t="shared" ca="1" si="12"/>
        <v>0</v>
      </c>
      <c r="Q36" s="137" t="s">
        <v>341</v>
      </c>
      <c r="R36" s="138">
        <v>2</v>
      </c>
      <c r="S36" s="139">
        <f>+R36*$D$36</f>
        <v>4</v>
      </c>
    </row>
    <row r="37" spans="1:20" s="82" customFormat="1" ht="26.25" customHeight="1">
      <c r="A37" s="16"/>
      <c r="B37" s="83"/>
      <c r="C37" s="276"/>
      <c r="D37" s="19"/>
      <c r="E37" s="15"/>
      <c r="F37" s="53"/>
      <c r="G37" s="275"/>
      <c r="H37" s="15"/>
      <c r="I37" s="52"/>
      <c r="J37" s="276"/>
      <c r="K37" s="277"/>
      <c r="L37" s="377"/>
      <c r="M37" s="378"/>
      <c r="N37" s="72"/>
      <c r="O37" s="278"/>
      <c r="Q37" s="137" t="s">
        <v>342</v>
      </c>
      <c r="R37" s="138">
        <v>2</v>
      </c>
      <c r="S37" s="139">
        <f>+R37*$D$36</f>
        <v>4</v>
      </c>
    </row>
    <row r="38" spans="1:20" s="82" customFormat="1" ht="26.25" customHeight="1">
      <c r="A38" s="16"/>
      <c r="B38" s="83"/>
      <c r="C38" s="276"/>
      <c r="D38" s="19"/>
      <c r="E38" s="15"/>
      <c r="F38" s="53"/>
      <c r="G38" s="275"/>
      <c r="H38" s="15"/>
      <c r="I38" s="52"/>
      <c r="J38" s="276"/>
      <c r="K38" s="277"/>
      <c r="L38" s="377"/>
      <c r="M38" s="378"/>
      <c r="N38" s="72"/>
      <c r="O38" s="278"/>
      <c r="Q38" s="137" t="s">
        <v>58</v>
      </c>
      <c r="R38" s="138">
        <v>2</v>
      </c>
      <c r="S38" s="139">
        <f>+R38*$D$36</f>
        <v>4</v>
      </c>
    </row>
    <row r="39" spans="1:20" s="82" customFormat="1" ht="26.25" customHeight="1">
      <c r="A39" s="16">
        <f>+A36+1</f>
        <v>27</v>
      </c>
      <c r="B39" s="83" t="s">
        <v>158</v>
      </c>
      <c r="C39" s="276">
        <v>5.9</v>
      </c>
      <c r="D39" s="19">
        <f>VLOOKUP(B39,Summary!$B$30:$AK$401,5,FALSE)</f>
        <v>15</v>
      </c>
      <c r="E39" s="15">
        <f t="shared" ref="E39:E83" si="13">D39*C39</f>
        <v>88.5</v>
      </c>
      <c r="F39" s="53"/>
      <c r="G39" s="275">
        <f>+'DAILY FOC'!BO35</f>
        <v>0</v>
      </c>
      <c r="H39" s="15">
        <f t="shared" ref="H39:H56" si="14">G39*C39</f>
        <v>0</v>
      </c>
      <c r="I39" s="52">
        <f>+D39-G39</f>
        <v>15</v>
      </c>
      <c r="J39" s="276">
        <f t="shared" ref="J39:J56" si="15">+I39*C39</f>
        <v>88.5</v>
      </c>
      <c r="K39" s="277"/>
      <c r="L39" s="377">
        <f ca="1">+'K-LUNCH &amp; K DINNER'!C36</f>
        <v>1.76</v>
      </c>
      <c r="M39" s="378">
        <f t="shared" ref="M39:M56" ca="1" si="16">+L39*I39</f>
        <v>26.4</v>
      </c>
      <c r="N39" s="72">
        <f t="shared" ref="N39:N56" ca="1" si="17">+L39</f>
        <v>1.76</v>
      </c>
      <c r="O39" s="278">
        <f t="shared" ref="O39:O56" ca="1" si="18">+N39*G39</f>
        <v>0</v>
      </c>
      <c r="Q39" s="166"/>
      <c r="R39" s="167"/>
      <c r="S39" s="168"/>
    </row>
    <row r="40" spans="1:20" s="82" customFormat="1" ht="26.25" customHeight="1">
      <c r="A40" s="16">
        <f t="shared" ref="A40:A56" si="19">+A39+1</f>
        <v>28</v>
      </c>
      <c r="B40" s="83" t="s">
        <v>249</v>
      </c>
      <c r="C40" s="276">
        <v>5.9</v>
      </c>
      <c r="D40" s="19">
        <f>VLOOKUP(B40,Summary!$B$30:$AK$401,5,FALSE)</f>
        <v>3</v>
      </c>
      <c r="E40" s="15">
        <f t="shared" si="13"/>
        <v>17.700000000000003</v>
      </c>
      <c r="F40" s="53"/>
      <c r="G40" s="275">
        <f>+'DAILY FOC'!BO36</f>
        <v>0</v>
      </c>
      <c r="H40" s="15">
        <f t="shared" si="14"/>
        <v>0</v>
      </c>
      <c r="I40" s="52">
        <f>+D40-G40</f>
        <v>3</v>
      </c>
      <c r="J40" s="276">
        <f t="shared" si="15"/>
        <v>17.700000000000003</v>
      </c>
      <c r="K40" s="277"/>
      <c r="L40" s="377">
        <f ca="1">+'K-LUNCH &amp; K DINNER'!C37</f>
        <v>2.15</v>
      </c>
      <c r="M40" s="378">
        <f t="shared" ca="1" si="16"/>
        <v>6.4499999999999993</v>
      </c>
      <c r="N40" s="72">
        <f t="shared" ca="1" si="17"/>
        <v>2.15</v>
      </c>
      <c r="O40" s="278">
        <f t="shared" ca="1" si="18"/>
        <v>0</v>
      </c>
      <c r="Q40" s="149"/>
      <c r="R40" s="138"/>
      <c r="S40" s="148"/>
    </row>
    <row r="41" spans="1:20" s="82" customFormat="1" ht="26.25" customHeight="1">
      <c r="A41" s="16">
        <f t="shared" si="19"/>
        <v>29</v>
      </c>
      <c r="B41" s="83" t="s">
        <v>250</v>
      </c>
      <c r="C41" s="276">
        <v>5.9</v>
      </c>
      <c r="D41" s="19">
        <f>VLOOKUP(B41,Summary!$B$30:$AK$401,5,FALSE)</f>
        <v>0</v>
      </c>
      <c r="E41" s="15">
        <f t="shared" si="13"/>
        <v>0</v>
      </c>
      <c r="F41" s="53"/>
      <c r="G41" s="275">
        <f>+'DAILY FOC'!BO37</f>
        <v>0</v>
      </c>
      <c r="H41" s="15">
        <f t="shared" si="14"/>
        <v>0</v>
      </c>
      <c r="I41" s="52">
        <f>+D41-G41</f>
        <v>0</v>
      </c>
      <c r="J41" s="276">
        <f t="shared" si="15"/>
        <v>0</v>
      </c>
      <c r="K41" s="277"/>
      <c r="L41" s="377">
        <f ca="1">+'K-LUNCH &amp; K DINNER'!C38</f>
        <v>1.56</v>
      </c>
      <c r="M41" s="378">
        <f t="shared" ca="1" si="16"/>
        <v>0</v>
      </c>
      <c r="N41" s="72">
        <f t="shared" ca="1" si="17"/>
        <v>1.56</v>
      </c>
      <c r="O41" s="278">
        <f t="shared" ca="1" si="18"/>
        <v>0</v>
      </c>
      <c r="Q41" s="137" t="s">
        <v>343</v>
      </c>
      <c r="R41" s="138">
        <v>6</v>
      </c>
      <c r="S41" s="139">
        <f>+R41*D41</f>
        <v>0</v>
      </c>
    </row>
    <row r="42" spans="1:20" s="82" customFormat="1" ht="26.25" customHeight="1">
      <c r="A42" s="400">
        <f t="shared" si="19"/>
        <v>30</v>
      </c>
      <c r="B42" s="83" t="s">
        <v>251</v>
      </c>
      <c r="C42" s="401">
        <v>5.9</v>
      </c>
      <c r="D42" s="402">
        <f>VLOOKUP(B42,Summary!$B$30:$AK$401,5,FALSE)</f>
        <v>0</v>
      </c>
      <c r="E42" s="403">
        <f t="shared" si="13"/>
        <v>0</v>
      </c>
      <c r="F42" s="53"/>
      <c r="G42" s="275">
        <f>+'DAILY FOC'!BO38</f>
        <v>0</v>
      </c>
      <c r="H42" s="403">
        <f t="shared" si="14"/>
        <v>0</v>
      </c>
      <c r="I42" s="404">
        <v>0</v>
      </c>
      <c r="J42" s="401">
        <f t="shared" si="15"/>
        <v>0</v>
      </c>
      <c r="K42" s="277"/>
      <c r="L42" s="377">
        <f ca="1">+'K-LUNCH &amp; K DINNER'!C39</f>
        <v>2.5</v>
      </c>
      <c r="M42" s="378">
        <f t="shared" ca="1" si="16"/>
        <v>0</v>
      </c>
      <c r="N42" s="72">
        <f t="shared" ca="1" si="17"/>
        <v>2.5</v>
      </c>
      <c r="O42" s="278">
        <f t="shared" ca="1" si="18"/>
        <v>0</v>
      </c>
      <c r="Q42" s="137" t="s">
        <v>93</v>
      </c>
      <c r="R42" s="138">
        <v>1</v>
      </c>
      <c r="S42" s="139">
        <f>+R42*D42</f>
        <v>0</v>
      </c>
    </row>
    <row r="43" spans="1:20" s="82" customFormat="1" ht="26.25" customHeight="1">
      <c r="A43" s="16">
        <f t="shared" si="19"/>
        <v>31</v>
      </c>
      <c r="B43" s="83" t="s">
        <v>252</v>
      </c>
      <c r="C43" s="276">
        <v>5.9</v>
      </c>
      <c r="D43" s="19">
        <f>VLOOKUP(B43,Summary!$B$30:$AK$401,5,FALSE)</f>
        <v>3</v>
      </c>
      <c r="E43" s="15">
        <f t="shared" si="13"/>
        <v>17.700000000000003</v>
      </c>
      <c r="F43" s="53"/>
      <c r="G43" s="275">
        <f>+'DAILY FOC'!BO39</f>
        <v>0</v>
      </c>
      <c r="H43" s="15">
        <f t="shared" si="14"/>
        <v>0</v>
      </c>
      <c r="I43" s="52">
        <f>+D43-G43</f>
        <v>3</v>
      </c>
      <c r="J43" s="276">
        <f t="shared" si="15"/>
        <v>17.700000000000003</v>
      </c>
      <c r="K43" s="277"/>
      <c r="L43" s="377">
        <f ca="1">+'K-LUNCH &amp; K DINNER'!C40</f>
        <v>2.67</v>
      </c>
      <c r="M43" s="378">
        <f t="shared" ca="1" si="16"/>
        <v>8.01</v>
      </c>
      <c r="N43" s="72">
        <f t="shared" ca="1" si="17"/>
        <v>2.67</v>
      </c>
      <c r="O43" s="278">
        <f t="shared" ca="1" si="18"/>
        <v>0</v>
      </c>
      <c r="Q43" s="137" t="s">
        <v>56</v>
      </c>
      <c r="R43" s="138">
        <v>8</v>
      </c>
      <c r="S43" s="139">
        <f>+R43*D43</f>
        <v>24</v>
      </c>
    </row>
    <row r="44" spans="1:20" s="82" customFormat="1" ht="26.25" customHeight="1">
      <c r="A44" s="16">
        <f t="shared" si="19"/>
        <v>32</v>
      </c>
      <c r="B44" s="83" t="s">
        <v>253</v>
      </c>
      <c r="C44" s="276">
        <v>5.9</v>
      </c>
      <c r="D44" s="19">
        <f>VLOOKUP(B44,Summary!$B$30:$AK$401,5,FALSE)</f>
        <v>5</v>
      </c>
      <c r="E44" s="15">
        <f t="shared" si="13"/>
        <v>29.5</v>
      </c>
      <c r="F44" s="53"/>
      <c r="G44" s="275">
        <f>+'DAILY FOC'!BO40</f>
        <v>0</v>
      </c>
      <c r="H44" s="15">
        <f t="shared" si="14"/>
        <v>0</v>
      </c>
      <c r="I44" s="52">
        <f>+D44-G44</f>
        <v>5</v>
      </c>
      <c r="J44" s="276">
        <f t="shared" si="15"/>
        <v>29.5</v>
      </c>
      <c r="K44" s="277"/>
      <c r="L44" s="377">
        <f ca="1">+'K-LUNCH &amp; K DINNER'!C41</f>
        <v>1.24</v>
      </c>
      <c r="M44" s="378">
        <f t="shared" ca="1" si="16"/>
        <v>6.2</v>
      </c>
      <c r="N44" s="72">
        <f t="shared" ca="1" si="17"/>
        <v>1.24</v>
      </c>
      <c r="O44" s="278">
        <f t="shared" ca="1" si="18"/>
        <v>0</v>
      </c>
      <c r="Q44" s="137" t="s">
        <v>59</v>
      </c>
      <c r="R44" s="138">
        <v>4</v>
      </c>
      <c r="S44" s="139">
        <f t="shared" ref="S44:S57" si="20">+R44*D44</f>
        <v>20</v>
      </c>
    </row>
    <row r="45" spans="1:20" s="82" customFormat="1" ht="26.25" customHeight="1">
      <c r="A45" s="16">
        <f t="shared" si="19"/>
        <v>33</v>
      </c>
      <c r="B45" s="83" t="s">
        <v>256</v>
      </c>
      <c r="C45" s="401">
        <v>5.9</v>
      </c>
      <c r="D45" s="402">
        <f>VLOOKUP(B45,Summary!$B$30:$AK$401,5,FALSE)</f>
        <v>0</v>
      </c>
      <c r="E45" s="403">
        <f t="shared" si="13"/>
        <v>0</v>
      </c>
      <c r="F45" s="53"/>
      <c r="G45" s="275">
        <f>+'DAILY FOC'!BO41</f>
        <v>0</v>
      </c>
      <c r="H45" s="403">
        <f t="shared" si="14"/>
        <v>0</v>
      </c>
      <c r="I45" s="404">
        <v>0</v>
      </c>
      <c r="J45" s="401">
        <f t="shared" si="15"/>
        <v>0</v>
      </c>
      <c r="K45" s="277"/>
      <c r="L45" s="377">
        <f ca="1">+'K-LUNCH &amp; K DINNER'!C44</f>
        <v>4.5</v>
      </c>
      <c r="M45" s="378">
        <f t="shared" ca="1" si="16"/>
        <v>0</v>
      </c>
      <c r="N45" s="72">
        <f t="shared" ca="1" si="17"/>
        <v>4.5</v>
      </c>
      <c r="O45" s="278">
        <f t="shared" ca="1" si="18"/>
        <v>0</v>
      </c>
      <c r="Q45" s="137" t="s">
        <v>95</v>
      </c>
      <c r="R45" s="138">
        <v>6</v>
      </c>
      <c r="S45" s="139">
        <f t="shared" si="20"/>
        <v>0</v>
      </c>
    </row>
    <row r="46" spans="1:20" s="82" customFormat="1" ht="26.25" customHeight="1">
      <c r="A46" s="16">
        <f t="shared" si="19"/>
        <v>34</v>
      </c>
      <c r="B46" s="83" t="s">
        <v>159</v>
      </c>
      <c r="C46" s="276">
        <v>7.9</v>
      </c>
      <c r="D46" s="19">
        <f>VLOOKUP(B46,Summary!$B$30:$AK$401,5,FALSE)</f>
        <v>4</v>
      </c>
      <c r="E46" s="15">
        <f t="shared" si="13"/>
        <v>31.6</v>
      </c>
      <c r="F46" s="53"/>
      <c r="G46" s="275">
        <f>+'DAILY FOC'!BO42</f>
        <v>0</v>
      </c>
      <c r="H46" s="15">
        <f t="shared" si="14"/>
        <v>0</v>
      </c>
      <c r="I46" s="52">
        <f t="shared" ref="I46:I56" si="21">+D46-G46</f>
        <v>4</v>
      </c>
      <c r="J46" s="276">
        <f t="shared" si="15"/>
        <v>31.6</v>
      </c>
      <c r="K46" s="277"/>
      <c r="L46" s="377">
        <f ca="1">+'K-LUNCH &amp; K DINNER'!C45</f>
        <v>2.4300000000000002</v>
      </c>
      <c r="M46" s="378">
        <f t="shared" ca="1" si="16"/>
        <v>9.7200000000000006</v>
      </c>
      <c r="N46" s="72">
        <f t="shared" ca="1" si="17"/>
        <v>2.4300000000000002</v>
      </c>
      <c r="O46" s="278">
        <f t="shared" ca="1" si="18"/>
        <v>0</v>
      </c>
      <c r="Q46" s="137" t="s">
        <v>57</v>
      </c>
      <c r="R46" s="138">
        <v>8</v>
      </c>
      <c r="S46" s="139">
        <f t="shared" si="20"/>
        <v>32</v>
      </c>
    </row>
    <row r="47" spans="1:20" s="82" customFormat="1" ht="26.25" customHeight="1">
      <c r="A47" s="16">
        <f t="shared" si="19"/>
        <v>35</v>
      </c>
      <c r="B47" s="83" t="s">
        <v>257</v>
      </c>
      <c r="C47" s="276">
        <v>7.9</v>
      </c>
      <c r="D47" s="19">
        <f>VLOOKUP(B47,Summary!$B$30:$AK$401,5,FALSE)</f>
        <v>9</v>
      </c>
      <c r="E47" s="15">
        <f t="shared" si="13"/>
        <v>71.100000000000009</v>
      </c>
      <c r="F47" s="53"/>
      <c r="G47" s="275">
        <f>+'DAILY FOC'!BO43</f>
        <v>0</v>
      </c>
      <c r="H47" s="15">
        <f t="shared" si="14"/>
        <v>0</v>
      </c>
      <c r="I47" s="52">
        <f t="shared" si="21"/>
        <v>9</v>
      </c>
      <c r="J47" s="276">
        <f t="shared" si="15"/>
        <v>71.100000000000009</v>
      </c>
      <c r="K47" s="277"/>
      <c r="L47" s="377">
        <f ca="1">+'K-LUNCH &amp; K DINNER'!C46</f>
        <v>3.97</v>
      </c>
      <c r="M47" s="378">
        <f t="shared" ca="1" si="16"/>
        <v>35.730000000000004</v>
      </c>
      <c r="N47" s="72">
        <f t="shared" ca="1" si="17"/>
        <v>3.97</v>
      </c>
      <c r="O47" s="278">
        <f t="shared" ca="1" si="18"/>
        <v>0</v>
      </c>
      <c r="Q47" s="137" t="s">
        <v>340</v>
      </c>
      <c r="R47" s="138">
        <v>3</v>
      </c>
      <c r="S47" s="139">
        <f t="shared" si="20"/>
        <v>27</v>
      </c>
      <c r="T47" s="82">
        <v>105</v>
      </c>
    </row>
    <row r="48" spans="1:20" s="82" customFormat="1" ht="26.25" customHeight="1">
      <c r="A48" s="16">
        <f t="shared" si="19"/>
        <v>36</v>
      </c>
      <c r="B48" s="83" t="s">
        <v>258</v>
      </c>
      <c r="C48" s="276">
        <v>7.9</v>
      </c>
      <c r="D48" s="19">
        <f>VLOOKUP(B48,Summary!$B$30:$AK$401,5,FALSE)</f>
        <v>0</v>
      </c>
      <c r="E48" s="15">
        <f t="shared" si="13"/>
        <v>0</v>
      </c>
      <c r="F48" s="53"/>
      <c r="G48" s="275">
        <f>+'DAILY FOC'!BO44</f>
        <v>0</v>
      </c>
      <c r="H48" s="15">
        <f t="shared" si="14"/>
        <v>0</v>
      </c>
      <c r="I48" s="52">
        <f t="shared" si="21"/>
        <v>0</v>
      </c>
      <c r="J48" s="276">
        <f t="shared" si="15"/>
        <v>0</v>
      </c>
      <c r="K48" s="277"/>
      <c r="L48" s="377">
        <f ca="1">+'K-LUNCH &amp; K DINNER'!C47</f>
        <v>2.1800000000000002</v>
      </c>
      <c r="M48" s="378">
        <f t="shared" ca="1" si="16"/>
        <v>0</v>
      </c>
      <c r="N48" s="72">
        <f t="shared" ca="1" si="17"/>
        <v>2.1800000000000002</v>
      </c>
      <c r="O48" s="278">
        <f t="shared" ca="1" si="18"/>
        <v>0</v>
      </c>
      <c r="Q48" s="149"/>
      <c r="R48" s="138"/>
      <c r="S48" s="139">
        <f t="shared" si="20"/>
        <v>0</v>
      </c>
    </row>
    <row r="49" spans="1:20" s="82" customFormat="1" ht="26.25" customHeight="1">
      <c r="A49" s="16">
        <f t="shared" si="19"/>
        <v>37</v>
      </c>
      <c r="B49" s="83" t="s">
        <v>259</v>
      </c>
      <c r="C49" s="276">
        <v>7.9</v>
      </c>
      <c r="D49" s="19">
        <f>VLOOKUP(B49,Summary!$B$30:$AK$401,5,FALSE)</f>
        <v>0</v>
      </c>
      <c r="E49" s="15">
        <f t="shared" si="13"/>
        <v>0</v>
      </c>
      <c r="F49" s="53"/>
      <c r="G49" s="275">
        <f>+'DAILY FOC'!BO45</f>
        <v>0</v>
      </c>
      <c r="H49" s="15">
        <f t="shared" si="14"/>
        <v>0</v>
      </c>
      <c r="I49" s="52">
        <f t="shared" si="21"/>
        <v>0</v>
      </c>
      <c r="J49" s="276">
        <f t="shared" si="15"/>
        <v>0</v>
      </c>
      <c r="K49" s="277"/>
      <c r="L49" s="377">
        <f ca="1">+'K-LUNCH &amp; K DINNER'!C48</f>
        <v>3.61</v>
      </c>
      <c r="M49" s="378">
        <f t="shared" ca="1" si="16"/>
        <v>0</v>
      </c>
      <c r="N49" s="72">
        <f t="shared" ca="1" si="17"/>
        <v>3.61</v>
      </c>
      <c r="O49" s="278">
        <f t="shared" ca="1" si="18"/>
        <v>0</v>
      </c>
      <c r="Q49" s="137" t="s">
        <v>96</v>
      </c>
      <c r="R49" s="138">
        <v>7</v>
      </c>
      <c r="S49" s="139">
        <f t="shared" si="20"/>
        <v>0</v>
      </c>
    </row>
    <row r="50" spans="1:20" s="82" customFormat="1" ht="26.25" customHeight="1">
      <c r="A50" s="16">
        <f t="shared" si="19"/>
        <v>38</v>
      </c>
      <c r="B50" s="83" t="s">
        <v>260</v>
      </c>
      <c r="C50" s="276">
        <v>7.9</v>
      </c>
      <c r="D50" s="19">
        <f>VLOOKUP(B50,Summary!$B$30:$AK$401,5,FALSE)</f>
        <v>0</v>
      </c>
      <c r="E50" s="15">
        <f t="shared" si="13"/>
        <v>0</v>
      </c>
      <c r="F50" s="53"/>
      <c r="G50" s="275">
        <f>+'DAILY FOC'!BO46</f>
        <v>0</v>
      </c>
      <c r="H50" s="15">
        <f t="shared" si="14"/>
        <v>0</v>
      </c>
      <c r="I50" s="52">
        <f t="shared" si="21"/>
        <v>0</v>
      </c>
      <c r="J50" s="276">
        <f t="shared" si="15"/>
        <v>0</v>
      </c>
      <c r="K50" s="277"/>
      <c r="L50" s="377">
        <f ca="1">+'K-LUNCH &amp; K DINNER'!C49</f>
        <v>0</v>
      </c>
      <c r="M50" s="378">
        <f t="shared" ca="1" si="16"/>
        <v>0</v>
      </c>
      <c r="N50" s="72">
        <f t="shared" ca="1" si="17"/>
        <v>0</v>
      </c>
      <c r="O50" s="278">
        <f t="shared" ca="1" si="18"/>
        <v>0</v>
      </c>
      <c r="Q50" s="137"/>
      <c r="R50" s="138"/>
      <c r="S50" s="139">
        <f t="shared" si="20"/>
        <v>0</v>
      </c>
    </row>
    <row r="51" spans="1:20" s="82" customFormat="1" ht="26.25" customHeight="1">
      <c r="A51" s="16">
        <f t="shared" si="19"/>
        <v>39</v>
      </c>
      <c r="B51" s="83" t="s">
        <v>261</v>
      </c>
      <c r="C51" s="276">
        <v>7.9</v>
      </c>
      <c r="D51" s="19">
        <f>VLOOKUP(B51,Summary!$B$30:$AK$401,5,FALSE)</f>
        <v>3</v>
      </c>
      <c r="E51" s="15">
        <f t="shared" si="13"/>
        <v>23.700000000000003</v>
      </c>
      <c r="F51" s="53"/>
      <c r="G51" s="275">
        <f>+'DAILY FOC'!BO47</f>
        <v>0</v>
      </c>
      <c r="H51" s="15">
        <f t="shared" si="14"/>
        <v>0</v>
      </c>
      <c r="I51" s="52">
        <f t="shared" si="21"/>
        <v>3</v>
      </c>
      <c r="J51" s="276">
        <f t="shared" si="15"/>
        <v>23.700000000000003</v>
      </c>
      <c r="K51" s="277"/>
      <c r="L51" s="377">
        <f ca="1">+'K-LUNCH &amp; K DINNER'!C50</f>
        <v>4.3099999999999996</v>
      </c>
      <c r="M51" s="378">
        <f t="shared" ca="1" si="16"/>
        <v>12.93</v>
      </c>
      <c r="N51" s="72">
        <f t="shared" ca="1" si="17"/>
        <v>4.3099999999999996</v>
      </c>
      <c r="O51" s="278">
        <f t="shared" ca="1" si="18"/>
        <v>0</v>
      </c>
      <c r="Q51" s="137" t="s">
        <v>340</v>
      </c>
      <c r="R51" s="138">
        <v>3</v>
      </c>
      <c r="S51" s="139">
        <f t="shared" si="20"/>
        <v>9</v>
      </c>
      <c r="T51" s="82">
        <v>48</v>
      </c>
    </row>
    <row r="52" spans="1:20" s="82" customFormat="1" ht="26.25" customHeight="1">
      <c r="A52" s="16">
        <f t="shared" si="19"/>
        <v>40</v>
      </c>
      <c r="B52" s="83" t="s">
        <v>262</v>
      </c>
      <c r="C52" s="276">
        <v>7.9</v>
      </c>
      <c r="D52" s="19">
        <f>VLOOKUP(B52,Summary!$B$30:$AK$401,5,FALSE)</f>
        <v>0</v>
      </c>
      <c r="E52" s="15">
        <f t="shared" si="13"/>
        <v>0</v>
      </c>
      <c r="F52" s="53"/>
      <c r="G52" s="275">
        <f>+'DAILY FOC'!BO48</f>
        <v>0</v>
      </c>
      <c r="H52" s="15">
        <f t="shared" si="14"/>
        <v>0</v>
      </c>
      <c r="I52" s="52">
        <f t="shared" si="21"/>
        <v>0</v>
      </c>
      <c r="J52" s="276">
        <f t="shared" si="15"/>
        <v>0</v>
      </c>
      <c r="K52" s="277"/>
      <c r="L52" s="377">
        <f ca="1">+'K-LUNCH &amp; K DINNER'!C51</f>
        <v>3.69</v>
      </c>
      <c r="M52" s="378">
        <f t="shared" ca="1" si="16"/>
        <v>0</v>
      </c>
      <c r="N52" s="72">
        <f t="shared" ca="1" si="17"/>
        <v>3.69</v>
      </c>
      <c r="O52" s="278">
        <f t="shared" ca="1" si="18"/>
        <v>0</v>
      </c>
      <c r="Q52" s="137" t="s">
        <v>346</v>
      </c>
      <c r="R52" s="138">
        <v>7</v>
      </c>
      <c r="S52" s="139">
        <f t="shared" si="20"/>
        <v>0</v>
      </c>
    </row>
    <row r="53" spans="1:20" s="82" customFormat="1" ht="26.25" customHeight="1">
      <c r="A53" s="16">
        <f t="shared" si="19"/>
        <v>41</v>
      </c>
      <c r="B53" s="83" t="s">
        <v>263</v>
      </c>
      <c r="C53" s="276">
        <v>7.9</v>
      </c>
      <c r="D53" s="19">
        <f>VLOOKUP(B53,Summary!$B$30:$AK$401,5,FALSE)</f>
        <v>3</v>
      </c>
      <c r="E53" s="15">
        <f t="shared" si="13"/>
        <v>23.700000000000003</v>
      </c>
      <c r="F53" s="53"/>
      <c r="G53" s="275">
        <f>+'DAILY FOC'!BO49</f>
        <v>0</v>
      </c>
      <c r="H53" s="15">
        <f t="shared" si="14"/>
        <v>0</v>
      </c>
      <c r="I53" s="52">
        <f t="shared" si="21"/>
        <v>3</v>
      </c>
      <c r="J53" s="276">
        <f t="shared" si="15"/>
        <v>23.700000000000003</v>
      </c>
      <c r="K53" s="277"/>
      <c r="L53" s="377">
        <f ca="1">+'K-LUNCH &amp; K DINNER'!C52</f>
        <v>1.72</v>
      </c>
      <c r="M53" s="378">
        <f t="shared" ca="1" si="16"/>
        <v>5.16</v>
      </c>
      <c r="N53" s="72">
        <f t="shared" ca="1" si="17"/>
        <v>1.72</v>
      </c>
      <c r="O53" s="278">
        <f t="shared" ca="1" si="18"/>
        <v>0</v>
      </c>
      <c r="Q53" s="137" t="s">
        <v>339</v>
      </c>
      <c r="R53" s="138">
        <v>8</v>
      </c>
      <c r="S53" s="139">
        <f t="shared" si="20"/>
        <v>24</v>
      </c>
      <c r="T53" s="169"/>
    </row>
    <row r="54" spans="1:20" s="82" customFormat="1" ht="26.25" customHeight="1">
      <c r="A54" s="16">
        <f t="shared" si="19"/>
        <v>42</v>
      </c>
      <c r="B54" s="83" t="s">
        <v>160</v>
      </c>
      <c r="C54" s="276">
        <v>7.9</v>
      </c>
      <c r="D54" s="19">
        <f>VLOOKUP(B54,Summary!$B$30:$AK$401,5,FALSE)</f>
        <v>0</v>
      </c>
      <c r="E54" s="15">
        <f t="shared" si="13"/>
        <v>0</v>
      </c>
      <c r="F54" s="53"/>
      <c r="G54" s="275">
        <f>+'DAILY FOC'!BO50</f>
        <v>0</v>
      </c>
      <c r="H54" s="15">
        <f t="shared" si="14"/>
        <v>0</v>
      </c>
      <c r="I54" s="52">
        <f t="shared" si="21"/>
        <v>0</v>
      </c>
      <c r="J54" s="276">
        <f t="shared" si="15"/>
        <v>0</v>
      </c>
      <c r="K54" s="277"/>
      <c r="L54" s="377">
        <f ca="1">+'K-LUNCH &amp; K DINNER'!C53</f>
        <v>1.72</v>
      </c>
      <c r="M54" s="378">
        <f t="shared" ca="1" si="16"/>
        <v>0</v>
      </c>
      <c r="N54" s="72">
        <f t="shared" ca="1" si="17"/>
        <v>1.72</v>
      </c>
      <c r="O54" s="278">
        <f t="shared" ca="1" si="18"/>
        <v>0</v>
      </c>
      <c r="Q54" s="149" t="s">
        <v>485</v>
      </c>
      <c r="R54" s="138">
        <v>0.22</v>
      </c>
      <c r="S54" s="139">
        <f>+R54*D54</f>
        <v>0</v>
      </c>
    </row>
    <row r="55" spans="1:20" s="82" customFormat="1" ht="26.25" customHeight="1">
      <c r="A55" s="16">
        <f t="shared" si="19"/>
        <v>43</v>
      </c>
      <c r="B55" s="83" t="s">
        <v>264</v>
      </c>
      <c r="C55" s="276">
        <v>7.9</v>
      </c>
      <c r="D55" s="19">
        <f>VLOOKUP(B55,Summary!$B$30:$AK$401,5,FALSE)</f>
        <v>0</v>
      </c>
      <c r="E55" s="15">
        <f t="shared" si="13"/>
        <v>0</v>
      </c>
      <c r="F55" s="53"/>
      <c r="G55" s="275">
        <f>+'DAILY FOC'!BO51</f>
        <v>0</v>
      </c>
      <c r="H55" s="15">
        <f t="shared" si="14"/>
        <v>0</v>
      </c>
      <c r="I55" s="52">
        <f t="shared" si="21"/>
        <v>0</v>
      </c>
      <c r="J55" s="276">
        <f t="shared" si="15"/>
        <v>0</v>
      </c>
      <c r="K55" s="277"/>
      <c r="L55" s="377">
        <f ca="1">+'K-LUNCH &amp; K DINNER'!C54</f>
        <v>1.34</v>
      </c>
      <c r="M55" s="378">
        <f t="shared" ca="1" si="16"/>
        <v>0</v>
      </c>
      <c r="N55" s="72">
        <f t="shared" ca="1" si="17"/>
        <v>1.34</v>
      </c>
      <c r="O55" s="278">
        <f t="shared" ca="1" si="18"/>
        <v>0</v>
      </c>
      <c r="Q55" s="137" t="s">
        <v>338</v>
      </c>
      <c r="R55" s="138">
        <v>8</v>
      </c>
      <c r="S55" s="139">
        <f>+R55*D55</f>
        <v>0</v>
      </c>
      <c r="T55" s="169"/>
    </row>
    <row r="56" spans="1:20" s="82" customFormat="1" ht="26.25" customHeight="1">
      <c r="A56" s="16">
        <f t="shared" si="19"/>
        <v>44</v>
      </c>
      <c r="B56" s="83" t="s">
        <v>265</v>
      </c>
      <c r="C56" s="276">
        <v>7.9</v>
      </c>
      <c r="D56" s="19">
        <f>VLOOKUP(B56,Summary!$B$30:$AK$401,5,FALSE)</f>
        <v>1</v>
      </c>
      <c r="E56" s="15">
        <f t="shared" si="13"/>
        <v>7.9</v>
      </c>
      <c r="F56" s="53"/>
      <c r="G56" s="275">
        <f>+'DAILY FOC'!BO52</f>
        <v>0</v>
      </c>
      <c r="H56" s="15">
        <f t="shared" si="14"/>
        <v>0</v>
      </c>
      <c r="I56" s="52">
        <f t="shared" si="21"/>
        <v>1</v>
      </c>
      <c r="J56" s="276">
        <f t="shared" si="15"/>
        <v>7.9</v>
      </c>
      <c r="K56" s="277"/>
      <c r="L56" s="377">
        <f ca="1">+'K-LUNCH &amp; K DINNER'!C55</f>
        <v>0.59</v>
      </c>
      <c r="M56" s="378">
        <f t="shared" ca="1" si="16"/>
        <v>0.59</v>
      </c>
      <c r="N56" s="72">
        <f t="shared" ca="1" si="17"/>
        <v>0.59</v>
      </c>
      <c r="O56" s="278">
        <f t="shared" ca="1" si="18"/>
        <v>0</v>
      </c>
      <c r="Q56" s="149" t="s">
        <v>434</v>
      </c>
      <c r="R56" s="138">
        <v>15</v>
      </c>
      <c r="S56" s="139">
        <f>+R56*D56</f>
        <v>15</v>
      </c>
    </row>
    <row r="57" spans="1:20" s="82" customFormat="1" ht="26.25" customHeight="1">
      <c r="A57" s="16"/>
      <c r="B57" s="83"/>
      <c r="C57" s="276"/>
      <c r="D57" s="19"/>
      <c r="E57" s="15"/>
      <c r="F57" s="53"/>
      <c r="G57" s="275"/>
      <c r="H57" s="15"/>
      <c r="I57" s="52"/>
      <c r="J57" s="276"/>
      <c r="K57" s="277"/>
      <c r="L57" s="377"/>
      <c r="M57" s="378"/>
      <c r="N57" s="72"/>
      <c r="O57" s="278"/>
      <c r="Q57" s="149"/>
      <c r="R57" s="138"/>
      <c r="S57" s="139">
        <f t="shared" si="20"/>
        <v>0</v>
      </c>
    </row>
    <row r="58" spans="1:20" s="82" customFormat="1" ht="26.25" customHeight="1" thickBot="1">
      <c r="A58" s="16"/>
      <c r="B58" s="324" t="s">
        <v>430</v>
      </c>
      <c r="C58" s="276"/>
      <c r="D58" s="19"/>
      <c r="E58" s="15"/>
      <c r="F58" s="53"/>
      <c r="G58" s="275"/>
      <c r="H58" s="15"/>
      <c r="I58" s="52"/>
      <c r="J58" s="276"/>
      <c r="K58" s="277"/>
      <c r="L58" s="377"/>
      <c r="M58" s="378"/>
      <c r="N58" s="72"/>
      <c r="O58" s="278"/>
      <c r="Q58" s="429"/>
      <c r="R58" s="428"/>
      <c r="S58" s="148"/>
    </row>
    <row r="59" spans="1:20" s="82" customFormat="1" ht="26.25" customHeight="1">
      <c r="A59" s="16">
        <v>1</v>
      </c>
      <c r="B59" s="83" t="s">
        <v>350</v>
      </c>
      <c r="C59" s="276">
        <v>4.95</v>
      </c>
      <c r="D59" s="19">
        <f>VLOOKUP(B59,Summary!$B$30:$AK$401,5,FALSE)</f>
        <v>2</v>
      </c>
      <c r="E59" s="15">
        <f>D59*C59</f>
        <v>9.9</v>
      </c>
      <c r="F59" s="53"/>
      <c r="G59" s="275"/>
      <c r="H59" s="15"/>
      <c r="I59" s="52">
        <f>+D59-G59</f>
        <v>2</v>
      </c>
      <c r="J59" s="276">
        <f>+I59*C59</f>
        <v>9.9</v>
      </c>
      <c r="K59" s="277"/>
      <c r="L59" s="377">
        <f ca="1">+L36</f>
        <v>2</v>
      </c>
      <c r="M59" s="378">
        <f ca="1">+L59*I59</f>
        <v>4</v>
      </c>
      <c r="N59" s="72">
        <f ca="1">+L59</f>
        <v>2</v>
      </c>
      <c r="O59" s="278">
        <f ca="1">+N59*G59</f>
        <v>0</v>
      </c>
      <c r="Q59" s="429" t="s">
        <v>341</v>
      </c>
      <c r="R59" s="428">
        <v>2</v>
      </c>
      <c r="S59" s="139">
        <f>+R59*D59</f>
        <v>4</v>
      </c>
    </row>
    <row r="60" spans="1:20" s="82" customFormat="1" ht="26.25" customHeight="1">
      <c r="A60" s="16"/>
      <c r="B60" s="83"/>
      <c r="C60" s="276"/>
      <c r="D60" s="19"/>
      <c r="E60" s="15"/>
      <c r="F60" s="53"/>
      <c r="G60" s="275"/>
      <c r="H60" s="15"/>
      <c r="I60" s="52"/>
      <c r="J60" s="276"/>
      <c r="K60" s="277"/>
      <c r="L60" s="377"/>
      <c r="M60" s="378"/>
      <c r="N60" s="72"/>
      <c r="O60" s="278"/>
      <c r="Q60" s="429" t="s">
        <v>342</v>
      </c>
      <c r="R60" s="428">
        <v>2</v>
      </c>
      <c r="S60" s="139">
        <f>+R60*$D$59</f>
        <v>4</v>
      </c>
    </row>
    <row r="61" spans="1:20" s="82" customFormat="1" ht="26.25" customHeight="1">
      <c r="A61" s="16"/>
      <c r="B61" s="83"/>
      <c r="C61" s="276"/>
      <c r="D61" s="19"/>
      <c r="E61" s="15"/>
      <c r="F61" s="53"/>
      <c r="G61" s="275"/>
      <c r="H61" s="15"/>
      <c r="I61" s="52"/>
      <c r="J61" s="276"/>
      <c r="K61" s="277"/>
      <c r="L61" s="377"/>
      <c r="M61" s="378"/>
      <c r="N61" s="72"/>
      <c r="O61" s="278"/>
      <c r="Q61" s="429" t="s">
        <v>58</v>
      </c>
      <c r="R61" s="428">
        <v>2</v>
      </c>
      <c r="S61" s="139">
        <f>+R61*$D$59</f>
        <v>4</v>
      </c>
    </row>
    <row r="62" spans="1:20" s="82" customFormat="1" ht="26.25" customHeight="1">
      <c r="A62" s="16">
        <f>+A59+1</f>
        <v>2</v>
      </c>
      <c r="B62" s="83" t="s">
        <v>351</v>
      </c>
      <c r="C62" s="276">
        <v>4.95</v>
      </c>
      <c r="D62" s="19">
        <f>VLOOKUP(B62,Summary!$B$30:$AK$401,5,FALSE)</f>
        <v>24</v>
      </c>
      <c r="E62" s="15">
        <f t="shared" ref="E62:E75" si="22">D62*C62</f>
        <v>118.80000000000001</v>
      </c>
      <c r="F62" s="53"/>
      <c r="G62" s="275"/>
      <c r="H62" s="15"/>
      <c r="I62" s="52">
        <f t="shared" ref="I62:I75" si="23">+D62-G62</f>
        <v>24</v>
      </c>
      <c r="J62" s="276">
        <f t="shared" ref="J62:J75" si="24">+I62*C62</f>
        <v>118.80000000000001</v>
      </c>
      <c r="K62" s="277"/>
      <c r="L62" s="377">
        <f t="shared" ref="L62:L67" ca="1" si="25">+L39</f>
        <v>1.76</v>
      </c>
      <c r="M62" s="378">
        <f t="shared" ref="M62:M75" ca="1" si="26">+L62*I62</f>
        <v>42.24</v>
      </c>
      <c r="N62" s="72">
        <f t="shared" ref="N62:N76" ca="1" si="27">+L62</f>
        <v>1.76</v>
      </c>
      <c r="O62" s="278">
        <f t="shared" ref="O62:O75" ca="1" si="28">+N62*G62</f>
        <v>0</v>
      </c>
      <c r="Q62" s="429"/>
      <c r="R62" s="428"/>
      <c r="S62" s="139">
        <f t="shared" ref="S62:S90" si="29">+R62*D62</f>
        <v>0</v>
      </c>
    </row>
    <row r="63" spans="1:20" s="82" customFormat="1" ht="26.25" customHeight="1">
      <c r="A63" s="16">
        <f t="shared" ref="A63:A76" si="30">+A62+1</f>
        <v>3</v>
      </c>
      <c r="B63" s="83" t="s">
        <v>352</v>
      </c>
      <c r="C63" s="276">
        <v>4.95</v>
      </c>
      <c r="D63" s="19">
        <f>VLOOKUP(B63,Summary!$B$30:$AK$401,5,FALSE)</f>
        <v>7</v>
      </c>
      <c r="E63" s="15">
        <f t="shared" si="22"/>
        <v>34.65</v>
      </c>
      <c r="F63" s="53"/>
      <c r="G63" s="275"/>
      <c r="H63" s="15"/>
      <c r="I63" s="52">
        <f t="shared" si="23"/>
        <v>7</v>
      </c>
      <c r="J63" s="276">
        <f t="shared" si="24"/>
        <v>34.65</v>
      </c>
      <c r="K63" s="277"/>
      <c r="L63" s="377">
        <f t="shared" ca="1" si="25"/>
        <v>2.15</v>
      </c>
      <c r="M63" s="378">
        <f t="shared" ca="1" si="26"/>
        <v>15.049999999999999</v>
      </c>
      <c r="N63" s="72">
        <f t="shared" ca="1" si="27"/>
        <v>2.15</v>
      </c>
      <c r="O63" s="278">
        <f t="shared" ca="1" si="28"/>
        <v>0</v>
      </c>
      <c r="Q63" s="429"/>
      <c r="R63" s="428"/>
      <c r="S63" s="139">
        <f t="shared" si="29"/>
        <v>0</v>
      </c>
    </row>
    <row r="64" spans="1:20" s="82" customFormat="1" ht="26.25" customHeight="1">
      <c r="A64" s="16">
        <f t="shared" si="30"/>
        <v>4</v>
      </c>
      <c r="B64" s="83" t="s">
        <v>353</v>
      </c>
      <c r="C64" s="276">
        <v>4.95</v>
      </c>
      <c r="D64" s="19">
        <f>VLOOKUP(B64,Summary!$B$30:$AK$401,5,FALSE)</f>
        <v>4</v>
      </c>
      <c r="E64" s="15">
        <f t="shared" si="22"/>
        <v>19.8</v>
      </c>
      <c r="F64" s="53"/>
      <c r="G64" s="275"/>
      <c r="H64" s="15"/>
      <c r="I64" s="52">
        <f t="shared" si="23"/>
        <v>4</v>
      </c>
      <c r="J64" s="276">
        <f t="shared" si="24"/>
        <v>19.8</v>
      </c>
      <c r="K64" s="277"/>
      <c r="L64" s="377">
        <f t="shared" ca="1" si="25"/>
        <v>1.56</v>
      </c>
      <c r="M64" s="378">
        <f t="shared" ca="1" si="26"/>
        <v>6.24</v>
      </c>
      <c r="N64" s="72">
        <f t="shared" ca="1" si="27"/>
        <v>1.56</v>
      </c>
      <c r="O64" s="278">
        <f t="shared" ca="1" si="28"/>
        <v>0</v>
      </c>
      <c r="Q64" s="429" t="s">
        <v>343</v>
      </c>
      <c r="R64" s="428">
        <v>6</v>
      </c>
      <c r="S64" s="139">
        <f>+R64*D64</f>
        <v>24</v>
      </c>
    </row>
    <row r="65" spans="1:19" s="82" customFormat="1" ht="26.25" customHeight="1">
      <c r="A65" s="16">
        <f t="shared" si="30"/>
        <v>5</v>
      </c>
      <c r="B65" s="83" t="s">
        <v>354</v>
      </c>
      <c r="C65" s="276">
        <v>4.95</v>
      </c>
      <c r="D65" s="19">
        <f>VLOOKUP(B65,Summary!$B$30:$AK$401,5,FALSE)</f>
        <v>4</v>
      </c>
      <c r="E65" s="15">
        <f t="shared" si="22"/>
        <v>19.8</v>
      </c>
      <c r="F65" s="53"/>
      <c r="G65" s="275"/>
      <c r="H65" s="15"/>
      <c r="I65" s="52">
        <f t="shared" si="23"/>
        <v>4</v>
      </c>
      <c r="J65" s="276">
        <f t="shared" si="24"/>
        <v>19.8</v>
      </c>
      <c r="K65" s="277"/>
      <c r="L65" s="377">
        <f t="shared" ca="1" si="25"/>
        <v>2.5</v>
      </c>
      <c r="M65" s="378">
        <f t="shared" ca="1" si="26"/>
        <v>10</v>
      </c>
      <c r="N65" s="72">
        <f t="shared" ca="1" si="27"/>
        <v>2.5</v>
      </c>
      <c r="O65" s="278">
        <f t="shared" ca="1" si="28"/>
        <v>0</v>
      </c>
      <c r="Q65" s="429" t="s">
        <v>56</v>
      </c>
      <c r="R65" s="428">
        <v>8</v>
      </c>
      <c r="S65" s="139">
        <f t="shared" si="29"/>
        <v>32</v>
      </c>
    </row>
    <row r="66" spans="1:19" s="82" customFormat="1" ht="26.25" customHeight="1">
      <c r="A66" s="16">
        <f t="shared" si="30"/>
        <v>6</v>
      </c>
      <c r="B66" s="83" t="s">
        <v>355</v>
      </c>
      <c r="C66" s="276">
        <v>4.95</v>
      </c>
      <c r="D66" s="19">
        <f>VLOOKUP(B66,Summary!$B$30:$AK$401,5,FALSE)</f>
        <v>9</v>
      </c>
      <c r="E66" s="15">
        <f t="shared" si="22"/>
        <v>44.550000000000004</v>
      </c>
      <c r="F66" s="53"/>
      <c r="G66" s="275"/>
      <c r="H66" s="15"/>
      <c r="I66" s="52">
        <f t="shared" si="23"/>
        <v>9</v>
      </c>
      <c r="J66" s="276">
        <f t="shared" si="24"/>
        <v>44.550000000000004</v>
      </c>
      <c r="K66" s="277"/>
      <c r="L66" s="377">
        <f t="shared" ca="1" si="25"/>
        <v>2.67</v>
      </c>
      <c r="M66" s="378">
        <f t="shared" ca="1" si="26"/>
        <v>24.03</v>
      </c>
      <c r="N66" s="72">
        <f t="shared" ca="1" si="27"/>
        <v>2.67</v>
      </c>
      <c r="O66" s="278">
        <f t="shared" ca="1" si="28"/>
        <v>0</v>
      </c>
      <c r="Q66" s="429" t="s">
        <v>59</v>
      </c>
      <c r="R66" s="428">
        <v>4</v>
      </c>
      <c r="S66" s="139">
        <f t="shared" si="29"/>
        <v>36</v>
      </c>
    </row>
    <row r="67" spans="1:19" s="82" customFormat="1" ht="26.25" customHeight="1">
      <c r="A67" s="16">
        <f t="shared" si="30"/>
        <v>7</v>
      </c>
      <c r="B67" s="83" t="s">
        <v>356</v>
      </c>
      <c r="C67" s="276">
        <v>6.95</v>
      </c>
      <c r="D67" s="19">
        <f>VLOOKUP(B67,Summary!$B$30:$AK$401,5,FALSE)</f>
        <v>6</v>
      </c>
      <c r="E67" s="15">
        <f t="shared" si="22"/>
        <v>41.7</v>
      </c>
      <c r="F67" s="53"/>
      <c r="G67" s="275"/>
      <c r="H67" s="15"/>
      <c r="I67" s="52">
        <f t="shared" si="23"/>
        <v>6</v>
      </c>
      <c r="J67" s="276">
        <f t="shared" si="24"/>
        <v>41.7</v>
      </c>
      <c r="K67" s="277"/>
      <c r="L67" s="377">
        <f t="shared" ca="1" si="25"/>
        <v>1.24</v>
      </c>
      <c r="M67" s="378">
        <f t="shared" ca="1" si="26"/>
        <v>7.4399999999999995</v>
      </c>
      <c r="N67" s="72">
        <f t="shared" ca="1" si="27"/>
        <v>1.24</v>
      </c>
      <c r="O67" s="278">
        <f t="shared" ca="1" si="28"/>
        <v>0</v>
      </c>
      <c r="Q67" s="429" t="s">
        <v>57</v>
      </c>
      <c r="R67" s="428">
        <v>8</v>
      </c>
      <c r="S67" s="139">
        <f t="shared" si="29"/>
        <v>48</v>
      </c>
    </row>
    <row r="68" spans="1:19" s="82" customFormat="1" ht="26.25" customHeight="1">
      <c r="A68" s="16">
        <f t="shared" si="30"/>
        <v>8</v>
      </c>
      <c r="B68" s="83" t="s">
        <v>357</v>
      </c>
      <c r="C68" s="276">
        <v>6.95</v>
      </c>
      <c r="D68" s="19">
        <f>VLOOKUP(B68,Summary!$B$30:$AK$401,5,FALSE)</f>
        <v>5</v>
      </c>
      <c r="E68" s="15">
        <f t="shared" si="22"/>
        <v>34.75</v>
      </c>
      <c r="F68" s="53"/>
      <c r="G68" s="275"/>
      <c r="H68" s="15"/>
      <c r="I68" s="52">
        <f t="shared" si="23"/>
        <v>5</v>
      </c>
      <c r="J68" s="276">
        <f t="shared" si="24"/>
        <v>34.75</v>
      </c>
      <c r="K68" s="277"/>
      <c r="L68" s="377">
        <f ca="1">+L47</f>
        <v>3.97</v>
      </c>
      <c r="M68" s="378">
        <f t="shared" ca="1" si="26"/>
        <v>19.850000000000001</v>
      </c>
      <c r="N68" s="72">
        <f t="shared" ca="1" si="27"/>
        <v>3.97</v>
      </c>
      <c r="O68" s="278">
        <f t="shared" ca="1" si="28"/>
        <v>0</v>
      </c>
      <c r="Q68" s="429" t="s">
        <v>340</v>
      </c>
      <c r="R68" s="428">
        <v>3</v>
      </c>
      <c r="S68" s="139">
        <f>+R68*D68</f>
        <v>15</v>
      </c>
    </row>
    <row r="69" spans="1:19" s="82" customFormat="1" ht="26.25" customHeight="1">
      <c r="A69" s="16">
        <f t="shared" si="30"/>
        <v>9</v>
      </c>
      <c r="B69" s="83" t="s">
        <v>358</v>
      </c>
      <c r="C69" s="276">
        <v>6.95</v>
      </c>
      <c r="D69" s="19">
        <f>VLOOKUP(B69,Summary!$B$30:$AK$401,5,FALSE)</f>
        <v>1</v>
      </c>
      <c r="E69" s="15">
        <f t="shared" si="22"/>
        <v>6.95</v>
      </c>
      <c r="F69" s="53"/>
      <c r="G69" s="275"/>
      <c r="H69" s="15"/>
      <c r="I69" s="52">
        <f t="shared" si="23"/>
        <v>1</v>
      </c>
      <c r="J69" s="276">
        <f t="shared" si="24"/>
        <v>6.95</v>
      </c>
      <c r="K69" s="277"/>
      <c r="L69" s="377">
        <f ca="1">+L48</f>
        <v>2.1800000000000002</v>
      </c>
      <c r="M69" s="378">
        <f t="shared" ca="1" si="26"/>
        <v>2.1800000000000002</v>
      </c>
      <c r="N69" s="72">
        <f t="shared" ca="1" si="27"/>
        <v>2.1800000000000002</v>
      </c>
      <c r="O69" s="278">
        <f t="shared" ca="1" si="28"/>
        <v>0</v>
      </c>
      <c r="Q69" s="429"/>
      <c r="R69" s="428"/>
      <c r="S69" s="139">
        <f>+R69*D69</f>
        <v>0</v>
      </c>
    </row>
    <row r="70" spans="1:19" s="82" customFormat="1" ht="26.25" customHeight="1">
      <c r="A70" s="16">
        <f t="shared" si="30"/>
        <v>10</v>
      </c>
      <c r="B70" s="83" t="s">
        <v>359</v>
      </c>
      <c r="C70" s="276">
        <v>6.95</v>
      </c>
      <c r="D70" s="19">
        <f>VLOOKUP(B70,Summary!$B$30:$AK$401,5,FALSE)</f>
        <v>1</v>
      </c>
      <c r="E70" s="15">
        <f t="shared" si="22"/>
        <v>6.95</v>
      </c>
      <c r="F70" s="53"/>
      <c r="G70" s="275"/>
      <c r="H70" s="15"/>
      <c r="I70" s="52">
        <f t="shared" si="23"/>
        <v>1</v>
      </c>
      <c r="J70" s="276">
        <f t="shared" si="24"/>
        <v>6.95</v>
      </c>
      <c r="K70" s="277"/>
      <c r="L70" s="377">
        <f ca="1">+'K-LUNCH &amp; K DINNER'!C48</f>
        <v>3.61</v>
      </c>
      <c r="M70" s="378">
        <f t="shared" ca="1" si="26"/>
        <v>3.61</v>
      </c>
      <c r="N70" s="72">
        <f t="shared" ca="1" si="27"/>
        <v>3.61</v>
      </c>
      <c r="O70" s="278">
        <f t="shared" ca="1" si="28"/>
        <v>0</v>
      </c>
      <c r="Q70" s="137" t="s">
        <v>96</v>
      </c>
      <c r="R70" s="428">
        <v>7</v>
      </c>
      <c r="S70" s="139">
        <f t="shared" si="29"/>
        <v>7</v>
      </c>
    </row>
    <row r="71" spans="1:19" s="82" customFormat="1" ht="26.25" customHeight="1">
      <c r="A71" s="16">
        <f t="shared" si="30"/>
        <v>11</v>
      </c>
      <c r="B71" s="83" t="s">
        <v>360</v>
      </c>
      <c r="C71" s="276">
        <v>6.95</v>
      </c>
      <c r="D71" s="19">
        <f>VLOOKUP(B71,Summary!$B$30:$AK$401,5,FALSE)</f>
        <v>7</v>
      </c>
      <c r="E71" s="15">
        <f t="shared" si="22"/>
        <v>48.65</v>
      </c>
      <c r="F71" s="53"/>
      <c r="G71" s="275"/>
      <c r="H71" s="15"/>
      <c r="I71" s="52">
        <f t="shared" si="23"/>
        <v>7</v>
      </c>
      <c r="J71" s="276">
        <f t="shared" si="24"/>
        <v>48.65</v>
      </c>
      <c r="K71" s="277"/>
      <c r="L71" s="377">
        <f ca="1">+'K-LUNCH &amp; K DINNER'!C50</f>
        <v>4.3099999999999996</v>
      </c>
      <c r="M71" s="378">
        <f t="shared" ca="1" si="26"/>
        <v>30.169999999999998</v>
      </c>
      <c r="N71" s="72">
        <f t="shared" ca="1" si="27"/>
        <v>4.3099999999999996</v>
      </c>
      <c r="O71" s="278">
        <f t="shared" ca="1" si="28"/>
        <v>0</v>
      </c>
      <c r="Q71" s="429" t="s">
        <v>340</v>
      </c>
      <c r="R71" s="428">
        <v>3</v>
      </c>
      <c r="S71" s="139">
        <f t="shared" si="29"/>
        <v>21</v>
      </c>
    </row>
    <row r="72" spans="1:19" s="82" customFormat="1" ht="26.25" customHeight="1">
      <c r="A72" s="16">
        <f t="shared" si="30"/>
        <v>12</v>
      </c>
      <c r="B72" s="83" t="s">
        <v>361</v>
      </c>
      <c r="C72" s="276">
        <v>6.95</v>
      </c>
      <c r="D72" s="19">
        <f>VLOOKUP(B72,Summary!$B$30:$AK$401,5,FALSE)</f>
        <v>0</v>
      </c>
      <c r="E72" s="15">
        <f t="shared" si="22"/>
        <v>0</v>
      </c>
      <c r="F72" s="53"/>
      <c r="G72" s="275"/>
      <c r="H72" s="15"/>
      <c r="I72" s="52">
        <f t="shared" si="23"/>
        <v>0</v>
      </c>
      <c r="J72" s="276">
        <f t="shared" si="24"/>
        <v>0</v>
      </c>
      <c r="K72" s="277"/>
      <c r="L72" s="377">
        <f ca="1">+'K-LUNCH &amp; K DINNER'!C51</f>
        <v>3.69</v>
      </c>
      <c r="M72" s="378">
        <f t="shared" ca="1" si="26"/>
        <v>0</v>
      </c>
      <c r="N72" s="72">
        <f t="shared" ca="1" si="27"/>
        <v>3.69</v>
      </c>
      <c r="O72" s="278">
        <f t="shared" ca="1" si="28"/>
        <v>0</v>
      </c>
      <c r="Q72" s="429" t="s">
        <v>337</v>
      </c>
      <c r="R72" s="428">
        <v>7</v>
      </c>
      <c r="S72" s="139">
        <f t="shared" si="29"/>
        <v>0</v>
      </c>
    </row>
    <row r="73" spans="1:19" s="82" customFormat="1" ht="26.25" customHeight="1">
      <c r="A73" s="16">
        <f t="shared" si="30"/>
        <v>13</v>
      </c>
      <c r="B73" s="83" t="s">
        <v>362</v>
      </c>
      <c r="C73" s="276">
        <v>6.95</v>
      </c>
      <c r="D73" s="19">
        <f>VLOOKUP(B73,Summary!$B$30:$AK$401,5,FALSE)</f>
        <v>0</v>
      </c>
      <c r="E73" s="15">
        <f t="shared" si="22"/>
        <v>0</v>
      </c>
      <c r="F73" s="53"/>
      <c r="G73" s="275"/>
      <c r="H73" s="15"/>
      <c r="I73" s="52">
        <f t="shared" si="23"/>
        <v>0</v>
      </c>
      <c r="J73" s="276">
        <f t="shared" si="24"/>
        <v>0</v>
      </c>
      <c r="K73" s="277"/>
      <c r="L73" s="377">
        <f ca="1">+'K-LUNCH &amp; K DINNER'!C52</f>
        <v>1.72</v>
      </c>
      <c r="M73" s="378">
        <f t="shared" ca="1" si="26"/>
        <v>0</v>
      </c>
      <c r="N73" s="72">
        <f t="shared" ca="1" si="27"/>
        <v>1.72</v>
      </c>
      <c r="O73" s="278">
        <f t="shared" ca="1" si="28"/>
        <v>0</v>
      </c>
      <c r="Q73" s="429" t="s">
        <v>339</v>
      </c>
      <c r="R73" s="428">
        <v>8</v>
      </c>
      <c r="S73" s="139">
        <f t="shared" si="29"/>
        <v>0</v>
      </c>
    </row>
    <row r="74" spans="1:19" s="82" customFormat="1" ht="26.25" customHeight="1">
      <c r="A74" s="16">
        <f t="shared" si="30"/>
        <v>14</v>
      </c>
      <c r="B74" s="83" t="s">
        <v>363</v>
      </c>
      <c r="C74" s="276">
        <v>6.95</v>
      </c>
      <c r="D74" s="19">
        <f>VLOOKUP(B74,Summary!$B$30:$AK$401,5,FALSE)</f>
        <v>0</v>
      </c>
      <c r="E74" s="15">
        <f t="shared" si="22"/>
        <v>0</v>
      </c>
      <c r="F74" s="53"/>
      <c r="G74" s="275"/>
      <c r="H74" s="15"/>
      <c r="I74" s="52">
        <f t="shared" si="23"/>
        <v>0</v>
      </c>
      <c r="J74" s="276">
        <f t="shared" si="24"/>
        <v>0</v>
      </c>
      <c r="K74" s="277"/>
      <c r="L74" s="377">
        <f ca="1">+'K-LUNCH &amp; K DINNER'!C53</f>
        <v>1.72</v>
      </c>
      <c r="M74" s="378">
        <f t="shared" ca="1" si="26"/>
        <v>0</v>
      </c>
      <c r="N74" s="72">
        <f t="shared" ca="1" si="27"/>
        <v>1.72</v>
      </c>
      <c r="O74" s="278">
        <f t="shared" ca="1" si="28"/>
        <v>0</v>
      </c>
      <c r="Q74" s="429" t="s">
        <v>485</v>
      </c>
      <c r="R74" s="428">
        <v>0.22</v>
      </c>
      <c r="S74" s="139">
        <f>+R74*D74</f>
        <v>0</v>
      </c>
    </row>
    <row r="75" spans="1:19" s="82" customFormat="1" ht="26.25" customHeight="1">
      <c r="A75" s="16">
        <f t="shared" si="30"/>
        <v>15</v>
      </c>
      <c r="B75" s="83" t="s">
        <v>364</v>
      </c>
      <c r="C75" s="276">
        <v>6.95</v>
      </c>
      <c r="D75" s="19">
        <f>VLOOKUP(B75,Summary!$B$30:$AK$401,5,FALSE)</f>
        <v>0</v>
      </c>
      <c r="E75" s="15">
        <f t="shared" si="22"/>
        <v>0</v>
      </c>
      <c r="F75" s="53"/>
      <c r="G75" s="275"/>
      <c r="H75" s="15"/>
      <c r="I75" s="52">
        <f t="shared" si="23"/>
        <v>0</v>
      </c>
      <c r="J75" s="276">
        <f t="shared" si="24"/>
        <v>0</v>
      </c>
      <c r="K75" s="277"/>
      <c r="L75" s="377">
        <f ca="1">+'K-LUNCH &amp; K DINNER'!C54</f>
        <v>1.34</v>
      </c>
      <c r="M75" s="378">
        <f t="shared" ca="1" si="26"/>
        <v>0</v>
      </c>
      <c r="N75" s="72">
        <f t="shared" ca="1" si="27"/>
        <v>1.34</v>
      </c>
      <c r="O75" s="278">
        <f t="shared" ca="1" si="28"/>
        <v>0</v>
      </c>
      <c r="Q75" s="429" t="s">
        <v>338</v>
      </c>
      <c r="R75" s="428">
        <v>8</v>
      </c>
      <c r="S75" s="139">
        <f t="shared" si="29"/>
        <v>0</v>
      </c>
    </row>
    <row r="76" spans="1:19" s="82" customFormat="1" ht="26.25" customHeight="1">
      <c r="A76" s="16">
        <f t="shared" si="30"/>
        <v>16</v>
      </c>
      <c r="B76" s="83" t="s">
        <v>365</v>
      </c>
      <c r="C76" s="276">
        <v>6.95</v>
      </c>
      <c r="D76" s="19">
        <f>VLOOKUP(B76,Summary!$B$30:$AK$401,5,FALSE)</f>
        <v>2</v>
      </c>
      <c r="E76" s="15">
        <f>D76*C76</f>
        <v>13.9</v>
      </c>
      <c r="F76" s="53"/>
      <c r="G76" s="275"/>
      <c r="H76" s="15"/>
      <c r="I76" s="52">
        <f>+D76-G76</f>
        <v>2</v>
      </c>
      <c r="J76" s="276">
        <f>+I76*C76</f>
        <v>13.9</v>
      </c>
      <c r="K76" s="277"/>
      <c r="L76" s="377">
        <f ca="1">+'K-LUNCH &amp; K DINNER'!C55</f>
        <v>0.59</v>
      </c>
      <c r="M76" s="378">
        <f ca="1">+L76*I76</f>
        <v>1.18</v>
      </c>
      <c r="N76" s="72">
        <f t="shared" ca="1" si="27"/>
        <v>0.59</v>
      </c>
      <c r="O76" s="278">
        <f ca="1">+N76*G76</f>
        <v>0</v>
      </c>
      <c r="Q76" s="429" t="s">
        <v>434</v>
      </c>
      <c r="R76" s="428">
        <v>15</v>
      </c>
      <c r="S76" s="139">
        <f t="shared" si="29"/>
        <v>30</v>
      </c>
    </row>
    <row r="77" spans="1:19" s="82" customFormat="1" ht="26.25" customHeight="1">
      <c r="A77" s="16"/>
      <c r="B77" s="83"/>
      <c r="C77" s="276"/>
      <c r="D77" s="19"/>
      <c r="E77" s="15"/>
      <c r="F77" s="53"/>
      <c r="G77" s="275"/>
      <c r="H77" s="15"/>
      <c r="I77" s="52"/>
      <c r="J77" s="276"/>
      <c r="K77" s="277"/>
      <c r="L77" s="377"/>
      <c r="M77" s="378"/>
      <c r="N77" s="72"/>
      <c r="O77" s="278"/>
      <c r="Q77" s="429"/>
      <c r="R77" s="428"/>
      <c r="S77" s="139"/>
    </row>
    <row r="78" spans="1:19" s="82" customFormat="1" ht="26.25" customHeight="1" thickBot="1">
      <c r="A78" s="16"/>
      <c r="B78" s="324" t="s">
        <v>98</v>
      </c>
      <c r="C78" s="276"/>
      <c r="D78" s="19"/>
      <c r="E78" s="15"/>
      <c r="F78" s="53"/>
      <c r="G78" s="275"/>
      <c r="H78" s="15"/>
      <c r="I78" s="52"/>
      <c r="J78" s="276"/>
      <c r="K78" s="277"/>
      <c r="L78" s="377"/>
      <c r="M78" s="378"/>
      <c r="N78" s="72"/>
      <c r="O78" s="278"/>
      <c r="Q78" s="429"/>
      <c r="R78" s="428"/>
      <c r="S78" s="139"/>
    </row>
    <row r="79" spans="1:19" s="82" customFormat="1" ht="26.25" customHeight="1">
      <c r="A79" s="16">
        <v>1</v>
      </c>
      <c r="B79" s="83" t="s">
        <v>310</v>
      </c>
      <c r="C79" s="276">
        <v>12.9</v>
      </c>
      <c r="D79" s="19">
        <f>VLOOKUP(B79,Summary!$B$30:$AK$401,5,FALSE)</f>
        <v>0</v>
      </c>
      <c r="E79" s="15">
        <f t="shared" si="13"/>
        <v>0</v>
      </c>
      <c r="F79" s="53"/>
      <c r="G79" s="275">
        <f>+'DAILY FOC'!BO53</f>
        <v>0</v>
      </c>
      <c r="H79" s="15">
        <f>G79*C79</f>
        <v>0</v>
      </c>
      <c r="I79" s="52">
        <f>+D79-G79</f>
        <v>0</v>
      </c>
      <c r="J79" s="276">
        <f>+I79*C79</f>
        <v>0</v>
      </c>
      <c r="K79" s="277"/>
      <c r="L79" s="377">
        <v>3.25</v>
      </c>
      <c r="M79" s="378">
        <f>+L79*I79</f>
        <v>0</v>
      </c>
      <c r="N79" s="72">
        <f>+L79</f>
        <v>3.25</v>
      </c>
      <c r="O79" s="278">
        <f>+N79*G79</f>
        <v>0</v>
      </c>
      <c r="Q79" s="429" t="s">
        <v>344</v>
      </c>
      <c r="R79" s="428">
        <v>1</v>
      </c>
      <c r="S79" s="139">
        <f>+R79*D79</f>
        <v>0</v>
      </c>
    </row>
    <row r="80" spans="1:19" s="82" customFormat="1" ht="26.25" customHeight="1">
      <c r="A80" s="16">
        <f>+A79+1</f>
        <v>2</v>
      </c>
      <c r="B80" s="83" t="s">
        <v>311</v>
      </c>
      <c r="C80" s="276">
        <v>12.9</v>
      </c>
      <c r="D80" s="19">
        <f>VLOOKUP(B80,Summary!$B$30:$AK$401,5,FALSE)</f>
        <v>0</v>
      </c>
      <c r="E80" s="15">
        <f t="shared" si="13"/>
        <v>0</v>
      </c>
      <c r="F80" s="53"/>
      <c r="G80" s="275">
        <f>+'DAILY FOC'!BO54</f>
        <v>0</v>
      </c>
      <c r="H80" s="15">
        <f>G80*C80</f>
        <v>0</v>
      </c>
      <c r="I80" s="52">
        <f>+D80-G80</f>
        <v>0</v>
      </c>
      <c r="J80" s="276">
        <f>+I80*C80</f>
        <v>0</v>
      </c>
      <c r="K80" s="277"/>
      <c r="L80" s="377">
        <v>4.59</v>
      </c>
      <c r="M80" s="378">
        <f>+L80*I80</f>
        <v>0</v>
      </c>
      <c r="N80" s="72">
        <f>+L80</f>
        <v>4.59</v>
      </c>
      <c r="O80" s="278">
        <f>+N80*G80</f>
        <v>0</v>
      </c>
      <c r="Q80" s="429" t="s">
        <v>54</v>
      </c>
      <c r="R80" s="428">
        <v>0.5</v>
      </c>
      <c r="S80" s="139">
        <f>+R80*$D$80</f>
        <v>0</v>
      </c>
    </row>
    <row r="81" spans="1:19" s="82" customFormat="1" ht="26.25" customHeight="1">
      <c r="A81" s="16"/>
      <c r="B81" s="83"/>
      <c r="C81" s="276"/>
      <c r="D81" s="19"/>
      <c r="E81" s="15"/>
      <c r="F81" s="53"/>
      <c r="G81" s="275"/>
      <c r="H81" s="15"/>
      <c r="I81" s="52"/>
      <c r="J81" s="276"/>
      <c r="K81" s="277"/>
      <c r="L81" s="377"/>
      <c r="M81" s="378"/>
      <c r="N81" s="72"/>
      <c r="O81" s="278"/>
      <c r="Q81" s="429" t="s">
        <v>344</v>
      </c>
      <c r="R81" s="428">
        <v>1</v>
      </c>
      <c r="S81" s="139">
        <f>+R81*$D$80</f>
        <v>0</v>
      </c>
    </row>
    <row r="82" spans="1:19" s="82" customFormat="1" ht="26.25" customHeight="1">
      <c r="A82" s="16">
        <f>+A80+1</f>
        <v>3</v>
      </c>
      <c r="B82" s="83" t="s">
        <v>312</v>
      </c>
      <c r="C82" s="276">
        <v>12.9</v>
      </c>
      <c r="D82" s="19">
        <f>VLOOKUP(B82,Summary!$B$30:$AK$401,5,FALSE)</f>
        <v>0</v>
      </c>
      <c r="E82" s="15">
        <f t="shared" si="13"/>
        <v>0</v>
      </c>
      <c r="F82" s="53"/>
      <c r="G82" s="275">
        <f>+'DAILY FOC'!BO56</f>
        <v>0</v>
      </c>
      <c r="H82" s="15">
        <f>G82*C82</f>
        <v>0</v>
      </c>
      <c r="I82" s="52">
        <f>+D82-G82</f>
        <v>0</v>
      </c>
      <c r="J82" s="276">
        <f>+I82*C82</f>
        <v>0</v>
      </c>
      <c r="K82" s="277"/>
      <c r="L82" s="377">
        <v>5.13</v>
      </c>
      <c r="M82" s="378">
        <f>+L82*I82</f>
        <v>0</v>
      </c>
      <c r="N82" s="72">
        <f t="shared" ref="N82:N93" si="31">+L82</f>
        <v>5.13</v>
      </c>
      <c r="O82" s="278">
        <f>+N82*G82</f>
        <v>0</v>
      </c>
      <c r="Q82" s="429" t="s">
        <v>344</v>
      </c>
      <c r="R82" s="428">
        <v>1</v>
      </c>
      <c r="S82" s="139">
        <f>+R82*D82</f>
        <v>0</v>
      </c>
    </row>
    <row r="83" spans="1:19" s="82" customFormat="1" ht="26.25" customHeight="1">
      <c r="A83" s="16">
        <f>+A82+1</f>
        <v>4</v>
      </c>
      <c r="B83" s="83" t="s">
        <v>313</v>
      </c>
      <c r="C83" s="276">
        <v>12.9</v>
      </c>
      <c r="D83" s="19">
        <f>VLOOKUP(B83,Summary!$B$30:$AK$401,5,FALSE)</f>
        <v>0</v>
      </c>
      <c r="E83" s="15">
        <f t="shared" si="13"/>
        <v>0</v>
      </c>
      <c r="F83" s="53"/>
      <c r="G83" s="275">
        <f>+'DAILY FOC'!BO57</f>
        <v>0</v>
      </c>
      <c r="H83" s="15">
        <f>G83*C83</f>
        <v>0</v>
      </c>
      <c r="I83" s="52">
        <f>+D83-G83</f>
        <v>0</v>
      </c>
      <c r="J83" s="276">
        <f>+I83*C83</f>
        <v>0</v>
      </c>
      <c r="K83" s="277"/>
      <c r="L83" s="377">
        <v>2.99</v>
      </c>
      <c r="M83" s="378">
        <f>+L83*I83</f>
        <v>0</v>
      </c>
      <c r="N83" s="72">
        <f t="shared" si="31"/>
        <v>2.99</v>
      </c>
      <c r="O83" s="278">
        <f>+N83*G83</f>
        <v>0</v>
      </c>
      <c r="Q83" s="429" t="s">
        <v>59</v>
      </c>
      <c r="R83" s="428">
        <v>1</v>
      </c>
      <c r="S83" s="139">
        <f>+R83*$D$83</f>
        <v>0</v>
      </c>
    </row>
    <row r="84" spans="1:19" s="82" customFormat="1" ht="26.25" customHeight="1">
      <c r="A84" s="16"/>
      <c r="B84" s="83"/>
      <c r="C84" s="276"/>
      <c r="D84" s="19"/>
      <c r="E84" s="15"/>
      <c r="F84" s="53"/>
      <c r="G84" s="275">
        <f>+'DAILY FOC'!BO58</f>
        <v>0</v>
      </c>
      <c r="H84" s="15"/>
      <c r="I84" s="52"/>
      <c r="J84" s="276"/>
      <c r="K84" s="277"/>
      <c r="L84" s="377"/>
      <c r="M84" s="378"/>
      <c r="N84" s="72"/>
      <c r="O84" s="278"/>
      <c r="Q84" s="429" t="s">
        <v>344</v>
      </c>
      <c r="R84" s="428">
        <v>1</v>
      </c>
      <c r="S84" s="139">
        <f t="shared" si="29"/>
        <v>0</v>
      </c>
    </row>
    <row r="85" spans="1:19" s="82" customFormat="1" ht="26.25" customHeight="1">
      <c r="A85" s="16">
        <f>+A83+1</f>
        <v>5</v>
      </c>
      <c r="B85" s="83" t="s">
        <v>314</v>
      </c>
      <c r="C85" s="276">
        <v>12.9</v>
      </c>
      <c r="D85" s="19">
        <f>VLOOKUP(B85,Summary!$B$30:$AK$401,5,FALSE)</f>
        <v>0</v>
      </c>
      <c r="E85" s="15">
        <f t="shared" ref="E85:E91" si="32">D85*C85</f>
        <v>0</v>
      </c>
      <c r="F85" s="53"/>
      <c r="G85" s="275">
        <f>+'DAILY FOC'!BO59</f>
        <v>0</v>
      </c>
      <c r="H85" s="15">
        <f t="shared" ref="H85:H91" si="33">G85*C85</f>
        <v>0</v>
      </c>
      <c r="I85" s="52">
        <f t="shared" ref="I85:I91" si="34">+D85-G85</f>
        <v>0</v>
      </c>
      <c r="J85" s="276">
        <f t="shared" ref="J85:J91" si="35">+I85*C85</f>
        <v>0</v>
      </c>
      <c r="K85" s="277"/>
      <c r="L85" s="377">
        <v>3.62</v>
      </c>
      <c r="M85" s="378">
        <f t="shared" ref="M85:M91" si="36">+L85*I85</f>
        <v>0</v>
      </c>
      <c r="N85" s="72">
        <f t="shared" si="31"/>
        <v>3.62</v>
      </c>
      <c r="O85" s="278">
        <f t="shared" ref="O85:O91" si="37">+N85*G85</f>
        <v>0</v>
      </c>
      <c r="Q85" s="429" t="s">
        <v>344</v>
      </c>
      <c r="R85" s="428">
        <v>1</v>
      </c>
      <c r="S85" s="139">
        <f>+R85*D85</f>
        <v>0</v>
      </c>
    </row>
    <row r="86" spans="1:19" s="82" customFormat="1" ht="26.25" customHeight="1">
      <c r="A86" s="16">
        <f>+A85+1</f>
        <v>6</v>
      </c>
      <c r="B86" s="83" t="s">
        <v>315</v>
      </c>
      <c r="C86" s="276">
        <v>16.899999999999999</v>
      </c>
      <c r="D86" s="19">
        <f>VLOOKUP(B86,Summary!$B$30:$AK$401,5,FALSE)</f>
        <v>0</v>
      </c>
      <c r="E86" s="15">
        <f t="shared" si="32"/>
        <v>0</v>
      </c>
      <c r="F86" s="53"/>
      <c r="G86" s="275">
        <f>+'DAILY FOC'!BO58</f>
        <v>0</v>
      </c>
      <c r="H86" s="15">
        <f t="shared" si="33"/>
        <v>0</v>
      </c>
      <c r="I86" s="52">
        <f t="shared" si="34"/>
        <v>0</v>
      </c>
      <c r="J86" s="276">
        <f t="shared" si="35"/>
        <v>0</v>
      </c>
      <c r="K86" s="277"/>
      <c r="L86" s="377">
        <v>5.79</v>
      </c>
      <c r="M86" s="378">
        <f t="shared" si="36"/>
        <v>0</v>
      </c>
      <c r="N86" s="72">
        <f t="shared" si="31"/>
        <v>5.79</v>
      </c>
      <c r="O86" s="278">
        <f t="shared" si="37"/>
        <v>0</v>
      </c>
      <c r="Q86" s="429" t="s">
        <v>345</v>
      </c>
      <c r="R86" s="428">
        <v>1</v>
      </c>
      <c r="S86" s="139">
        <f t="shared" si="29"/>
        <v>0</v>
      </c>
    </row>
    <row r="87" spans="1:19" s="82" customFormat="1" ht="26.25" customHeight="1">
      <c r="A87" s="16"/>
      <c r="B87" s="83"/>
      <c r="C87" s="276"/>
      <c r="D87" s="19"/>
      <c r="E87" s="15"/>
      <c r="F87" s="53"/>
      <c r="G87" s="275">
        <f>+'DAILY FOC'!BO59</f>
        <v>0</v>
      </c>
      <c r="H87" s="15"/>
      <c r="I87" s="52"/>
      <c r="J87" s="276"/>
      <c r="K87" s="277"/>
      <c r="L87" s="377"/>
      <c r="M87" s="378"/>
      <c r="N87" s="72"/>
      <c r="O87" s="278"/>
      <c r="Q87" s="429" t="s">
        <v>60</v>
      </c>
      <c r="R87" s="428">
        <v>2</v>
      </c>
      <c r="S87" s="139">
        <f t="shared" si="29"/>
        <v>0</v>
      </c>
    </row>
    <row r="88" spans="1:19" s="82" customFormat="1" ht="26.25" customHeight="1">
      <c r="A88" s="16">
        <f>+A86+1</f>
        <v>7</v>
      </c>
      <c r="B88" s="83" t="s">
        <v>316</v>
      </c>
      <c r="C88" s="276">
        <v>16.899999999999999</v>
      </c>
      <c r="D88" s="19">
        <f>VLOOKUP(B88,Summary!$B$30:$AK$401,5,FALSE)</f>
        <v>0</v>
      </c>
      <c r="E88" s="15">
        <f t="shared" si="32"/>
        <v>0</v>
      </c>
      <c r="F88" s="53"/>
      <c r="G88" s="275">
        <f>+'DAILY FOC'!BO60</f>
        <v>0</v>
      </c>
      <c r="H88" s="15">
        <f t="shared" si="33"/>
        <v>0</v>
      </c>
      <c r="I88" s="52">
        <f t="shared" si="34"/>
        <v>0</v>
      </c>
      <c r="J88" s="276">
        <f t="shared" si="35"/>
        <v>0</v>
      </c>
      <c r="K88" s="277"/>
      <c r="L88" s="377">
        <v>8.2100000000000009</v>
      </c>
      <c r="M88" s="378">
        <f t="shared" si="36"/>
        <v>0</v>
      </c>
      <c r="N88" s="72">
        <f t="shared" si="31"/>
        <v>8.2100000000000009</v>
      </c>
      <c r="O88" s="278">
        <f t="shared" si="37"/>
        <v>0</v>
      </c>
      <c r="Q88" s="429" t="s">
        <v>345</v>
      </c>
      <c r="R88" s="428">
        <v>1</v>
      </c>
      <c r="S88" s="139">
        <f t="shared" si="29"/>
        <v>0</v>
      </c>
    </row>
    <row r="89" spans="1:19" s="82" customFormat="1" ht="26.25" customHeight="1">
      <c r="A89" s="16"/>
      <c r="B89" s="83"/>
      <c r="C89" s="276"/>
      <c r="D89" s="19"/>
      <c r="E89" s="15"/>
      <c r="F89" s="53"/>
      <c r="G89" s="275">
        <f>+'DAILY FOC'!BO61</f>
        <v>0</v>
      </c>
      <c r="H89" s="15"/>
      <c r="I89" s="52"/>
      <c r="J89" s="276"/>
      <c r="K89" s="277"/>
      <c r="L89" s="377"/>
      <c r="M89" s="378"/>
      <c r="N89" s="72"/>
      <c r="O89" s="278"/>
      <c r="Q89" s="429" t="s">
        <v>340</v>
      </c>
      <c r="R89" s="428">
        <v>1</v>
      </c>
      <c r="S89" s="139">
        <f t="shared" si="29"/>
        <v>0</v>
      </c>
    </row>
    <row r="90" spans="1:19" s="82" customFormat="1" ht="26.25" customHeight="1">
      <c r="A90" s="16">
        <f>+A88+1</f>
        <v>8</v>
      </c>
      <c r="B90" s="83" t="s">
        <v>317</v>
      </c>
      <c r="C90" s="276">
        <v>16.899999999999999</v>
      </c>
      <c r="D90" s="19">
        <f>VLOOKUP(B90,Summary!$B$30:$AK$401,5,FALSE)</f>
        <v>0</v>
      </c>
      <c r="E90" s="15">
        <f t="shared" si="32"/>
        <v>0</v>
      </c>
      <c r="F90" s="53"/>
      <c r="G90" s="275">
        <f>+'DAILY FOC'!BO62</f>
        <v>0</v>
      </c>
      <c r="H90" s="15">
        <f t="shared" si="33"/>
        <v>0</v>
      </c>
      <c r="I90" s="52">
        <f t="shared" si="34"/>
        <v>0</v>
      </c>
      <c r="J90" s="276">
        <f t="shared" si="35"/>
        <v>0</v>
      </c>
      <c r="K90" s="277"/>
      <c r="L90" s="377">
        <v>9.48</v>
      </c>
      <c r="M90" s="378">
        <f t="shared" si="36"/>
        <v>0</v>
      </c>
      <c r="N90" s="72">
        <f t="shared" si="31"/>
        <v>9.48</v>
      </c>
      <c r="O90" s="278">
        <f t="shared" si="37"/>
        <v>0</v>
      </c>
      <c r="Q90" s="429" t="s">
        <v>345</v>
      </c>
      <c r="R90" s="154">
        <v>1</v>
      </c>
      <c r="S90" s="139">
        <f t="shared" si="29"/>
        <v>0</v>
      </c>
    </row>
    <row r="91" spans="1:19" s="82" customFormat="1" ht="26.25" customHeight="1">
      <c r="A91" s="16">
        <f>+A90+1</f>
        <v>9</v>
      </c>
      <c r="B91" s="83" t="s">
        <v>318</v>
      </c>
      <c r="C91" s="276">
        <v>16.899999999999999</v>
      </c>
      <c r="D91" s="19">
        <f>VLOOKUP(B91,Summary!$B$30:$AK$401,5,FALSE)</f>
        <v>0</v>
      </c>
      <c r="E91" s="15">
        <f t="shared" si="32"/>
        <v>0</v>
      </c>
      <c r="F91" s="53"/>
      <c r="G91" s="275">
        <f>+'DAILY FOC'!BO61</f>
        <v>0</v>
      </c>
      <c r="H91" s="15">
        <f t="shared" si="33"/>
        <v>0</v>
      </c>
      <c r="I91" s="52">
        <f t="shared" si="34"/>
        <v>0</v>
      </c>
      <c r="J91" s="276">
        <f t="shared" si="35"/>
        <v>0</v>
      </c>
      <c r="K91" s="277"/>
      <c r="L91" s="377">
        <v>5.38</v>
      </c>
      <c r="M91" s="378">
        <f t="shared" si="36"/>
        <v>0</v>
      </c>
      <c r="N91" s="72">
        <f t="shared" si="31"/>
        <v>5.38</v>
      </c>
      <c r="O91" s="278">
        <f t="shared" si="37"/>
        <v>0</v>
      </c>
      <c r="Q91" s="429" t="s">
        <v>59</v>
      </c>
      <c r="R91" s="154">
        <v>1</v>
      </c>
      <c r="S91" s="139">
        <f>+R91*$D$91</f>
        <v>0</v>
      </c>
    </row>
    <row r="92" spans="1:19" s="82" customFormat="1" ht="26.25" customHeight="1">
      <c r="A92" s="16"/>
      <c r="B92" s="83"/>
      <c r="C92" s="276"/>
      <c r="D92" s="19"/>
      <c r="E92" s="15"/>
      <c r="F92" s="53"/>
      <c r="G92" s="275">
        <f>+'DAILY FOC'!BO64</f>
        <v>0</v>
      </c>
      <c r="H92" s="15"/>
      <c r="I92" s="52"/>
      <c r="J92" s="276"/>
      <c r="K92" s="277"/>
      <c r="L92" s="377"/>
      <c r="M92" s="378"/>
      <c r="N92" s="72"/>
      <c r="O92" s="278"/>
      <c r="Q92" s="429" t="s">
        <v>345</v>
      </c>
      <c r="R92" s="154">
        <v>1</v>
      </c>
      <c r="S92" s="139">
        <f>+R92*$D$91</f>
        <v>0</v>
      </c>
    </row>
    <row r="93" spans="1:19" s="82" customFormat="1" ht="26.25" customHeight="1">
      <c r="A93" s="16">
        <v>10</v>
      </c>
      <c r="B93" s="83" t="s">
        <v>319</v>
      </c>
      <c r="C93" s="276">
        <v>16.899999999999999</v>
      </c>
      <c r="D93" s="19">
        <f>VLOOKUP(B93,Summary!$B$30:$AK$401,5,FALSE)</f>
        <v>0</v>
      </c>
      <c r="E93" s="15">
        <f>D93*C93</f>
        <v>0</v>
      </c>
      <c r="F93" s="53"/>
      <c r="G93" s="275">
        <f>+'DAILY FOC'!BO65</f>
        <v>0</v>
      </c>
      <c r="H93" s="15">
        <f>G93*C93</f>
        <v>0</v>
      </c>
      <c r="I93" s="424">
        <f>+D93-G93</f>
        <v>0</v>
      </c>
      <c r="J93" s="276">
        <f>+I93*C93</f>
        <v>0</v>
      </c>
      <c r="K93" s="277"/>
      <c r="L93" s="377">
        <v>6.96</v>
      </c>
      <c r="M93" s="378">
        <f>+L93*I93</f>
        <v>0</v>
      </c>
      <c r="N93" s="72">
        <f t="shared" si="31"/>
        <v>6.96</v>
      </c>
      <c r="O93" s="278">
        <f>+N93*G93</f>
        <v>0</v>
      </c>
      <c r="Q93" s="429" t="s">
        <v>345</v>
      </c>
      <c r="R93" s="154">
        <v>1</v>
      </c>
      <c r="S93" s="139">
        <f>+R93*D93</f>
        <v>0</v>
      </c>
    </row>
    <row r="94" spans="1:19" s="82" customFormat="1" ht="26.25" customHeight="1">
      <c r="A94" s="16"/>
      <c r="B94" s="83"/>
      <c r="C94" s="276"/>
      <c r="D94" s="420"/>
      <c r="E94" s="15"/>
      <c r="F94" s="53"/>
      <c r="G94" s="422"/>
      <c r="H94" s="15"/>
      <c r="I94" s="424"/>
      <c r="J94" s="276"/>
      <c r="K94" s="277"/>
      <c r="L94" s="377"/>
      <c r="M94" s="378"/>
      <c r="N94" s="72"/>
      <c r="O94" s="278"/>
      <c r="Q94" s="429"/>
      <c r="R94" s="154"/>
      <c r="S94" s="139"/>
    </row>
    <row r="95" spans="1:19" s="82" customFormat="1" ht="26.25" customHeight="1" thickBot="1">
      <c r="A95" s="16"/>
      <c r="B95" s="324" t="s">
        <v>28</v>
      </c>
      <c r="C95" s="276"/>
      <c r="D95" s="420"/>
      <c r="E95" s="15"/>
      <c r="F95" s="53"/>
      <c r="G95" s="422"/>
      <c r="H95" s="15"/>
      <c r="I95" s="424"/>
      <c r="J95" s="276"/>
      <c r="K95" s="277"/>
      <c r="L95" s="377"/>
      <c r="M95" s="378"/>
      <c r="N95" s="72"/>
      <c r="O95" s="278"/>
      <c r="Q95" s="429"/>
      <c r="R95" s="154"/>
      <c r="S95" s="139"/>
    </row>
    <row r="96" spans="1:19" s="82" customFormat="1" ht="26.25" customHeight="1">
      <c r="A96" s="16">
        <v>1</v>
      </c>
      <c r="B96" s="419" t="s">
        <v>320</v>
      </c>
      <c r="C96" s="276">
        <v>16.899999999999999</v>
      </c>
      <c r="D96" s="420">
        <f>VLOOKUP(B96,Summary!$B$30:$AK$401,5,FALSE)</f>
        <v>2</v>
      </c>
      <c r="E96" s="15">
        <f>D96*C96</f>
        <v>33.799999999999997</v>
      </c>
      <c r="F96" s="53"/>
      <c r="G96" s="422"/>
      <c r="H96" s="15"/>
      <c r="I96" s="424">
        <f>+D96-G96</f>
        <v>2</v>
      </c>
      <c r="J96" s="276">
        <f>+I96*C96</f>
        <v>33.799999999999997</v>
      </c>
      <c r="K96" s="277"/>
      <c r="L96" s="377">
        <v>4.5999999999999996</v>
      </c>
      <c r="M96" s="378">
        <f>+L96*I96</f>
        <v>9.1999999999999993</v>
      </c>
      <c r="N96" s="72">
        <f>+L96</f>
        <v>4.5999999999999996</v>
      </c>
      <c r="O96" s="278">
        <f>+N96*G96</f>
        <v>0</v>
      </c>
      <c r="Q96" s="429" t="s">
        <v>434</v>
      </c>
      <c r="R96" s="154">
        <v>8</v>
      </c>
      <c r="S96" s="139">
        <f>+R96*$D$96</f>
        <v>16</v>
      </c>
    </row>
    <row r="97" spans="1:19" s="82" customFormat="1" ht="26.25" customHeight="1">
      <c r="A97" s="16"/>
      <c r="B97" s="419"/>
      <c r="C97" s="276"/>
      <c r="D97" s="420"/>
      <c r="E97" s="15"/>
      <c r="F97" s="53"/>
      <c r="G97" s="422"/>
      <c r="H97" s="15"/>
      <c r="I97" s="424"/>
      <c r="J97" s="276"/>
      <c r="K97" s="277"/>
      <c r="L97" s="377"/>
      <c r="M97" s="378"/>
      <c r="N97" s="72"/>
      <c r="O97" s="278"/>
      <c r="Q97" s="429" t="s">
        <v>438</v>
      </c>
      <c r="R97" s="154">
        <v>6</v>
      </c>
      <c r="S97" s="139">
        <f>+R97*$D$96</f>
        <v>12</v>
      </c>
    </row>
    <row r="98" spans="1:19" s="82" customFormat="1" ht="26.25" customHeight="1">
      <c r="A98" s="16"/>
      <c r="B98" s="419"/>
      <c r="C98" s="276"/>
      <c r="D98" s="420"/>
      <c r="E98" s="15"/>
      <c r="F98" s="53"/>
      <c r="G98" s="422"/>
      <c r="H98" s="15"/>
      <c r="I98" s="424"/>
      <c r="J98" s="276"/>
      <c r="K98" s="277"/>
      <c r="L98" s="377"/>
      <c r="M98" s="378"/>
      <c r="N98" s="72"/>
      <c r="O98" s="278"/>
      <c r="Q98" s="429" t="s">
        <v>339</v>
      </c>
      <c r="R98" s="154">
        <v>8</v>
      </c>
      <c r="S98" s="139">
        <f>+R98*$D$96</f>
        <v>16</v>
      </c>
    </row>
    <row r="99" spans="1:19" s="82" customFormat="1" ht="26.25" customHeight="1">
      <c r="A99" s="16"/>
      <c r="B99" s="419"/>
      <c r="C99" s="276"/>
      <c r="D99" s="420"/>
      <c r="E99" s="15"/>
      <c r="F99" s="53"/>
      <c r="G99" s="422"/>
      <c r="H99" s="15"/>
      <c r="I99" s="424"/>
      <c r="J99" s="276"/>
      <c r="K99" s="277"/>
      <c r="L99" s="377"/>
      <c r="M99" s="378"/>
      <c r="N99" s="72"/>
      <c r="O99" s="278"/>
      <c r="Q99" s="429" t="s">
        <v>485</v>
      </c>
      <c r="R99" s="154">
        <v>0.12</v>
      </c>
      <c r="S99" s="139">
        <f>+R99*$D$96</f>
        <v>0.24</v>
      </c>
    </row>
    <row r="100" spans="1:19" s="82" customFormat="1" ht="26.25" customHeight="1">
      <c r="A100" s="16">
        <v>2</v>
      </c>
      <c r="B100" s="419" t="s">
        <v>321</v>
      </c>
      <c r="C100" s="276">
        <v>12.9</v>
      </c>
      <c r="D100" s="420">
        <f>VLOOKUP(B100,Summary!$B$30:$AK$401,5,FALSE)</f>
        <v>2</v>
      </c>
      <c r="E100" s="15">
        <f>D100*C100</f>
        <v>25.8</v>
      </c>
      <c r="F100" s="53"/>
      <c r="G100" s="422"/>
      <c r="H100" s="15"/>
      <c r="I100" s="424">
        <f>+D100-G100</f>
        <v>2</v>
      </c>
      <c r="J100" s="276">
        <f>+I100*C100</f>
        <v>25.8</v>
      </c>
      <c r="K100" s="277"/>
      <c r="L100" s="377">
        <v>4.5999999999999996</v>
      </c>
      <c r="M100" s="378">
        <f>+L100*I100</f>
        <v>9.1999999999999993</v>
      </c>
      <c r="N100" s="72">
        <f>+L100</f>
        <v>4.5999999999999996</v>
      </c>
      <c r="O100" s="278">
        <f>+N100*G100</f>
        <v>0</v>
      </c>
      <c r="Q100" s="429" t="s">
        <v>434</v>
      </c>
      <c r="R100" s="154">
        <v>8</v>
      </c>
      <c r="S100" s="139">
        <f>+R100*$D$100</f>
        <v>16</v>
      </c>
    </row>
    <row r="101" spans="1:19" s="82" customFormat="1" ht="26.25" customHeight="1">
      <c r="A101" s="16"/>
      <c r="B101" s="419"/>
      <c r="C101" s="276"/>
      <c r="D101" s="420"/>
      <c r="E101" s="15"/>
      <c r="F101" s="53"/>
      <c r="G101" s="422"/>
      <c r="H101" s="15"/>
      <c r="I101" s="424"/>
      <c r="J101" s="276"/>
      <c r="K101" s="277"/>
      <c r="L101" s="377"/>
      <c r="M101" s="378"/>
      <c r="N101" s="72"/>
      <c r="O101" s="278"/>
      <c r="Q101" s="429" t="s">
        <v>438</v>
      </c>
      <c r="R101" s="154">
        <v>6</v>
      </c>
      <c r="S101" s="139">
        <f>+R101*$D$100</f>
        <v>12</v>
      </c>
    </row>
    <row r="102" spans="1:19" s="82" customFormat="1" ht="26.25" customHeight="1">
      <c r="A102" s="16"/>
      <c r="B102" s="419"/>
      <c r="C102" s="276"/>
      <c r="D102" s="420"/>
      <c r="E102" s="15"/>
      <c r="F102" s="53"/>
      <c r="G102" s="422"/>
      <c r="H102" s="15"/>
      <c r="I102" s="424"/>
      <c r="J102" s="276"/>
      <c r="K102" s="277"/>
      <c r="L102" s="377"/>
      <c r="M102" s="378"/>
      <c r="N102" s="72"/>
      <c r="O102" s="278"/>
      <c r="Q102" s="429" t="s">
        <v>339</v>
      </c>
      <c r="R102" s="154">
        <v>8</v>
      </c>
      <c r="S102" s="139">
        <f>+R102*$D$100</f>
        <v>16</v>
      </c>
    </row>
    <row r="103" spans="1:19" s="82" customFormat="1" ht="26.25" customHeight="1">
      <c r="A103" s="16"/>
      <c r="B103" s="419"/>
      <c r="C103" s="276"/>
      <c r="D103" s="420"/>
      <c r="E103" s="15"/>
      <c r="F103" s="53"/>
      <c r="G103" s="422"/>
      <c r="H103" s="15"/>
      <c r="I103" s="424"/>
      <c r="J103" s="276"/>
      <c r="K103" s="277"/>
      <c r="L103" s="377"/>
      <c r="M103" s="378"/>
      <c r="N103" s="72"/>
      <c r="O103" s="278"/>
      <c r="Q103" s="429" t="s">
        <v>485</v>
      </c>
      <c r="R103" s="154">
        <v>0.12</v>
      </c>
      <c r="S103" s="139">
        <f>+R103*$D$96</f>
        <v>0.24</v>
      </c>
    </row>
    <row r="104" spans="1:19" s="82" customFormat="1" ht="26.25" customHeight="1">
      <c r="A104" s="16">
        <v>3</v>
      </c>
      <c r="B104" s="419" t="s">
        <v>322</v>
      </c>
      <c r="C104" s="276">
        <v>19.899999999999999</v>
      </c>
      <c r="D104" s="420">
        <f>VLOOKUP(B104,Summary!$B$30:$AK$401,5,FALSE)</f>
        <v>0</v>
      </c>
      <c r="E104" s="15">
        <f>D104*C104</f>
        <v>0</v>
      </c>
      <c r="F104" s="53"/>
      <c r="G104" s="422"/>
      <c r="H104" s="15"/>
      <c r="I104" s="424">
        <f>+D104-G104</f>
        <v>0</v>
      </c>
      <c r="J104" s="276">
        <f>+I104*C104</f>
        <v>0</v>
      </c>
      <c r="K104" s="277"/>
      <c r="L104" s="377">
        <v>9.81</v>
      </c>
      <c r="M104" s="378">
        <f>+L104*I104</f>
        <v>0</v>
      </c>
      <c r="N104" s="72">
        <f>+L104</f>
        <v>9.81</v>
      </c>
      <c r="O104" s="278">
        <f>+N104*G104</f>
        <v>0</v>
      </c>
      <c r="Q104" s="137" t="s">
        <v>92</v>
      </c>
      <c r="R104" s="138">
        <v>4</v>
      </c>
      <c r="S104" s="139">
        <f>+R104*D104</f>
        <v>0</v>
      </c>
    </row>
    <row r="105" spans="1:19" s="82" customFormat="1" ht="26.25" customHeight="1">
      <c r="A105" s="16"/>
      <c r="B105" s="419"/>
      <c r="C105" s="276"/>
      <c r="D105" s="420"/>
      <c r="E105" s="15"/>
      <c r="F105" s="53"/>
      <c r="G105" s="422"/>
      <c r="H105" s="15"/>
      <c r="I105" s="424"/>
      <c r="J105" s="276"/>
      <c r="K105" s="277"/>
      <c r="L105" s="377"/>
      <c r="M105" s="378"/>
      <c r="N105" s="72"/>
      <c r="O105" s="278"/>
      <c r="Q105" s="429" t="s">
        <v>339</v>
      </c>
      <c r="R105" s="154">
        <v>8</v>
      </c>
      <c r="S105" s="139">
        <f>+R105*$D$104</f>
        <v>0</v>
      </c>
    </row>
    <row r="106" spans="1:19" s="82" customFormat="1" ht="26.25" customHeight="1">
      <c r="A106" s="16">
        <v>4</v>
      </c>
      <c r="B106" s="419" t="s">
        <v>323</v>
      </c>
      <c r="C106" s="276">
        <v>23.9</v>
      </c>
      <c r="D106" s="420">
        <f>VLOOKUP(B106,Summary!$B$30:$AK$401,5,FALSE)</f>
        <v>0</v>
      </c>
      <c r="E106" s="15">
        <f>D106*C106</f>
        <v>0</v>
      </c>
      <c r="F106" s="53"/>
      <c r="G106" s="422"/>
      <c r="H106" s="15"/>
      <c r="I106" s="424">
        <f>+D106-G106</f>
        <v>0</v>
      </c>
      <c r="J106" s="276">
        <f>+I106*C106</f>
        <v>0</v>
      </c>
      <c r="K106" s="277"/>
      <c r="L106" s="377">
        <v>9.81</v>
      </c>
      <c r="M106" s="378">
        <f>+L106*I106</f>
        <v>0</v>
      </c>
      <c r="N106" s="72">
        <f>+L106</f>
        <v>9.81</v>
      </c>
      <c r="O106" s="278">
        <f>+N106*G106</f>
        <v>0</v>
      </c>
      <c r="Q106" s="137" t="s">
        <v>92</v>
      </c>
      <c r="R106" s="138">
        <v>4</v>
      </c>
      <c r="S106" s="139">
        <f>+R106*$D$106</f>
        <v>0</v>
      </c>
    </row>
    <row r="107" spans="1:19" s="82" customFormat="1" ht="26.25" customHeight="1">
      <c r="A107" s="16"/>
      <c r="B107" s="419"/>
      <c r="C107" s="276"/>
      <c r="D107" s="420"/>
      <c r="E107" s="15"/>
      <c r="F107" s="53"/>
      <c r="G107" s="422"/>
      <c r="H107" s="15"/>
      <c r="I107" s="424"/>
      <c r="J107" s="276"/>
      <c r="K107" s="277"/>
      <c r="L107" s="377"/>
      <c r="M107" s="378"/>
      <c r="N107" s="72"/>
      <c r="O107" s="278"/>
      <c r="Q107" s="429" t="s">
        <v>339</v>
      </c>
      <c r="R107" s="154">
        <v>8</v>
      </c>
      <c r="S107" s="139">
        <f>+R107*$D$106</f>
        <v>0</v>
      </c>
    </row>
    <row r="108" spans="1:19" s="82" customFormat="1" ht="26.25" customHeight="1" thickBot="1">
      <c r="A108" s="16"/>
      <c r="B108" s="419"/>
      <c r="C108" s="276"/>
      <c r="D108" s="420"/>
      <c r="E108" s="15"/>
      <c r="F108" s="53"/>
      <c r="G108" s="422"/>
      <c r="H108" s="15"/>
      <c r="I108" s="424"/>
      <c r="J108" s="276"/>
      <c r="K108" s="277"/>
      <c r="L108" s="377"/>
      <c r="M108" s="378"/>
      <c r="N108" s="72"/>
      <c r="O108" s="278"/>
      <c r="Q108" s="430"/>
      <c r="R108" s="426"/>
      <c r="S108" s="427"/>
    </row>
    <row r="109" spans="1:19" s="82" customFormat="1" ht="26.25" customHeight="1" thickBot="1">
      <c r="A109" s="16"/>
      <c r="B109" s="325"/>
      <c r="C109" s="276"/>
      <c r="D109" s="421"/>
      <c r="E109" s="15"/>
      <c r="F109" s="53"/>
      <c r="G109" s="423"/>
      <c r="H109" s="15"/>
      <c r="I109" s="425"/>
      <c r="J109" s="276"/>
      <c r="K109" s="277"/>
      <c r="L109" s="377"/>
      <c r="M109" s="378"/>
      <c r="N109" s="72"/>
      <c r="O109" s="278"/>
      <c r="S109" s="169"/>
    </row>
    <row r="110" spans="1:19" s="82" customFormat="1" ht="26.25" customHeight="1" thickBot="1">
      <c r="A110" s="791" t="s">
        <v>37</v>
      </c>
      <c r="B110" s="792"/>
      <c r="C110" s="793"/>
      <c r="D110" s="38">
        <f>SUM(D11:D109)</f>
        <v>310</v>
      </c>
      <c r="E110" s="39">
        <f>SUM(E11:E109)</f>
        <v>2844.5000000000005</v>
      </c>
      <c r="F110" s="55"/>
      <c r="G110" s="81">
        <f>SUM(G11:G108)</f>
        <v>1</v>
      </c>
      <c r="H110" s="39">
        <f>SUM(H11:H109)</f>
        <v>12.9</v>
      </c>
      <c r="I110" s="38">
        <f>SUM(I11:I109)</f>
        <v>298</v>
      </c>
      <c r="J110" s="39">
        <f>SUM(J11:J109)</f>
        <v>2730.7000000000007</v>
      </c>
      <c r="K110" s="284"/>
      <c r="L110" s="379"/>
      <c r="M110" s="380">
        <f ca="1">SUM(M11:M109)</f>
        <v>948.93000000000006</v>
      </c>
      <c r="N110" s="73"/>
      <c r="O110" s="285">
        <f ca="1">SUM(O11:O109)</f>
        <v>4.9400000000000004</v>
      </c>
      <c r="S110" s="169"/>
    </row>
    <row r="111" spans="1:19" s="82" customFormat="1" ht="25.5" customHeight="1">
      <c r="A111" s="40"/>
      <c r="B111" s="2"/>
      <c r="C111" s="50"/>
      <c r="D111" s="36"/>
      <c r="E111" s="12"/>
      <c r="F111" s="41"/>
      <c r="G111" s="36"/>
      <c r="H111" s="12"/>
      <c r="I111" s="286"/>
      <c r="J111" s="36"/>
      <c r="K111" s="36"/>
      <c r="L111" s="37"/>
      <c r="M111" s="287"/>
      <c r="N111" s="326"/>
      <c r="O111" s="326"/>
      <c r="S111" s="169"/>
    </row>
    <row r="112" spans="1:19" s="327" customFormat="1" ht="25.5" customHeight="1">
      <c r="B112" s="328"/>
      <c r="C112" s="331"/>
      <c r="E112" s="329"/>
      <c r="G112" s="330"/>
      <c r="H112" s="329"/>
      <c r="I112" s="330"/>
      <c r="J112" s="330"/>
      <c r="K112" s="330"/>
      <c r="L112" s="331"/>
      <c r="M112" s="283"/>
      <c r="N112" s="331"/>
      <c r="O112" s="331"/>
      <c r="S112" s="332"/>
    </row>
    <row r="113" spans="1:19" s="327" customFormat="1" ht="25.5" customHeight="1">
      <c r="B113" s="328"/>
      <c r="C113" s="331"/>
      <c r="E113" s="329"/>
      <c r="G113" s="330"/>
      <c r="H113" s="329"/>
      <c r="I113" s="330"/>
      <c r="J113" s="330"/>
      <c r="K113" s="330"/>
      <c r="L113" s="331"/>
      <c r="M113" s="283"/>
      <c r="N113" s="331"/>
      <c r="O113" s="331"/>
      <c r="S113" s="332"/>
    </row>
    <row r="114" spans="1:19" s="327" customFormat="1" ht="25.5" customHeight="1">
      <c r="A114" s="54"/>
      <c r="B114" s="328"/>
      <c r="C114" s="331"/>
      <c r="E114" s="329"/>
      <c r="G114" s="330"/>
      <c r="H114" s="329"/>
      <c r="I114" s="330"/>
      <c r="J114" s="330"/>
      <c r="K114" s="330"/>
      <c r="L114" s="331"/>
      <c r="M114" s="283"/>
      <c r="N114" s="331"/>
      <c r="O114" s="331"/>
      <c r="S114" s="332"/>
    </row>
    <row r="115" spans="1:19" s="327" customFormat="1" ht="25.5" customHeight="1">
      <c r="B115" s="328"/>
      <c r="C115" s="331"/>
      <c r="E115" s="329"/>
      <c r="G115" s="330"/>
      <c r="H115" s="329"/>
      <c r="I115" s="330"/>
      <c r="J115" s="330"/>
      <c r="K115" s="330"/>
      <c r="L115" s="331"/>
      <c r="M115" s="283"/>
      <c r="N115" s="331"/>
      <c r="O115" s="331"/>
      <c r="S115" s="332"/>
    </row>
    <row r="116" spans="1:19" s="327" customFormat="1" ht="38.25" customHeight="1">
      <c r="A116" s="289"/>
      <c r="B116" s="289"/>
      <c r="C116" s="339"/>
      <c r="D116" s="808"/>
      <c r="E116" s="808"/>
      <c r="F116" s="290"/>
      <c r="G116" s="808"/>
      <c r="H116" s="808"/>
      <c r="I116" s="808"/>
      <c r="J116" s="808"/>
      <c r="K116" s="302"/>
      <c r="L116" s="800"/>
      <c r="M116" s="800"/>
      <c r="N116" s="800"/>
      <c r="O116" s="800"/>
      <c r="Q116" s="803"/>
      <c r="R116" s="803"/>
      <c r="S116" s="803"/>
    </row>
    <row r="117" spans="1:19" s="327" customFormat="1" ht="25.5" customHeight="1">
      <c r="A117" s="303"/>
      <c r="B117" s="304"/>
      <c r="C117" s="305"/>
      <c r="D117" s="291"/>
      <c r="E117" s="306"/>
      <c r="F117" s="291"/>
      <c r="G117" s="291"/>
      <c r="H117" s="306"/>
      <c r="I117" s="291"/>
      <c r="J117" s="307"/>
      <c r="K117" s="302"/>
      <c r="L117" s="308"/>
      <c r="M117" s="309"/>
      <c r="N117" s="308"/>
      <c r="O117" s="309"/>
      <c r="Q117" s="310"/>
      <c r="R117" s="291"/>
      <c r="S117" s="311"/>
    </row>
    <row r="118" spans="1:19" s="327" customFormat="1" ht="25.5" customHeight="1">
      <c r="A118" s="303"/>
      <c r="B118" s="304"/>
      <c r="C118" s="307"/>
      <c r="D118" s="291"/>
      <c r="E118" s="306"/>
      <c r="F118" s="291"/>
      <c r="G118" s="291"/>
      <c r="H118" s="306"/>
      <c r="I118" s="291"/>
      <c r="J118" s="307"/>
      <c r="K118" s="302"/>
      <c r="L118" s="308"/>
      <c r="M118" s="309"/>
      <c r="N118" s="308"/>
      <c r="O118" s="309"/>
      <c r="Q118" s="310"/>
      <c r="R118" s="291"/>
      <c r="S118" s="311"/>
    </row>
    <row r="119" spans="1:19" s="327" customFormat="1" ht="25.5" customHeight="1">
      <c r="A119" s="292"/>
      <c r="B119" s="333"/>
      <c r="C119" s="298"/>
      <c r="D119" s="294"/>
      <c r="E119" s="295"/>
      <c r="F119" s="296"/>
      <c r="G119" s="312"/>
      <c r="H119" s="295"/>
      <c r="I119" s="297"/>
      <c r="J119" s="298"/>
      <c r="K119" s="302"/>
      <c r="L119" s="313"/>
      <c r="M119" s="314"/>
      <c r="N119" s="313"/>
      <c r="O119" s="314"/>
      <c r="Q119" s="315"/>
      <c r="R119" s="294"/>
      <c r="S119" s="316"/>
    </row>
    <row r="120" spans="1:19" s="327" customFormat="1" ht="25.5" customHeight="1">
      <c r="A120" s="292"/>
      <c r="B120" s="333"/>
      <c r="C120" s="298"/>
      <c r="D120" s="294"/>
      <c r="E120" s="295"/>
      <c r="F120" s="296"/>
      <c r="G120" s="312"/>
      <c r="H120" s="295"/>
      <c r="I120" s="297"/>
      <c r="J120" s="298"/>
      <c r="K120" s="302"/>
      <c r="L120" s="313"/>
      <c r="M120" s="314"/>
      <c r="N120" s="313"/>
      <c r="O120" s="314"/>
      <c r="Q120" s="82"/>
      <c r="R120" s="334"/>
      <c r="S120" s="169"/>
    </row>
    <row r="121" spans="1:19" s="327" customFormat="1" ht="25.5" customHeight="1">
      <c r="A121" s="292"/>
      <c r="B121" s="333"/>
      <c r="C121" s="298"/>
      <c r="D121" s="294"/>
      <c r="E121" s="295"/>
      <c r="F121" s="296"/>
      <c r="G121" s="312"/>
      <c r="H121" s="295"/>
      <c r="I121" s="297"/>
      <c r="J121" s="298"/>
      <c r="K121" s="302"/>
      <c r="L121" s="313"/>
      <c r="M121" s="314"/>
      <c r="N121" s="313"/>
      <c r="O121" s="314"/>
      <c r="Q121" s="315"/>
      <c r="R121" s="294"/>
      <c r="S121" s="169"/>
    </row>
    <row r="122" spans="1:19" s="6" customFormat="1" ht="25.5" customHeight="1">
      <c r="A122" s="292"/>
      <c r="B122" s="293"/>
      <c r="C122" s="337"/>
      <c r="D122" s="294"/>
      <c r="E122" s="295"/>
      <c r="F122" s="296"/>
      <c r="G122" s="312"/>
      <c r="H122" s="295"/>
      <c r="I122" s="297"/>
      <c r="J122" s="298"/>
      <c r="K122" s="302"/>
      <c r="L122" s="313"/>
      <c r="M122" s="314"/>
      <c r="N122" s="313"/>
      <c r="O122" s="314"/>
      <c r="Q122" s="315"/>
      <c r="R122" s="294"/>
      <c r="S122" s="78"/>
    </row>
    <row r="123" spans="1:19" s="6" customFormat="1" ht="25.5" customHeight="1">
      <c r="A123" s="292"/>
      <c r="B123" s="293"/>
      <c r="C123" s="337"/>
      <c r="D123" s="294"/>
      <c r="E123" s="295"/>
      <c r="F123" s="296"/>
      <c r="G123" s="312"/>
      <c r="H123" s="295"/>
      <c r="I123" s="297"/>
      <c r="J123" s="298"/>
      <c r="K123" s="302"/>
      <c r="L123" s="313"/>
      <c r="M123" s="314"/>
      <c r="N123" s="313"/>
      <c r="O123" s="314"/>
      <c r="Q123" s="315"/>
      <c r="R123" s="294"/>
      <c r="S123" s="78"/>
    </row>
    <row r="124" spans="1:19" s="6" customFormat="1" ht="25.5" customHeight="1">
      <c r="A124" s="292"/>
      <c r="B124" s="293"/>
      <c r="C124" s="340"/>
      <c r="D124" s="294"/>
      <c r="E124" s="295"/>
      <c r="F124" s="296"/>
      <c r="G124" s="312"/>
      <c r="H124" s="295"/>
      <c r="I124" s="297"/>
      <c r="J124" s="298"/>
      <c r="K124" s="302"/>
      <c r="L124" s="313"/>
      <c r="M124" s="314"/>
      <c r="N124" s="313"/>
      <c r="O124" s="314"/>
      <c r="Q124" s="317"/>
      <c r="R124" s="9"/>
      <c r="S124" s="78"/>
    </row>
    <row r="125" spans="1:19" s="6" customFormat="1" ht="25.5" customHeight="1">
      <c r="A125" s="292"/>
      <c r="B125" s="293"/>
      <c r="C125" s="337"/>
      <c r="D125" s="294"/>
      <c r="E125" s="295"/>
      <c r="F125" s="296"/>
      <c r="G125" s="312"/>
      <c r="H125" s="295"/>
      <c r="I125" s="297"/>
      <c r="J125" s="298"/>
      <c r="K125" s="302"/>
      <c r="L125" s="313"/>
      <c r="M125" s="314"/>
      <c r="N125" s="313"/>
      <c r="O125" s="314"/>
      <c r="Q125" s="315"/>
      <c r="R125" s="294"/>
      <c r="S125" s="78"/>
    </row>
    <row r="126" spans="1:19" s="6" customFormat="1" ht="25.5" customHeight="1">
      <c r="A126" s="292"/>
      <c r="B126" s="293"/>
      <c r="C126" s="340"/>
      <c r="D126" s="294"/>
      <c r="E126" s="295"/>
      <c r="F126" s="296"/>
      <c r="G126" s="312"/>
      <c r="H126" s="295"/>
      <c r="I126" s="297"/>
      <c r="J126" s="298"/>
      <c r="K126" s="302"/>
      <c r="L126" s="313"/>
      <c r="M126" s="314"/>
      <c r="N126" s="313"/>
      <c r="O126" s="314"/>
      <c r="Q126" s="315"/>
      <c r="R126" s="294"/>
      <c r="S126" s="78"/>
    </row>
    <row r="127" spans="1:19" s="6" customFormat="1" ht="25.5" customHeight="1">
      <c r="A127" s="292"/>
      <c r="B127" s="293"/>
      <c r="C127" s="340"/>
      <c r="D127" s="294"/>
      <c r="E127" s="295"/>
      <c r="F127" s="296"/>
      <c r="G127" s="312"/>
      <c r="H127" s="295"/>
      <c r="I127" s="297"/>
      <c r="J127" s="298"/>
      <c r="K127" s="302"/>
      <c r="L127" s="313"/>
      <c r="M127" s="314"/>
      <c r="N127" s="313"/>
      <c r="O127" s="314"/>
      <c r="Q127" s="315"/>
      <c r="R127" s="294"/>
      <c r="S127" s="78"/>
    </row>
    <row r="128" spans="1:19" s="6" customFormat="1" ht="25.5" customHeight="1">
      <c r="A128" s="292"/>
      <c r="B128" s="293"/>
      <c r="C128" s="340"/>
      <c r="D128" s="294"/>
      <c r="E128" s="295"/>
      <c r="F128" s="296"/>
      <c r="G128" s="312"/>
      <c r="H128" s="295"/>
      <c r="I128" s="297"/>
      <c r="J128" s="298"/>
      <c r="K128" s="302"/>
      <c r="L128" s="313"/>
      <c r="M128" s="314"/>
      <c r="N128" s="313"/>
      <c r="O128" s="314"/>
      <c r="Q128" s="315"/>
      <c r="R128" s="294"/>
      <c r="S128" s="78"/>
    </row>
    <row r="129" spans="1:19" s="6" customFormat="1" ht="25.5" customHeight="1">
      <c r="A129" s="292"/>
      <c r="B129" s="293"/>
      <c r="C129" s="337"/>
      <c r="D129" s="294"/>
      <c r="E129" s="295"/>
      <c r="F129" s="296"/>
      <c r="G129" s="312"/>
      <c r="H129" s="295"/>
      <c r="I129" s="297"/>
      <c r="J129" s="298"/>
      <c r="K129" s="302"/>
      <c r="L129" s="313"/>
      <c r="M129" s="314"/>
      <c r="N129" s="313"/>
      <c r="O129" s="314"/>
      <c r="Q129" s="317"/>
      <c r="R129" s="9"/>
      <c r="S129" s="78"/>
    </row>
    <row r="130" spans="1:19" s="6" customFormat="1" ht="25.5" customHeight="1">
      <c r="A130" s="292"/>
      <c r="B130" s="293"/>
      <c r="C130" s="337"/>
      <c r="D130" s="294"/>
      <c r="E130" s="295"/>
      <c r="F130" s="296"/>
      <c r="G130" s="312"/>
      <c r="H130" s="295"/>
      <c r="I130" s="297"/>
      <c r="J130" s="298"/>
      <c r="K130" s="302"/>
      <c r="L130" s="313"/>
      <c r="M130" s="314"/>
      <c r="N130" s="313"/>
      <c r="O130" s="314"/>
      <c r="Q130" s="315"/>
      <c r="R130" s="294"/>
      <c r="S130" s="78"/>
    </row>
    <row r="131" spans="1:19" s="6" customFormat="1" ht="25.5" customHeight="1">
      <c r="A131" s="292"/>
      <c r="B131" s="293"/>
      <c r="C131" s="337"/>
      <c r="D131" s="294"/>
      <c r="E131" s="295"/>
      <c r="F131" s="296"/>
      <c r="G131" s="312"/>
      <c r="H131" s="295"/>
      <c r="I131" s="297"/>
      <c r="J131" s="298"/>
      <c r="K131" s="302"/>
      <c r="L131" s="313"/>
      <c r="M131" s="314"/>
      <c r="N131" s="313"/>
      <c r="O131" s="314"/>
      <c r="Q131" s="315"/>
      <c r="R131" s="294"/>
      <c r="S131" s="78"/>
    </row>
    <row r="132" spans="1:19" s="6" customFormat="1" ht="25.5" customHeight="1">
      <c r="A132" s="292"/>
      <c r="B132" s="293"/>
      <c r="C132" s="337"/>
      <c r="D132" s="294"/>
      <c r="E132" s="295"/>
      <c r="F132" s="296"/>
      <c r="G132" s="312"/>
      <c r="H132" s="295"/>
      <c r="I132" s="297"/>
      <c r="J132" s="298"/>
      <c r="K132" s="302"/>
      <c r="L132" s="313"/>
      <c r="M132" s="314"/>
      <c r="N132" s="313"/>
      <c r="O132" s="314"/>
      <c r="Q132" s="315"/>
      <c r="R132" s="294"/>
      <c r="S132" s="78"/>
    </row>
    <row r="133" spans="1:19" s="6" customFormat="1" ht="25.5" customHeight="1">
      <c r="A133" s="292"/>
      <c r="B133" s="293"/>
      <c r="C133" s="337"/>
      <c r="D133" s="294"/>
      <c r="E133" s="295"/>
      <c r="F133" s="296"/>
      <c r="G133" s="312"/>
      <c r="H133" s="295"/>
      <c r="I133" s="297"/>
      <c r="J133" s="298"/>
      <c r="K133" s="302"/>
      <c r="L133" s="313"/>
      <c r="M133" s="314"/>
      <c r="N133" s="313"/>
      <c r="O133" s="314"/>
      <c r="Q133" s="315"/>
      <c r="R133" s="294"/>
      <c r="S133" s="78"/>
    </row>
    <row r="134" spans="1:19" s="6" customFormat="1" ht="25.5" customHeight="1">
      <c r="A134" s="292"/>
      <c r="B134" s="293"/>
      <c r="C134" s="337"/>
      <c r="D134" s="294"/>
      <c r="E134" s="295"/>
      <c r="F134" s="296"/>
      <c r="G134" s="312"/>
      <c r="H134" s="295"/>
      <c r="I134" s="297"/>
      <c r="J134" s="298"/>
      <c r="K134" s="302"/>
      <c r="L134" s="313"/>
      <c r="M134" s="314"/>
      <c r="N134" s="313"/>
      <c r="O134" s="314"/>
      <c r="Q134" s="315"/>
      <c r="R134" s="294"/>
      <c r="S134" s="78"/>
    </row>
    <row r="135" spans="1:19" s="6" customFormat="1" ht="25.5" customHeight="1">
      <c r="A135" s="292"/>
      <c r="B135" s="293"/>
      <c r="C135" s="337"/>
      <c r="D135" s="294"/>
      <c r="E135" s="295"/>
      <c r="F135" s="296"/>
      <c r="G135" s="312"/>
      <c r="H135" s="295"/>
      <c r="I135" s="297"/>
      <c r="J135" s="298"/>
      <c r="K135" s="302"/>
      <c r="L135" s="313"/>
      <c r="M135" s="314"/>
      <c r="N135" s="313"/>
      <c r="O135" s="314"/>
      <c r="Q135" s="315"/>
      <c r="R135" s="294"/>
      <c r="S135" s="78"/>
    </row>
    <row r="136" spans="1:19" s="6" customFormat="1" ht="25.5" customHeight="1">
      <c r="A136" s="292"/>
      <c r="B136" s="299"/>
      <c r="C136" s="337"/>
      <c r="D136" s="294"/>
      <c r="E136" s="295"/>
      <c r="F136" s="296"/>
      <c r="G136" s="312"/>
      <c r="H136" s="295"/>
      <c r="I136" s="297"/>
      <c r="J136" s="298"/>
      <c r="K136" s="302"/>
      <c r="L136" s="313"/>
      <c r="M136" s="314"/>
      <c r="N136" s="313"/>
      <c r="O136" s="314"/>
      <c r="Q136" s="315"/>
      <c r="R136" s="294"/>
      <c r="S136" s="78"/>
    </row>
    <row r="137" spans="1:19" s="6" customFormat="1" ht="25.5" customHeight="1">
      <c r="A137" s="292"/>
      <c r="B137" s="293"/>
      <c r="C137" s="337"/>
      <c r="D137" s="294"/>
      <c r="E137" s="295"/>
      <c r="F137" s="296"/>
      <c r="G137" s="312"/>
      <c r="H137" s="295"/>
      <c r="I137" s="297"/>
      <c r="J137" s="298"/>
      <c r="K137" s="302"/>
      <c r="L137" s="313"/>
      <c r="M137" s="314"/>
      <c r="N137" s="313"/>
      <c r="O137" s="314"/>
      <c r="Q137" s="315"/>
      <c r="R137" s="294"/>
      <c r="S137" s="78"/>
    </row>
    <row r="138" spans="1:19" s="6" customFormat="1" ht="25.5" customHeight="1">
      <c r="A138" s="292"/>
      <c r="B138" s="293"/>
      <c r="C138" s="337"/>
      <c r="D138" s="294"/>
      <c r="E138" s="295"/>
      <c r="F138" s="296"/>
      <c r="G138" s="312"/>
      <c r="H138" s="295"/>
      <c r="I138" s="297"/>
      <c r="J138" s="298"/>
      <c r="K138" s="302"/>
      <c r="L138" s="313"/>
      <c r="M138" s="314"/>
      <c r="N138" s="313"/>
      <c r="O138" s="314"/>
      <c r="Q138" s="315"/>
      <c r="R138" s="294"/>
      <c r="S138" s="78"/>
    </row>
    <row r="139" spans="1:19" s="6" customFormat="1" ht="25.5" customHeight="1">
      <c r="A139" s="292"/>
      <c r="B139" s="293"/>
      <c r="C139" s="337"/>
      <c r="D139" s="294"/>
      <c r="E139" s="295"/>
      <c r="F139" s="296"/>
      <c r="G139" s="312"/>
      <c r="H139" s="295"/>
      <c r="I139" s="297"/>
      <c r="J139" s="298"/>
      <c r="K139" s="302"/>
      <c r="L139" s="313"/>
      <c r="M139" s="314"/>
      <c r="N139" s="313"/>
      <c r="O139" s="314"/>
      <c r="Q139" s="315"/>
      <c r="R139" s="294"/>
      <c r="S139" s="78"/>
    </row>
    <row r="140" spans="1:19" s="6" customFormat="1" ht="25.5" customHeight="1">
      <c r="A140" s="292"/>
      <c r="B140" s="293"/>
      <c r="C140" s="337"/>
      <c r="D140" s="294"/>
      <c r="E140" s="295"/>
      <c r="F140" s="296"/>
      <c r="G140" s="312"/>
      <c r="H140" s="295"/>
      <c r="I140" s="297"/>
      <c r="J140" s="298"/>
      <c r="K140" s="302"/>
      <c r="L140" s="313"/>
      <c r="M140" s="314"/>
      <c r="N140" s="313"/>
      <c r="O140" s="314"/>
      <c r="Q140" s="315"/>
      <c r="R140" s="294"/>
      <c r="S140" s="78"/>
    </row>
    <row r="141" spans="1:19" s="6" customFormat="1" ht="25.5" customHeight="1">
      <c r="A141" s="292"/>
      <c r="B141" s="293"/>
      <c r="C141" s="337"/>
      <c r="D141" s="294"/>
      <c r="E141" s="295"/>
      <c r="F141" s="296"/>
      <c r="G141" s="312"/>
      <c r="H141" s="295"/>
      <c r="I141" s="297"/>
      <c r="J141" s="298"/>
      <c r="K141" s="302"/>
      <c r="L141" s="313"/>
      <c r="M141" s="314"/>
      <c r="N141" s="313"/>
      <c r="O141" s="314"/>
      <c r="Q141" s="315"/>
      <c r="R141" s="294"/>
      <c r="S141" s="78"/>
    </row>
    <row r="142" spans="1:19" s="6" customFormat="1" ht="25.5" customHeight="1">
      <c r="A142" s="292"/>
      <c r="B142" s="293"/>
      <c r="C142" s="337"/>
      <c r="D142" s="294"/>
      <c r="E142" s="295"/>
      <c r="F142" s="296"/>
      <c r="G142" s="312"/>
      <c r="H142" s="295"/>
      <c r="I142" s="297"/>
      <c r="J142" s="298"/>
      <c r="K142" s="302"/>
      <c r="L142" s="313"/>
      <c r="M142" s="314"/>
      <c r="N142" s="313"/>
      <c r="O142" s="314"/>
      <c r="Q142" s="315"/>
      <c r="R142" s="294"/>
      <c r="S142" s="78"/>
    </row>
    <row r="143" spans="1:19" s="6" customFormat="1" ht="25.5" customHeight="1">
      <c r="A143" s="292"/>
      <c r="B143" s="293"/>
      <c r="C143" s="337"/>
      <c r="D143" s="294"/>
      <c r="E143" s="295"/>
      <c r="F143" s="296"/>
      <c r="G143" s="312"/>
      <c r="H143" s="295"/>
      <c r="I143" s="297"/>
      <c r="J143" s="298"/>
      <c r="K143" s="302"/>
      <c r="L143" s="313"/>
      <c r="M143" s="314"/>
      <c r="N143" s="313"/>
      <c r="O143" s="314"/>
      <c r="Q143" s="315"/>
      <c r="R143" s="294"/>
      <c r="S143" s="78"/>
    </row>
    <row r="144" spans="1:19" s="6" customFormat="1" ht="25.5" customHeight="1">
      <c r="A144" s="292"/>
      <c r="B144" s="293"/>
      <c r="C144" s="337"/>
      <c r="D144" s="294"/>
      <c r="E144" s="295"/>
      <c r="F144" s="296"/>
      <c r="G144" s="312"/>
      <c r="H144" s="295"/>
      <c r="I144" s="297"/>
      <c r="J144" s="298"/>
      <c r="K144" s="302"/>
      <c r="L144" s="313"/>
      <c r="M144" s="314"/>
      <c r="N144" s="313"/>
      <c r="O144" s="314"/>
      <c r="Q144" s="315"/>
      <c r="R144" s="294"/>
      <c r="S144" s="78"/>
    </row>
    <row r="145" spans="1:19" s="6" customFormat="1" ht="21" customHeight="1">
      <c r="A145" s="292"/>
      <c r="B145" s="293"/>
      <c r="C145" s="337"/>
      <c r="D145" s="294"/>
      <c r="E145" s="295"/>
      <c r="F145" s="296"/>
      <c r="G145" s="312"/>
      <c r="H145" s="295"/>
      <c r="I145" s="297"/>
      <c r="J145" s="298"/>
      <c r="K145" s="302"/>
      <c r="L145" s="313"/>
      <c r="M145" s="314"/>
      <c r="N145" s="313"/>
      <c r="O145" s="314"/>
      <c r="Q145" s="315"/>
      <c r="R145" s="294"/>
      <c r="S145" s="78"/>
    </row>
    <row r="146" spans="1:19" s="6" customFormat="1" ht="25.5" customHeight="1">
      <c r="A146" s="292"/>
      <c r="B146" s="293"/>
      <c r="C146" s="337"/>
      <c r="D146" s="294"/>
      <c r="E146" s="295"/>
      <c r="F146" s="296"/>
      <c r="G146" s="312"/>
      <c r="H146" s="295"/>
      <c r="I146" s="297"/>
      <c r="J146" s="298"/>
      <c r="K146" s="302"/>
      <c r="L146" s="313"/>
      <c r="M146" s="314"/>
      <c r="N146" s="313"/>
      <c r="O146" s="314"/>
      <c r="Q146" s="315"/>
      <c r="R146" s="294"/>
      <c r="S146" s="78"/>
    </row>
    <row r="147" spans="1:19" s="6" customFormat="1" ht="25.5" customHeight="1">
      <c r="A147" s="292"/>
      <c r="B147" s="293"/>
      <c r="C147" s="337"/>
      <c r="D147" s="294"/>
      <c r="E147" s="295"/>
      <c r="F147" s="296"/>
      <c r="G147" s="312"/>
      <c r="H147" s="295"/>
      <c r="I147" s="297"/>
      <c r="J147" s="298"/>
      <c r="K147" s="302"/>
      <c r="L147" s="313"/>
      <c r="M147" s="314"/>
      <c r="N147" s="313"/>
      <c r="O147" s="314"/>
      <c r="Q147" s="315"/>
      <c r="R147" s="294"/>
      <c r="S147" s="78"/>
    </row>
    <row r="148" spans="1:19" s="6" customFormat="1" ht="25.5" customHeight="1">
      <c r="A148" s="292"/>
      <c r="B148" s="293"/>
      <c r="C148" s="337"/>
      <c r="D148" s="294"/>
      <c r="E148" s="295"/>
      <c r="F148" s="296"/>
      <c r="G148" s="312"/>
      <c r="H148" s="295"/>
      <c r="I148" s="297"/>
      <c r="J148" s="298"/>
      <c r="K148" s="302"/>
      <c r="L148" s="313"/>
      <c r="M148" s="314"/>
      <c r="N148" s="313"/>
      <c r="O148" s="314"/>
      <c r="Q148" s="315"/>
      <c r="R148" s="294"/>
      <c r="S148" s="78"/>
    </row>
    <row r="149" spans="1:19" s="6" customFormat="1" ht="25.5" customHeight="1">
      <c r="A149" s="292"/>
      <c r="B149" s="293"/>
      <c r="C149" s="337"/>
      <c r="D149" s="294"/>
      <c r="E149" s="295"/>
      <c r="F149" s="296"/>
      <c r="G149" s="312"/>
      <c r="H149" s="295"/>
      <c r="I149" s="297"/>
      <c r="J149" s="298"/>
      <c r="K149" s="302"/>
      <c r="L149" s="313"/>
      <c r="M149" s="314"/>
      <c r="N149" s="313"/>
      <c r="O149" s="314"/>
      <c r="Q149" s="315"/>
      <c r="R149" s="294"/>
      <c r="S149" s="78"/>
    </row>
    <row r="150" spans="1:19" s="6" customFormat="1" ht="25.5" customHeight="1">
      <c r="A150" s="292"/>
      <c r="B150" s="293"/>
      <c r="C150" s="337"/>
      <c r="D150" s="294"/>
      <c r="E150" s="295"/>
      <c r="F150" s="296"/>
      <c r="G150" s="312"/>
      <c r="H150" s="295"/>
      <c r="I150" s="297"/>
      <c r="J150" s="298"/>
      <c r="K150" s="302"/>
      <c r="L150" s="313"/>
      <c r="M150" s="314"/>
      <c r="N150" s="313"/>
      <c r="O150" s="314"/>
      <c r="Q150" s="315"/>
      <c r="R150" s="294"/>
      <c r="S150" s="78"/>
    </row>
    <row r="151" spans="1:19" s="6" customFormat="1" ht="25.5" customHeight="1">
      <c r="A151" s="292"/>
      <c r="B151" s="293"/>
      <c r="C151" s="337"/>
      <c r="D151" s="294"/>
      <c r="E151" s="295"/>
      <c r="F151" s="296"/>
      <c r="G151" s="312"/>
      <c r="H151" s="295"/>
      <c r="I151" s="297"/>
      <c r="J151" s="298"/>
      <c r="K151" s="302"/>
      <c r="L151" s="313"/>
      <c r="M151" s="314"/>
      <c r="N151" s="313"/>
      <c r="O151" s="314"/>
      <c r="Q151" s="315"/>
      <c r="R151" s="294"/>
      <c r="S151" s="78"/>
    </row>
    <row r="152" spans="1:19" s="6" customFormat="1" ht="25.5" customHeight="1">
      <c r="A152" s="292"/>
      <c r="B152" s="293"/>
      <c r="C152" s="337"/>
      <c r="D152" s="294"/>
      <c r="E152" s="295"/>
      <c r="F152" s="296"/>
      <c r="G152" s="312"/>
      <c r="H152" s="295"/>
      <c r="I152" s="297"/>
      <c r="J152" s="298"/>
      <c r="K152" s="302"/>
      <c r="L152" s="313"/>
      <c r="M152" s="314"/>
      <c r="N152" s="313"/>
      <c r="O152" s="314"/>
      <c r="Q152" s="315"/>
      <c r="R152" s="294"/>
      <c r="S152" s="78"/>
    </row>
    <row r="153" spans="1:19" s="6" customFormat="1" ht="4.5" customHeight="1">
      <c r="A153" s="292"/>
      <c r="B153" s="293"/>
      <c r="C153" s="337"/>
      <c r="D153" s="294"/>
      <c r="E153" s="295"/>
      <c r="F153" s="296"/>
      <c r="G153" s="300"/>
      <c r="H153" s="295"/>
      <c r="I153" s="297"/>
      <c r="J153" s="298"/>
      <c r="K153" s="302"/>
      <c r="L153" s="313"/>
      <c r="M153" s="314"/>
      <c r="N153" s="313"/>
      <c r="O153" s="314"/>
      <c r="Q153" s="315"/>
      <c r="R153" s="294"/>
      <c r="S153" s="318"/>
    </row>
    <row r="154" spans="1:19" ht="34.5" customHeight="1">
      <c r="A154" s="801"/>
      <c r="B154" s="801"/>
      <c r="C154" s="801"/>
      <c r="D154" s="301"/>
      <c r="E154" s="12"/>
      <c r="F154" s="41"/>
      <c r="G154" s="301"/>
      <c r="H154" s="12"/>
      <c r="I154" s="301"/>
      <c r="J154" s="37"/>
      <c r="K154" s="302"/>
      <c r="L154" s="308"/>
      <c r="M154" s="319"/>
      <c r="N154" s="308"/>
      <c r="O154" s="319"/>
      <c r="Q154" s="315"/>
      <c r="R154" s="294"/>
      <c r="S154" s="318"/>
    </row>
    <row r="155" spans="1:19" s="6" customFormat="1" ht="25.5" customHeight="1">
      <c r="B155" s="49"/>
      <c r="C155" s="336"/>
      <c r="E155" s="46"/>
      <c r="G155" s="282"/>
      <c r="H155" s="46"/>
      <c r="I155" s="282"/>
      <c r="J155" s="282"/>
      <c r="K155" s="282"/>
      <c r="L155" s="48"/>
      <c r="M155" s="283"/>
      <c r="N155" s="48"/>
      <c r="O155" s="48"/>
      <c r="S155" s="77"/>
    </row>
    <row r="156" spans="1:19" s="6" customFormat="1" ht="25.5" customHeight="1">
      <c r="B156" s="49"/>
      <c r="C156" s="336"/>
      <c r="E156" s="46"/>
      <c r="G156" s="282"/>
      <c r="H156" s="46"/>
      <c r="I156" s="282"/>
      <c r="J156" s="282"/>
      <c r="K156" s="282"/>
      <c r="L156" s="48"/>
      <c r="M156" s="283"/>
      <c r="N156" s="48"/>
      <c r="O156" s="48"/>
      <c r="S156" s="77"/>
    </row>
    <row r="157" spans="1:19" s="6" customFormat="1" ht="25.5" customHeight="1">
      <c r="B157" s="49"/>
      <c r="C157" s="336"/>
      <c r="E157" s="46"/>
      <c r="G157" s="282"/>
      <c r="H157" s="46"/>
      <c r="I157" s="282"/>
      <c r="J157" s="282"/>
      <c r="K157" s="282"/>
      <c r="L157" s="74"/>
      <c r="M157" s="283"/>
      <c r="N157" s="48"/>
      <c r="O157" s="48"/>
      <c r="S157" s="77"/>
    </row>
    <row r="158" spans="1:19" s="6" customFormat="1" ht="25.5" customHeight="1">
      <c r="B158" s="49"/>
      <c r="C158" s="336"/>
      <c r="E158" s="46"/>
      <c r="G158" s="282"/>
      <c r="H158" s="46"/>
      <c r="I158" s="282"/>
      <c r="J158" s="802"/>
      <c r="K158" s="802"/>
      <c r="L158" s="802"/>
      <c r="M158" s="283"/>
      <c r="N158" s="48"/>
      <c r="O158" s="48"/>
      <c r="S158" s="77"/>
    </row>
    <row r="159" spans="1:19" s="6" customFormat="1" ht="25.5" customHeight="1">
      <c r="B159" s="49"/>
      <c r="C159" s="336"/>
      <c r="E159" s="46"/>
      <c r="G159" s="282"/>
      <c r="H159" s="46"/>
      <c r="I159" s="282"/>
      <c r="J159" s="802"/>
      <c r="K159" s="802"/>
      <c r="L159" s="802"/>
      <c r="M159" s="283"/>
      <c r="N159" s="48"/>
      <c r="O159" s="48"/>
      <c r="S159" s="77"/>
    </row>
    <row r="160" spans="1:19" s="6" customFormat="1" ht="25.5" customHeight="1">
      <c r="B160" s="49"/>
      <c r="C160" s="336"/>
      <c r="E160" s="46"/>
      <c r="G160" s="282"/>
      <c r="H160" s="46"/>
      <c r="I160" s="282"/>
      <c r="J160" s="282"/>
      <c r="K160" s="282"/>
      <c r="L160" s="48"/>
      <c r="M160" s="283"/>
      <c r="N160" s="48"/>
      <c r="O160" s="48"/>
      <c r="S160" s="77"/>
    </row>
    <row r="161" spans="2:19" s="6" customFormat="1" ht="25.5" customHeight="1">
      <c r="B161" s="49"/>
      <c r="C161" s="336"/>
      <c r="E161" s="46"/>
      <c r="G161" s="282"/>
      <c r="H161" s="46"/>
      <c r="I161" s="282"/>
      <c r="J161" s="282"/>
      <c r="K161" s="282"/>
      <c r="L161" s="48"/>
      <c r="M161" s="283"/>
      <c r="N161" s="48"/>
      <c r="O161" s="48"/>
      <c r="S161" s="77"/>
    </row>
    <row r="162" spans="2:19" s="6" customFormat="1" ht="25.5" customHeight="1">
      <c r="B162" s="49"/>
      <c r="C162" s="336"/>
      <c r="E162" s="46"/>
      <c r="G162" s="282"/>
      <c r="H162" s="46"/>
      <c r="I162" s="282"/>
      <c r="J162" s="282"/>
      <c r="K162" s="282"/>
      <c r="L162" s="48"/>
      <c r="M162" s="283"/>
      <c r="N162" s="48"/>
      <c r="O162" s="48"/>
      <c r="S162" s="77"/>
    </row>
    <row r="163" spans="2:19" s="6" customFormat="1" ht="25.5" customHeight="1">
      <c r="B163" s="49"/>
      <c r="C163" s="336"/>
      <c r="E163" s="46"/>
      <c r="G163" s="282"/>
      <c r="H163" s="46"/>
      <c r="I163" s="282"/>
      <c r="J163" s="282"/>
      <c r="K163" s="282"/>
      <c r="L163" s="48"/>
      <c r="M163" s="283"/>
      <c r="N163" s="48"/>
      <c r="O163" s="48"/>
      <c r="S163" s="77"/>
    </row>
    <row r="164" spans="2:19" s="6" customFormat="1" ht="25.5" customHeight="1">
      <c r="B164" s="49"/>
      <c r="C164" s="336"/>
      <c r="E164" s="46"/>
      <c r="G164" s="282"/>
      <c r="H164" s="46"/>
      <c r="I164" s="282"/>
      <c r="J164" s="282"/>
      <c r="K164" s="282"/>
      <c r="L164" s="48"/>
      <c r="M164" s="283"/>
      <c r="N164" s="48"/>
      <c r="O164" s="48"/>
      <c r="S164" s="77"/>
    </row>
    <row r="165" spans="2:19" s="6" customFormat="1" ht="25.5" customHeight="1">
      <c r="B165" s="49"/>
      <c r="C165" s="336"/>
      <c r="E165" s="46"/>
      <c r="G165" s="282"/>
      <c r="H165" s="46"/>
      <c r="I165" s="282"/>
      <c r="J165" s="282"/>
      <c r="K165" s="282"/>
      <c r="L165" s="48"/>
      <c r="M165" s="283"/>
      <c r="N165" s="48"/>
      <c r="O165" s="48"/>
      <c r="S165" s="77"/>
    </row>
    <row r="166" spans="2:19" s="6" customFormat="1" ht="25.5" customHeight="1">
      <c r="B166" s="49"/>
      <c r="C166" s="336"/>
      <c r="E166" s="46"/>
      <c r="G166" s="282"/>
      <c r="H166" s="46"/>
      <c r="I166" s="282"/>
      <c r="J166" s="282"/>
      <c r="K166" s="282"/>
      <c r="L166" s="48"/>
      <c r="M166" s="283"/>
      <c r="N166" s="48"/>
      <c r="O166" s="48"/>
      <c r="S166" s="77"/>
    </row>
    <row r="167" spans="2:19" s="6" customFormat="1" ht="25.5" customHeight="1">
      <c r="B167" s="49"/>
      <c r="C167" s="336"/>
      <c r="E167" s="46"/>
      <c r="G167" s="282"/>
      <c r="H167" s="46"/>
      <c r="I167" s="282"/>
      <c r="J167" s="282"/>
      <c r="K167" s="282"/>
      <c r="L167" s="48"/>
      <c r="M167" s="283"/>
      <c r="N167" s="48"/>
      <c r="O167" s="48"/>
      <c r="S167" s="77"/>
    </row>
    <row r="168" spans="2:19" s="6" customFormat="1" ht="25.5" customHeight="1">
      <c r="B168" s="49"/>
      <c r="C168" s="336"/>
      <c r="E168" s="46"/>
      <c r="G168" s="282"/>
      <c r="H168" s="46"/>
      <c r="I168" s="282"/>
      <c r="J168" s="282"/>
      <c r="K168" s="282"/>
      <c r="L168" s="48"/>
      <c r="M168" s="283"/>
      <c r="N168" s="48"/>
      <c r="O168" s="48"/>
      <c r="S168" s="77"/>
    </row>
    <row r="169" spans="2:19" s="6" customFormat="1" ht="25.5" customHeight="1">
      <c r="B169" s="49"/>
      <c r="C169" s="336"/>
      <c r="E169" s="46"/>
      <c r="G169" s="282"/>
      <c r="H169" s="46"/>
      <c r="I169" s="282"/>
      <c r="J169" s="282"/>
      <c r="K169" s="282"/>
      <c r="L169" s="48"/>
      <c r="M169" s="283"/>
      <c r="N169" s="48"/>
      <c r="O169" s="48"/>
      <c r="S169" s="77"/>
    </row>
    <row r="170" spans="2:19" s="6" customFormat="1" ht="25.5" customHeight="1">
      <c r="B170" s="49"/>
      <c r="C170" s="336"/>
      <c r="E170" s="46"/>
      <c r="G170" s="282"/>
      <c r="H170" s="46"/>
      <c r="I170" s="282"/>
      <c r="J170" s="282"/>
      <c r="K170" s="282"/>
      <c r="L170" s="48"/>
      <c r="M170" s="283"/>
      <c r="N170" s="48"/>
      <c r="O170" s="48"/>
      <c r="S170" s="77"/>
    </row>
    <row r="171" spans="2:19" s="6" customFormat="1" ht="25.5" customHeight="1">
      <c r="B171" s="49"/>
      <c r="C171" s="336"/>
      <c r="E171" s="46"/>
      <c r="G171" s="282"/>
      <c r="H171" s="46"/>
      <c r="I171" s="282"/>
      <c r="J171" s="282"/>
      <c r="K171" s="282"/>
      <c r="L171" s="48"/>
      <c r="M171" s="283"/>
      <c r="N171" s="48"/>
      <c r="O171" s="48"/>
      <c r="S171" s="77"/>
    </row>
    <row r="172" spans="2:19" s="6" customFormat="1" ht="25.5" customHeight="1">
      <c r="B172" s="49"/>
      <c r="C172" s="336"/>
      <c r="E172" s="46"/>
      <c r="G172" s="282"/>
      <c r="H172" s="46"/>
      <c r="I172" s="282"/>
      <c r="J172" s="282"/>
      <c r="K172" s="282"/>
      <c r="L172" s="48"/>
      <c r="M172" s="283"/>
      <c r="N172" s="48"/>
      <c r="O172" s="48"/>
      <c r="S172" s="77"/>
    </row>
    <row r="173" spans="2:19" s="6" customFormat="1" ht="25.5" customHeight="1">
      <c r="B173" s="49"/>
      <c r="C173" s="336"/>
      <c r="E173" s="46"/>
      <c r="G173" s="282"/>
      <c r="H173" s="46"/>
      <c r="I173" s="282"/>
      <c r="J173" s="282"/>
      <c r="K173" s="282"/>
      <c r="L173" s="48"/>
      <c r="M173" s="283"/>
      <c r="N173" s="48"/>
      <c r="O173" s="48"/>
      <c r="S173" s="77"/>
    </row>
    <row r="174" spans="2:19" s="6" customFormat="1" ht="25.5" customHeight="1">
      <c r="B174" s="49"/>
      <c r="C174" s="336"/>
      <c r="E174" s="46"/>
      <c r="G174" s="282"/>
      <c r="H174" s="46"/>
      <c r="I174" s="282"/>
      <c r="J174" s="282"/>
      <c r="K174" s="282"/>
      <c r="L174" s="48"/>
      <c r="M174" s="283"/>
      <c r="N174" s="48"/>
      <c r="O174" s="48"/>
      <c r="S174" s="77"/>
    </row>
    <row r="175" spans="2:19" s="6" customFormat="1" ht="25.5" customHeight="1">
      <c r="B175" s="49"/>
      <c r="C175" s="336"/>
      <c r="E175" s="46"/>
      <c r="G175" s="282"/>
      <c r="H175" s="46"/>
      <c r="I175" s="282"/>
      <c r="J175" s="282"/>
      <c r="K175" s="282"/>
      <c r="L175" s="48"/>
      <c r="M175" s="283"/>
      <c r="N175" s="48"/>
      <c r="O175" s="48"/>
      <c r="S175" s="77"/>
    </row>
    <row r="176" spans="2:19" s="6" customFormat="1" ht="25.5" customHeight="1">
      <c r="B176" s="49"/>
      <c r="C176" s="336"/>
      <c r="E176" s="46"/>
      <c r="G176" s="282"/>
      <c r="H176" s="46"/>
      <c r="I176" s="282"/>
      <c r="J176" s="282"/>
      <c r="K176" s="282"/>
      <c r="L176" s="48"/>
      <c r="M176" s="283"/>
      <c r="N176" s="48"/>
      <c r="O176" s="48"/>
      <c r="S176" s="77"/>
    </row>
    <row r="177" spans="1:19" s="6" customFormat="1" ht="25.5" customHeight="1">
      <c r="B177" s="49"/>
      <c r="C177" s="336"/>
      <c r="E177" s="46"/>
      <c r="G177" s="282"/>
      <c r="H177" s="46"/>
      <c r="I177" s="282"/>
      <c r="J177" s="282"/>
      <c r="K177" s="282"/>
      <c r="L177" s="48"/>
      <c r="M177" s="283"/>
      <c r="N177" s="48"/>
      <c r="O177" s="48"/>
      <c r="S177" s="77"/>
    </row>
    <row r="178" spans="1:19" s="6" customFormat="1" ht="25.5" customHeight="1">
      <c r="B178" s="49"/>
      <c r="C178" s="336"/>
      <c r="E178" s="46"/>
      <c r="G178" s="282"/>
      <c r="H178" s="46"/>
      <c r="I178" s="282"/>
      <c r="J178" s="282"/>
      <c r="K178" s="282"/>
      <c r="L178" s="48"/>
      <c r="M178" s="283"/>
      <c r="N178" s="48"/>
      <c r="O178" s="48"/>
      <c r="S178" s="77"/>
    </row>
    <row r="179" spans="1:19" s="6" customFormat="1" ht="25.5" customHeight="1">
      <c r="B179" s="49"/>
      <c r="C179" s="336"/>
      <c r="E179" s="46"/>
      <c r="G179" s="282"/>
      <c r="H179" s="46"/>
      <c r="I179" s="282"/>
      <c r="J179" s="282"/>
      <c r="K179" s="282"/>
      <c r="L179" s="48"/>
      <c r="M179" s="283"/>
      <c r="N179" s="48"/>
      <c r="O179" s="48"/>
      <c r="S179" s="77"/>
    </row>
    <row r="180" spans="1:19" s="6" customFormat="1" ht="25.5" customHeight="1">
      <c r="B180" s="49"/>
      <c r="C180" s="336"/>
      <c r="E180" s="46"/>
      <c r="G180" s="282"/>
      <c r="H180" s="46"/>
      <c r="I180" s="282"/>
      <c r="J180" s="282"/>
      <c r="K180" s="282"/>
      <c r="L180" s="48"/>
      <c r="M180" s="283"/>
      <c r="N180" s="48"/>
      <c r="O180" s="48"/>
      <c r="S180" s="77"/>
    </row>
    <row r="181" spans="1:19" s="6" customFormat="1" ht="25.5" customHeight="1">
      <c r="B181" s="49"/>
      <c r="C181" s="336"/>
      <c r="E181" s="46"/>
      <c r="G181" s="282"/>
      <c r="H181" s="46"/>
      <c r="I181" s="282"/>
      <c r="J181" s="282"/>
      <c r="K181" s="282"/>
      <c r="L181" s="48"/>
      <c r="M181" s="283"/>
      <c r="N181" s="48"/>
      <c r="O181" s="48"/>
      <c r="S181" s="77"/>
    </row>
    <row r="182" spans="1:19" s="6" customFormat="1" ht="25.5" customHeight="1">
      <c r="B182" s="49"/>
      <c r="C182" s="336"/>
      <c r="E182" s="46"/>
      <c r="G182" s="282"/>
      <c r="H182" s="46"/>
      <c r="I182" s="282"/>
      <c r="J182" s="282"/>
      <c r="K182" s="282"/>
      <c r="L182" s="48"/>
      <c r="M182" s="283"/>
      <c r="N182" s="48"/>
      <c r="O182" s="48"/>
      <c r="S182" s="77"/>
    </row>
    <row r="183" spans="1:19" s="6" customFormat="1" ht="25.5" customHeight="1">
      <c r="B183" s="49"/>
      <c r="C183" s="336"/>
      <c r="E183" s="46"/>
      <c r="G183" s="282"/>
      <c r="H183" s="46"/>
      <c r="I183" s="282"/>
      <c r="J183" s="282"/>
      <c r="K183" s="282"/>
      <c r="L183" s="48"/>
      <c r="M183" s="283"/>
      <c r="N183" s="48"/>
      <c r="O183" s="48"/>
      <c r="S183" s="77"/>
    </row>
    <row r="184" spans="1:19" s="6" customFormat="1" ht="25.5" customHeight="1">
      <c r="B184" s="49"/>
      <c r="C184" s="336"/>
      <c r="E184" s="46"/>
      <c r="G184" s="282"/>
      <c r="H184" s="46"/>
      <c r="I184" s="282"/>
      <c r="J184" s="282"/>
      <c r="K184" s="282"/>
      <c r="L184" s="48"/>
      <c r="M184" s="283"/>
      <c r="N184" s="48"/>
      <c r="O184" s="48"/>
      <c r="S184" s="77"/>
    </row>
    <row r="185" spans="1:19" s="6" customFormat="1" ht="25.5" customHeight="1">
      <c r="B185" s="49"/>
      <c r="C185" s="336"/>
      <c r="E185" s="46"/>
      <c r="G185" s="282"/>
      <c r="H185" s="46"/>
      <c r="I185" s="282"/>
      <c r="J185" s="282"/>
      <c r="K185" s="282"/>
      <c r="L185" s="48"/>
      <c r="M185" s="283"/>
      <c r="N185" s="48"/>
      <c r="O185" s="48"/>
      <c r="S185" s="77"/>
    </row>
    <row r="186" spans="1:19" s="6" customFormat="1" ht="25.5" customHeight="1">
      <c r="B186" s="49"/>
      <c r="C186" s="336"/>
      <c r="E186" s="46"/>
      <c r="G186" s="282"/>
      <c r="H186" s="46"/>
      <c r="I186" s="282"/>
      <c r="J186" s="282"/>
      <c r="K186" s="282"/>
      <c r="L186" s="48"/>
      <c r="M186" s="283"/>
      <c r="N186" s="48"/>
      <c r="O186" s="48"/>
      <c r="S186" s="77"/>
    </row>
    <row r="187" spans="1:19" s="6" customFormat="1" ht="25.5" customHeight="1">
      <c r="B187" s="49"/>
      <c r="C187" s="336"/>
      <c r="E187" s="46"/>
      <c r="G187" s="282"/>
      <c r="H187" s="46"/>
      <c r="I187" s="282"/>
      <c r="J187" s="282"/>
      <c r="K187" s="282"/>
      <c r="L187" s="48"/>
      <c r="M187" s="283"/>
      <c r="N187" s="48"/>
      <c r="O187" s="48"/>
      <c r="S187" s="77"/>
    </row>
    <row r="188" spans="1:19" s="6" customFormat="1" ht="25.5" customHeight="1">
      <c r="B188" s="49"/>
      <c r="C188" s="336"/>
      <c r="E188" s="46"/>
      <c r="G188" s="282"/>
      <c r="H188" s="46"/>
      <c r="I188" s="282"/>
      <c r="J188" s="282"/>
      <c r="K188" s="282"/>
      <c r="L188" s="48"/>
      <c r="M188" s="283"/>
      <c r="N188" s="48"/>
      <c r="O188" s="48"/>
      <c r="S188" s="77"/>
    </row>
    <row r="189" spans="1:19" s="6" customFormat="1" ht="25.5" customHeight="1">
      <c r="A189" s="7"/>
      <c r="B189" s="8"/>
      <c r="C189" s="335"/>
      <c r="D189" s="7"/>
      <c r="E189" s="14"/>
      <c r="F189" s="7"/>
      <c r="G189" s="9"/>
      <c r="H189" s="14"/>
      <c r="I189" s="9"/>
      <c r="J189" s="9"/>
      <c r="K189" s="9"/>
      <c r="L189" s="48"/>
      <c r="M189" s="283"/>
      <c r="N189" s="48"/>
      <c r="O189" s="48"/>
      <c r="S189" s="77"/>
    </row>
    <row r="190" spans="1:19" s="6" customFormat="1" ht="25.5" customHeight="1">
      <c r="A190" s="7"/>
      <c r="B190" s="8"/>
      <c r="C190" s="335"/>
      <c r="D190" s="7"/>
      <c r="E190" s="14"/>
      <c r="F190" s="7"/>
      <c r="G190" s="9"/>
      <c r="H190" s="14"/>
      <c r="I190" s="9"/>
      <c r="J190" s="9"/>
      <c r="K190" s="9"/>
      <c r="L190" s="48"/>
      <c r="M190" s="283"/>
      <c r="N190" s="48"/>
      <c r="O190" s="48"/>
      <c r="S190" s="77"/>
    </row>
    <row r="191" spans="1:19" ht="25.5" customHeight="1">
      <c r="S191" s="78">
        <f>SUBTOTAL(9,S13:S35)</f>
        <v>132.26</v>
      </c>
    </row>
  </sheetData>
  <autoFilter ref="Q1:S190"/>
  <mergeCells count="20">
    <mergeCell ref="A1:M1"/>
    <mergeCell ref="D116:E116"/>
    <mergeCell ref="G116:H116"/>
    <mergeCell ref="I116:J116"/>
    <mergeCell ref="L8:M8"/>
    <mergeCell ref="L116:M116"/>
    <mergeCell ref="D7:E7"/>
    <mergeCell ref="G7:H7"/>
    <mergeCell ref="I7:J7"/>
    <mergeCell ref="Q8:S8"/>
    <mergeCell ref="N116:O116"/>
    <mergeCell ref="A154:C154"/>
    <mergeCell ref="J159:L159"/>
    <mergeCell ref="Q116:S116"/>
    <mergeCell ref="N8:O8"/>
    <mergeCell ref="A110:C110"/>
    <mergeCell ref="D8:E8"/>
    <mergeCell ref="G8:H8"/>
    <mergeCell ref="I8:J8"/>
    <mergeCell ref="J158:L158"/>
  </mergeCells>
  <pageMargins left="0.2" right="0.2" top="0.75" bottom="0.28999999999999998" header="0.3" footer="0.3"/>
  <pageSetup paperSize="9" scale="50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M129"/>
  <sheetViews>
    <sheetView showGridLines="0" view="pageBreakPreview" topLeftCell="A120" zoomScaleNormal="200" zoomScaleSheetLayoutView="100" workbookViewId="0">
      <selection activeCell="F127" sqref="F127"/>
    </sheetView>
  </sheetViews>
  <sheetFormatPr defaultRowHeight="25.5" customHeight="1"/>
  <cols>
    <col min="1" max="1" width="11.5703125" style="7" customWidth="1"/>
    <col min="2" max="2" width="30.140625" style="8" customWidth="1"/>
    <col min="3" max="3" width="11" style="481" customWidth="1"/>
    <col min="4" max="4" width="15.140625" style="5" customWidth="1"/>
    <col min="5" max="5" width="4.5703125" style="14" customWidth="1"/>
    <col min="6" max="6" width="26.85546875" style="14" customWidth="1"/>
    <col min="7" max="7" width="14" style="7" bestFit="1" customWidth="1"/>
    <col min="8" max="8" width="7" style="7" bestFit="1" customWidth="1"/>
    <col min="9" max="9" width="4.28515625" style="85" customWidth="1"/>
    <col min="10" max="10" width="33.5703125" style="7" customWidth="1"/>
    <col min="11" max="12" width="9.140625" style="7" customWidth="1"/>
    <col min="13" max="13" width="11.85546875" style="7" customWidth="1"/>
    <col min="14" max="16384" width="9.140625" style="7"/>
  </cols>
  <sheetData>
    <row r="1" spans="1:13" s="6" customFormat="1" ht="21" customHeight="1" thickBot="1">
      <c r="A1" s="88" t="s">
        <v>67</v>
      </c>
      <c r="B1" s="88"/>
      <c r="C1" s="88"/>
      <c r="D1" s="89"/>
      <c r="E1" s="88"/>
      <c r="F1" s="92"/>
      <c r="I1" s="84"/>
    </row>
    <row r="2" spans="1:13" ht="25.5" customHeight="1">
      <c r="A2" s="43"/>
      <c r="B2" s="44"/>
      <c r="C2" s="447"/>
      <c r="D2" s="45"/>
      <c r="E2" s="45"/>
      <c r="F2" s="45"/>
    </row>
    <row r="3" spans="1:13" s="60" customFormat="1" ht="25.5" customHeight="1">
      <c r="A3" s="56" t="str">
        <f>+'[2]K-LUNCH &amp; K DINNER'!A3</f>
        <v>Outlet :</v>
      </c>
      <c r="B3" s="57" t="str">
        <f>+'K-LUNCH &amp; K DINNER'!B3</f>
        <v>CCS OUTLET</v>
      </c>
      <c r="C3" s="58"/>
      <c r="D3" s="59"/>
      <c r="E3" s="59"/>
      <c r="F3" s="59"/>
      <c r="I3" s="86"/>
    </row>
    <row r="4" spans="1:13" s="60" customFormat="1" ht="25.5" customHeight="1">
      <c r="A4" s="56" t="str">
        <f>+'[2]K-LUNCH &amp; K DINNER'!A4</f>
        <v>Month :</v>
      </c>
      <c r="B4" s="61">
        <f>+'[2]K-LUNCH &amp; K DINNER'!B4</f>
        <v>41395</v>
      </c>
      <c r="C4" s="58"/>
      <c r="D4" s="59"/>
      <c r="E4" s="59"/>
      <c r="F4" s="59"/>
      <c r="I4" s="86"/>
    </row>
    <row r="5" spans="1:13" s="66" customFormat="1" ht="12" customHeight="1">
      <c r="A5" s="62"/>
      <c r="B5" s="63"/>
      <c r="C5" s="64"/>
      <c r="D5" s="65"/>
      <c r="E5" s="65"/>
      <c r="F5" s="65"/>
      <c r="I5" s="87"/>
    </row>
    <row r="6" spans="1:13" s="6" customFormat="1" ht="25.5" customHeight="1" thickBot="1">
      <c r="A6" s="54"/>
      <c r="B6" s="49"/>
      <c r="C6" s="448"/>
      <c r="D6" s="47"/>
      <c r="E6" s="46"/>
      <c r="F6" s="46"/>
      <c r="I6" s="84"/>
    </row>
    <row r="7" spans="1:13" s="6" customFormat="1" ht="34.5" customHeight="1" thickBot="1">
      <c r="A7" s="449"/>
      <c r="B7" s="450"/>
      <c r="C7" s="451"/>
      <c r="D7" s="452" t="s">
        <v>455</v>
      </c>
      <c r="E7" s="452"/>
      <c r="F7" s="453"/>
      <c r="G7" s="452" t="s">
        <v>455</v>
      </c>
      <c r="H7" s="454"/>
      <c r="I7" s="455"/>
      <c r="J7" s="811" t="s">
        <v>50</v>
      </c>
      <c r="K7" s="812"/>
      <c r="L7" s="813"/>
      <c r="M7" s="456"/>
    </row>
    <row r="8" spans="1:13" s="6" customFormat="1" ht="25.5" customHeight="1">
      <c r="A8" s="457" t="s">
        <v>40</v>
      </c>
      <c r="B8" s="458" t="s">
        <v>32</v>
      </c>
      <c r="C8" s="459" t="s">
        <v>44</v>
      </c>
      <c r="D8" s="460" t="s">
        <v>51</v>
      </c>
      <c r="E8" s="460"/>
      <c r="F8" s="461" t="s">
        <v>32</v>
      </c>
      <c r="G8" s="462" t="s">
        <v>51</v>
      </c>
      <c r="H8" s="463" t="s">
        <v>456</v>
      </c>
      <c r="I8" s="440"/>
      <c r="J8" s="441" t="s">
        <v>53</v>
      </c>
      <c r="K8" s="150" t="s">
        <v>52</v>
      </c>
      <c r="L8" s="151" t="s">
        <v>19</v>
      </c>
      <c r="M8" s="464" t="s">
        <v>31</v>
      </c>
    </row>
    <row r="9" spans="1:13" ht="25.5" customHeight="1" thickBot="1">
      <c r="A9" s="465"/>
      <c r="B9" s="4"/>
      <c r="C9" s="433" t="s">
        <v>35</v>
      </c>
      <c r="D9" s="443" t="s">
        <v>36</v>
      </c>
      <c r="E9" s="443"/>
      <c r="F9" s="446"/>
      <c r="G9" s="90" t="s">
        <v>36</v>
      </c>
      <c r="H9" s="438" t="s">
        <v>36</v>
      </c>
      <c r="I9" s="440"/>
      <c r="J9" s="146" t="s">
        <v>36</v>
      </c>
      <c r="K9" s="152" t="s">
        <v>68</v>
      </c>
      <c r="L9" s="153" t="s">
        <v>69</v>
      </c>
      <c r="M9" s="466" t="s">
        <v>35</v>
      </c>
    </row>
    <row r="10" spans="1:13" ht="34.5" customHeight="1">
      <c r="A10" s="467"/>
      <c r="B10" s="444" t="s">
        <v>450</v>
      </c>
      <c r="C10" s="434"/>
      <c r="D10" s="445"/>
      <c r="E10" s="445"/>
      <c r="F10" s="444"/>
      <c r="G10" s="91"/>
      <c r="H10" s="439"/>
      <c r="I10" s="437"/>
      <c r="J10" s="149"/>
      <c r="K10" s="154"/>
      <c r="L10" s="155"/>
      <c r="M10" s="468"/>
    </row>
    <row r="11" spans="1:13" ht="34.5" customHeight="1">
      <c r="A11" s="467">
        <v>1</v>
      </c>
      <c r="B11" s="83" t="s">
        <v>152</v>
      </c>
      <c r="C11" s="432">
        <f>0.27/38</f>
        <v>7.1052631578947369E-3</v>
      </c>
      <c r="D11" s="445">
        <f>VLOOKUP(B11,Summary!$B$30:$AK$401,5,FALSE)</f>
        <v>12</v>
      </c>
      <c r="E11" s="445"/>
      <c r="F11" s="293"/>
      <c r="G11" s="91"/>
      <c r="H11" s="439">
        <f t="shared" ref="H11:H26" si="0">+G11+D11</f>
        <v>12</v>
      </c>
      <c r="I11" s="437"/>
      <c r="J11" s="469" t="s">
        <v>441</v>
      </c>
      <c r="K11" s="154">
        <v>75</v>
      </c>
      <c r="L11" s="155">
        <f>+K11*H11</f>
        <v>900</v>
      </c>
      <c r="M11" s="468">
        <f>+L11*C11</f>
        <v>6.3947368421052628</v>
      </c>
    </row>
    <row r="12" spans="1:13" ht="34.5" customHeight="1">
      <c r="A12" s="467">
        <f>+A11+1</f>
        <v>2</v>
      </c>
      <c r="B12" s="83" t="s">
        <v>281</v>
      </c>
      <c r="C12" s="432">
        <v>2E-3</v>
      </c>
      <c r="D12" s="445">
        <f>VLOOKUP(B12,Summary!$B$30:$AK$401,5,FALSE)</f>
        <v>21</v>
      </c>
      <c r="E12" s="445"/>
      <c r="F12" s="293"/>
      <c r="G12" s="91"/>
      <c r="H12" s="439">
        <f t="shared" si="0"/>
        <v>21</v>
      </c>
      <c r="I12" s="437"/>
      <c r="J12" s="166" t="s">
        <v>335</v>
      </c>
      <c r="K12" s="154">
        <v>80</v>
      </c>
      <c r="L12" s="155">
        <f t="shared" ref="L12:L17" si="1">+K12*H12</f>
        <v>1680</v>
      </c>
      <c r="M12" s="468">
        <f t="shared" ref="M12:M65" si="2">+L12*C12</f>
        <v>3.36</v>
      </c>
    </row>
    <row r="13" spans="1:13" ht="34.5" customHeight="1">
      <c r="A13" s="467">
        <f t="shared" ref="A13:A51" si="3">+A12+1</f>
        <v>3</v>
      </c>
      <c r="B13" s="83" t="s">
        <v>282</v>
      </c>
      <c r="C13" s="432">
        <v>1.5E-3</v>
      </c>
      <c r="D13" s="445">
        <f>VLOOKUP(B13,Summary!$B$30:$AK$401,5,FALSE)</f>
        <v>0</v>
      </c>
      <c r="E13" s="445"/>
      <c r="F13" s="293"/>
      <c r="G13" s="91"/>
      <c r="H13" s="439">
        <f t="shared" si="0"/>
        <v>0</v>
      </c>
      <c r="I13" s="437"/>
      <c r="J13" s="469" t="s">
        <v>444</v>
      </c>
      <c r="K13" s="154">
        <v>180</v>
      </c>
      <c r="L13" s="155">
        <f t="shared" si="1"/>
        <v>0</v>
      </c>
      <c r="M13" s="468">
        <f t="shared" si="2"/>
        <v>0</v>
      </c>
    </row>
    <row r="14" spans="1:13" ht="34.5" customHeight="1">
      <c r="A14" s="467">
        <f t="shared" si="3"/>
        <v>4</v>
      </c>
      <c r="B14" s="483" t="s">
        <v>153</v>
      </c>
      <c r="C14" s="432">
        <f>0.38/200</f>
        <v>1.9E-3</v>
      </c>
      <c r="D14" s="445">
        <f>VLOOKUP(B14,Summary!$B$30:$AK$401,5,FALSE)</f>
        <v>4</v>
      </c>
      <c r="E14" s="445"/>
      <c r="F14" s="293"/>
      <c r="G14" s="91"/>
      <c r="H14" s="439">
        <f t="shared" si="0"/>
        <v>4</v>
      </c>
      <c r="I14" s="437"/>
      <c r="J14" s="166" t="s">
        <v>442</v>
      </c>
      <c r="K14" s="154">
        <v>200</v>
      </c>
      <c r="L14" s="155">
        <f t="shared" si="1"/>
        <v>800</v>
      </c>
      <c r="M14" s="468">
        <f t="shared" si="2"/>
        <v>1.52</v>
      </c>
    </row>
    <row r="15" spans="1:13" ht="34.5" customHeight="1">
      <c r="A15" s="467">
        <f t="shared" si="3"/>
        <v>5</v>
      </c>
      <c r="B15" s="83" t="s">
        <v>154</v>
      </c>
      <c r="C15" s="432">
        <v>5.8999999999999999E-3</v>
      </c>
      <c r="D15" s="445">
        <f>VLOOKUP(B15,Summary!$B$30:$AK$401,5,FALSE)</f>
        <v>38</v>
      </c>
      <c r="E15" s="445"/>
      <c r="F15" s="293"/>
      <c r="G15" s="91"/>
      <c r="H15" s="439">
        <f t="shared" si="0"/>
        <v>38</v>
      </c>
      <c r="I15" s="437"/>
      <c r="J15" s="469" t="s">
        <v>443</v>
      </c>
      <c r="K15" s="154">
        <v>75</v>
      </c>
      <c r="L15" s="155">
        <f>+K15*H15</f>
        <v>2850</v>
      </c>
      <c r="M15" s="468">
        <f t="shared" si="2"/>
        <v>16.815000000000001</v>
      </c>
    </row>
    <row r="16" spans="1:13" ht="34.5" hidden="1" customHeight="1">
      <c r="A16" s="467">
        <f t="shared" si="3"/>
        <v>6</v>
      </c>
      <c r="B16" s="293" t="s">
        <v>155</v>
      </c>
      <c r="C16" s="432">
        <f>0.28/30</f>
        <v>9.3333333333333341E-3</v>
      </c>
      <c r="D16" s="445">
        <f>VLOOKUP(B16,Summary!$B$30:$AK$401,5,FALSE)</f>
        <v>17</v>
      </c>
      <c r="E16" s="445"/>
      <c r="F16" s="293"/>
      <c r="G16" s="91"/>
      <c r="H16" s="439">
        <f t="shared" si="0"/>
        <v>17</v>
      </c>
      <c r="I16" s="437"/>
      <c r="J16" s="469"/>
      <c r="K16" s="154"/>
      <c r="L16" s="155">
        <f>+K16*H16</f>
        <v>0</v>
      </c>
      <c r="M16" s="468">
        <f t="shared" si="2"/>
        <v>0</v>
      </c>
    </row>
    <row r="17" spans="1:13" ht="34.5" customHeight="1">
      <c r="A17" s="467">
        <f t="shared" si="3"/>
        <v>7</v>
      </c>
      <c r="B17" s="293" t="s">
        <v>283</v>
      </c>
      <c r="C17" s="432">
        <v>9.1000000000000004E-3</v>
      </c>
      <c r="D17" s="445">
        <f>VLOOKUP(B17,Summary!$B$30:$AK$401,5,FALSE)</f>
        <v>8</v>
      </c>
      <c r="E17" s="445"/>
      <c r="F17" s="293"/>
      <c r="G17" s="91"/>
      <c r="H17" s="439">
        <f t="shared" si="0"/>
        <v>8</v>
      </c>
      <c r="I17" s="437"/>
      <c r="J17" s="469" t="s">
        <v>445</v>
      </c>
      <c r="K17" s="154">
        <v>30</v>
      </c>
      <c r="L17" s="155">
        <f t="shared" si="1"/>
        <v>240</v>
      </c>
      <c r="M17" s="468">
        <f t="shared" si="2"/>
        <v>2.1840000000000002</v>
      </c>
    </row>
    <row r="18" spans="1:13" ht="34.5" customHeight="1">
      <c r="A18" s="467">
        <f t="shared" si="3"/>
        <v>8</v>
      </c>
      <c r="B18" s="293" t="s">
        <v>284</v>
      </c>
      <c r="C18" s="432">
        <v>9.1000000000000004E-3</v>
      </c>
      <c r="D18" s="445">
        <f>VLOOKUP(B18,Summary!$B$30:$AK$401,5,FALSE)</f>
        <v>2</v>
      </c>
      <c r="E18" s="445"/>
      <c r="F18" s="293"/>
      <c r="G18" s="91"/>
      <c r="H18" s="439">
        <f t="shared" si="0"/>
        <v>2</v>
      </c>
      <c r="I18" s="437"/>
      <c r="J18" s="469" t="s">
        <v>445</v>
      </c>
      <c r="K18" s="154">
        <v>30</v>
      </c>
      <c r="L18" s="155">
        <f t="shared" ref="L18:L43" si="4">+K18*H18</f>
        <v>60</v>
      </c>
      <c r="M18" s="468">
        <f t="shared" si="2"/>
        <v>0.54600000000000004</v>
      </c>
    </row>
    <row r="19" spans="1:13" ht="34.5" customHeight="1">
      <c r="A19" s="467">
        <f t="shared" si="3"/>
        <v>9</v>
      </c>
      <c r="B19" s="293" t="s">
        <v>156</v>
      </c>
      <c r="C19" s="432">
        <v>3.8999999999999998E-3</v>
      </c>
      <c r="D19" s="445">
        <f>VLOOKUP(B19,Summary!$B$30:$AK$401,5,FALSE)</f>
        <v>9</v>
      </c>
      <c r="E19" s="445"/>
      <c r="F19" s="293"/>
      <c r="G19" s="91"/>
      <c r="H19" s="439">
        <f t="shared" si="0"/>
        <v>9</v>
      </c>
      <c r="I19" s="437"/>
      <c r="J19" s="149" t="s">
        <v>448</v>
      </c>
      <c r="K19" s="154">
        <v>70</v>
      </c>
      <c r="L19" s="155">
        <f t="shared" si="4"/>
        <v>630</v>
      </c>
      <c r="M19" s="468">
        <f t="shared" si="2"/>
        <v>2.4569999999999999</v>
      </c>
    </row>
    <row r="20" spans="1:13" ht="34.5" hidden="1" customHeight="1">
      <c r="A20" s="467">
        <f t="shared" si="3"/>
        <v>10</v>
      </c>
      <c r="B20" s="293" t="s">
        <v>285</v>
      </c>
      <c r="C20" s="434">
        <f>0.7/80</f>
        <v>8.7499999999999991E-3</v>
      </c>
      <c r="D20" s="445">
        <f>VLOOKUP(B20,Summary!$B$30:$AK$401,5,FALSE)</f>
        <v>6</v>
      </c>
      <c r="E20" s="445"/>
      <c r="F20" s="293"/>
      <c r="G20" s="91"/>
      <c r="H20" s="439">
        <f t="shared" si="0"/>
        <v>6</v>
      </c>
      <c r="I20" s="437"/>
      <c r="J20" s="149"/>
      <c r="K20" s="154"/>
      <c r="L20" s="155">
        <f t="shared" si="4"/>
        <v>0</v>
      </c>
      <c r="M20" s="468">
        <f t="shared" si="2"/>
        <v>0</v>
      </c>
    </row>
    <row r="21" spans="1:13" ht="34.5" hidden="1" customHeight="1">
      <c r="A21" s="467">
        <f>+A20+1</f>
        <v>11</v>
      </c>
      <c r="B21" s="293" t="s">
        <v>286</v>
      </c>
      <c r="C21" s="434">
        <f>0.28/90</f>
        <v>3.1111111111111114E-3</v>
      </c>
      <c r="D21" s="445">
        <f>VLOOKUP(B21,Summary!$B$30:$AK$401,5,FALSE)</f>
        <v>0</v>
      </c>
      <c r="E21" s="445"/>
      <c r="F21" s="293"/>
      <c r="G21" s="91"/>
      <c r="H21" s="439">
        <f t="shared" si="0"/>
        <v>0</v>
      </c>
      <c r="I21" s="437"/>
      <c r="J21" s="149"/>
      <c r="K21" s="154"/>
      <c r="L21" s="155">
        <f t="shared" si="4"/>
        <v>0</v>
      </c>
      <c r="M21" s="468">
        <f t="shared" si="2"/>
        <v>0</v>
      </c>
    </row>
    <row r="22" spans="1:13" ht="34.5" customHeight="1">
      <c r="A22" s="467">
        <f>+A21+1</f>
        <v>12</v>
      </c>
      <c r="B22" s="293" t="s">
        <v>287</v>
      </c>
      <c r="C22" s="434">
        <v>7.4000000000000003E-3</v>
      </c>
      <c r="D22" s="445">
        <f>VLOOKUP(B22,Summary!$B$30:$AK$401,5,FALSE)</f>
        <v>0</v>
      </c>
      <c r="E22" s="445"/>
      <c r="F22" s="293"/>
      <c r="G22" s="91"/>
      <c r="H22" s="439">
        <f t="shared" si="0"/>
        <v>0</v>
      </c>
      <c r="I22" s="437"/>
      <c r="J22" s="149" t="s">
        <v>457</v>
      </c>
      <c r="K22" s="154">
        <v>110</v>
      </c>
      <c r="L22" s="155">
        <f t="shared" si="4"/>
        <v>0</v>
      </c>
      <c r="M22" s="468">
        <f t="shared" si="2"/>
        <v>0</v>
      </c>
    </row>
    <row r="23" spans="1:13" ht="34.5" customHeight="1">
      <c r="A23" s="467">
        <f t="shared" si="3"/>
        <v>13</v>
      </c>
      <c r="B23" s="293" t="s">
        <v>288</v>
      </c>
      <c r="C23" s="432">
        <v>9.1000000000000004E-3</v>
      </c>
      <c r="D23" s="445">
        <f>VLOOKUP(B23,Summary!$B$30:$AK$401,5,FALSE)</f>
        <v>0</v>
      </c>
      <c r="E23" s="445"/>
      <c r="F23" s="293"/>
      <c r="G23" s="91"/>
      <c r="H23" s="439">
        <f t="shared" si="0"/>
        <v>0</v>
      </c>
      <c r="I23" s="437"/>
      <c r="J23" s="469" t="s">
        <v>445</v>
      </c>
      <c r="K23" s="154">
        <v>30</v>
      </c>
      <c r="L23" s="155">
        <f t="shared" si="4"/>
        <v>0</v>
      </c>
      <c r="M23" s="468">
        <f t="shared" si="2"/>
        <v>0</v>
      </c>
    </row>
    <row r="24" spans="1:13" ht="34.5" hidden="1" customHeight="1">
      <c r="A24" s="467">
        <f t="shared" si="3"/>
        <v>14</v>
      </c>
      <c r="B24" s="293" t="s">
        <v>289</v>
      </c>
      <c r="C24" s="434">
        <f>0.75/130</f>
        <v>5.7692307692307696E-3</v>
      </c>
      <c r="D24" s="445">
        <f>VLOOKUP(B24,Summary!$B$30:$AK$401,5,FALSE)</f>
        <v>0</v>
      </c>
      <c r="E24" s="445"/>
      <c r="F24" s="293"/>
      <c r="G24" s="91"/>
      <c r="H24" s="439">
        <f t="shared" si="0"/>
        <v>0</v>
      </c>
      <c r="I24" s="437"/>
      <c r="J24" s="149"/>
      <c r="K24" s="154"/>
      <c r="L24" s="155">
        <f t="shared" si="4"/>
        <v>0</v>
      </c>
      <c r="M24" s="468">
        <f t="shared" si="2"/>
        <v>0</v>
      </c>
    </row>
    <row r="25" spans="1:13" ht="34.5" hidden="1" customHeight="1">
      <c r="A25" s="467">
        <f>+A24+1</f>
        <v>15</v>
      </c>
      <c r="B25" s="293" t="s">
        <v>290</v>
      </c>
      <c r="C25" s="434">
        <v>1.5E-3</v>
      </c>
      <c r="D25" s="445">
        <f>VLOOKUP(B25,Summary!$B$30:$AK$401,5,FALSE)</f>
        <v>9</v>
      </c>
      <c r="E25" s="445"/>
      <c r="F25" s="293"/>
      <c r="G25" s="91"/>
      <c r="H25" s="439">
        <f t="shared" si="0"/>
        <v>9</v>
      </c>
      <c r="I25" s="437"/>
      <c r="J25" s="149" t="s">
        <v>458</v>
      </c>
      <c r="K25" s="154">
        <v>25</v>
      </c>
      <c r="L25" s="155">
        <f t="shared" si="4"/>
        <v>225</v>
      </c>
      <c r="M25" s="468">
        <f t="shared" si="2"/>
        <v>0.33750000000000002</v>
      </c>
    </row>
    <row r="26" spans="1:13" ht="34.5" customHeight="1">
      <c r="A26" s="467">
        <f t="shared" si="3"/>
        <v>16</v>
      </c>
      <c r="B26" s="293" t="s">
        <v>137</v>
      </c>
      <c r="C26" s="434">
        <v>3.0000000000000001E-3</v>
      </c>
      <c r="D26" s="445">
        <f>VLOOKUP(B26,Summary!$B$30:$AK$401,5,FALSE)</f>
        <v>70</v>
      </c>
      <c r="E26" s="445"/>
      <c r="F26" s="293"/>
      <c r="G26" s="91"/>
      <c r="H26" s="439">
        <f t="shared" si="0"/>
        <v>70</v>
      </c>
      <c r="I26" s="437"/>
      <c r="J26" s="149" t="s">
        <v>66</v>
      </c>
      <c r="K26" s="154">
        <v>90</v>
      </c>
      <c r="L26" s="155">
        <f t="shared" si="4"/>
        <v>6300</v>
      </c>
      <c r="M26" s="468">
        <f t="shared" si="2"/>
        <v>18.900000000000002</v>
      </c>
    </row>
    <row r="27" spans="1:13" ht="34.5" customHeight="1">
      <c r="A27" s="467">
        <f t="shared" si="3"/>
        <v>17</v>
      </c>
      <c r="B27" s="293" t="s">
        <v>157</v>
      </c>
      <c r="C27" s="434">
        <f>0.7/80</f>
        <v>8.7499999999999991E-3</v>
      </c>
      <c r="D27" s="445">
        <f>VLOOKUP(B27,Summary!$B$30:$AK$401,5,FALSE)</f>
        <v>8</v>
      </c>
      <c r="E27" s="445"/>
      <c r="F27" s="293"/>
      <c r="G27" s="91"/>
      <c r="H27" s="439">
        <f t="shared" ref="H27:H32" si="5">+G27+D27</f>
        <v>8</v>
      </c>
      <c r="I27" s="437"/>
      <c r="J27" s="149" t="s">
        <v>446</v>
      </c>
      <c r="K27" s="154">
        <v>80</v>
      </c>
      <c r="L27" s="155">
        <f t="shared" si="4"/>
        <v>640</v>
      </c>
      <c r="M27" s="468">
        <f t="shared" si="2"/>
        <v>5.6</v>
      </c>
    </row>
    <row r="28" spans="1:13" ht="34.5" customHeight="1">
      <c r="A28" s="467">
        <f t="shared" si="3"/>
        <v>18</v>
      </c>
      <c r="B28" s="293" t="s">
        <v>280</v>
      </c>
      <c r="C28" s="434">
        <v>6.7999999999999996E-3</v>
      </c>
      <c r="D28" s="445">
        <f>VLOOKUP(B28,Summary!$B$30:$AK$401,5,FALSE)</f>
        <v>16</v>
      </c>
      <c r="E28" s="445"/>
      <c r="F28" s="293"/>
      <c r="G28" s="91"/>
      <c r="H28" s="439">
        <f t="shared" si="5"/>
        <v>16</v>
      </c>
      <c r="I28" s="437"/>
      <c r="J28" s="149" t="s">
        <v>447</v>
      </c>
      <c r="K28" s="154">
        <v>90</v>
      </c>
      <c r="L28" s="155">
        <f t="shared" si="4"/>
        <v>1440</v>
      </c>
      <c r="M28" s="468">
        <f t="shared" si="2"/>
        <v>9.7919999999999998</v>
      </c>
    </row>
    <row r="29" spans="1:13" ht="34.5" customHeight="1">
      <c r="A29" s="467">
        <f t="shared" si="3"/>
        <v>19</v>
      </c>
      <c r="B29" s="293" t="s">
        <v>138</v>
      </c>
      <c r="C29" s="434">
        <f>0.27/38</f>
        <v>7.1052631578947369E-3</v>
      </c>
      <c r="D29" s="445">
        <f>VLOOKUP(B29,Summary!$B$30:$AK$401,5,FALSE)</f>
        <v>85</v>
      </c>
      <c r="E29" s="445"/>
      <c r="F29" s="293"/>
      <c r="G29" s="91"/>
      <c r="H29" s="439">
        <f t="shared" si="5"/>
        <v>85</v>
      </c>
      <c r="I29" s="437"/>
      <c r="J29" s="149" t="s">
        <v>439</v>
      </c>
      <c r="K29" s="154">
        <v>90</v>
      </c>
      <c r="L29" s="155">
        <f t="shared" si="4"/>
        <v>7650</v>
      </c>
      <c r="M29" s="468">
        <f t="shared" si="2"/>
        <v>54.35526315789474</v>
      </c>
    </row>
    <row r="30" spans="1:13" ht="34.5" customHeight="1">
      <c r="A30" s="467">
        <f t="shared" si="3"/>
        <v>20</v>
      </c>
      <c r="B30" s="293" t="s">
        <v>139</v>
      </c>
      <c r="C30" s="434">
        <v>7.1052631578947369E-3</v>
      </c>
      <c r="D30" s="445">
        <f>VLOOKUP(B30,Summary!$B$30:$AK$401,5,FALSE)</f>
        <v>66</v>
      </c>
      <c r="E30" s="445"/>
      <c r="F30" s="293"/>
      <c r="G30" s="91"/>
      <c r="H30" s="439">
        <f t="shared" si="5"/>
        <v>66</v>
      </c>
      <c r="I30" s="437"/>
      <c r="J30" s="149" t="s">
        <v>453</v>
      </c>
      <c r="K30" s="154">
        <v>30</v>
      </c>
      <c r="L30" s="155">
        <f t="shared" si="4"/>
        <v>1980</v>
      </c>
      <c r="M30" s="468">
        <f t="shared" si="2"/>
        <v>14.06842105263158</v>
      </c>
    </row>
    <row r="31" spans="1:13" ht="34.5" customHeight="1">
      <c r="A31" s="467">
        <f t="shared" si="3"/>
        <v>21</v>
      </c>
      <c r="B31" s="293" t="s">
        <v>140</v>
      </c>
      <c r="C31" s="434">
        <v>1.24E-2</v>
      </c>
      <c r="D31" s="445">
        <f>VLOOKUP(B31,Summary!$B$30:$AK$401,5,FALSE)</f>
        <v>56</v>
      </c>
      <c r="E31" s="445"/>
      <c r="F31" s="293"/>
      <c r="G31" s="91"/>
      <c r="H31" s="439">
        <f t="shared" si="5"/>
        <v>56</v>
      </c>
      <c r="I31" s="437"/>
      <c r="J31" s="149" t="s">
        <v>451</v>
      </c>
      <c r="K31" s="154">
        <v>30</v>
      </c>
      <c r="L31" s="155">
        <f t="shared" si="4"/>
        <v>1680</v>
      </c>
      <c r="M31" s="468">
        <f t="shared" si="2"/>
        <v>20.832000000000001</v>
      </c>
    </row>
    <row r="32" spans="1:13" ht="34.5" customHeight="1">
      <c r="A32" s="467">
        <f t="shared" si="3"/>
        <v>22</v>
      </c>
      <c r="B32" s="293" t="s">
        <v>141</v>
      </c>
      <c r="C32" s="434">
        <v>1.14E-2</v>
      </c>
      <c r="D32" s="445">
        <f>VLOOKUP(B32,Summary!$B$30:$AK$401,5,FALSE)</f>
        <v>33</v>
      </c>
      <c r="E32" s="445"/>
      <c r="F32" s="293"/>
      <c r="G32" s="91"/>
      <c r="H32" s="439">
        <f t="shared" si="5"/>
        <v>33</v>
      </c>
      <c r="I32" s="437"/>
      <c r="J32" s="149" t="s">
        <v>452</v>
      </c>
      <c r="K32" s="154">
        <v>150</v>
      </c>
      <c r="L32" s="155">
        <f t="shared" si="4"/>
        <v>4950</v>
      </c>
      <c r="M32" s="468">
        <f t="shared" si="2"/>
        <v>56.43</v>
      </c>
    </row>
    <row r="33" spans="1:13" ht="34.5" customHeight="1">
      <c r="A33" s="467">
        <f t="shared" si="3"/>
        <v>23</v>
      </c>
      <c r="B33" s="293" t="s">
        <v>142</v>
      </c>
      <c r="C33" s="434">
        <f>0.7/65</f>
        <v>1.0769230769230769E-2</v>
      </c>
      <c r="D33" s="445">
        <f>VLOOKUP(B33,Summary!$B$30:$AK$401,5,FALSE)</f>
        <v>18</v>
      </c>
      <c r="E33" s="445"/>
      <c r="F33" s="293"/>
      <c r="G33" s="91"/>
      <c r="H33" s="439">
        <f t="shared" ref="H33:H51" si="6">+G33+D33</f>
        <v>18</v>
      </c>
      <c r="I33" s="437"/>
      <c r="J33" s="149" t="s">
        <v>453</v>
      </c>
      <c r="K33" s="154">
        <v>65</v>
      </c>
      <c r="L33" s="155">
        <f t="shared" si="4"/>
        <v>1170</v>
      </c>
      <c r="M33" s="468">
        <f t="shared" si="2"/>
        <v>12.6</v>
      </c>
    </row>
    <row r="34" spans="1:13" ht="34.5" customHeight="1">
      <c r="A34" s="467">
        <f t="shared" si="3"/>
        <v>24</v>
      </c>
      <c r="B34" s="293" t="s">
        <v>291</v>
      </c>
      <c r="C34" s="434">
        <f>0.27/38</f>
        <v>7.1052631578947369E-3</v>
      </c>
      <c r="D34" s="445">
        <f>VLOOKUP(B34,Summary!$B$30:$AK$401,5,FALSE)</f>
        <v>2</v>
      </c>
      <c r="E34" s="445"/>
      <c r="F34" s="293"/>
      <c r="G34" s="91"/>
      <c r="H34" s="439">
        <f t="shared" si="6"/>
        <v>2</v>
      </c>
      <c r="I34" s="437"/>
      <c r="J34" s="149" t="s">
        <v>441</v>
      </c>
      <c r="K34" s="154">
        <v>38</v>
      </c>
      <c r="L34" s="155">
        <f t="shared" si="4"/>
        <v>76</v>
      </c>
      <c r="M34" s="468">
        <f t="shared" si="2"/>
        <v>0.54</v>
      </c>
    </row>
    <row r="35" spans="1:13" ht="34.5" customHeight="1">
      <c r="A35" s="467">
        <f t="shared" si="3"/>
        <v>25</v>
      </c>
      <c r="B35" s="293" t="s">
        <v>292</v>
      </c>
      <c r="C35" s="434">
        <f>0.13/30</f>
        <v>4.3333333333333331E-3</v>
      </c>
      <c r="D35" s="445">
        <f>VLOOKUP(B35,Summary!$B$30:$AK$401,5,FALSE)</f>
        <v>8</v>
      </c>
      <c r="E35" s="445"/>
      <c r="F35" s="293"/>
      <c r="G35" s="91"/>
      <c r="H35" s="439">
        <f t="shared" si="6"/>
        <v>8</v>
      </c>
      <c r="I35" s="437"/>
      <c r="J35" s="149" t="s">
        <v>459</v>
      </c>
      <c r="K35" s="154">
        <v>30</v>
      </c>
      <c r="L35" s="155">
        <f t="shared" si="4"/>
        <v>240</v>
      </c>
      <c r="M35" s="468">
        <f t="shared" si="2"/>
        <v>1.04</v>
      </c>
    </row>
    <row r="36" spans="1:13" ht="34.5" hidden="1" customHeight="1">
      <c r="A36" s="467">
        <f t="shared" si="3"/>
        <v>26</v>
      </c>
      <c r="B36" s="293" t="s">
        <v>293</v>
      </c>
      <c r="C36" s="432">
        <f>0.28/30</f>
        <v>9.3333333333333341E-3</v>
      </c>
      <c r="D36" s="445">
        <f>VLOOKUP(B36,Summary!$B$30:$AK$401,5,FALSE)</f>
        <v>0</v>
      </c>
      <c r="E36" s="445"/>
      <c r="F36" s="293"/>
      <c r="G36" s="91"/>
      <c r="H36" s="439">
        <f t="shared" si="6"/>
        <v>0</v>
      </c>
      <c r="I36" s="437"/>
      <c r="J36" s="149"/>
      <c r="K36" s="154"/>
      <c r="L36" s="155">
        <f t="shared" si="4"/>
        <v>0</v>
      </c>
      <c r="M36" s="468">
        <f t="shared" si="2"/>
        <v>0</v>
      </c>
    </row>
    <row r="37" spans="1:13" ht="34.5" customHeight="1">
      <c r="A37" s="467">
        <f t="shared" si="3"/>
        <v>27</v>
      </c>
      <c r="B37" s="293" t="s">
        <v>294</v>
      </c>
      <c r="C37" s="434">
        <v>4.3E-3</v>
      </c>
      <c r="D37" s="445">
        <f>VLOOKUP(B37,Summary!$B$30:$AK$401,5,FALSE)</f>
        <v>1</v>
      </c>
      <c r="E37" s="445"/>
      <c r="F37" s="293"/>
      <c r="G37" s="91"/>
      <c r="H37" s="439">
        <f t="shared" si="6"/>
        <v>1</v>
      </c>
      <c r="I37" s="437"/>
      <c r="J37" s="149" t="s">
        <v>459</v>
      </c>
      <c r="K37" s="154">
        <v>30</v>
      </c>
      <c r="L37" s="155">
        <f t="shared" si="4"/>
        <v>30</v>
      </c>
      <c r="M37" s="468">
        <f t="shared" si="2"/>
        <v>0.129</v>
      </c>
    </row>
    <row r="38" spans="1:13" ht="34.5" customHeight="1">
      <c r="A38" s="467">
        <f t="shared" si="3"/>
        <v>28</v>
      </c>
      <c r="B38" s="293" t="s">
        <v>295</v>
      </c>
      <c r="C38" s="434">
        <v>1.24E-2</v>
      </c>
      <c r="D38" s="445">
        <f>VLOOKUP(B38,Summary!$B$30:$AK$401,5,FALSE)</f>
        <v>0</v>
      </c>
      <c r="E38" s="445"/>
      <c r="F38" s="293"/>
      <c r="G38" s="91"/>
      <c r="H38" s="439">
        <f t="shared" si="6"/>
        <v>0</v>
      </c>
      <c r="I38" s="437"/>
      <c r="J38" s="149" t="s">
        <v>451</v>
      </c>
      <c r="K38" s="154">
        <v>38</v>
      </c>
      <c r="L38" s="155">
        <f t="shared" si="4"/>
        <v>0</v>
      </c>
      <c r="M38" s="468">
        <f t="shared" si="2"/>
        <v>0</v>
      </c>
    </row>
    <row r="39" spans="1:13" ht="34.5" customHeight="1">
      <c r="A39" s="467">
        <f t="shared" si="3"/>
        <v>29</v>
      </c>
      <c r="B39" s="293" t="s">
        <v>296</v>
      </c>
      <c r="C39" s="434">
        <v>1.24E-2</v>
      </c>
      <c r="D39" s="445">
        <f>VLOOKUP(B39,Summary!$B$30:$AK$401,5,FALSE)</f>
        <v>1</v>
      </c>
      <c r="E39" s="445"/>
      <c r="F39" s="293"/>
      <c r="G39" s="91"/>
      <c r="H39" s="439">
        <f t="shared" si="6"/>
        <v>1</v>
      </c>
      <c r="I39" s="437"/>
      <c r="J39" s="149" t="s">
        <v>451</v>
      </c>
      <c r="K39" s="154">
        <v>30</v>
      </c>
      <c r="L39" s="155">
        <f t="shared" si="4"/>
        <v>30</v>
      </c>
      <c r="M39" s="468">
        <f t="shared" si="2"/>
        <v>0.372</v>
      </c>
    </row>
    <row r="40" spans="1:13" ht="34.5" customHeight="1">
      <c r="A40" s="467">
        <f t="shared" si="3"/>
        <v>30</v>
      </c>
      <c r="B40" s="293" t="s">
        <v>297</v>
      </c>
      <c r="C40" s="434">
        <f>0.32/30</f>
        <v>1.0666666666666666E-2</v>
      </c>
      <c r="D40" s="445">
        <f>VLOOKUP(B40,Summary!$B$30:$AK$401,5,FALSE)</f>
        <v>4</v>
      </c>
      <c r="E40" s="445"/>
      <c r="F40" s="293"/>
      <c r="G40" s="91"/>
      <c r="H40" s="439">
        <f t="shared" si="6"/>
        <v>4</v>
      </c>
      <c r="I40" s="437"/>
      <c r="J40" s="149" t="s">
        <v>459</v>
      </c>
      <c r="K40" s="154">
        <v>30</v>
      </c>
      <c r="L40" s="155">
        <f t="shared" si="4"/>
        <v>120</v>
      </c>
      <c r="M40" s="468">
        <f t="shared" si="2"/>
        <v>1.28</v>
      </c>
    </row>
    <row r="41" spans="1:13" ht="34.5" hidden="1" customHeight="1">
      <c r="A41" s="467">
        <f t="shared" si="3"/>
        <v>31</v>
      </c>
      <c r="B41" s="293" t="s">
        <v>300</v>
      </c>
      <c r="C41" s="434">
        <f>0.2/30</f>
        <v>6.6666666666666671E-3</v>
      </c>
      <c r="D41" s="445">
        <f>VLOOKUP(B41,Summary!$B$30:$AK$401,5,FALSE)</f>
        <v>0</v>
      </c>
      <c r="E41" s="445"/>
      <c r="F41" s="293"/>
      <c r="G41" s="91"/>
      <c r="H41" s="439">
        <f t="shared" si="6"/>
        <v>0</v>
      </c>
      <c r="I41" s="437"/>
      <c r="J41" s="149"/>
      <c r="K41" s="154"/>
      <c r="L41" s="155">
        <f t="shared" si="4"/>
        <v>0</v>
      </c>
      <c r="M41" s="468">
        <f t="shared" si="2"/>
        <v>0</v>
      </c>
    </row>
    <row r="42" spans="1:13" ht="34.5" customHeight="1">
      <c r="A42" s="467">
        <f t="shared" si="3"/>
        <v>32</v>
      </c>
      <c r="B42" s="293" t="s">
        <v>301</v>
      </c>
      <c r="C42" s="434">
        <f>0.2/30</f>
        <v>6.6666666666666671E-3</v>
      </c>
      <c r="D42" s="445">
        <f>VLOOKUP(B42,Summary!$B$30:$AK$401,5,FALSE)</f>
        <v>8</v>
      </c>
      <c r="E42" s="445"/>
      <c r="F42" s="293"/>
      <c r="G42" s="91"/>
      <c r="H42" s="439">
        <f t="shared" si="6"/>
        <v>8</v>
      </c>
      <c r="I42" s="437"/>
      <c r="J42" s="149" t="s">
        <v>459</v>
      </c>
      <c r="K42" s="154">
        <v>30</v>
      </c>
      <c r="L42" s="155">
        <f t="shared" si="4"/>
        <v>240</v>
      </c>
      <c r="M42" s="468">
        <f t="shared" si="2"/>
        <v>1.6</v>
      </c>
    </row>
    <row r="43" spans="1:13" ht="34.5" customHeight="1">
      <c r="A43" s="467">
        <f t="shared" si="3"/>
        <v>33</v>
      </c>
      <c r="B43" s="293" t="s">
        <v>302</v>
      </c>
      <c r="C43" s="434">
        <f>0.2/30</f>
        <v>6.6666666666666671E-3</v>
      </c>
      <c r="D43" s="445">
        <f>VLOOKUP(B43,Summary!$B$30:$AK$401,5,FALSE)</f>
        <v>11</v>
      </c>
      <c r="E43" s="445"/>
      <c r="F43" s="293"/>
      <c r="G43" s="91"/>
      <c r="H43" s="439">
        <f t="shared" si="6"/>
        <v>11</v>
      </c>
      <c r="I43" s="437"/>
      <c r="J43" s="149" t="s">
        <v>441</v>
      </c>
      <c r="K43" s="154">
        <v>38</v>
      </c>
      <c r="L43" s="155">
        <f t="shared" si="4"/>
        <v>418</v>
      </c>
      <c r="M43" s="468">
        <f t="shared" si="2"/>
        <v>2.7866666666666666</v>
      </c>
    </row>
    <row r="44" spans="1:13" ht="34.5" customHeight="1">
      <c r="A44" s="467">
        <f t="shared" si="3"/>
        <v>34</v>
      </c>
      <c r="B44" s="293" t="s">
        <v>303</v>
      </c>
      <c r="C44" s="432">
        <v>9.1000000000000004E-3</v>
      </c>
      <c r="D44" s="445">
        <f>VLOOKUP(B44,Summary!$B$30:$AK$401,5,FALSE)</f>
        <v>0</v>
      </c>
      <c r="E44" s="445"/>
      <c r="F44" s="315"/>
      <c r="G44" s="91"/>
      <c r="H44" s="439">
        <f t="shared" si="6"/>
        <v>0</v>
      </c>
      <c r="I44" s="437"/>
      <c r="J44" s="149" t="s">
        <v>445</v>
      </c>
      <c r="K44" s="154">
        <v>30</v>
      </c>
      <c r="L44" s="155">
        <v>1770</v>
      </c>
      <c r="M44" s="468">
        <f t="shared" si="2"/>
        <v>16.106999999999999</v>
      </c>
    </row>
    <row r="45" spans="1:13" ht="34.5" customHeight="1">
      <c r="A45" s="467">
        <f t="shared" si="3"/>
        <v>35</v>
      </c>
      <c r="B45" s="293" t="s">
        <v>304</v>
      </c>
      <c r="C45" s="434">
        <f>0.2/30</f>
        <v>6.6666666666666671E-3</v>
      </c>
      <c r="D45" s="445">
        <f>VLOOKUP(B45,Summary!$B$30:$AK$401,5,FALSE)</f>
        <v>1</v>
      </c>
      <c r="E45" s="445"/>
      <c r="F45" s="315"/>
      <c r="G45" s="91"/>
      <c r="H45" s="439">
        <f t="shared" si="6"/>
        <v>1</v>
      </c>
      <c r="I45" s="437"/>
      <c r="J45" s="149" t="s">
        <v>441</v>
      </c>
      <c r="K45" s="154">
        <v>38</v>
      </c>
      <c r="L45" s="155">
        <f t="shared" ref="L45:L52" si="7">+K45*H45</f>
        <v>38</v>
      </c>
      <c r="M45" s="468">
        <f t="shared" si="2"/>
        <v>0.25333333333333335</v>
      </c>
    </row>
    <row r="46" spans="1:13" ht="34.5" customHeight="1">
      <c r="A46" s="467">
        <f t="shared" si="3"/>
        <v>36</v>
      </c>
      <c r="B46" s="293" t="s">
        <v>306</v>
      </c>
      <c r="C46" s="434">
        <f>0.32/30</f>
        <v>1.0666666666666666E-2</v>
      </c>
      <c r="D46" s="445">
        <f>VLOOKUP(B46,Summary!$B$30:$AK$401,5,FALSE)</f>
        <v>4</v>
      </c>
      <c r="E46" s="445"/>
      <c r="F46" s="315"/>
      <c r="G46" s="91"/>
      <c r="H46" s="439">
        <f t="shared" si="6"/>
        <v>4</v>
      </c>
      <c r="I46" s="437"/>
      <c r="J46" s="149" t="s">
        <v>459</v>
      </c>
      <c r="K46" s="154">
        <v>30</v>
      </c>
      <c r="L46" s="155">
        <f t="shared" si="7"/>
        <v>120</v>
      </c>
      <c r="M46" s="468">
        <f t="shared" si="2"/>
        <v>1.28</v>
      </c>
    </row>
    <row r="47" spans="1:13" ht="34.5" customHeight="1">
      <c r="A47" s="467">
        <f t="shared" si="3"/>
        <v>37</v>
      </c>
      <c r="B47" s="293" t="s">
        <v>307</v>
      </c>
      <c r="C47" s="434">
        <v>1.24E-2</v>
      </c>
      <c r="D47" s="445">
        <f>VLOOKUP(B47,Summary!$B$30:$AK$401,5,FALSE)</f>
        <v>0</v>
      </c>
      <c r="E47" s="445"/>
      <c r="F47" s="315"/>
      <c r="G47" s="91"/>
      <c r="H47" s="439">
        <f t="shared" si="6"/>
        <v>0</v>
      </c>
      <c r="I47" s="437"/>
      <c r="J47" s="149" t="s">
        <v>451</v>
      </c>
      <c r="K47" s="154">
        <v>30</v>
      </c>
      <c r="L47" s="155">
        <f t="shared" si="7"/>
        <v>0</v>
      </c>
      <c r="M47" s="468">
        <f t="shared" si="2"/>
        <v>0</v>
      </c>
    </row>
    <row r="48" spans="1:13" ht="34.5" customHeight="1">
      <c r="A48" s="467">
        <f t="shared" si="3"/>
        <v>38</v>
      </c>
      <c r="B48" s="293" t="s">
        <v>308</v>
      </c>
      <c r="C48" s="434">
        <v>1.24E-2</v>
      </c>
      <c r="D48" s="445">
        <f>VLOOKUP(B48,Summary!$B$30:$AK$401,5,FALSE)</f>
        <v>2</v>
      </c>
      <c r="E48" s="445"/>
      <c r="F48" s="315"/>
      <c r="G48" s="91"/>
      <c r="H48" s="439">
        <f t="shared" si="6"/>
        <v>2</v>
      </c>
      <c r="I48" s="437"/>
      <c r="J48" s="149" t="s">
        <v>451</v>
      </c>
      <c r="K48" s="154">
        <v>30</v>
      </c>
      <c r="L48" s="155">
        <f t="shared" si="7"/>
        <v>60</v>
      </c>
      <c r="M48" s="468">
        <f t="shared" si="2"/>
        <v>0.74399999999999999</v>
      </c>
    </row>
    <row r="49" spans="1:13" ht="34.5" customHeight="1">
      <c r="A49" s="467">
        <f t="shared" si="3"/>
        <v>39</v>
      </c>
      <c r="B49" s="293" t="s">
        <v>309</v>
      </c>
      <c r="C49" s="434">
        <v>6.3E-3</v>
      </c>
      <c r="D49" s="445">
        <f>VLOOKUP(B49,Summary!$B$30:$AK$401,5,FALSE)</f>
        <v>0</v>
      </c>
      <c r="E49" s="445"/>
      <c r="F49" s="315"/>
      <c r="G49" s="91"/>
      <c r="H49" s="439">
        <f t="shared" si="6"/>
        <v>0</v>
      </c>
      <c r="I49" s="437"/>
      <c r="J49" s="149" t="s">
        <v>454</v>
      </c>
      <c r="K49" s="154">
        <v>30</v>
      </c>
      <c r="L49" s="155">
        <f t="shared" si="7"/>
        <v>0</v>
      </c>
      <c r="M49" s="468">
        <f t="shared" si="2"/>
        <v>0</v>
      </c>
    </row>
    <row r="50" spans="1:13" ht="34.5" customHeight="1">
      <c r="A50" s="467">
        <f t="shared" si="3"/>
        <v>40</v>
      </c>
      <c r="B50" s="293" t="s">
        <v>161</v>
      </c>
      <c r="C50" s="434">
        <v>6.3E-3</v>
      </c>
      <c r="D50" s="445">
        <f>VLOOKUP(B50,Summary!$B$30:$AK$401,5,FALSE)</f>
        <v>1</v>
      </c>
      <c r="E50" s="445"/>
      <c r="F50" s="315"/>
      <c r="G50" s="91"/>
      <c r="H50" s="439">
        <f t="shared" si="6"/>
        <v>1</v>
      </c>
      <c r="I50" s="437"/>
      <c r="J50" s="149" t="s">
        <v>454</v>
      </c>
      <c r="K50" s="154">
        <v>30</v>
      </c>
      <c r="L50" s="155">
        <f t="shared" si="7"/>
        <v>30</v>
      </c>
      <c r="M50" s="468">
        <f t="shared" si="2"/>
        <v>0.189</v>
      </c>
    </row>
    <row r="51" spans="1:13" ht="34.5" customHeight="1">
      <c r="A51" s="467">
        <f t="shared" si="3"/>
        <v>41</v>
      </c>
      <c r="B51" s="293" t="s">
        <v>162</v>
      </c>
      <c r="C51" s="434">
        <v>6.3E-3</v>
      </c>
      <c r="D51" s="445">
        <f>VLOOKUP(B51,Summary!$B$30:$AK$401,5,FALSE)</f>
        <v>2</v>
      </c>
      <c r="E51" s="445"/>
      <c r="F51" s="315"/>
      <c r="G51" s="91"/>
      <c r="H51" s="439">
        <f t="shared" si="6"/>
        <v>2</v>
      </c>
      <c r="I51" s="437"/>
      <c r="J51" s="149" t="s">
        <v>454</v>
      </c>
      <c r="K51" s="154">
        <v>30</v>
      </c>
      <c r="L51" s="155">
        <f t="shared" si="7"/>
        <v>60</v>
      </c>
      <c r="M51" s="468">
        <f t="shared" si="2"/>
        <v>0.378</v>
      </c>
    </row>
    <row r="52" spans="1:13" ht="34.5" customHeight="1">
      <c r="A52" s="467"/>
      <c r="B52" s="293"/>
      <c r="C52" s="432"/>
      <c r="D52" s="445"/>
      <c r="E52" s="445"/>
      <c r="F52" s="315"/>
      <c r="G52" s="435"/>
      <c r="H52" s="439"/>
      <c r="I52" s="437"/>
      <c r="J52" s="442"/>
      <c r="K52" s="154"/>
      <c r="L52" s="155">
        <f t="shared" si="7"/>
        <v>0</v>
      </c>
      <c r="M52" s="468">
        <f t="shared" si="2"/>
        <v>0</v>
      </c>
    </row>
    <row r="53" spans="1:13" ht="34.5" customHeight="1">
      <c r="A53" s="467"/>
      <c r="B53" s="444" t="s">
        <v>449</v>
      </c>
      <c r="C53" s="91"/>
      <c r="D53" s="445"/>
      <c r="E53" s="445"/>
      <c r="F53" s="315"/>
      <c r="G53" s="435"/>
      <c r="H53" s="439"/>
      <c r="I53" s="437"/>
      <c r="J53" s="634"/>
      <c r="K53" s="154"/>
      <c r="L53" s="155"/>
      <c r="M53" s="468">
        <f t="shared" si="2"/>
        <v>0</v>
      </c>
    </row>
    <row r="54" spans="1:13" ht="34.5" customHeight="1">
      <c r="A54" s="467">
        <v>1</v>
      </c>
      <c r="B54" s="293" t="s">
        <v>241</v>
      </c>
      <c r="C54" s="432">
        <f>0.27/38</f>
        <v>7.1052631578947369E-3</v>
      </c>
      <c r="D54" s="445">
        <f>VLOOKUP(B54,Summary!$B$30:$AK$401,5,FALSE)</f>
        <v>9</v>
      </c>
      <c r="E54" s="445"/>
      <c r="F54" s="293"/>
      <c r="G54" s="91"/>
      <c r="H54" s="439">
        <f>+G54+D54</f>
        <v>9</v>
      </c>
      <c r="I54" s="437"/>
      <c r="J54" s="469" t="s">
        <v>441</v>
      </c>
      <c r="K54" s="154">
        <v>75</v>
      </c>
      <c r="L54" s="155">
        <f t="shared" ref="L54:L62" si="8">+K54*H54</f>
        <v>675</v>
      </c>
      <c r="M54" s="468">
        <f t="shared" si="2"/>
        <v>4.7960526315789478</v>
      </c>
    </row>
    <row r="55" spans="1:13" ht="34.5" customHeight="1">
      <c r="A55" s="467">
        <f>+A54+1</f>
        <v>2</v>
      </c>
      <c r="B55" s="293" t="s">
        <v>143</v>
      </c>
      <c r="C55" s="432">
        <v>2E-3</v>
      </c>
      <c r="D55" s="445">
        <f>VLOOKUP(B55,Summary!$B$30:$AK$401,5,FALSE)</f>
        <v>7</v>
      </c>
      <c r="E55" s="445"/>
      <c r="F55" s="293"/>
      <c r="G55" s="91"/>
      <c r="H55" s="439">
        <f t="shared" ref="H55:H75" si="9">+G55+D55</f>
        <v>7</v>
      </c>
      <c r="I55" s="437"/>
      <c r="J55" s="166" t="s">
        <v>335</v>
      </c>
      <c r="K55" s="154">
        <v>80</v>
      </c>
      <c r="L55" s="155">
        <f t="shared" si="8"/>
        <v>560</v>
      </c>
      <c r="M55" s="468">
        <f t="shared" si="2"/>
        <v>1.1200000000000001</v>
      </c>
    </row>
    <row r="56" spans="1:13" ht="34.5" customHeight="1">
      <c r="A56" s="467">
        <f t="shared" ref="A56:A94" si="10">+A55+1</f>
        <v>3</v>
      </c>
      <c r="B56" s="293" t="s">
        <v>242</v>
      </c>
      <c r="C56" s="432">
        <v>1.5E-3</v>
      </c>
      <c r="D56" s="445">
        <f>VLOOKUP(B56,Summary!$B$30:$AK$401,5,FALSE)</f>
        <v>0</v>
      </c>
      <c r="E56" s="445"/>
      <c r="F56" s="293"/>
      <c r="G56" s="91"/>
      <c r="H56" s="439">
        <f t="shared" si="9"/>
        <v>0</v>
      </c>
      <c r="I56" s="437"/>
      <c r="J56" s="469" t="s">
        <v>444</v>
      </c>
      <c r="K56" s="154">
        <v>180</v>
      </c>
      <c r="L56" s="155">
        <f t="shared" si="8"/>
        <v>0</v>
      </c>
      <c r="M56" s="468">
        <f t="shared" si="2"/>
        <v>0</v>
      </c>
    </row>
    <row r="57" spans="1:13" ht="34.5" customHeight="1">
      <c r="A57" s="467">
        <f t="shared" si="10"/>
        <v>4</v>
      </c>
      <c r="B57" s="293" t="s">
        <v>144</v>
      </c>
      <c r="C57" s="432">
        <f>0.38/200</f>
        <v>1.9E-3</v>
      </c>
      <c r="D57" s="445">
        <f>VLOOKUP(B57,Summary!$B$30:$AK$401,5,FALSE)</f>
        <v>8</v>
      </c>
      <c r="E57" s="445"/>
      <c r="F57" s="293"/>
      <c r="G57" s="91"/>
      <c r="H57" s="439">
        <f t="shared" si="9"/>
        <v>8</v>
      </c>
      <c r="I57" s="437"/>
      <c r="J57" s="166" t="s">
        <v>442</v>
      </c>
      <c r="K57" s="154">
        <v>200</v>
      </c>
      <c r="L57" s="155">
        <f t="shared" si="8"/>
        <v>1600</v>
      </c>
      <c r="M57" s="468">
        <f t="shared" si="2"/>
        <v>3.04</v>
      </c>
    </row>
    <row r="58" spans="1:13" ht="34.5" customHeight="1">
      <c r="A58" s="467">
        <f t="shared" si="10"/>
        <v>5</v>
      </c>
      <c r="B58" s="293" t="s">
        <v>145</v>
      </c>
      <c r="C58" s="432">
        <v>5.8999999999999999E-3</v>
      </c>
      <c r="D58" s="445">
        <f>VLOOKUP(B58,Summary!$B$30:$AK$401,5,FALSE)</f>
        <v>31</v>
      </c>
      <c r="E58" s="445"/>
      <c r="F58" s="293"/>
      <c r="G58" s="91"/>
      <c r="H58" s="439">
        <f t="shared" si="9"/>
        <v>31</v>
      </c>
      <c r="I58" s="437"/>
      <c r="J58" s="469" t="s">
        <v>443</v>
      </c>
      <c r="K58" s="154">
        <v>75</v>
      </c>
      <c r="L58" s="155">
        <f t="shared" si="8"/>
        <v>2325</v>
      </c>
      <c r="M58" s="468">
        <f t="shared" si="2"/>
        <v>13.717499999999999</v>
      </c>
    </row>
    <row r="59" spans="1:13" ht="34.5" customHeight="1">
      <c r="A59" s="467">
        <f t="shared" si="10"/>
        <v>6</v>
      </c>
      <c r="B59" s="293" t="s">
        <v>146</v>
      </c>
      <c r="C59" s="432">
        <f>0.28/30</f>
        <v>9.3333333333333341E-3</v>
      </c>
      <c r="D59" s="445">
        <f>VLOOKUP(B59,Summary!$B$30:$AK$401,5,FALSE)</f>
        <v>5</v>
      </c>
      <c r="E59" s="445"/>
      <c r="F59" s="293"/>
      <c r="G59" s="91"/>
      <c r="H59" s="439">
        <f t="shared" si="9"/>
        <v>5</v>
      </c>
      <c r="I59" s="437"/>
      <c r="J59" s="469"/>
      <c r="K59" s="154"/>
      <c r="L59" s="155">
        <f t="shared" si="8"/>
        <v>0</v>
      </c>
      <c r="M59" s="468">
        <f t="shared" si="2"/>
        <v>0</v>
      </c>
    </row>
    <row r="60" spans="1:13" ht="34.5" customHeight="1">
      <c r="A60" s="467">
        <f t="shared" si="10"/>
        <v>7</v>
      </c>
      <c r="B60" s="293" t="s">
        <v>147</v>
      </c>
      <c r="C60" s="432">
        <v>9.1000000000000004E-3</v>
      </c>
      <c r="D60" s="445">
        <f>VLOOKUP(B60,Summary!$B$30:$AK$401,5,FALSE)</f>
        <v>8</v>
      </c>
      <c r="E60" s="445"/>
      <c r="F60" s="293"/>
      <c r="G60" s="91"/>
      <c r="H60" s="439">
        <f t="shared" si="9"/>
        <v>8</v>
      </c>
      <c r="I60" s="437"/>
      <c r="J60" s="469" t="s">
        <v>445</v>
      </c>
      <c r="K60" s="154">
        <v>30</v>
      </c>
      <c r="L60" s="155">
        <f t="shared" si="8"/>
        <v>240</v>
      </c>
      <c r="M60" s="468">
        <f t="shared" si="2"/>
        <v>2.1840000000000002</v>
      </c>
    </row>
    <row r="61" spans="1:13" ht="34.5" customHeight="1">
      <c r="A61" s="467">
        <f t="shared" si="10"/>
        <v>8</v>
      </c>
      <c r="B61" s="293" t="s">
        <v>243</v>
      </c>
      <c r="C61" s="432">
        <v>9.1000000000000004E-3</v>
      </c>
      <c r="D61" s="445">
        <f>VLOOKUP(B61,Summary!$B$30:$AK$401,5,FALSE)</f>
        <v>1</v>
      </c>
      <c r="E61" s="445"/>
      <c r="F61" s="293"/>
      <c r="G61" s="91"/>
      <c r="H61" s="439">
        <f t="shared" si="9"/>
        <v>1</v>
      </c>
      <c r="I61" s="437"/>
      <c r="J61" s="469" t="s">
        <v>445</v>
      </c>
      <c r="K61" s="154">
        <v>30</v>
      </c>
      <c r="L61" s="155">
        <f t="shared" si="8"/>
        <v>30</v>
      </c>
      <c r="M61" s="468">
        <f t="shared" si="2"/>
        <v>0.27300000000000002</v>
      </c>
    </row>
    <row r="62" spans="1:13" ht="34.5" customHeight="1">
      <c r="A62" s="467">
        <f t="shared" si="10"/>
        <v>9</v>
      </c>
      <c r="B62" s="293" t="s">
        <v>148</v>
      </c>
      <c r="C62" s="432">
        <v>3.8999999999999998E-3</v>
      </c>
      <c r="D62" s="445">
        <f>VLOOKUP(B62,Summary!$B$30:$AK$401,5,FALSE)</f>
        <v>7</v>
      </c>
      <c r="E62" s="445"/>
      <c r="F62" s="293"/>
      <c r="G62" s="91"/>
      <c r="H62" s="439">
        <f t="shared" si="9"/>
        <v>7</v>
      </c>
      <c r="I62" s="437"/>
      <c r="J62" s="149" t="s">
        <v>448</v>
      </c>
      <c r="K62" s="154">
        <v>70</v>
      </c>
      <c r="L62" s="155">
        <f t="shared" si="8"/>
        <v>490</v>
      </c>
      <c r="M62" s="468">
        <f t="shared" si="2"/>
        <v>1.9109999999999998</v>
      </c>
    </row>
    <row r="63" spans="1:13" ht="34.5" customHeight="1">
      <c r="A63" s="467">
        <f t="shared" si="10"/>
        <v>10</v>
      </c>
      <c r="B63" s="293" t="s">
        <v>149</v>
      </c>
      <c r="C63" s="434">
        <f>0.7/80</f>
        <v>8.7499999999999991E-3</v>
      </c>
      <c r="D63" s="445">
        <f>VLOOKUP(B63,Summary!$B$30:$AK$401,5,FALSE)</f>
        <v>8</v>
      </c>
      <c r="E63" s="445"/>
      <c r="F63" s="293"/>
      <c r="G63" s="91"/>
      <c r="H63" s="439">
        <f t="shared" si="9"/>
        <v>8</v>
      </c>
      <c r="I63" s="437"/>
      <c r="J63" s="149"/>
      <c r="K63" s="154"/>
      <c r="L63" s="155">
        <f t="shared" ref="L63:L68" si="11">+K63*H63</f>
        <v>0</v>
      </c>
      <c r="M63" s="468">
        <f t="shared" si="2"/>
        <v>0</v>
      </c>
    </row>
    <row r="64" spans="1:13" ht="34.5" customHeight="1">
      <c r="A64" s="467">
        <f t="shared" si="10"/>
        <v>11</v>
      </c>
      <c r="B64" s="293" t="s">
        <v>150</v>
      </c>
      <c r="C64" s="434">
        <f>0.28/90</f>
        <v>3.1111111111111114E-3</v>
      </c>
      <c r="D64" s="445">
        <f>VLOOKUP(B64,Summary!$B$30:$AK$401,5,FALSE)</f>
        <v>1</v>
      </c>
      <c r="E64" s="445"/>
      <c r="F64" s="293"/>
      <c r="G64" s="91"/>
      <c r="H64" s="439">
        <f t="shared" si="9"/>
        <v>1</v>
      </c>
      <c r="I64" s="437"/>
      <c r="J64" s="149"/>
      <c r="K64" s="154"/>
      <c r="L64" s="155">
        <f t="shared" si="11"/>
        <v>0</v>
      </c>
      <c r="M64" s="468">
        <f t="shared" si="2"/>
        <v>0</v>
      </c>
    </row>
    <row r="65" spans="1:13" ht="34.5" customHeight="1">
      <c r="A65" s="467">
        <f t="shared" si="10"/>
        <v>12</v>
      </c>
      <c r="B65" s="293" t="s">
        <v>244</v>
      </c>
      <c r="C65" s="434">
        <v>7.4000000000000003E-3</v>
      </c>
      <c r="D65" s="445">
        <f>VLOOKUP(B65,Summary!$B$30:$AK$401,5,FALSE)</f>
        <v>0</v>
      </c>
      <c r="E65" s="445"/>
      <c r="F65" s="293"/>
      <c r="G65" s="91"/>
      <c r="H65" s="439">
        <f t="shared" si="9"/>
        <v>0</v>
      </c>
      <c r="I65" s="437"/>
      <c r="J65" s="149" t="s">
        <v>457</v>
      </c>
      <c r="K65" s="154">
        <v>110</v>
      </c>
      <c r="L65" s="155">
        <f t="shared" si="11"/>
        <v>0</v>
      </c>
      <c r="M65" s="468">
        <f t="shared" si="2"/>
        <v>0</v>
      </c>
    </row>
    <row r="66" spans="1:13" ht="34.5" customHeight="1">
      <c r="A66" s="467">
        <f t="shared" si="10"/>
        <v>13</v>
      </c>
      <c r="B66" s="293" t="s">
        <v>245</v>
      </c>
      <c r="C66" s="432">
        <v>9.1000000000000004E-3</v>
      </c>
      <c r="D66" s="445">
        <f>VLOOKUP(B66,Summary!$B$30:$AK$401,5,FALSE)</f>
        <v>0</v>
      </c>
      <c r="E66" s="445"/>
      <c r="F66" s="293"/>
      <c r="G66" s="91"/>
      <c r="H66" s="439">
        <f t="shared" si="9"/>
        <v>0</v>
      </c>
      <c r="I66" s="437"/>
      <c r="J66" s="469" t="s">
        <v>445</v>
      </c>
      <c r="K66" s="154">
        <v>30</v>
      </c>
      <c r="L66" s="155">
        <f t="shared" si="11"/>
        <v>0</v>
      </c>
      <c r="M66" s="468">
        <f>+L66*C66</f>
        <v>0</v>
      </c>
    </row>
    <row r="67" spans="1:13" ht="34.5" customHeight="1">
      <c r="A67" s="467">
        <f t="shared" si="10"/>
        <v>14</v>
      </c>
      <c r="B67" s="293" t="s">
        <v>246</v>
      </c>
      <c r="C67" s="434">
        <f>0.75/130</f>
        <v>5.7692307692307696E-3</v>
      </c>
      <c r="D67" s="445">
        <f>VLOOKUP(B67,Summary!$B$30:$AK$401,5,FALSE)</f>
        <v>0</v>
      </c>
      <c r="E67" s="445"/>
      <c r="F67" s="293"/>
      <c r="G67" s="91"/>
      <c r="H67" s="439">
        <f t="shared" si="9"/>
        <v>0</v>
      </c>
      <c r="I67" s="437"/>
      <c r="J67" s="149"/>
      <c r="K67" s="154"/>
      <c r="L67" s="155">
        <f t="shared" si="11"/>
        <v>0</v>
      </c>
      <c r="M67" s="468">
        <f>+L67*C67</f>
        <v>0</v>
      </c>
    </row>
    <row r="68" spans="1:13" ht="34.5" customHeight="1">
      <c r="A68" s="467">
        <f t="shared" si="10"/>
        <v>15</v>
      </c>
      <c r="B68" s="293" t="s">
        <v>151</v>
      </c>
      <c r="C68" s="434">
        <v>1.5E-3</v>
      </c>
      <c r="D68" s="445">
        <f>VLOOKUP(B68,Summary!$B$30:$AK$401,5,FALSE)</f>
        <v>6</v>
      </c>
      <c r="E68" s="445"/>
      <c r="F68" s="293"/>
      <c r="G68" s="91"/>
      <c r="H68" s="439">
        <f t="shared" si="9"/>
        <v>6</v>
      </c>
      <c r="I68" s="437"/>
      <c r="J68" s="149" t="s">
        <v>458</v>
      </c>
      <c r="K68" s="154">
        <v>25</v>
      </c>
      <c r="L68" s="155">
        <f t="shared" si="11"/>
        <v>150</v>
      </c>
      <c r="M68" s="468">
        <f>+L68*C68</f>
        <v>0.22500000000000001</v>
      </c>
    </row>
    <row r="69" spans="1:13" ht="34.5" customHeight="1">
      <c r="A69" s="467">
        <f t="shared" si="10"/>
        <v>16</v>
      </c>
      <c r="B69" s="293" t="s">
        <v>132</v>
      </c>
      <c r="C69" s="434">
        <v>3.0000000000000001E-3</v>
      </c>
      <c r="D69" s="445">
        <f>VLOOKUP(B69,Summary!$B$30:$AK$401,5,FALSE)</f>
        <v>18</v>
      </c>
      <c r="E69" s="445"/>
      <c r="F69" s="293"/>
      <c r="G69" s="91"/>
      <c r="H69" s="439">
        <f t="shared" si="9"/>
        <v>18</v>
      </c>
      <c r="I69" s="437"/>
      <c r="J69" s="149" t="s">
        <v>66</v>
      </c>
      <c r="K69" s="154">
        <v>90</v>
      </c>
      <c r="L69" s="155">
        <f>+K69*H69</f>
        <v>1620</v>
      </c>
      <c r="M69" s="468">
        <f>+L69*C69</f>
        <v>4.8600000000000003</v>
      </c>
    </row>
    <row r="70" spans="1:13" ht="34.5" customHeight="1">
      <c r="A70" s="467">
        <f t="shared" si="10"/>
        <v>17</v>
      </c>
      <c r="B70" s="293" t="s">
        <v>247</v>
      </c>
      <c r="C70" s="434">
        <f>0.7/80</f>
        <v>8.7499999999999991E-3</v>
      </c>
      <c r="D70" s="445">
        <f>VLOOKUP(B70,Summary!$B$30:$AK$401,5,FALSE)</f>
        <v>6</v>
      </c>
      <c r="E70" s="445"/>
      <c r="F70" s="293"/>
      <c r="G70" s="91"/>
      <c r="H70" s="439">
        <f t="shared" si="9"/>
        <v>6</v>
      </c>
      <c r="I70" s="437"/>
      <c r="J70" s="149" t="s">
        <v>446</v>
      </c>
      <c r="K70" s="154">
        <v>80</v>
      </c>
      <c r="L70" s="155">
        <f>+K70*H70</f>
        <v>480</v>
      </c>
      <c r="M70" s="468"/>
    </row>
    <row r="71" spans="1:13" ht="34.5" customHeight="1">
      <c r="A71" s="467">
        <f t="shared" si="10"/>
        <v>18</v>
      </c>
      <c r="B71" s="293" t="s">
        <v>348</v>
      </c>
      <c r="C71" s="434">
        <v>6.7999999999999996E-3</v>
      </c>
      <c r="D71" s="445">
        <f>VLOOKUP(B71,Summary!$B$30:$AK$401,5,FALSE)</f>
        <v>7</v>
      </c>
      <c r="E71" s="445"/>
      <c r="F71" s="293"/>
      <c r="G71" s="91"/>
      <c r="H71" s="439">
        <f t="shared" si="9"/>
        <v>7</v>
      </c>
      <c r="I71" s="437"/>
      <c r="J71" s="149" t="s">
        <v>447</v>
      </c>
      <c r="K71" s="154">
        <v>90</v>
      </c>
      <c r="L71" s="155">
        <f>+K71*H71</f>
        <v>630</v>
      </c>
      <c r="M71" s="468">
        <f t="shared" ref="M71:M86" si="12">+L71*C71</f>
        <v>4.2839999999999998</v>
      </c>
    </row>
    <row r="72" spans="1:13" ht="34.5" customHeight="1">
      <c r="A72" s="467">
        <f t="shared" si="10"/>
        <v>19</v>
      </c>
      <c r="B72" s="293" t="s">
        <v>133</v>
      </c>
      <c r="C72" s="434">
        <f>0.27/38</f>
        <v>7.1052631578947369E-3</v>
      </c>
      <c r="D72" s="445">
        <f>VLOOKUP(B72,Summary!$B$30:$AK$401,5,FALSE)</f>
        <v>24</v>
      </c>
      <c r="E72" s="445"/>
      <c r="F72" s="293"/>
      <c r="G72" s="91"/>
      <c r="H72" s="439">
        <f t="shared" si="9"/>
        <v>24</v>
      </c>
      <c r="I72" s="437"/>
      <c r="J72" s="149" t="s">
        <v>439</v>
      </c>
      <c r="K72" s="154">
        <v>90</v>
      </c>
      <c r="L72" s="155">
        <f t="shared" ref="L72:L86" si="13">+K72*H72</f>
        <v>2160</v>
      </c>
      <c r="M72" s="468">
        <f t="shared" si="12"/>
        <v>15.347368421052632</v>
      </c>
    </row>
    <row r="73" spans="1:13" ht="34.5" customHeight="1">
      <c r="A73" s="467">
        <f t="shared" si="10"/>
        <v>20</v>
      </c>
      <c r="B73" s="293" t="s">
        <v>240</v>
      </c>
      <c r="C73" s="434">
        <v>7.1052631578947369E-3</v>
      </c>
      <c r="D73" s="445">
        <f>VLOOKUP(B73,Summary!$B$30:$AK$401,5,FALSE)</f>
        <v>8</v>
      </c>
      <c r="E73" s="445"/>
      <c r="F73" s="293"/>
      <c r="G73" s="91"/>
      <c r="H73" s="439">
        <f t="shared" si="9"/>
        <v>8</v>
      </c>
      <c r="I73" s="437"/>
      <c r="J73" s="149" t="s">
        <v>453</v>
      </c>
      <c r="K73" s="154">
        <v>30</v>
      </c>
      <c r="L73" s="155">
        <f t="shared" si="13"/>
        <v>240</v>
      </c>
      <c r="M73" s="468">
        <f t="shared" si="12"/>
        <v>1.7052631578947368</v>
      </c>
    </row>
    <row r="74" spans="1:13" ht="34.5" customHeight="1">
      <c r="A74" s="467">
        <f t="shared" si="10"/>
        <v>21</v>
      </c>
      <c r="B74" s="293" t="s">
        <v>134</v>
      </c>
      <c r="C74" s="434">
        <v>1.24E-2</v>
      </c>
      <c r="D74" s="445">
        <f>VLOOKUP(B74,Summary!$B$30:$AK$401,5,FALSE)</f>
        <v>11</v>
      </c>
      <c r="E74" s="445"/>
      <c r="F74" s="293"/>
      <c r="G74" s="91"/>
      <c r="H74" s="439">
        <f t="shared" si="9"/>
        <v>11</v>
      </c>
      <c r="I74" s="437"/>
      <c r="J74" s="149" t="s">
        <v>451</v>
      </c>
      <c r="K74" s="154">
        <v>30</v>
      </c>
      <c r="L74" s="155">
        <f t="shared" si="13"/>
        <v>330</v>
      </c>
      <c r="M74" s="468">
        <f t="shared" si="12"/>
        <v>4.0919999999999996</v>
      </c>
    </row>
    <row r="75" spans="1:13" ht="34.5" customHeight="1">
      <c r="A75" s="467">
        <f t="shared" si="10"/>
        <v>22</v>
      </c>
      <c r="B75" s="293" t="s">
        <v>135</v>
      </c>
      <c r="C75" s="434">
        <v>1.14E-2</v>
      </c>
      <c r="D75" s="445">
        <f>VLOOKUP(B75,Summary!$B$30:$AK$401,5,FALSE)</f>
        <v>11</v>
      </c>
      <c r="E75" s="445"/>
      <c r="F75" s="293"/>
      <c r="G75" s="91"/>
      <c r="H75" s="439">
        <f t="shared" si="9"/>
        <v>11</v>
      </c>
      <c r="I75" s="437"/>
      <c r="J75" s="149" t="s">
        <v>452</v>
      </c>
      <c r="K75" s="154">
        <v>150</v>
      </c>
      <c r="L75" s="155">
        <f t="shared" si="13"/>
        <v>1650</v>
      </c>
      <c r="M75" s="468">
        <f t="shared" si="12"/>
        <v>18.810000000000002</v>
      </c>
    </row>
    <row r="76" spans="1:13" ht="34.5" customHeight="1">
      <c r="A76" s="467">
        <f t="shared" si="10"/>
        <v>23</v>
      </c>
      <c r="B76" s="293" t="s">
        <v>136</v>
      </c>
      <c r="C76" s="434">
        <f>0.7/65</f>
        <v>1.0769230769230769E-2</v>
      </c>
      <c r="D76" s="445">
        <f>VLOOKUP(B76,Summary!$B$30:$AK$401,5,FALSE)</f>
        <v>6</v>
      </c>
      <c r="E76" s="445"/>
      <c r="F76" s="293"/>
      <c r="G76" s="91"/>
      <c r="H76" s="439">
        <f t="shared" ref="H76:H94" si="14">+G76+D76</f>
        <v>6</v>
      </c>
      <c r="I76" s="437"/>
      <c r="J76" s="149" t="s">
        <v>453</v>
      </c>
      <c r="K76" s="154">
        <v>65</v>
      </c>
      <c r="L76" s="155">
        <f t="shared" si="13"/>
        <v>390</v>
      </c>
      <c r="M76" s="468">
        <f t="shared" si="12"/>
        <v>4.2</v>
      </c>
    </row>
    <row r="77" spans="1:13" ht="34.5" customHeight="1">
      <c r="A77" s="467">
        <f t="shared" si="10"/>
        <v>24</v>
      </c>
      <c r="B77" s="293" t="s">
        <v>248</v>
      </c>
      <c r="C77" s="434">
        <f>0.27/38</f>
        <v>7.1052631578947369E-3</v>
      </c>
      <c r="D77" s="445">
        <f>VLOOKUP(B77,Summary!$B$30:$AK$401,5,FALSE)</f>
        <v>2</v>
      </c>
      <c r="E77" s="445"/>
      <c r="F77" s="293"/>
      <c r="G77" s="91"/>
      <c r="H77" s="439">
        <f t="shared" si="14"/>
        <v>2</v>
      </c>
      <c r="I77" s="437"/>
      <c r="J77" s="149" t="s">
        <v>441</v>
      </c>
      <c r="K77" s="154">
        <v>38</v>
      </c>
      <c r="L77" s="155">
        <f t="shared" si="13"/>
        <v>76</v>
      </c>
      <c r="M77" s="468">
        <f t="shared" si="12"/>
        <v>0.54</v>
      </c>
    </row>
    <row r="78" spans="1:13" ht="34.5" customHeight="1">
      <c r="A78" s="467">
        <f t="shared" si="10"/>
        <v>25</v>
      </c>
      <c r="B78" s="293" t="s">
        <v>158</v>
      </c>
      <c r="C78" s="434">
        <f>0.13/30</f>
        <v>4.3333333333333331E-3</v>
      </c>
      <c r="D78" s="445">
        <f>VLOOKUP(B78,Summary!$B$30:$AK$401,5,FALSE)</f>
        <v>15</v>
      </c>
      <c r="E78" s="445"/>
      <c r="F78" s="293"/>
      <c r="G78" s="91"/>
      <c r="H78" s="439">
        <f t="shared" si="14"/>
        <v>15</v>
      </c>
      <c r="I78" s="437"/>
      <c r="J78" s="149" t="s">
        <v>459</v>
      </c>
      <c r="K78" s="154">
        <v>30</v>
      </c>
      <c r="L78" s="155">
        <f t="shared" si="13"/>
        <v>450</v>
      </c>
      <c r="M78" s="468">
        <f t="shared" si="12"/>
        <v>1.95</v>
      </c>
    </row>
    <row r="79" spans="1:13" ht="34.5" customHeight="1">
      <c r="A79" s="467">
        <f t="shared" si="10"/>
        <v>26</v>
      </c>
      <c r="B79" s="293" t="s">
        <v>249</v>
      </c>
      <c r="C79" s="432">
        <f>0.28/30</f>
        <v>9.3333333333333341E-3</v>
      </c>
      <c r="D79" s="445">
        <f>VLOOKUP(B79,Summary!$B$30:$AK$401,5,FALSE)</f>
        <v>3</v>
      </c>
      <c r="E79" s="445"/>
      <c r="F79" s="293"/>
      <c r="G79" s="91"/>
      <c r="H79" s="439">
        <f t="shared" si="14"/>
        <v>3</v>
      </c>
      <c r="I79" s="437"/>
      <c r="J79" s="149"/>
      <c r="K79" s="154"/>
      <c r="L79" s="155">
        <f t="shared" si="13"/>
        <v>0</v>
      </c>
      <c r="M79" s="468">
        <f t="shared" si="12"/>
        <v>0</v>
      </c>
    </row>
    <row r="80" spans="1:13" ht="34.5" customHeight="1">
      <c r="A80" s="467">
        <f t="shared" si="10"/>
        <v>27</v>
      </c>
      <c r="B80" s="293" t="s">
        <v>250</v>
      </c>
      <c r="C80" s="434">
        <v>4.3E-3</v>
      </c>
      <c r="D80" s="445">
        <f>VLOOKUP(B80,Summary!$B$30:$AK$401,5,FALSE)</f>
        <v>0</v>
      </c>
      <c r="E80" s="445"/>
      <c r="F80" s="293"/>
      <c r="G80" s="91"/>
      <c r="H80" s="439">
        <f t="shared" si="14"/>
        <v>0</v>
      </c>
      <c r="I80" s="437"/>
      <c r="J80" s="149" t="s">
        <v>459</v>
      </c>
      <c r="K80" s="154">
        <v>30</v>
      </c>
      <c r="L80" s="155">
        <f t="shared" si="13"/>
        <v>0</v>
      </c>
      <c r="M80" s="468">
        <f t="shared" si="12"/>
        <v>0</v>
      </c>
    </row>
    <row r="81" spans="1:13" ht="34.5" customHeight="1">
      <c r="A81" s="467">
        <f t="shared" si="10"/>
        <v>28</v>
      </c>
      <c r="B81" s="293" t="s">
        <v>251</v>
      </c>
      <c r="C81" s="434">
        <v>1.24E-2</v>
      </c>
      <c r="D81" s="445">
        <f>VLOOKUP(B81,Summary!$B$30:$AK$401,5,FALSE)</f>
        <v>0</v>
      </c>
      <c r="E81" s="445"/>
      <c r="F81" s="293"/>
      <c r="G81" s="91"/>
      <c r="H81" s="439">
        <f t="shared" si="14"/>
        <v>0</v>
      </c>
      <c r="I81" s="437"/>
      <c r="J81" s="149" t="s">
        <v>451</v>
      </c>
      <c r="K81" s="154">
        <v>38</v>
      </c>
      <c r="L81" s="155">
        <f t="shared" si="13"/>
        <v>0</v>
      </c>
      <c r="M81" s="468">
        <f t="shared" si="12"/>
        <v>0</v>
      </c>
    </row>
    <row r="82" spans="1:13" ht="34.5" customHeight="1">
      <c r="A82" s="467">
        <f t="shared" si="10"/>
        <v>29</v>
      </c>
      <c r="B82" s="293" t="s">
        <v>252</v>
      </c>
      <c r="C82" s="434">
        <v>1.24E-2</v>
      </c>
      <c r="D82" s="445">
        <f>VLOOKUP(B82,Summary!$B$30:$AK$401,5,FALSE)</f>
        <v>3</v>
      </c>
      <c r="E82" s="445"/>
      <c r="F82" s="293"/>
      <c r="G82" s="91"/>
      <c r="H82" s="439">
        <f t="shared" si="14"/>
        <v>3</v>
      </c>
      <c r="I82" s="437"/>
      <c r="J82" s="149" t="s">
        <v>451</v>
      </c>
      <c r="K82" s="154">
        <v>30</v>
      </c>
      <c r="L82" s="155">
        <f t="shared" si="13"/>
        <v>90</v>
      </c>
      <c r="M82" s="468">
        <f t="shared" si="12"/>
        <v>1.1159999999999999</v>
      </c>
    </row>
    <row r="83" spans="1:13" ht="34.5" customHeight="1">
      <c r="A83" s="467">
        <f t="shared" si="10"/>
        <v>30</v>
      </c>
      <c r="B83" s="293" t="s">
        <v>253</v>
      </c>
      <c r="C83" s="434">
        <f>0.32/30</f>
        <v>1.0666666666666666E-2</v>
      </c>
      <c r="D83" s="445">
        <f>VLOOKUP(B83,Summary!$B$30:$AK$401,5,FALSE)</f>
        <v>5</v>
      </c>
      <c r="E83" s="445"/>
      <c r="F83" s="293"/>
      <c r="G83" s="91"/>
      <c r="H83" s="439">
        <f t="shared" si="14"/>
        <v>5</v>
      </c>
      <c r="I83" s="437"/>
      <c r="J83" s="149" t="s">
        <v>459</v>
      </c>
      <c r="K83" s="154">
        <v>30</v>
      </c>
      <c r="L83" s="155">
        <f t="shared" si="13"/>
        <v>150</v>
      </c>
      <c r="M83" s="468">
        <f t="shared" si="12"/>
        <v>1.5999999999999999</v>
      </c>
    </row>
    <row r="84" spans="1:13" ht="34.5" customHeight="1">
      <c r="A84" s="467">
        <f t="shared" si="10"/>
        <v>31</v>
      </c>
      <c r="B84" s="293" t="s">
        <v>256</v>
      </c>
      <c r="C84" s="434">
        <f>0.2/30</f>
        <v>6.6666666666666671E-3</v>
      </c>
      <c r="D84" s="445">
        <f>VLOOKUP(B84,Summary!$B$30:$AK$401,5,FALSE)</f>
        <v>0</v>
      </c>
      <c r="E84" s="445"/>
      <c r="F84" s="293"/>
      <c r="G84" s="91"/>
      <c r="H84" s="439">
        <f t="shared" si="14"/>
        <v>0</v>
      </c>
      <c r="I84" s="437"/>
      <c r="J84" s="149"/>
      <c r="K84" s="154"/>
      <c r="L84" s="155">
        <f t="shared" si="13"/>
        <v>0</v>
      </c>
      <c r="M84" s="468">
        <f t="shared" si="12"/>
        <v>0</v>
      </c>
    </row>
    <row r="85" spans="1:13" ht="34.5" customHeight="1">
      <c r="A85" s="467">
        <f t="shared" si="10"/>
        <v>32</v>
      </c>
      <c r="B85" s="293" t="s">
        <v>159</v>
      </c>
      <c r="C85" s="434">
        <f>0.2/30</f>
        <v>6.6666666666666671E-3</v>
      </c>
      <c r="D85" s="445">
        <f>VLOOKUP(B85,Summary!$B$30:$AK$401,5,FALSE)</f>
        <v>4</v>
      </c>
      <c r="E85" s="445"/>
      <c r="F85" s="293"/>
      <c r="G85" s="91"/>
      <c r="H85" s="439">
        <f t="shared" si="14"/>
        <v>4</v>
      </c>
      <c r="I85" s="437"/>
      <c r="J85" s="149" t="s">
        <v>459</v>
      </c>
      <c r="K85" s="154">
        <v>30</v>
      </c>
      <c r="L85" s="155">
        <f t="shared" si="13"/>
        <v>120</v>
      </c>
      <c r="M85" s="468">
        <f t="shared" si="12"/>
        <v>0.8</v>
      </c>
    </row>
    <row r="86" spans="1:13" ht="34.5" customHeight="1">
      <c r="A86" s="467">
        <f t="shared" si="10"/>
        <v>33</v>
      </c>
      <c r="B86" s="293" t="s">
        <v>257</v>
      </c>
      <c r="C86" s="434">
        <f>0.2/30</f>
        <v>6.6666666666666671E-3</v>
      </c>
      <c r="D86" s="445">
        <f>VLOOKUP(B86,Summary!$B$30:$AK$401,5,FALSE)</f>
        <v>9</v>
      </c>
      <c r="E86" s="445"/>
      <c r="F86" s="293"/>
      <c r="G86" s="91"/>
      <c r="H86" s="439">
        <f t="shared" si="14"/>
        <v>9</v>
      </c>
      <c r="I86" s="437"/>
      <c r="J86" s="149" t="s">
        <v>441</v>
      </c>
      <c r="K86" s="154">
        <v>38</v>
      </c>
      <c r="L86" s="155">
        <f t="shared" si="13"/>
        <v>342</v>
      </c>
      <c r="M86" s="468">
        <f t="shared" si="12"/>
        <v>2.2800000000000002</v>
      </c>
    </row>
    <row r="87" spans="1:13" ht="34.5" customHeight="1">
      <c r="A87" s="467">
        <f t="shared" si="10"/>
        <v>34</v>
      </c>
      <c r="B87" s="315" t="s">
        <v>258</v>
      </c>
      <c r="C87" s="432">
        <v>9.1000000000000004E-3</v>
      </c>
      <c r="D87" s="445">
        <f>VLOOKUP(B87,Summary!$B$30:$AK$401,5,FALSE)</f>
        <v>0</v>
      </c>
      <c r="E87" s="445"/>
      <c r="F87" s="315"/>
      <c r="G87" s="91"/>
      <c r="H87" s="439">
        <f t="shared" si="14"/>
        <v>0</v>
      </c>
      <c r="I87" s="437"/>
      <c r="J87" s="149" t="s">
        <v>445</v>
      </c>
      <c r="K87" s="154">
        <v>30</v>
      </c>
      <c r="L87" s="155">
        <v>1770</v>
      </c>
      <c r="M87" s="468">
        <v>16.106999999999999</v>
      </c>
    </row>
    <row r="88" spans="1:13" ht="34.5" customHeight="1">
      <c r="A88" s="467">
        <f t="shared" si="10"/>
        <v>35</v>
      </c>
      <c r="B88" s="315" t="s">
        <v>259</v>
      </c>
      <c r="C88" s="434">
        <f>0.2/30</f>
        <v>6.6666666666666671E-3</v>
      </c>
      <c r="D88" s="445">
        <f>VLOOKUP(B88,Summary!$B$30:$AK$401,5,FALSE)</f>
        <v>0</v>
      </c>
      <c r="E88" s="445"/>
      <c r="F88" s="315"/>
      <c r="G88" s="91"/>
      <c r="H88" s="439">
        <f t="shared" si="14"/>
        <v>0</v>
      </c>
      <c r="I88" s="437"/>
      <c r="J88" s="149" t="s">
        <v>441</v>
      </c>
      <c r="K88" s="154">
        <v>38</v>
      </c>
      <c r="L88" s="155">
        <f t="shared" ref="L88:L94" si="15">+K88*H88</f>
        <v>0</v>
      </c>
      <c r="M88" s="468">
        <f t="shared" ref="M88:M94" si="16">+L88*C88</f>
        <v>0</v>
      </c>
    </row>
    <row r="89" spans="1:13" ht="34.5" customHeight="1">
      <c r="A89" s="467">
        <f t="shared" si="10"/>
        <v>36</v>
      </c>
      <c r="B89" s="315" t="s">
        <v>261</v>
      </c>
      <c r="C89" s="434">
        <f>0.32/30</f>
        <v>1.0666666666666666E-2</v>
      </c>
      <c r="D89" s="445">
        <f>VLOOKUP(B89,Summary!$B$30:$AK$401,5,FALSE)</f>
        <v>3</v>
      </c>
      <c r="E89" s="445"/>
      <c r="F89" s="315"/>
      <c r="G89" s="91"/>
      <c r="H89" s="439">
        <f t="shared" si="14"/>
        <v>3</v>
      </c>
      <c r="I89" s="437"/>
      <c r="J89" s="149" t="s">
        <v>459</v>
      </c>
      <c r="K89" s="154">
        <v>30</v>
      </c>
      <c r="L89" s="155">
        <f t="shared" si="15"/>
        <v>90</v>
      </c>
      <c r="M89" s="468">
        <f t="shared" si="16"/>
        <v>0.96</v>
      </c>
    </row>
    <row r="90" spans="1:13" ht="34.5" customHeight="1">
      <c r="A90" s="467">
        <f t="shared" si="10"/>
        <v>37</v>
      </c>
      <c r="B90" s="315" t="s">
        <v>262</v>
      </c>
      <c r="C90" s="434">
        <v>1.24E-2</v>
      </c>
      <c r="D90" s="445">
        <f>VLOOKUP(B90,Summary!$B$30:$AK$401,5,FALSE)</f>
        <v>0</v>
      </c>
      <c r="E90" s="445"/>
      <c r="F90" s="315"/>
      <c r="G90" s="91"/>
      <c r="H90" s="439">
        <f t="shared" si="14"/>
        <v>0</v>
      </c>
      <c r="I90" s="437"/>
      <c r="J90" s="149" t="s">
        <v>451</v>
      </c>
      <c r="K90" s="154">
        <v>30</v>
      </c>
      <c r="L90" s="155">
        <f t="shared" si="15"/>
        <v>0</v>
      </c>
      <c r="M90" s="468">
        <f t="shared" si="16"/>
        <v>0</v>
      </c>
    </row>
    <row r="91" spans="1:13" ht="34.5" customHeight="1">
      <c r="A91" s="467">
        <f t="shared" si="10"/>
        <v>38</v>
      </c>
      <c r="B91" s="315" t="s">
        <v>263</v>
      </c>
      <c r="C91" s="434">
        <v>1.24E-2</v>
      </c>
      <c r="D91" s="445">
        <f>VLOOKUP(B91,Summary!$B$30:$AK$401,5,FALSE)</f>
        <v>3</v>
      </c>
      <c r="E91" s="445"/>
      <c r="F91" s="315"/>
      <c r="G91" s="91"/>
      <c r="H91" s="439">
        <f t="shared" si="14"/>
        <v>3</v>
      </c>
      <c r="I91" s="437"/>
      <c r="J91" s="149" t="s">
        <v>451</v>
      </c>
      <c r="K91" s="154">
        <v>30</v>
      </c>
      <c r="L91" s="155">
        <f t="shared" si="15"/>
        <v>90</v>
      </c>
      <c r="M91" s="468">
        <f t="shared" si="16"/>
        <v>1.1159999999999999</v>
      </c>
    </row>
    <row r="92" spans="1:13" ht="34.5" customHeight="1">
      <c r="A92" s="467">
        <f t="shared" si="10"/>
        <v>39</v>
      </c>
      <c r="B92" s="315" t="s">
        <v>160</v>
      </c>
      <c r="C92" s="434">
        <v>6.3E-3</v>
      </c>
      <c r="D92" s="445">
        <f>VLOOKUP(B92,Summary!$B$30:$AK$401,5,FALSE)</f>
        <v>0</v>
      </c>
      <c r="E92" s="445"/>
      <c r="F92" s="315"/>
      <c r="G92" s="91"/>
      <c r="H92" s="439">
        <f t="shared" si="14"/>
        <v>0</v>
      </c>
      <c r="I92" s="437"/>
      <c r="J92" s="149" t="s">
        <v>454</v>
      </c>
      <c r="K92" s="154">
        <v>30</v>
      </c>
      <c r="L92" s="155">
        <f t="shared" si="15"/>
        <v>0</v>
      </c>
      <c r="M92" s="468">
        <f t="shared" si="16"/>
        <v>0</v>
      </c>
    </row>
    <row r="93" spans="1:13" ht="34.5" customHeight="1">
      <c r="A93" s="467">
        <f t="shared" si="10"/>
        <v>40</v>
      </c>
      <c r="B93" s="315" t="s">
        <v>264</v>
      </c>
      <c r="C93" s="434">
        <v>6.3E-3</v>
      </c>
      <c r="D93" s="445">
        <f>VLOOKUP(B93,Summary!$B$30:$AK$401,5,FALSE)</f>
        <v>0</v>
      </c>
      <c r="E93" s="445"/>
      <c r="F93" s="315"/>
      <c r="G93" s="91"/>
      <c r="H93" s="439">
        <f t="shared" si="14"/>
        <v>0</v>
      </c>
      <c r="I93" s="437"/>
      <c r="J93" s="149" t="s">
        <v>454</v>
      </c>
      <c r="K93" s="154">
        <v>30</v>
      </c>
      <c r="L93" s="155">
        <f t="shared" si="15"/>
        <v>0</v>
      </c>
      <c r="M93" s="468">
        <f t="shared" si="16"/>
        <v>0</v>
      </c>
    </row>
    <row r="94" spans="1:13" ht="34.5" customHeight="1">
      <c r="A94" s="467">
        <f t="shared" si="10"/>
        <v>41</v>
      </c>
      <c r="B94" s="315" t="s">
        <v>265</v>
      </c>
      <c r="C94" s="434">
        <v>6.3E-3</v>
      </c>
      <c r="D94" s="445">
        <f>VLOOKUP(B94,Summary!$B$30:$AK$401,5,FALSE)</f>
        <v>1</v>
      </c>
      <c r="E94" s="445"/>
      <c r="F94" s="315"/>
      <c r="G94" s="91"/>
      <c r="H94" s="439">
        <f t="shared" si="14"/>
        <v>1</v>
      </c>
      <c r="I94" s="437"/>
      <c r="J94" s="149" t="s">
        <v>454</v>
      </c>
      <c r="K94" s="154">
        <v>30</v>
      </c>
      <c r="L94" s="155">
        <f t="shared" si="15"/>
        <v>30</v>
      </c>
      <c r="M94" s="468">
        <f t="shared" si="16"/>
        <v>0.189</v>
      </c>
    </row>
    <row r="95" spans="1:13" ht="34.5" customHeight="1">
      <c r="A95" s="467"/>
      <c r="B95" s="293"/>
      <c r="C95" s="432"/>
      <c r="D95" s="445"/>
      <c r="E95" s="445"/>
      <c r="F95" s="315"/>
      <c r="G95" s="435"/>
      <c r="H95" s="439"/>
      <c r="I95" s="437"/>
      <c r="J95" s="634"/>
      <c r="K95" s="154"/>
      <c r="L95" s="155"/>
      <c r="M95" s="468"/>
    </row>
    <row r="96" spans="1:13" ht="34.5" customHeight="1">
      <c r="A96" s="467"/>
      <c r="B96" s="444" t="s">
        <v>460</v>
      </c>
      <c r="C96" s="432"/>
      <c r="D96" s="445"/>
      <c r="E96" s="445"/>
      <c r="F96" s="315"/>
      <c r="G96" s="435"/>
      <c r="H96" s="439"/>
      <c r="I96" s="437"/>
      <c r="J96" s="470" t="s">
        <v>461</v>
      </c>
      <c r="K96" s="154"/>
      <c r="L96" s="155"/>
      <c r="M96" s="468"/>
    </row>
    <row r="97" spans="1:13" ht="34.5" customHeight="1">
      <c r="A97" s="467">
        <v>1</v>
      </c>
      <c r="B97" s="293" t="s">
        <v>268</v>
      </c>
      <c r="C97" s="432">
        <v>1.0800000000000001E-2</v>
      </c>
      <c r="D97" s="445">
        <f>VLOOKUP(B97,Summary!$B$30:$AK$401,5,FALSE)</f>
        <v>4</v>
      </c>
      <c r="E97" s="445"/>
      <c r="F97" s="436"/>
      <c r="G97" s="435"/>
      <c r="H97" s="439">
        <f t="shared" ref="H97:H111" si="17">+G97+D97</f>
        <v>4</v>
      </c>
      <c r="I97" s="437"/>
      <c r="J97" s="149" t="s">
        <v>453</v>
      </c>
      <c r="K97" s="154">
        <v>55</v>
      </c>
      <c r="L97" s="155">
        <f t="shared" ref="L97:L119" si="18">+K97*H97</f>
        <v>220</v>
      </c>
      <c r="M97" s="468">
        <f>+L97*C97</f>
        <v>2.3760000000000003</v>
      </c>
    </row>
    <row r="98" spans="1:13" ht="34.5" customHeight="1">
      <c r="A98" s="467">
        <f>+A97+1</f>
        <v>2</v>
      </c>
      <c r="B98" s="293" t="s">
        <v>269</v>
      </c>
      <c r="C98" s="434">
        <v>1.14E-2</v>
      </c>
      <c r="D98" s="445">
        <f>VLOOKUP(B98,Summary!$B$30:$AK$401,5,FALSE)</f>
        <v>0</v>
      </c>
      <c r="E98" s="445"/>
      <c r="F98" s="436"/>
      <c r="G98" s="435"/>
      <c r="H98" s="439">
        <f t="shared" si="17"/>
        <v>0</v>
      </c>
      <c r="I98" s="437"/>
      <c r="J98" s="149" t="s">
        <v>452</v>
      </c>
      <c r="K98" s="154">
        <v>140</v>
      </c>
      <c r="L98" s="155">
        <f t="shared" si="18"/>
        <v>0</v>
      </c>
      <c r="M98" s="468">
        <f>+L98*C98</f>
        <v>0</v>
      </c>
    </row>
    <row r="99" spans="1:13" ht="34.5" customHeight="1">
      <c r="A99" s="467">
        <f t="shared" ref="A99:A110" si="19">+A98+1</f>
        <v>3</v>
      </c>
      <c r="B99" s="293" t="s">
        <v>270</v>
      </c>
      <c r="C99" s="434">
        <v>3.0000000000000001E-3</v>
      </c>
      <c r="D99" s="445">
        <f>VLOOKUP(B99,Summary!$B$30:$AK$401,5,FALSE)</f>
        <v>0</v>
      </c>
      <c r="E99" s="445"/>
      <c r="F99" s="436"/>
      <c r="G99" s="435"/>
      <c r="H99" s="439">
        <f t="shared" si="17"/>
        <v>0</v>
      </c>
      <c r="I99" s="437"/>
      <c r="J99" s="149" t="s">
        <v>66</v>
      </c>
      <c r="K99" s="154">
        <v>80</v>
      </c>
      <c r="L99" s="155">
        <f t="shared" si="18"/>
        <v>0</v>
      </c>
      <c r="M99" s="468">
        <f>+L99*C99</f>
        <v>0</v>
      </c>
    </row>
    <row r="100" spans="1:13" ht="34.5" customHeight="1">
      <c r="A100" s="467">
        <f t="shared" si="19"/>
        <v>4</v>
      </c>
      <c r="B100" s="293" t="s">
        <v>271</v>
      </c>
      <c r="C100" s="432">
        <v>5.8999999999999999E-3</v>
      </c>
      <c r="D100" s="445">
        <f>VLOOKUP(B100,Summary!$B$30:$AK$401,5,FALSE)</f>
        <v>0</v>
      </c>
      <c r="E100" s="445"/>
      <c r="F100" s="436"/>
      <c r="G100" s="435"/>
      <c r="H100" s="439">
        <f t="shared" si="17"/>
        <v>0</v>
      </c>
      <c r="I100" s="437"/>
      <c r="J100" s="469" t="s">
        <v>443</v>
      </c>
      <c r="K100" s="154">
        <v>65</v>
      </c>
      <c r="L100" s="155">
        <f t="shared" si="18"/>
        <v>0</v>
      </c>
      <c r="M100" s="468">
        <f>+L100*C100</f>
        <v>0</v>
      </c>
    </row>
    <row r="101" spans="1:13" ht="34.5" customHeight="1">
      <c r="A101" s="467">
        <f t="shared" si="19"/>
        <v>5</v>
      </c>
      <c r="B101" s="293" t="s">
        <v>272</v>
      </c>
      <c r="C101" s="434">
        <f>0.13/30</f>
        <v>4.3333333333333331E-3</v>
      </c>
      <c r="D101" s="445">
        <f>VLOOKUP(B101,Summary!$B$30:$AK$401,5,FALSE)</f>
        <v>5</v>
      </c>
      <c r="E101" s="445"/>
      <c r="F101" s="436"/>
      <c r="G101" s="435"/>
      <c r="H101" s="439">
        <f t="shared" si="17"/>
        <v>5</v>
      </c>
      <c r="I101" s="437"/>
      <c r="J101" s="149" t="s">
        <v>459</v>
      </c>
      <c r="K101" s="154">
        <v>20</v>
      </c>
      <c r="L101" s="155">
        <f t="shared" si="18"/>
        <v>100</v>
      </c>
      <c r="M101" s="468">
        <f t="shared" ref="M101:M129" si="20">+L101*C101</f>
        <v>0.43333333333333329</v>
      </c>
    </row>
    <row r="102" spans="1:13" ht="34.5" customHeight="1">
      <c r="A102" s="467">
        <f t="shared" si="19"/>
        <v>6</v>
      </c>
      <c r="B102" s="293" t="s">
        <v>273</v>
      </c>
      <c r="C102" s="434">
        <v>3.3E-3</v>
      </c>
      <c r="D102" s="445">
        <f>VLOOKUP(B102,Summary!$B$30:$AK$401,5,FALSE)</f>
        <v>0</v>
      </c>
      <c r="E102" s="445"/>
      <c r="F102" s="436"/>
      <c r="G102" s="435"/>
      <c r="H102" s="439">
        <f t="shared" si="17"/>
        <v>0</v>
      </c>
      <c r="I102" s="437"/>
      <c r="J102" s="149" t="s">
        <v>447</v>
      </c>
      <c r="K102" s="154">
        <v>80</v>
      </c>
      <c r="L102" s="155">
        <f t="shared" si="18"/>
        <v>0</v>
      </c>
      <c r="M102" s="468">
        <f t="shared" si="20"/>
        <v>0</v>
      </c>
    </row>
    <row r="103" spans="1:13" ht="34.5" customHeight="1">
      <c r="A103" s="467">
        <f t="shared" si="19"/>
        <v>7</v>
      </c>
      <c r="B103" s="431" t="s">
        <v>165</v>
      </c>
      <c r="C103" s="432">
        <v>6.3E-3</v>
      </c>
      <c r="D103" s="445">
        <f>VLOOKUP(B103,Summary!$B$30:$AK$401,5,FALSE)</f>
        <v>14</v>
      </c>
      <c r="E103" s="445"/>
      <c r="F103" s="436"/>
      <c r="G103" s="435"/>
      <c r="H103" s="439">
        <f t="shared" si="17"/>
        <v>14</v>
      </c>
      <c r="I103" s="437"/>
      <c r="J103" s="149" t="s">
        <v>454</v>
      </c>
      <c r="K103" s="154">
        <v>70</v>
      </c>
      <c r="L103" s="155">
        <f t="shared" si="18"/>
        <v>980</v>
      </c>
      <c r="M103" s="468">
        <f t="shared" si="20"/>
        <v>6.1740000000000004</v>
      </c>
    </row>
    <row r="104" spans="1:13" ht="34.5" customHeight="1">
      <c r="A104" s="467">
        <f t="shared" si="19"/>
        <v>8</v>
      </c>
      <c r="B104" s="431" t="s">
        <v>274</v>
      </c>
      <c r="C104" s="432">
        <v>2E-3</v>
      </c>
      <c r="D104" s="445">
        <f>VLOOKUP(B104,Summary!$B$30:$AK$401,5,FALSE)</f>
        <v>0</v>
      </c>
      <c r="E104" s="445"/>
      <c r="F104" s="436"/>
      <c r="G104" s="435"/>
      <c r="H104" s="439">
        <f t="shared" si="17"/>
        <v>0</v>
      </c>
      <c r="I104" s="437"/>
      <c r="J104" s="149" t="s">
        <v>335</v>
      </c>
      <c r="K104" s="154">
        <v>70</v>
      </c>
      <c r="L104" s="155">
        <f t="shared" si="18"/>
        <v>0</v>
      </c>
      <c r="M104" s="468">
        <f t="shared" si="20"/>
        <v>0</v>
      </c>
    </row>
    <row r="105" spans="1:13" ht="34.5" customHeight="1">
      <c r="A105" s="467">
        <f t="shared" si="19"/>
        <v>9</v>
      </c>
      <c r="B105" s="293" t="s">
        <v>275</v>
      </c>
      <c r="C105" s="434">
        <v>6.7999999999999996E-3</v>
      </c>
      <c r="D105" s="445">
        <f>VLOOKUP(B105,Summary!$B$30:$AK$401,5,FALSE)</f>
        <v>1</v>
      </c>
      <c r="E105" s="445"/>
      <c r="F105" s="436"/>
      <c r="G105" s="435"/>
      <c r="H105" s="439">
        <f t="shared" si="17"/>
        <v>1</v>
      </c>
      <c r="I105" s="437"/>
      <c r="J105" s="149" t="s">
        <v>439</v>
      </c>
      <c r="K105" s="154">
        <v>80</v>
      </c>
      <c r="L105" s="155">
        <f t="shared" si="18"/>
        <v>80</v>
      </c>
      <c r="M105" s="468">
        <f t="shared" si="20"/>
        <v>0.54399999999999993</v>
      </c>
    </row>
    <row r="106" spans="1:13" ht="34.5" customHeight="1">
      <c r="A106" s="467">
        <f t="shared" si="19"/>
        <v>10</v>
      </c>
      <c r="B106" s="293" t="s">
        <v>276</v>
      </c>
      <c r="C106" s="432">
        <v>8.2500000000000004E-3</v>
      </c>
      <c r="D106" s="445">
        <f>VLOOKUP(B106,Summary!$B$30:$AK$401,5,FALSE)</f>
        <v>0</v>
      </c>
      <c r="E106" s="445"/>
      <c r="F106" s="436"/>
      <c r="G106" s="435"/>
      <c r="H106" s="439">
        <f t="shared" si="17"/>
        <v>0</v>
      </c>
      <c r="I106" s="437"/>
      <c r="J106" s="149" t="s">
        <v>457</v>
      </c>
      <c r="K106" s="154">
        <v>110</v>
      </c>
      <c r="L106" s="155">
        <f t="shared" si="18"/>
        <v>0</v>
      </c>
      <c r="M106" s="468">
        <f t="shared" si="20"/>
        <v>0</v>
      </c>
    </row>
    <row r="107" spans="1:13" ht="34.5" customHeight="1">
      <c r="A107" s="467">
        <f t="shared" si="19"/>
        <v>11</v>
      </c>
      <c r="B107" s="293" t="s">
        <v>277</v>
      </c>
      <c r="C107" s="432">
        <f>0.27/38</f>
        <v>7.1052631578947369E-3</v>
      </c>
      <c r="D107" s="445">
        <f>VLOOKUP(B107,Summary!$B$30:$AK$401,5,FALSE)</f>
        <v>0</v>
      </c>
      <c r="E107" s="445"/>
      <c r="F107" s="436"/>
      <c r="G107" s="435"/>
      <c r="H107" s="439">
        <f t="shared" si="17"/>
        <v>0</v>
      </c>
      <c r="I107" s="437"/>
      <c r="J107" s="149" t="s">
        <v>441</v>
      </c>
      <c r="K107" s="154">
        <v>65</v>
      </c>
      <c r="L107" s="155">
        <f t="shared" si="18"/>
        <v>0</v>
      </c>
      <c r="M107" s="468">
        <f t="shared" si="20"/>
        <v>0</v>
      </c>
    </row>
    <row r="108" spans="1:13" ht="34.5" customHeight="1">
      <c r="A108" s="467">
        <f t="shared" si="19"/>
        <v>12</v>
      </c>
      <c r="B108" s="8" t="s">
        <v>166</v>
      </c>
      <c r="C108" s="432">
        <v>3.5000000000000001E-3</v>
      </c>
      <c r="D108" s="445">
        <f>VLOOKUP(B108,Summary!$B$30:$AK$401,5,FALSE)</f>
        <v>14</v>
      </c>
      <c r="E108" s="445"/>
      <c r="F108" s="436"/>
      <c r="G108" s="435"/>
      <c r="H108" s="439">
        <f t="shared" si="17"/>
        <v>14</v>
      </c>
      <c r="J108" s="149" t="s">
        <v>462</v>
      </c>
      <c r="K108" s="154">
        <v>20</v>
      </c>
      <c r="L108" s="155">
        <f t="shared" si="18"/>
        <v>280</v>
      </c>
      <c r="M108" s="468">
        <f t="shared" si="20"/>
        <v>0.98</v>
      </c>
    </row>
    <row r="109" spans="1:13" ht="34.5" customHeight="1">
      <c r="A109" s="467">
        <f t="shared" si="19"/>
        <v>13</v>
      </c>
      <c r="B109" s="8" t="s">
        <v>278</v>
      </c>
      <c r="C109" s="432">
        <v>1.24E-2</v>
      </c>
      <c r="D109" s="445">
        <f>VLOOKUP(B109,Summary!$B$30:$AK$401,5,FALSE)</f>
        <v>2</v>
      </c>
      <c r="E109" s="445"/>
      <c r="F109" s="436"/>
      <c r="G109" s="435"/>
      <c r="H109" s="439">
        <f t="shared" si="17"/>
        <v>2</v>
      </c>
      <c r="J109" s="149" t="s">
        <v>451</v>
      </c>
      <c r="K109" s="154">
        <v>28</v>
      </c>
      <c r="L109" s="155">
        <f t="shared" si="18"/>
        <v>56</v>
      </c>
      <c r="M109" s="468">
        <f t="shared" si="20"/>
        <v>0.69440000000000002</v>
      </c>
    </row>
    <row r="110" spans="1:13" ht="34.5" customHeight="1" thickBot="1">
      <c r="A110" s="471">
        <f t="shared" si="19"/>
        <v>14</v>
      </c>
      <c r="B110" s="472" t="s">
        <v>279</v>
      </c>
      <c r="C110" s="482"/>
      <c r="D110" s="445">
        <f>VLOOKUP(B110,Summary!$B$30:$AK$401,5,FALSE)</f>
        <v>0</v>
      </c>
      <c r="E110" s="473"/>
      <c r="F110" s="474"/>
      <c r="G110" s="475"/>
      <c r="H110" s="439">
        <f t="shared" si="17"/>
        <v>0</v>
      </c>
      <c r="I110" s="476"/>
      <c r="J110" s="477" t="s">
        <v>463</v>
      </c>
      <c r="K110" s="478">
        <v>70</v>
      </c>
      <c r="L110" s="479">
        <f t="shared" si="18"/>
        <v>0</v>
      </c>
      <c r="M110" s="480">
        <f t="shared" si="20"/>
        <v>0</v>
      </c>
    </row>
    <row r="111" spans="1:13" ht="34.5" customHeight="1">
      <c r="A111" s="741">
        <f>+A110+1</f>
        <v>15</v>
      </c>
      <c r="B111" s="8" t="s">
        <v>659</v>
      </c>
      <c r="C111" s="742">
        <v>3.0000000000000001E-3</v>
      </c>
      <c r="D111" s="445">
        <f>SUMIF(Summary!$B$279:$B$396,'SAUCE USAGE'!B111,Summary!$F$279:$F$396)</f>
        <v>0</v>
      </c>
      <c r="E111" s="437"/>
      <c r="F111" s="743"/>
      <c r="G111" s="420"/>
      <c r="H111" s="439">
        <f t="shared" si="17"/>
        <v>0</v>
      </c>
      <c r="J111" s="149" t="s">
        <v>66</v>
      </c>
      <c r="K111" s="154">
        <v>90</v>
      </c>
      <c r="L111" s="155">
        <f t="shared" si="18"/>
        <v>0</v>
      </c>
      <c r="M111" s="744">
        <f t="shared" si="20"/>
        <v>0</v>
      </c>
    </row>
    <row r="112" spans="1:13" ht="34.5" customHeight="1">
      <c r="A112" s="745">
        <f t="shared" ref="A112:A129" si="21">+A111+1</f>
        <v>16</v>
      </c>
      <c r="B112" s="8" t="s">
        <v>661</v>
      </c>
      <c r="C112" s="434">
        <v>8.7499999999999991E-3</v>
      </c>
      <c r="D112" s="445">
        <f>SUMIF(Summary!$B$279:$B$396,'SAUCE USAGE'!B112,Summary!$F$279:$F$396)</f>
        <v>0</v>
      </c>
      <c r="E112" s="437"/>
      <c r="F112" s="743"/>
      <c r="G112" s="420"/>
      <c r="H112" s="439">
        <f t="shared" ref="H112:H129" si="22">+G112+D112</f>
        <v>0</v>
      </c>
      <c r="J112" s="149" t="s">
        <v>446</v>
      </c>
      <c r="K112" s="154">
        <v>80</v>
      </c>
      <c r="L112" s="155">
        <f t="shared" si="18"/>
        <v>0</v>
      </c>
      <c r="M112" s="744">
        <f t="shared" si="20"/>
        <v>0</v>
      </c>
    </row>
    <row r="113" spans="1:13" ht="34.5" customHeight="1">
      <c r="A113" s="745">
        <f t="shared" si="21"/>
        <v>17</v>
      </c>
      <c r="B113" s="8" t="s">
        <v>662</v>
      </c>
      <c r="C113" s="434">
        <v>6.7999999999999996E-3</v>
      </c>
      <c r="D113" s="445">
        <f>SUMIF(Summary!$B$279:$B$396,'SAUCE USAGE'!B113,Summary!$F$279:$F$396)</f>
        <v>1</v>
      </c>
      <c r="E113" s="437"/>
      <c r="F113" s="743"/>
      <c r="G113" s="420"/>
      <c r="H113" s="439">
        <f t="shared" si="22"/>
        <v>1</v>
      </c>
      <c r="J113" s="149" t="s">
        <v>447</v>
      </c>
      <c r="K113" s="154">
        <v>90</v>
      </c>
      <c r="L113" s="155">
        <f t="shared" si="18"/>
        <v>90</v>
      </c>
      <c r="M113" s="744">
        <f t="shared" si="20"/>
        <v>0.61199999999999999</v>
      </c>
    </row>
    <row r="114" spans="1:13" ht="34.5" customHeight="1" thickBot="1">
      <c r="A114" s="745">
        <f t="shared" si="21"/>
        <v>18</v>
      </c>
      <c r="B114" s="8" t="s">
        <v>664</v>
      </c>
      <c r="C114" s="434">
        <v>7.1052631578947369E-3</v>
      </c>
      <c r="D114" s="445">
        <f>SUMIF(Summary!$B$279:$B$396,'SAUCE USAGE'!B114,Summary!$F$279:$F$396)</f>
        <v>0</v>
      </c>
      <c r="E114" s="746"/>
      <c r="F114" s="747"/>
      <c r="G114" s="421"/>
      <c r="H114" s="748">
        <f t="shared" si="22"/>
        <v>0</v>
      </c>
      <c r="J114" s="149" t="s">
        <v>439</v>
      </c>
      <c r="K114" s="154">
        <v>90</v>
      </c>
      <c r="L114" s="155">
        <f t="shared" si="18"/>
        <v>0</v>
      </c>
      <c r="M114" s="744">
        <f t="shared" si="20"/>
        <v>0</v>
      </c>
    </row>
    <row r="115" spans="1:13" ht="34.5" customHeight="1" thickBot="1">
      <c r="A115" s="745">
        <f t="shared" si="21"/>
        <v>19</v>
      </c>
      <c r="B115" s="8" t="s">
        <v>666</v>
      </c>
      <c r="C115" s="434">
        <v>1.24E-2</v>
      </c>
      <c r="D115" s="445">
        <f>SUMIF(Summary!$B$279:$B$396,'SAUCE USAGE'!B115,Summary!$F$279:$F$396)</f>
        <v>0</v>
      </c>
      <c r="E115" s="746"/>
      <c r="F115" s="747"/>
      <c r="G115" s="421"/>
      <c r="H115" s="748">
        <f t="shared" si="22"/>
        <v>0</v>
      </c>
      <c r="J115" s="149" t="s">
        <v>453</v>
      </c>
      <c r="K115" s="154">
        <v>30</v>
      </c>
      <c r="L115" s="155">
        <f t="shared" si="18"/>
        <v>0</v>
      </c>
      <c r="M115" s="744">
        <f t="shared" si="20"/>
        <v>0</v>
      </c>
    </row>
    <row r="116" spans="1:13" ht="34.5" customHeight="1">
      <c r="A116" s="745">
        <f t="shared" si="21"/>
        <v>20</v>
      </c>
      <c r="B116" s="8" t="s">
        <v>647</v>
      </c>
      <c r="C116" s="434">
        <v>1.14E-2</v>
      </c>
      <c r="D116" s="445">
        <f>SUMIF(Summary!$B$279:$B$396,'SAUCE USAGE'!B116,Summary!$F$279:$F$396)</f>
        <v>0</v>
      </c>
      <c r="E116" s="437"/>
      <c r="F116" s="743"/>
      <c r="G116" s="420"/>
      <c r="H116" s="439">
        <f t="shared" si="22"/>
        <v>0</v>
      </c>
      <c r="J116" s="149" t="s">
        <v>452</v>
      </c>
      <c r="K116" s="154">
        <v>150</v>
      </c>
      <c r="L116" s="155">
        <f t="shared" si="18"/>
        <v>0</v>
      </c>
      <c r="M116" s="744">
        <f t="shared" si="20"/>
        <v>0</v>
      </c>
    </row>
    <row r="117" spans="1:13" ht="34.5" customHeight="1">
      <c r="A117" s="745">
        <f t="shared" si="21"/>
        <v>21</v>
      </c>
      <c r="B117" s="8" t="s">
        <v>668</v>
      </c>
      <c r="C117" s="434">
        <v>1.0769230769230769E-2</v>
      </c>
      <c r="D117" s="445">
        <f>SUMIF(Summary!$B$279:$B$396,'SAUCE USAGE'!B117,Summary!$F$279:$F$396)</f>
        <v>0</v>
      </c>
      <c r="E117" s="437"/>
      <c r="F117" s="743"/>
      <c r="G117" s="420"/>
      <c r="H117" s="439">
        <f t="shared" si="22"/>
        <v>0</v>
      </c>
      <c r="J117" s="149" t="s">
        <v>453</v>
      </c>
      <c r="K117" s="154">
        <v>65</v>
      </c>
      <c r="L117" s="155">
        <f t="shared" si="18"/>
        <v>0</v>
      </c>
      <c r="M117" s="744">
        <f t="shared" si="20"/>
        <v>0</v>
      </c>
    </row>
    <row r="118" spans="1:13" ht="34.5" customHeight="1">
      <c r="A118" s="745">
        <f t="shared" si="21"/>
        <v>22</v>
      </c>
      <c r="B118" s="8" t="s">
        <v>670</v>
      </c>
      <c r="C118" s="749">
        <v>7.1052631578947369E-3</v>
      </c>
      <c r="D118" s="445">
        <f>SUMIF(Summary!$B$279:$B$396,'SAUCE USAGE'!B118,Summary!$F$279:$F$396)</f>
        <v>0</v>
      </c>
      <c r="E118" s="437"/>
      <c r="F118" s="743"/>
      <c r="G118" s="420"/>
      <c r="H118" s="439">
        <f t="shared" si="22"/>
        <v>0</v>
      </c>
      <c r="J118" s="750" t="s">
        <v>441</v>
      </c>
      <c r="K118" s="154">
        <v>75</v>
      </c>
      <c r="L118" s="155">
        <f t="shared" si="18"/>
        <v>0</v>
      </c>
      <c r="M118" s="744">
        <f t="shared" si="20"/>
        <v>0</v>
      </c>
    </row>
    <row r="119" spans="1:13" ht="34.5" customHeight="1">
      <c r="A119" s="745">
        <f t="shared" si="21"/>
        <v>23</v>
      </c>
      <c r="B119" s="8" t="s">
        <v>672</v>
      </c>
      <c r="C119" s="749">
        <v>2E-3</v>
      </c>
      <c r="D119" s="445">
        <f>SUMIF(Summary!$B$279:$B$396,'SAUCE USAGE'!B119,Summary!$F$279:$F$396)</f>
        <v>0</v>
      </c>
      <c r="E119" s="437"/>
      <c r="F119" s="743"/>
      <c r="G119" s="420"/>
      <c r="H119" s="439">
        <f t="shared" si="22"/>
        <v>0</v>
      </c>
      <c r="J119" s="166" t="s">
        <v>335</v>
      </c>
      <c r="K119" s="154">
        <v>80</v>
      </c>
      <c r="L119" s="155">
        <f t="shared" si="18"/>
        <v>0</v>
      </c>
      <c r="M119" s="744">
        <f t="shared" si="20"/>
        <v>0</v>
      </c>
    </row>
    <row r="120" spans="1:13" ht="34.5" customHeight="1">
      <c r="A120" s="745">
        <f t="shared" si="21"/>
        <v>24</v>
      </c>
      <c r="B120" s="8" t="s">
        <v>674</v>
      </c>
      <c r="C120" s="749">
        <v>1.5E-3</v>
      </c>
      <c r="D120" s="445">
        <f>SUMIF(Summary!$B$279:$B$396,'SAUCE USAGE'!B120,Summary!$F$279:$F$396)</f>
        <v>0</v>
      </c>
      <c r="E120" s="437"/>
      <c r="F120" s="743"/>
      <c r="G120" s="420"/>
      <c r="H120" s="439">
        <f t="shared" si="22"/>
        <v>0</v>
      </c>
      <c r="J120" s="166" t="s">
        <v>442</v>
      </c>
      <c r="K120" s="154">
        <v>200</v>
      </c>
      <c r="L120" s="155">
        <f>+K120*H121</f>
        <v>400</v>
      </c>
      <c r="M120" s="744">
        <f t="shared" si="20"/>
        <v>0.6</v>
      </c>
    </row>
    <row r="121" spans="1:13" ht="34.5" customHeight="1">
      <c r="A121" s="745">
        <f t="shared" si="21"/>
        <v>25</v>
      </c>
      <c r="B121" s="8" t="s">
        <v>676</v>
      </c>
      <c r="C121" s="749">
        <v>1.9E-3</v>
      </c>
      <c r="D121" s="445">
        <f>SUMIF(Summary!$B$279:$B$396,'SAUCE USAGE'!B121,Summary!$F$279:$F$396)</f>
        <v>2</v>
      </c>
      <c r="E121" s="437"/>
      <c r="F121" s="743"/>
      <c r="G121" s="420"/>
      <c r="H121" s="439">
        <f t="shared" si="22"/>
        <v>2</v>
      </c>
      <c r="J121" s="469" t="s">
        <v>443</v>
      </c>
      <c r="K121" s="154">
        <v>75</v>
      </c>
      <c r="L121" s="155">
        <f>+K121*H122</f>
        <v>150</v>
      </c>
      <c r="M121" s="744">
        <f t="shared" si="20"/>
        <v>0.28499999999999998</v>
      </c>
    </row>
    <row r="122" spans="1:13" ht="34.5" customHeight="1">
      <c r="A122" s="745">
        <f t="shared" si="21"/>
        <v>26</v>
      </c>
      <c r="B122" s="8" t="s">
        <v>678</v>
      </c>
      <c r="C122" s="749">
        <v>5.8999999999999999E-3</v>
      </c>
      <c r="D122" s="445">
        <f>SUMIF(Summary!$B$279:$B$396,'SAUCE USAGE'!B122,Summary!$F$279:$F$396)</f>
        <v>2</v>
      </c>
      <c r="E122" s="437"/>
      <c r="F122" s="743"/>
      <c r="G122" s="420"/>
      <c r="H122" s="439">
        <f t="shared" si="22"/>
        <v>2</v>
      </c>
      <c r="J122" s="469"/>
      <c r="K122" s="154"/>
      <c r="L122" s="155"/>
      <c r="M122" s="744">
        <f t="shared" si="20"/>
        <v>0</v>
      </c>
    </row>
    <row r="123" spans="1:13" ht="34.5" customHeight="1">
      <c r="A123" s="745">
        <f t="shared" si="21"/>
        <v>27</v>
      </c>
      <c r="B123" s="8" t="s">
        <v>680</v>
      </c>
      <c r="C123" s="749"/>
      <c r="D123" s="445">
        <f>SUMIF(Summary!$B$279:$B$396,'SAUCE USAGE'!B123,Summary!$F$279:$F$396)</f>
        <v>1</v>
      </c>
      <c r="E123" s="437"/>
      <c r="F123" s="743"/>
      <c r="G123" s="420"/>
      <c r="H123" s="439">
        <f t="shared" si="22"/>
        <v>1</v>
      </c>
      <c r="J123" s="469"/>
      <c r="K123" s="154"/>
      <c r="L123" s="155"/>
      <c r="M123" s="744">
        <f t="shared" si="20"/>
        <v>0</v>
      </c>
    </row>
    <row r="124" spans="1:13" ht="34.5" customHeight="1">
      <c r="A124" s="745">
        <f t="shared" si="21"/>
        <v>28</v>
      </c>
      <c r="B124" s="8" t="s">
        <v>682</v>
      </c>
      <c r="C124" s="749"/>
      <c r="D124" s="445">
        <f>SUMIF(Summary!$B$279:$B$396,'SAUCE USAGE'!B124,Summary!$F$279:$F$396)</f>
        <v>0</v>
      </c>
      <c r="E124" s="437"/>
      <c r="F124" s="743"/>
      <c r="G124" s="420"/>
      <c r="H124" s="439">
        <f t="shared" si="22"/>
        <v>0</v>
      </c>
      <c r="J124" s="469"/>
      <c r="K124" s="154"/>
      <c r="L124" s="155"/>
      <c r="M124" s="744">
        <f t="shared" si="20"/>
        <v>0</v>
      </c>
    </row>
    <row r="125" spans="1:13" ht="34.5" customHeight="1">
      <c r="A125" s="745">
        <f t="shared" si="21"/>
        <v>29</v>
      </c>
      <c r="B125" s="8" t="s">
        <v>613</v>
      </c>
      <c r="C125" s="749"/>
      <c r="D125" s="445">
        <f>SUMIF(Summary!$B$279:$B$396,'SAUCE USAGE'!B125,Summary!$F$279:$F$396)</f>
        <v>0</v>
      </c>
      <c r="E125" s="437"/>
      <c r="F125" s="743"/>
      <c r="G125" s="420"/>
      <c r="H125" s="439">
        <f t="shared" si="22"/>
        <v>0</v>
      </c>
      <c r="J125" s="149" t="s">
        <v>448</v>
      </c>
      <c r="K125" s="154">
        <v>70</v>
      </c>
      <c r="L125" s="155">
        <f>+K125*H125</f>
        <v>0</v>
      </c>
      <c r="M125" s="744">
        <f t="shared" si="20"/>
        <v>0</v>
      </c>
    </row>
    <row r="126" spans="1:13" ht="34.5" customHeight="1">
      <c r="A126" s="745">
        <f t="shared" si="21"/>
        <v>30</v>
      </c>
      <c r="B126" s="8" t="s">
        <v>685</v>
      </c>
      <c r="C126" s="749"/>
      <c r="D126" s="445">
        <f>SUMIF(Summary!$B$279:$B$396,'SAUCE USAGE'!B126,Summary!$F$279:$F$396)</f>
        <v>2</v>
      </c>
      <c r="E126" s="437"/>
      <c r="F126" s="743"/>
      <c r="G126" s="420"/>
      <c r="H126" s="439">
        <f t="shared" si="22"/>
        <v>2</v>
      </c>
      <c r="J126" s="469"/>
      <c r="K126" s="154"/>
      <c r="L126" s="155"/>
      <c r="M126" s="744">
        <f t="shared" si="20"/>
        <v>0</v>
      </c>
    </row>
    <row r="127" spans="1:13" ht="34.5" customHeight="1">
      <c r="A127" s="745">
        <f t="shared" si="21"/>
        <v>31</v>
      </c>
      <c r="B127" s="8" t="s">
        <v>687</v>
      </c>
      <c r="C127" s="749"/>
      <c r="D127" s="445">
        <f>SUMIF(Summary!$B$279:$B$396,'SAUCE USAGE'!B127,Summary!$F$279:$F$396)</f>
        <v>0</v>
      </c>
      <c r="E127" s="437"/>
      <c r="F127" s="743"/>
      <c r="G127" s="420"/>
      <c r="H127" s="439">
        <f t="shared" si="22"/>
        <v>0</v>
      </c>
      <c r="J127" s="469"/>
      <c r="K127" s="154"/>
      <c r="L127" s="155"/>
      <c r="M127" s="744">
        <f t="shared" si="20"/>
        <v>0</v>
      </c>
    </row>
    <row r="128" spans="1:13" ht="34.5" customHeight="1">
      <c r="A128" s="745">
        <f t="shared" si="21"/>
        <v>32</v>
      </c>
      <c r="B128" s="8" t="s">
        <v>652</v>
      </c>
      <c r="C128" s="749"/>
      <c r="D128" s="445">
        <f>SUMIF(Summary!$B$279:$B$396,'SAUCE USAGE'!B128,Summary!$F$279:$F$396)</f>
        <v>1</v>
      </c>
      <c r="E128" s="437"/>
      <c r="F128" s="743"/>
      <c r="G128" s="420"/>
      <c r="H128" s="439">
        <f t="shared" si="22"/>
        <v>1</v>
      </c>
      <c r="J128" s="469"/>
      <c r="K128" s="154"/>
      <c r="L128" s="155"/>
      <c r="M128" s="744">
        <f t="shared" si="20"/>
        <v>0</v>
      </c>
    </row>
    <row r="129" spans="1:13" ht="34.5" customHeight="1" thickBot="1">
      <c r="A129" s="751">
        <f t="shared" si="21"/>
        <v>33</v>
      </c>
      <c r="B129" s="8" t="s">
        <v>690</v>
      </c>
      <c r="C129" s="752"/>
      <c r="D129" s="445">
        <f>SUMIF(Summary!$B$279:$B$396,'SAUCE USAGE'!B129,Summary!$F$279:$F$396)</f>
        <v>0</v>
      </c>
      <c r="E129" s="437"/>
      <c r="F129" s="743"/>
      <c r="G129" s="420"/>
      <c r="H129" s="439">
        <f t="shared" si="22"/>
        <v>0</v>
      </c>
      <c r="J129" s="149" t="s">
        <v>446</v>
      </c>
      <c r="K129" s="154">
        <v>80</v>
      </c>
      <c r="L129" s="155">
        <f>+K129*H129</f>
        <v>0</v>
      </c>
      <c r="M129" s="744">
        <f t="shared" si="20"/>
        <v>0</v>
      </c>
    </row>
  </sheetData>
  <mergeCells count="1">
    <mergeCell ref="J7:L7"/>
  </mergeCells>
  <pageMargins left="0.7" right="0.7" top="0.75" bottom="0.75" header="0.3" footer="0.3"/>
  <pageSetup paperSize="9" scale="42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8" tint="-0.249977111117893"/>
  </sheetPr>
  <dimension ref="A1:BR68"/>
  <sheetViews>
    <sheetView showGridLines="0" topLeftCell="A37" workbookViewId="0">
      <selection activeCell="D35" sqref="D35"/>
    </sheetView>
  </sheetViews>
  <sheetFormatPr defaultRowHeight="15"/>
  <cols>
    <col min="1" max="1" width="14.140625" customWidth="1"/>
    <col min="2" max="2" width="29.140625" customWidth="1"/>
    <col min="4" max="4" width="9.140625" customWidth="1"/>
    <col min="5" max="5" width="11.140625" customWidth="1"/>
    <col min="6" max="11" width="9.140625" customWidth="1"/>
    <col min="12" max="15" width="9.140625" hidden="1" customWidth="1"/>
    <col min="16" max="17" width="9.140625" customWidth="1"/>
    <col min="18" max="43" width="9.140625" hidden="1" customWidth="1"/>
    <col min="44" max="45" width="9.140625" customWidth="1"/>
    <col min="46" max="51" width="9.140625" hidden="1" customWidth="1"/>
    <col min="52" max="55" width="9.140625" customWidth="1"/>
    <col min="58" max="65" width="0" hidden="1" customWidth="1"/>
  </cols>
  <sheetData>
    <row r="1" spans="1:70" s="23" customFormat="1" ht="21" customHeight="1" thickBot="1">
      <c r="A1" s="799" t="s">
        <v>29</v>
      </c>
      <c r="B1" s="799"/>
      <c r="C1" s="799"/>
      <c r="D1" s="799"/>
      <c r="E1" s="799"/>
      <c r="F1" s="799"/>
      <c r="I1" s="75"/>
    </row>
    <row r="2" spans="1:70" s="23" customFormat="1" ht="21" customHeight="1">
      <c r="A2" s="24"/>
      <c r="B2" s="25"/>
      <c r="C2" s="24"/>
      <c r="D2" s="24"/>
      <c r="E2" s="26"/>
      <c r="F2" s="26"/>
      <c r="I2" s="75"/>
    </row>
    <row r="3" spans="1:70" s="68" customFormat="1" ht="21" customHeight="1">
      <c r="A3" s="34" t="s">
        <v>41</v>
      </c>
      <c r="B3" s="189" t="str">
        <f>+'K-LUNCH &amp; K DINNER'!B3</f>
        <v>CCS OUTLET</v>
      </c>
      <c r="C3" s="67"/>
      <c r="E3" s="187"/>
      <c r="F3" s="69"/>
      <c r="I3" s="76"/>
    </row>
    <row r="4" spans="1:70" s="68" customFormat="1" ht="21" customHeight="1">
      <c r="A4" s="35" t="s">
        <v>30</v>
      </c>
      <c r="B4" s="274">
        <f>+'K-LUNCH &amp; K DINNER'!B4</f>
        <v>41548</v>
      </c>
      <c r="C4" s="67"/>
      <c r="D4" s="70"/>
      <c r="E4" s="71"/>
      <c r="F4" s="69"/>
      <c r="I4" s="76"/>
    </row>
    <row r="5" spans="1:70" ht="20.25">
      <c r="A5" s="217"/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6"/>
      <c r="O5" s="216"/>
      <c r="P5" s="216"/>
      <c r="Q5" s="216"/>
      <c r="R5" s="216"/>
      <c r="S5" s="216"/>
      <c r="T5" s="216"/>
      <c r="U5" s="216"/>
      <c r="V5" s="216"/>
      <c r="W5" s="216"/>
      <c r="X5" s="216"/>
      <c r="Y5" s="216"/>
      <c r="Z5" s="216"/>
      <c r="AA5" s="216"/>
      <c r="AB5" s="216"/>
      <c r="AC5" s="216"/>
      <c r="AD5" s="216"/>
      <c r="AE5" s="216"/>
      <c r="AF5" s="216"/>
      <c r="AG5" s="216"/>
      <c r="AH5" s="216"/>
      <c r="AI5" s="216"/>
      <c r="AJ5" s="216"/>
      <c r="AK5" s="216"/>
      <c r="AL5" s="216"/>
      <c r="AM5" s="216"/>
      <c r="AN5" s="216"/>
      <c r="AO5" s="216"/>
      <c r="AP5" s="216"/>
      <c r="AQ5" s="216"/>
      <c r="AR5" s="216"/>
      <c r="AS5" s="216"/>
      <c r="AT5" s="216"/>
      <c r="AU5" s="216"/>
      <c r="AV5" s="216"/>
      <c r="AW5" s="216"/>
      <c r="AX5" s="216"/>
      <c r="AY5" s="216"/>
      <c r="AZ5" s="216"/>
      <c r="BA5" s="216"/>
      <c r="BB5" s="216"/>
      <c r="BC5" s="216"/>
      <c r="BD5" s="216"/>
      <c r="BE5" s="216"/>
      <c r="BF5" s="216"/>
      <c r="BG5" s="216"/>
      <c r="BH5" s="216"/>
      <c r="BI5" s="216"/>
      <c r="BJ5" s="216"/>
      <c r="BK5" s="216"/>
      <c r="BL5" s="216"/>
      <c r="BM5" s="216"/>
      <c r="BN5" s="216"/>
      <c r="BO5" s="216"/>
      <c r="BP5" s="216"/>
      <c r="BQ5" s="216"/>
    </row>
    <row r="6" spans="1:70" ht="17.25" thickBot="1">
      <c r="A6" s="218"/>
      <c r="B6" s="218"/>
      <c r="C6" s="218"/>
      <c r="D6" s="218"/>
      <c r="E6" s="218"/>
      <c r="F6" s="218"/>
      <c r="G6" s="218"/>
      <c r="H6" s="218"/>
      <c r="I6" s="218"/>
      <c r="J6" s="218"/>
      <c r="K6" s="218"/>
      <c r="L6" s="218"/>
      <c r="M6" s="218"/>
      <c r="N6" s="218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218"/>
      <c r="AB6" s="218"/>
      <c r="AC6" s="218"/>
      <c r="AD6" s="218"/>
      <c r="AE6" s="218"/>
      <c r="AF6" s="218"/>
      <c r="AG6" s="218"/>
      <c r="AH6" s="218"/>
      <c r="AI6" s="218"/>
      <c r="AJ6" s="219"/>
      <c r="AK6" s="218"/>
      <c r="AL6" s="218"/>
      <c r="AM6" s="218"/>
      <c r="AN6" s="218"/>
      <c r="AO6" s="218"/>
      <c r="AP6" s="218"/>
      <c r="AQ6" s="218"/>
      <c r="AR6" s="218"/>
      <c r="AS6" s="218"/>
      <c r="AT6" s="218"/>
      <c r="AU6" s="218"/>
      <c r="AV6" s="218"/>
      <c r="AW6" s="218"/>
      <c r="AX6" s="218"/>
      <c r="AY6" s="218"/>
      <c r="AZ6" s="218"/>
      <c r="BA6" s="218"/>
      <c r="BB6" s="218"/>
      <c r="BC6" s="218"/>
      <c r="BD6" s="218"/>
      <c r="BE6" s="218"/>
      <c r="BF6" s="218"/>
      <c r="BG6" s="218"/>
      <c r="BH6" s="218"/>
      <c r="BI6" s="218"/>
      <c r="BJ6" s="218"/>
      <c r="BK6" s="218"/>
      <c r="BL6" s="218"/>
      <c r="BM6" s="218"/>
      <c r="BN6" s="218"/>
      <c r="BO6" s="218"/>
      <c r="BP6" s="218"/>
      <c r="BQ6" s="218"/>
      <c r="BR6" s="218"/>
    </row>
    <row r="7" spans="1:70" ht="19.5" thickBot="1">
      <c r="A7" s="220" t="s">
        <v>366</v>
      </c>
      <c r="B7" s="220" t="s">
        <v>32</v>
      </c>
      <c r="C7" s="221" t="s">
        <v>43</v>
      </c>
      <c r="D7" s="814">
        <v>1</v>
      </c>
      <c r="E7" s="814"/>
      <c r="F7" s="814">
        <f>+D7+1</f>
        <v>2</v>
      </c>
      <c r="G7" s="814"/>
      <c r="H7" s="814">
        <f>+F7+1</f>
        <v>3</v>
      </c>
      <c r="I7" s="814"/>
      <c r="J7" s="814">
        <f>+H7+1</f>
        <v>4</v>
      </c>
      <c r="K7" s="814"/>
      <c r="L7" s="814">
        <f>+J7+1</f>
        <v>5</v>
      </c>
      <c r="M7" s="814"/>
      <c r="N7" s="814">
        <f>+L7+1</f>
        <v>6</v>
      </c>
      <c r="O7" s="814"/>
      <c r="P7" s="814">
        <f>+N7+1</f>
        <v>7</v>
      </c>
      <c r="Q7" s="814"/>
      <c r="R7" s="814">
        <f>+P7+1</f>
        <v>8</v>
      </c>
      <c r="S7" s="814"/>
      <c r="T7" s="814">
        <f>+R7+1</f>
        <v>9</v>
      </c>
      <c r="U7" s="814"/>
      <c r="V7" s="814">
        <f>+T7+1</f>
        <v>10</v>
      </c>
      <c r="W7" s="814"/>
      <c r="X7" s="814">
        <f>+V7+1</f>
        <v>11</v>
      </c>
      <c r="Y7" s="814"/>
      <c r="Z7" s="814">
        <f>+X7+1</f>
        <v>12</v>
      </c>
      <c r="AA7" s="814"/>
      <c r="AB7" s="814">
        <f>+Z7+1</f>
        <v>13</v>
      </c>
      <c r="AC7" s="814"/>
      <c r="AD7" s="814">
        <f>+AB7+1</f>
        <v>14</v>
      </c>
      <c r="AE7" s="814"/>
      <c r="AF7" s="814">
        <f>+AD7+1</f>
        <v>15</v>
      </c>
      <c r="AG7" s="814"/>
      <c r="AH7" s="814">
        <f>+AF7+1</f>
        <v>16</v>
      </c>
      <c r="AI7" s="814"/>
      <c r="AJ7" s="814">
        <f>+AH7+1</f>
        <v>17</v>
      </c>
      <c r="AK7" s="814"/>
      <c r="AL7" s="814">
        <f>+AJ7+1</f>
        <v>18</v>
      </c>
      <c r="AM7" s="814"/>
      <c r="AN7" s="814">
        <f>+AL7+1</f>
        <v>19</v>
      </c>
      <c r="AO7" s="814"/>
      <c r="AP7" s="814">
        <f>+AN7+1</f>
        <v>20</v>
      </c>
      <c r="AQ7" s="814"/>
      <c r="AR7" s="815">
        <f>+AP7+1</f>
        <v>21</v>
      </c>
      <c r="AS7" s="816"/>
      <c r="AT7" s="815">
        <f>+AR7+1</f>
        <v>22</v>
      </c>
      <c r="AU7" s="816"/>
      <c r="AV7" s="815">
        <f>+AT7+1</f>
        <v>23</v>
      </c>
      <c r="AW7" s="816"/>
      <c r="AX7" s="814">
        <f>+AV7+1</f>
        <v>24</v>
      </c>
      <c r="AY7" s="814"/>
      <c r="AZ7" s="814">
        <f>+AX7+1</f>
        <v>25</v>
      </c>
      <c r="BA7" s="814"/>
      <c r="BB7" s="814">
        <f>+AZ7+1</f>
        <v>26</v>
      </c>
      <c r="BC7" s="814"/>
      <c r="BD7" s="814">
        <f>+BB7+1</f>
        <v>27</v>
      </c>
      <c r="BE7" s="814"/>
      <c r="BF7" s="814">
        <f>+BD7+1</f>
        <v>28</v>
      </c>
      <c r="BG7" s="814"/>
      <c r="BH7" s="814">
        <f>+BF7+1</f>
        <v>29</v>
      </c>
      <c r="BI7" s="814"/>
      <c r="BJ7" s="814">
        <f>+BH7+1</f>
        <v>30</v>
      </c>
      <c r="BK7" s="814"/>
      <c r="BL7" s="814">
        <f>+BJ7+1</f>
        <v>31</v>
      </c>
      <c r="BM7" s="814"/>
      <c r="BN7" s="222"/>
      <c r="BO7" s="223" t="s">
        <v>19</v>
      </c>
      <c r="BP7" s="224" t="s">
        <v>19</v>
      </c>
      <c r="BQ7" s="225" t="s">
        <v>367</v>
      </c>
      <c r="BR7" s="226"/>
    </row>
    <row r="8" spans="1:70" ht="17.25" thickBot="1">
      <c r="A8" s="227"/>
      <c r="B8" s="228"/>
      <c r="C8" s="229" t="s">
        <v>35</v>
      </c>
      <c r="D8" s="230" t="s">
        <v>36</v>
      </c>
      <c r="E8" s="231" t="s">
        <v>35</v>
      </c>
      <c r="F8" s="230" t="s">
        <v>36</v>
      </c>
      <c r="G8" s="231" t="s">
        <v>35</v>
      </c>
      <c r="H8" s="230" t="s">
        <v>36</v>
      </c>
      <c r="I8" s="231" t="s">
        <v>35</v>
      </c>
      <c r="J8" s="230" t="s">
        <v>36</v>
      </c>
      <c r="K8" s="231" t="s">
        <v>35</v>
      </c>
      <c r="L8" s="230" t="s">
        <v>36</v>
      </c>
      <c r="M8" s="231" t="s">
        <v>35</v>
      </c>
      <c r="N8" s="230" t="s">
        <v>36</v>
      </c>
      <c r="O8" s="231" t="s">
        <v>35</v>
      </c>
      <c r="P8" s="230" t="s">
        <v>36</v>
      </c>
      <c r="Q8" s="231" t="s">
        <v>35</v>
      </c>
      <c r="R8" s="230" t="s">
        <v>36</v>
      </c>
      <c r="S8" s="231" t="s">
        <v>35</v>
      </c>
      <c r="T8" s="230" t="s">
        <v>36</v>
      </c>
      <c r="U8" s="231" t="s">
        <v>35</v>
      </c>
      <c r="V8" s="230" t="s">
        <v>36</v>
      </c>
      <c r="W8" s="231" t="s">
        <v>35</v>
      </c>
      <c r="X8" s="230" t="s">
        <v>36</v>
      </c>
      <c r="Y8" s="231" t="s">
        <v>35</v>
      </c>
      <c r="Z8" s="230" t="s">
        <v>36</v>
      </c>
      <c r="AA8" s="231" t="s">
        <v>35</v>
      </c>
      <c r="AB8" s="230" t="s">
        <v>36</v>
      </c>
      <c r="AC8" s="231" t="s">
        <v>35</v>
      </c>
      <c r="AD8" s="230" t="s">
        <v>36</v>
      </c>
      <c r="AE8" s="231" t="s">
        <v>35</v>
      </c>
      <c r="AF8" s="230" t="s">
        <v>36</v>
      </c>
      <c r="AG8" s="231" t="s">
        <v>35</v>
      </c>
      <c r="AH8" s="230" t="s">
        <v>36</v>
      </c>
      <c r="AI8" s="231" t="s">
        <v>35</v>
      </c>
      <c r="AJ8" s="230" t="s">
        <v>36</v>
      </c>
      <c r="AK8" s="231" t="s">
        <v>35</v>
      </c>
      <c r="AL8" s="230" t="s">
        <v>36</v>
      </c>
      <c r="AM8" s="231" t="s">
        <v>35</v>
      </c>
      <c r="AN8" s="230" t="s">
        <v>36</v>
      </c>
      <c r="AO8" s="231" t="s">
        <v>35</v>
      </c>
      <c r="AP8" s="230" t="s">
        <v>36</v>
      </c>
      <c r="AQ8" s="231" t="s">
        <v>35</v>
      </c>
      <c r="AR8" s="230" t="s">
        <v>36</v>
      </c>
      <c r="AS8" s="231" t="s">
        <v>35</v>
      </c>
      <c r="AT8" s="230" t="s">
        <v>36</v>
      </c>
      <c r="AU8" s="231" t="s">
        <v>35</v>
      </c>
      <c r="AV8" s="230" t="s">
        <v>36</v>
      </c>
      <c r="AW8" s="231" t="s">
        <v>35</v>
      </c>
      <c r="AX8" s="230" t="s">
        <v>36</v>
      </c>
      <c r="AY8" s="231" t="s">
        <v>35</v>
      </c>
      <c r="AZ8" s="230" t="s">
        <v>36</v>
      </c>
      <c r="BA8" s="231" t="s">
        <v>35</v>
      </c>
      <c r="BB8" s="230" t="s">
        <v>36</v>
      </c>
      <c r="BC8" s="231" t="s">
        <v>35</v>
      </c>
      <c r="BD8" s="230" t="s">
        <v>36</v>
      </c>
      <c r="BE8" s="231" t="s">
        <v>35</v>
      </c>
      <c r="BF8" s="230" t="s">
        <v>36</v>
      </c>
      <c r="BG8" s="231" t="s">
        <v>35</v>
      </c>
      <c r="BH8" s="230" t="s">
        <v>36</v>
      </c>
      <c r="BI8" s="231" t="s">
        <v>35</v>
      </c>
      <c r="BJ8" s="230" t="s">
        <v>36</v>
      </c>
      <c r="BK8" s="231" t="s">
        <v>35</v>
      </c>
      <c r="BL8" s="230" t="s">
        <v>36</v>
      </c>
      <c r="BM8" s="231" t="s">
        <v>35</v>
      </c>
      <c r="BN8" s="232"/>
      <c r="BO8" s="233" t="s">
        <v>36</v>
      </c>
      <c r="BP8" s="230" t="s">
        <v>35</v>
      </c>
      <c r="BQ8" s="234"/>
      <c r="BR8" s="218"/>
    </row>
    <row r="9" spans="1:70" ht="15.75" thickBot="1">
      <c r="A9" s="235" t="s">
        <v>368</v>
      </c>
      <c r="B9" s="236" t="s">
        <v>369</v>
      </c>
      <c r="C9" s="237">
        <v>1</v>
      </c>
      <c r="D9" s="238">
        <v>0</v>
      </c>
      <c r="E9" s="239">
        <f t="shared" ref="E9:E64" si="0">D9*C9</f>
        <v>0</v>
      </c>
      <c r="F9" s="238">
        <v>0</v>
      </c>
      <c r="G9" s="239">
        <f t="shared" ref="G9:G52" si="1">F9*C9</f>
        <v>0</v>
      </c>
      <c r="H9" s="238">
        <v>0</v>
      </c>
      <c r="I9" s="239">
        <f t="shared" ref="I9:I64" si="2">H9*C9</f>
        <v>0</v>
      </c>
      <c r="J9" s="238">
        <v>0</v>
      </c>
      <c r="K9" s="239">
        <f t="shared" ref="K9:K52" si="3">J9*C9</f>
        <v>0</v>
      </c>
      <c r="L9" s="238">
        <v>0</v>
      </c>
      <c r="M9" s="239">
        <f t="shared" ref="M9:M64" si="4">L9*C9</f>
        <v>0</v>
      </c>
      <c r="N9" s="238">
        <v>0</v>
      </c>
      <c r="O9" s="239">
        <f t="shared" ref="O9:O54" si="5">N9*C9</f>
        <v>0</v>
      </c>
      <c r="P9" s="238">
        <v>0</v>
      </c>
      <c r="Q9" s="239">
        <f t="shared" ref="Q9:Q64" si="6">P9*C9</f>
        <v>0</v>
      </c>
      <c r="R9" s="238">
        <v>0</v>
      </c>
      <c r="S9" s="239">
        <f t="shared" ref="S9:S64" si="7">R9*C9</f>
        <v>0</v>
      </c>
      <c r="T9" s="238">
        <v>0</v>
      </c>
      <c r="U9" s="239">
        <f t="shared" ref="U9:U46" si="8">T9*C9</f>
        <v>0</v>
      </c>
      <c r="V9" s="238">
        <v>0</v>
      </c>
      <c r="W9" s="239">
        <f t="shared" ref="W9:W64" si="9">V9*C9</f>
        <v>0</v>
      </c>
      <c r="X9" s="238">
        <v>0</v>
      </c>
      <c r="Y9" s="239">
        <f t="shared" ref="Y9:Y64" si="10">X9*C9</f>
        <v>0</v>
      </c>
      <c r="Z9" s="238">
        <v>0</v>
      </c>
      <c r="AA9" s="239">
        <f t="shared" ref="AA9:AA64" si="11">Z9*C9</f>
        <v>0</v>
      </c>
      <c r="AB9" s="238">
        <v>0</v>
      </c>
      <c r="AC9" s="239">
        <f t="shared" ref="AC9:AC64" si="12">AB9*C9</f>
        <v>0</v>
      </c>
      <c r="AD9" s="238">
        <v>0</v>
      </c>
      <c r="AE9" s="239">
        <f t="shared" ref="AE9:AE64" si="13">AD9*C9</f>
        <v>0</v>
      </c>
      <c r="AF9" s="238">
        <v>0</v>
      </c>
      <c r="AG9" s="239">
        <f t="shared" ref="AG9:AG64" si="14">AF9*C9</f>
        <v>0</v>
      </c>
      <c r="AH9" s="238">
        <v>0</v>
      </c>
      <c r="AI9" s="239">
        <f t="shared" ref="AI9:AI64" si="15">AH9*C9</f>
        <v>0</v>
      </c>
      <c r="AJ9" s="238">
        <v>0</v>
      </c>
      <c r="AK9" s="239">
        <f t="shared" ref="AK9:AK64" si="16">AJ9*C9</f>
        <v>0</v>
      </c>
      <c r="AL9" s="238">
        <v>0</v>
      </c>
      <c r="AM9" s="239">
        <f t="shared" ref="AM9:AM64" si="17">AL9*C9</f>
        <v>0</v>
      </c>
      <c r="AN9" s="238">
        <v>0</v>
      </c>
      <c r="AO9" s="239">
        <f t="shared" ref="AO9:AO64" si="18">AN9*C9</f>
        <v>0</v>
      </c>
      <c r="AP9" s="238">
        <v>0</v>
      </c>
      <c r="AQ9" s="239">
        <f t="shared" ref="AQ9:AQ64" si="19">AP9*C9</f>
        <v>0</v>
      </c>
      <c r="AR9" s="238">
        <v>0</v>
      </c>
      <c r="AS9" s="239">
        <f t="shared" ref="AS9:AS64" si="20">AR9*C9</f>
        <v>0</v>
      </c>
      <c r="AT9" s="238">
        <v>0</v>
      </c>
      <c r="AU9" s="239">
        <f t="shared" ref="AU9:AU64" si="21">AT9*C9</f>
        <v>0</v>
      </c>
      <c r="AV9" s="238">
        <v>0</v>
      </c>
      <c r="AW9" s="239">
        <f t="shared" ref="AW9:AW64" si="22">AV9*C9</f>
        <v>0</v>
      </c>
      <c r="AX9" s="238">
        <v>0</v>
      </c>
      <c r="AY9" s="239">
        <f t="shared" ref="AY9:AY64" si="23">AX9*C9</f>
        <v>0</v>
      </c>
      <c r="AZ9" s="238">
        <v>0</v>
      </c>
      <c r="BA9" s="239">
        <f t="shared" ref="BA9:BA64" si="24">AZ9*C9</f>
        <v>0</v>
      </c>
      <c r="BB9" s="238">
        <v>0</v>
      </c>
      <c r="BC9" s="239">
        <f t="shared" ref="BC9:BC64" si="25">BB9*C9</f>
        <v>0</v>
      </c>
      <c r="BD9" s="238">
        <v>0</v>
      </c>
      <c r="BE9" s="239">
        <f t="shared" ref="BE9:BE64" si="26">BD9*C9</f>
        <v>0</v>
      </c>
      <c r="BF9" s="238">
        <v>0</v>
      </c>
      <c r="BG9" s="239">
        <f t="shared" ref="BG9:BG64" si="27">BF9*C9</f>
        <v>0</v>
      </c>
      <c r="BH9" s="238">
        <v>0</v>
      </c>
      <c r="BI9" s="239">
        <f t="shared" ref="BI9:BI52" si="28">BH9*C9</f>
        <v>0</v>
      </c>
      <c r="BJ9" s="238">
        <v>0</v>
      </c>
      <c r="BK9" s="239">
        <f t="shared" ref="BK9:BK64" si="29">BJ9*C9</f>
        <v>0</v>
      </c>
      <c r="BL9" s="238">
        <v>0</v>
      </c>
      <c r="BM9" s="239">
        <f t="shared" ref="BM9:BM64" si="30">BL9*C9</f>
        <v>0</v>
      </c>
      <c r="BN9" s="232"/>
      <c r="BO9" s="240">
        <f t="shared" ref="BO9:BO64" si="31">D9+F9+H9+J9+L9+N9+P9+R9+T9+V9+X9+Z9+AB9+AD9+AF9+AH9+AJ9+AL9+AN9+AP9+AR9+AT9+AV9+AX9+AZ9+BB9+BD9+BF9+BH9+BJ9+BL9</f>
        <v>0</v>
      </c>
      <c r="BP9" s="241">
        <f t="shared" ref="BP9:BP64" si="32">BO9*C9</f>
        <v>0</v>
      </c>
      <c r="BQ9" s="242"/>
      <c r="BR9" s="243"/>
    </row>
    <row r="10" spans="1:70" ht="15.75" thickBot="1">
      <c r="A10" s="235" t="s">
        <v>370</v>
      </c>
      <c r="B10" s="236" t="s">
        <v>371</v>
      </c>
      <c r="C10" s="237">
        <v>1.5</v>
      </c>
      <c r="D10" s="238">
        <v>0</v>
      </c>
      <c r="E10" s="239">
        <f t="shared" si="0"/>
        <v>0</v>
      </c>
      <c r="F10" s="238">
        <v>0</v>
      </c>
      <c r="G10" s="239">
        <f t="shared" si="1"/>
        <v>0</v>
      </c>
      <c r="H10" s="238">
        <v>0</v>
      </c>
      <c r="I10" s="239">
        <f t="shared" si="2"/>
        <v>0</v>
      </c>
      <c r="J10" s="238">
        <v>0</v>
      </c>
      <c r="K10" s="239">
        <f t="shared" si="3"/>
        <v>0</v>
      </c>
      <c r="L10" s="238">
        <v>0</v>
      </c>
      <c r="M10" s="239">
        <f t="shared" si="4"/>
        <v>0</v>
      </c>
      <c r="N10" s="238">
        <v>0</v>
      </c>
      <c r="O10" s="239">
        <f t="shared" si="5"/>
        <v>0</v>
      </c>
      <c r="P10" s="238">
        <v>0</v>
      </c>
      <c r="Q10" s="239">
        <f t="shared" si="6"/>
        <v>0</v>
      </c>
      <c r="R10" s="244">
        <v>0</v>
      </c>
      <c r="S10" s="239">
        <f t="shared" si="7"/>
        <v>0</v>
      </c>
      <c r="T10" s="244">
        <v>0</v>
      </c>
      <c r="U10" s="239">
        <f t="shared" si="8"/>
        <v>0</v>
      </c>
      <c r="V10" s="244">
        <v>0</v>
      </c>
      <c r="W10" s="239">
        <f t="shared" si="9"/>
        <v>0</v>
      </c>
      <c r="X10" s="244">
        <v>0</v>
      </c>
      <c r="Y10" s="239">
        <f t="shared" si="10"/>
        <v>0</v>
      </c>
      <c r="Z10" s="244">
        <v>0</v>
      </c>
      <c r="AA10" s="239">
        <f t="shared" si="11"/>
        <v>0</v>
      </c>
      <c r="AB10" s="244">
        <v>0</v>
      </c>
      <c r="AC10" s="239">
        <f t="shared" si="12"/>
        <v>0</v>
      </c>
      <c r="AD10" s="244">
        <v>0</v>
      </c>
      <c r="AE10" s="239">
        <f t="shared" si="13"/>
        <v>0</v>
      </c>
      <c r="AF10" s="244">
        <v>0</v>
      </c>
      <c r="AG10" s="239">
        <f t="shared" si="14"/>
        <v>0</v>
      </c>
      <c r="AH10" s="238">
        <v>0</v>
      </c>
      <c r="AI10" s="239">
        <f t="shared" si="15"/>
        <v>0</v>
      </c>
      <c r="AJ10" s="238">
        <v>0</v>
      </c>
      <c r="AK10" s="239">
        <f t="shared" si="16"/>
        <v>0</v>
      </c>
      <c r="AL10" s="238">
        <v>0</v>
      </c>
      <c r="AM10" s="239">
        <f t="shared" si="17"/>
        <v>0</v>
      </c>
      <c r="AN10" s="238">
        <v>0</v>
      </c>
      <c r="AO10" s="239">
        <f t="shared" si="18"/>
        <v>0</v>
      </c>
      <c r="AP10" s="238">
        <v>0</v>
      </c>
      <c r="AQ10" s="239">
        <f t="shared" si="19"/>
        <v>0</v>
      </c>
      <c r="AR10" s="238">
        <v>0</v>
      </c>
      <c r="AS10" s="239">
        <f t="shared" si="20"/>
        <v>0</v>
      </c>
      <c r="AT10" s="238">
        <v>0</v>
      </c>
      <c r="AU10" s="239">
        <f t="shared" si="21"/>
        <v>0</v>
      </c>
      <c r="AV10" s="244">
        <v>0</v>
      </c>
      <c r="AW10" s="239">
        <f t="shared" si="22"/>
        <v>0</v>
      </c>
      <c r="AX10" s="244">
        <v>0</v>
      </c>
      <c r="AY10" s="239">
        <f t="shared" si="23"/>
        <v>0</v>
      </c>
      <c r="AZ10" s="244">
        <v>0</v>
      </c>
      <c r="BA10" s="239">
        <f t="shared" si="24"/>
        <v>0</v>
      </c>
      <c r="BB10" s="244">
        <v>0</v>
      </c>
      <c r="BC10" s="239">
        <f t="shared" si="25"/>
        <v>0</v>
      </c>
      <c r="BD10" s="244">
        <v>0</v>
      </c>
      <c r="BE10" s="239">
        <f t="shared" si="26"/>
        <v>0</v>
      </c>
      <c r="BF10" s="244">
        <v>0</v>
      </c>
      <c r="BG10" s="239">
        <f t="shared" si="27"/>
        <v>0</v>
      </c>
      <c r="BH10" s="244">
        <v>0</v>
      </c>
      <c r="BI10" s="239">
        <f t="shared" si="28"/>
        <v>0</v>
      </c>
      <c r="BJ10" s="244">
        <v>0</v>
      </c>
      <c r="BK10" s="239">
        <f t="shared" si="29"/>
        <v>0</v>
      </c>
      <c r="BL10" s="244">
        <v>0</v>
      </c>
      <c r="BM10" s="239">
        <f t="shared" si="30"/>
        <v>0</v>
      </c>
      <c r="BN10" s="232"/>
      <c r="BO10" s="240">
        <f t="shared" si="31"/>
        <v>0</v>
      </c>
      <c r="BP10" s="241">
        <f t="shared" si="32"/>
        <v>0</v>
      </c>
      <c r="BQ10" s="245"/>
      <c r="BR10" s="243"/>
    </row>
    <row r="11" spans="1:70" ht="15.75" thickBot="1">
      <c r="A11" s="246">
        <v>1101</v>
      </c>
      <c r="B11" s="249" t="s">
        <v>379</v>
      </c>
      <c r="C11" s="237">
        <v>9.9</v>
      </c>
      <c r="D11" s="244">
        <v>0</v>
      </c>
      <c r="E11" s="239">
        <f t="shared" ref="E11:E26" si="33">D11*C11</f>
        <v>0</v>
      </c>
      <c r="F11" s="244">
        <v>0</v>
      </c>
      <c r="G11" s="239">
        <f t="shared" ref="G11:G26" si="34">F11*C11</f>
        <v>0</v>
      </c>
      <c r="H11" s="244">
        <v>0</v>
      </c>
      <c r="I11" s="239">
        <f t="shared" ref="I11:I26" si="35">H11*C11</f>
        <v>0</v>
      </c>
      <c r="J11" s="238">
        <v>0</v>
      </c>
      <c r="K11" s="239">
        <f t="shared" ref="K11:K26" si="36">J11*C11</f>
        <v>0</v>
      </c>
      <c r="L11" s="244">
        <v>0</v>
      </c>
      <c r="M11" s="239">
        <f t="shared" ref="M11:M26" si="37">L11*C11</f>
        <v>0</v>
      </c>
      <c r="N11" s="238">
        <v>0</v>
      </c>
      <c r="O11" s="239">
        <f t="shared" ref="O11:O26" si="38">N11*C11</f>
        <v>0</v>
      </c>
      <c r="P11" s="238">
        <v>0</v>
      </c>
      <c r="Q11" s="239">
        <f t="shared" ref="Q11:Q26" si="39">P11*C11</f>
        <v>0</v>
      </c>
      <c r="R11" s="244">
        <v>0</v>
      </c>
      <c r="S11" s="239">
        <f t="shared" ref="S11:S26" si="40">R11*C11</f>
        <v>0</v>
      </c>
      <c r="T11" s="244">
        <v>0</v>
      </c>
      <c r="U11" s="239">
        <f t="shared" ref="U11:U26" si="41">T11*C11</f>
        <v>0</v>
      </c>
      <c r="V11" s="244">
        <v>0</v>
      </c>
      <c r="W11" s="239">
        <f t="shared" ref="W11:W26" si="42">V11*C11</f>
        <v>0</v>
      </c>
      <c r="X11" s="244">
        <v>0</v>
      </c>
      <c r="Y11" s="239">
        <f t="shared" ref="Y11:Y26" si="43">X11*C11</f>
        <v>0</v>
      </c>
      <c r="Z11" s="244">
        <v>0</v>
      </c>
      <c r="AA11" s="239">
        <f t="shared" ref="AA11:AA26" si="44">Z11*C11</f>
        <v>0</v>
      </c>
      <c r="AB11" s="244">
        <v>0</v>
      </c>
      <c r="AC11" s="239">
        <f t="shared" ref="AC11:AC26" si="45">AB11*C11</f>
        <v>0</v>
      </c>
      <c r="AD11" s="244">
        <v>0</v>
      </c>
      <c r="AE11" s="239">
        <f t="shared" ref="AE11:AE26" si="46">AD11*C11</f>
        <v>0</v>
      </c>
      <c r="AF11" s="244">
        <v>0</v>
      </c>
      <c r="AG11" s="239">
        <f t="shared" ref="AG11:AG26" si="47">AF11*C11</f>
        <v>0</v>
      </c>
      <c r="AH11" s="244">
        <v>0</v>
      </c>
      <c r="AI11" s="239">
        <f t="shared" ref="AI11:AI26" si="48">AH11*C11</f>
        <v>0</v>
      </c>
      <c r="AJ11" s="244">
        <v>0</v>
      </c>
      <c r="AK11" s="239">
        <f t="shared" ref="AK11:AK26" si="49">AJ11*C11</f>
        <v>0</v>
      </c>
      <c r="AL11" s="244">
        <v>0</v>
      </c>
      <c r="AM11" s="239">
        <f t="shared" ref="AM11:AM26" si="50">AL11*C11</f>
        <v>0</v>
      </c>
      <c r="AN11" s="244">
        <v>0</v>
      </c>
      <c r="AO11" s="239">
        <f t="shared" ref="AO11:AO26" si="51">AN11*C11</f>
        <v>0</v>
      </c>
      <c r="AP11" s="244">
        <v>0</v>
      </c>
      <c r="AQ11" s="239">
        <f t="shared" ref="AQ11:AQ26" si="52">AP11*C11</f>
        <v>0</v>
      </c>
      <c r="AR11" s="244">
        <v>0</v>
      </c>
      <c r="AS11" s="239">
        <f t="shared" ref="AS11:AS26" si="53">AR11*C11</f>
        <v>0</v>
      </c>
      <c r="AT11" s="244">
        <v>0</v>
      </c>
      <c r="AU11" s="239">
        <f t="shared" ref="AU11:AU26" si="54">AT11*C11</f>
        <v>0</v>
      </c>
      <c r="AV11" s="244">
        <v>0</v>
      </c>
      <c r="AW11" s="239">
        <f t="shared" ref="AW11:AW26" si="55">AV11*C11</f>
        <v>0</v>
      </c>
      <c r="AX11" s="244">
        <v>0</v>
      </c>
      <c r="AY11" s="239">
        <f t="shared" ref="AY11:AY26" si="56">AX11*C11</f>
        <v>0</v>
      </c>
      <c r="AZ11" s="244">
        <v>0</v>
      </c>
      <c r="BA11" s="239">
        <f t="shared" ref="BA11:BA26" si="57">AZ11*C11</f>
        <v>0</v>
      </c>
      <c r="BB11" s="244">
        <v>0</v>
      </c>
      <c r="BC11" s="239">
        <f t="shared" ref="BC11:BC26" si="58">BB11*C11</f>
        <v>0</v>
      </c>
      <c r="BD11" s="244">
        <v>0</v>
      </c>
      <c r="BE11" s="239">
        <f t="shared" ref="BE11:BE26" si="59">BD11*C11</f>
        <v>0</v>
      </c>
      <c r="BF11" s="244">
        <v>0</v>
      </c>
      <c r="BG11" s="239">
        <f t="shared" ref="BG11:BG26" si="60">BF11*C11</f>
        <v>0</v>
      </c>
      <c r="BH11" s="244">
        <v>0</v>
      </c>
      <c r="BI11" s="239">
        <f t="shared" ref="BI11:BI26" si="61">BH11*C11</f>
        <v>0</v>
      </c>
      <c r="BJ11" s="244">
        <v>0</v>
      </c>
      <c r="BK11" s="239">
        <f t="shared" ref="BK11:BK26" si="62">BJ11*C11</f>
        <v>0</v>
      </c>
      <c r="BL11" s="244">
        <v>0</v>
      </c>
      <c r="BM11" s="239">
        <f t="shared" ref="BM11:BM26" si="63">BL11*C11</f>
        <v>0</v>
      </c>
      <c r="BN11" s="232"/>
      <c r="BO11" s="240">
        <f t="shared" ref="BO11:BO26" si="64">D11+F11+H11+J11+L11+N11+P11+R11+T11+V11+X11+Z11+AB11+AD11+AF11+AH11+AJ11+AL11+AN11+AP11+AR11+AT11+AV11+AX11+AZ11+BB11+BD11+BF11+BH11+BJ11+BL11</f>
        <v>0</v>
      </c>
      <c r="BP11" s="241">
        <f t="shared" ref="BP11:BP26" si="65">BO11*C11</f>
        <v>0</v>
      </c>
      <c r="BQ11" s="248"/>
      <c r="BR11" s="243"/>
    </row>
    <row r="12" spans="1:70" ht="15.75" thickBot="1">
      <c r="A12" s="246">
        <v>1102</v>
      </c>
      <c r="B12" s="249" t="s">
        <v>380</v>
      </c>
      <c r="C12" s="237">
        <v>9.9</v>
      </c>
      <c r="D12" s="244">
        <v>0</v>
      </c>
      <c r="E12" s="239">
        <f t="shared" si="33"/>
        <v>0</v>
      </c>
      <c r="F12" s="244">
        <v>0</v>
      </c>
      <c r="G12" s="239">
        <f t="shared" si="34"/>
        <v>0</v>
      </c>
      <c r="H12" s="244">
        <v>0</v>
      </c>
      <c r="I12" s="239">
        <f t="shared" si="35"/>
        <v>0</v>
      </c>
      <c r="J12" s="238">
        <v>0</v>
      </c>
      <c r="K12" s="239">
        <f t="shared" si="36"/>
        <v>0</v>
      </c>
      <c r="L12" s="244">
        <v>0</v>
      </c>
      <c r="M12" s="239">
        <f t="shared" si="37"/>
        <v>0</v>
      </c>
      <c r="N12" s="238">
        <v>0</v>
      </c>
      <c r="O12" s="239">
        <f t="shared" si="38"/>
        <v>0</v>
      </c>
      <c r="P12" s="238">
        <v>0</v>
      </c>
      <c r="Q12" s="239">
        <f t="shared" si="39"/>
        <v>0</v>
      </c>
      <c r="R12" s="244">
        <v>0</v>
      </c>
      <c r="S12" s="239">
        <f t="shared" si="40"/>
        <v>0</v>
      </c>
      <c r="T12" s="244">
        <v>0</v>
      </c>
      <c r="U12" s="239">
        <f t="shared" si="41"/>
        <v>0</v>
      </c>
      <c r="V12" s="244">
        <v>0</v>
      </c>
      <c r="W12" s="239">
        <f t="shared" si="42"/>
        <v>0</v>
      </c>
      <c r="X12" s="244">
        <v>0</v>
      </c>
      <c r="Y12" s="239">
        <f t="shared" si="43"/>
        <v>0</v>
      </c>
      <c r="Z12" s="244">
        <v>0</v>
      </c>
      <c r="AA12" s="239">
        <f t="shared" si="44"/>
        <v>0</v>
      </c>
      <c r="AB12" s="244">
        <v>0</v>
      </c>
      <c r="AC12" s="239">
        <f t="shared" si="45"/>
        <v>0</v>
      </c>
      <c r="AD12" s="244">
        <v>0</v>
      </c>
      <c r="AE12" s="239">
        <f t="shared" si="46"/>
        <v>0</v>
      </c>
      <c r="AF12" s="244">
        <v>0</v>
      </c>
      <c r="AG12" s="239">
        <f t="shared" si="47"/>
        <v>0</v>
      </c>
      <c r="AH12" s="244">
        <v>0</v>
      </c>
      <c r="AI12" s="239">
        <f t="shared" si="48"/>
        <v>0</v>
      </c>
      <c r="AJ12" s="244">
        <v>0</v>
      </c>
      <c r="AK12" s="239">
        <f t="shared" si="49"/>
        <v>0</v>
      </c>
      <c r="AL12" s="244">
        <v>0</v>
      </c>
      <c r="AM12" s="239">
        <f t="shared" si="50"/>
        <v>0</v>
      </c>
      <c r="AN12" s="244">
        <v>0</v>
      </c>
      <c r="AO12" s="239">
        <f t="shared" si="51"/>
        <v>0</v>
      </c>
      <c r="AP12" s="244">
        <v>0</v>
      </c>
      <c r="AQ12" s="239">
        <f t="shared" si="52"/>
        <v>0</v>
      </c>
      <c r="AR12" s="244">
        <v>0</v>
      </c>
      <c r="AS12" s="239">
        <f t="shared" si="53"/>
        <v>0</v>
      </c>
      <c r="AT12" s="244">
        <v>0</v>
      </c>
      <c r="AU12" s="239">
        <f t="shared" si="54"/>
        <v>0</v>
      </c>
      <c r="AV12" s="244">
        <v>0</v>
      </c>
      <c r="AW12" s="239">
        <f t="shared" si="55"/>
        <v>0</v>
      </c>
      <c r="AX12" s="244">
        <v>0</v>
      </c>
      <c r="AY12" s="239">
        <f t="shared" si="56"/>
        <v>0</v>
      </c>
      <c r="AZ12" s="244">
        <v>0</v>
      </c>
      <c r="BA12" s="239">
        <f t="shared" si="57"/>
        <v>0</v>
      </c>
      <c r="BB12" s="244">
        <v>0</v>
      </c>
      <c r="BC12" s="239">
        <f t="shared" si="58"/>
        <v>0</v>
      </c>
      <c r="BD12" s="244">
        <v>0</v>
      </c>
      <c r="BE12" s="239">
        <f t="shared" si="59"/>
        <v>0</v>
      </c>
      <c r="BF12" s="244">
        <v>0</v>
      </c>
      <c r="BG12" s="239">
        <f t="shared" si="60"/>
        <v>0</v>
      </c>
      <c r="BH12" s="244">
        <v>0</v>
      </c>
      <c r="BI12" s="239">
        <f t="shared" si="61"/>
        <v>0</v>
      </c>
      <c r="BJ12" s="244">
        <v>0</v>
      </c>
      <c r="BK12" s="239">
        <f t="shared" si="62"/>
        <v>0</v>
      </c>
      <c r="BL12" s="244">
        <v>0</v>
      </c>
      <c r="BM12" s="239">
        <f t="shared" si="63"/>
        <v>0</v>
      </c>
      <c r="BN12" s="232"/>
      <c r="BO12" s="240">
        <f t="shared" si="64"/>
        <v>0</v>
      </c>
      <c r="BP12" s="241">
        <f t="shared" si="65"/>
        <v>0</v>
      </c>
      <c r="BQ12" s="248"/>
      <c r="BR12" s="243"/>
    </row>
    <row r="13" spans="1:70" ht="15.75" thickBot="1">
      <c r="A13" s="246">
        <v>1103</v>
      </c>
      <c r="B13" s="249" t="s">
        <v>381</v>
      </c>
      <c r="C13" s="237">
        <v>9.9</v>
      </c>
      <c r="D13" s="244">
        <v>0</v>
      </c>
      <c r="E13" s="239">
        <f t="shared" si="33"/>
        <v>0</v>
      </c>
      <c r="F13" s="244">
        <v>0</v>
      </c>
      <c r="G13" s="239">
        <f t="shared" si="34"/>
        <v>0</v>
      </c>
      <c r="H13" s="244">
        <v>0</v>
      </c>
      <c r="I13" s="239">
        <f t="shared" si="35"/>
        <v>0</v>
      </c>
      <c r="J13" s="238">
        <v>0</v>
      </c>
      <c r="K13" s="239">
        <f t="shared" si="36"/>
        <v>0</v>
      </c>
      <c r="L13" s="244">
        <v>0</v>
      </c>
      <c r="M13" s="239">
        <f t="shared" si="37"/>
        <v>0</v>
      </c>
      <c r="N13" s="238">
        <v>0</v>
      </c>
      <c r="O13" s="239">
        <f t="shared" si="38"/>
        <v>0</v>
      </c>
      <c r="P13" s="238">
        <v>0</v>
      </c>
      <c r="Q13" s="239">
        <f t="shared" si="39"/>
        <v>0</v>
      </c>
      <c r="R13" s="244">
        <v>0</v>
      </c>
      <c r="S13" s="239">
        <f t="shared" si="40"/>
        <v>0</v>
      </c>
      <c r="T13" s="244">
        <v>0</v>
      </c>
      <c r="U13" s="239">
        <f t="shared" si="41"/>
        <v>0</v>
      </c>
      <c r="V13" s="244">
        <v>0</v>
      </c>
      <c r="W13" s="239">
        <f t="shared" si="42"/>
        <v>0</v>
      </c>
      <c r="X13" s="244">
        <v>0</v>
      </c>
      <c r="Y13" s="239">
        <f t="shared" si="43"/>
        <v>0</v>
      </c>
      <c r="Z13" s="244">
        <v>0</v>
      </c>
      <c r="AA13" s="239">
        <f t="shared" si="44"/>
        <v>0</v>
      </c>
      <c r="AB13" s="244">
        <v>0</v>
      </c>
      <c r="AC13" s="239">
        <f t="shared" si="45"/>
        <v>0</v>
      </c>
      <c r="AD13" s="244">
        <v>0</v>
      </c>
      <c r="AE13" s="239">
        <f t="shared" si="46"/>
        <v>0</v>
      </c>
      <c r="AF13" s="244">
        <v>0</v>
      </c>
      <c r="AG13" s="239">
        <f t="shared" si="47"/>
        <v>0</v>
      </c>
      <c r="AH13" s="244">
        <v>0</v>
      </c>
      <c r="AI13" s="239">
        <f t="shared" si="48"/>
        <v>0</v>
      </c>
      <c r="AJ13" s="244">
        <v>0</v>
      </c>
      <c r="AK13" s="239">
        <f t="shared" si="49"/>
        <v>0</v>
      </c>
      <c r="AL13" s="244">
        <v>0</v>
      </c>
      <c r="AM13" s="239">
        <f t="shared" si="50"/>
        <v>0</v>
      </c>
      <c r="AN13" s="244">
        <v>0</v>
      </c>
      <c r="AO13" s="239">
        <f t="shared" si="51"/>
        <v>0</v>
      </c>
      <c r="AP13" s="244">
        <v>0</v>
      </c>
      <c r="AQ13" s="239">
        <f t="shared" si="52"/>
        <v>0</v>
      </c>
      <c r="AR13" s="244">
        <v>0</v>
      </c>
      <c r="AS13" s="239">
        <f t="shared" si="53"/>
        <v>0</v>
      </c>
      <c r="AT13" s="244">
        <v>0</v>
      </c>
      <c r="AU13" s="239">
        <f t="shared" si="54"/>
        <v>0</v>
      </c>
      <c r="AV13" s="244">
        <v>0</v>
      </c>
      <c r="AW13" s="239">
        <f t="shared" si="55"/>
        <v>0</v>
      </c>
      <c r="AX13" s="244">
        <v>0</v>
      </c>
      <c r="AY13" s="239">
        <f t="shared" si="56"/>
        <v>0</v>
      </c>
      <c r="AZ13" s="244">
        <v>0</v>
      </c>
      <c r="BA13" s="239">
        <f t="shared" si="57"/>
        <v>0</v>
      </c>
      <c r="BB13" s="244">
        <v>0</v>
      </c>
      <c r="BC13" s="239">
        <f t="shared" si="58"/>
        <v>0</v>
      </c>
      <c r="BD13" s="244">
        <v>0</v>
      </c>
      <c r="BE13" s="239">
        <f t="shared" si="59"/>
        <v>0</v>
      </c>
      <c r="BF13" s="244">
        <v>0</v>
      </c>
      <c r="BG13" s="239">
        <f t="shared" si="60"/>
        <v>0</v>
      </c>
      <c r="BH13" s="244">
        <v>0</v>
      </c>
      <c r="BI13" s="239">
        <f t="shared" si="61"/>
        <v>0</v>
      </c>
      <c r="BJ13" s="244">
        <v>0</v>
      </c>
      <c r="BK13" s="239">
        <f t="shared" si="62"/>
        <v>0</v>
      </c>
      <c r="BL13" s="244">
        <v>0</v>
      </c>
      <c r="BM13" s="239">
        <f t="shared" si="63"/>
        <v>0</v>
      </c>
      <c r="BN13" s="232"/>
      <c r="BO13" s="240">
        <f t="shared" si="64"/>
        <v>0</v>
      </c>
      <c r="BP13" s="241">
        <f t="shared" si="65"/>
        <v>0</v>
      </c>
      <c r="BQ13" s="248"/>
      <c r="BR13" s="243"/>
    </row>
    <row r="14" spans="1:70" ht="15.75" thickBot="1">
      <c r="A14" s="246">
        <v>1104</v>
      </c>
      <c r="B14" s="249" t="s">
        <v>382</v>
      </c>
      <c r="C14" s="237">
        <v>9.9</v>
      </c>
      <c r="D14" s="244">
        <v>0</v>
      </c>
      <c r="E14" s="239">
        <f t="shared" si="33"/>
        <v>0</v>
      </c>
      <c r="F14" s="244">
        <v>0</v>
      </c>
      <c r="G14" s="239">
        <f t="shared" si="34"/>
        <v>0</v>
      </c>
      <c r="H14" s="244">
        <v>0</v>
      </c>
      <c r="I14" s="239">
        <f t="shared" si="35"/>
        <v>0</v>
      </c>
      <c r="J14" s="238">
        <v>0</v>
      </c>
      <c r="K14" s="239">
        <f t="shared" si="36"/>
        <v>0</v>
      </c>
      <c r="L14" s="244">
        <v>0</v>
      </c>
      <c r="M14" s="239">
        <f t="shared" si="37"/>
        <v>0</v>
      </c>
      <c r="N14" s="238">
        <v>0</v>
      </c>
      <c r="O14" s="239">
        <f t="shared" si="38"/>
        <v>0</v>
      </c>
      <c r="P14" s="238">
        <v>0</v>
      </c>
      <c r="Q14" s="239">
        <f t="shared" si="39"/>
        <v>0</v>
      </c>
      <c r="R14" s="244">
        <v>0</v>
      </c>
      <c r="S14" s="239">
        <f t="shared" si="40"/>
        <v>0</v>
      </c>
      <c r="T14" s="244">
        <v>0</v>
      </c>
      <c r="U14" s="239">
        <f t="shared" si="41"/>
        <v>0</v>
      </c>
      <c r="V14" s="244">
        <v>0</v>
      </c>
      <c r="W14" s="239">
        <f t="shared" si="42"/>
        <v>0</v>
      </c>
      <c r="X14" s="244">
        <v>0</v>
      </c>
      <c r="Y14" s="239">
        <f t="shared" si="43"/>
        <v>0</v>
      </c>
      <c r="Z14" s="244">
        <v>0</v>
      </c>
      <c r="AA14" s="239">
        <f t="shared" si="44"/>
        <v>0</v>
      </c>
      <c r="AB14" s="244">
        <v>0</v>
      </c>
      <c r="AC14" s="239">
        <f t="shared" si="45"/>
        <v>0</v>
      </c>
      <c r="AD14" s="244">
        <v>0</v>
      </c>
      <c r="AE14" s="239">
        <f t="shared" si="46"/>
        <v>0</v>
      </c>
      <c r="AF14" s="244">
        <v>0</v>
      </c>
      <c r="AG14" s="239">
        <f t="shared" si="47"/>
        <v>0</v>
      </c>
      <c r="AH14" s="244">
        <v>0</v>
      </c>
      <c r="AI14" s="239">
        <f t="shared" si="48"/>
        <v>0</v>
      </c>
      <c r="AJ14" s="244">
        <v>0</v>
      </c>
      <c r="AK14" s="239">
        <f t="shared" si="49"/>
        <v>0</v>
      </c>
      <c r="AL14" s="244">
        <v>0</v>
      </c>
      <c r="AM14" s="239">
        <f t="shared" si="50"/>
        <v>0</v>
      </c>
      <c r="AN14" s="244">
        <v>0</v>
      </c>
      <c r="AO14" s="239">
        <f t="shared" si="51"/>
        <v>0</v>
      </c>
      <c r="AP14" s="244">
        <v>0</v>
      </c>
      <c r="AQ14" s="239">
        <f t="shared" si="52"/>
        <v>0</v>
      </c>
      <c r="AR14" s="244">
        <v>0</v>
      </c>
      <c r="AS14" s="239">
        <f t="shared" si="53"/>
        <v>0</v>
      </c>
      <c r="AT14" s="244">
        <v>0</v>
      </c>
      <c r="AU14" s="239">
        <f t="shared" si="54"/>
        <v>0</v>
      </c>
      <c r="AV14" s="244">
        <v>0</v>
      </c>
      <c r="AW14" s="239">
        <f t="shared" si="55"/>
        <v>0</v>
      </c>
      <c r="AX14" s="244">
        <v>0</v>
      </c>
      <c r="AY14" s="239">
        <f t="shared" si="56"/>
        <v>0</v>
      </c>
      <c r="AZ14" s="244">
        <v>0</v>
      </c>
      <c r="BA14" s="239">
        <f t="shared" si="57"/>
        <v>0</v>
      </c>
      <c r="BB14" s="244">
        <v>0</v>
      </c>
      <c r="BC14" s="239">
        <f t="shared" si="58"/>
        <v>0</v>
      </c>
      <c r="BD14" s="244">
        <v>0</v>
      </c>
      <c r="BE14" s="239">
        <f t="shared" si="59"/>
        <v>0</v>
      </c>
      <c r="BF14" s="244">
        <v>0</v>
      </c>
      <c r="BG14" s="239">
        <f t="shared" si="60"/>
        <v>0</v>
      </c>
      <c r="BH14" s="244">
        <v>0</v>
      </c>
      <c r="BI14" s="239">
        <f t="shared" si="61"/>
        <v>0</v>
      </c>
      <c r="BJ14" s="244">
        <v>0</v>
      </c>
      <c r="BK14" s="239">
        <f t="shared" si="62"/>
        <v>0</v>
      </c>
      <c r="BL14" s="244">
        <v>0</v>
      </c>
      <c r="BM14" s="239">
        <f t="shared" si="63"/>
        <v>0</v>
      </c>
      <c r="BN14" s="232"/>
      <c r="BO14" s="240">
        <f t="shared" si="64"/>
        <v>0</v>
      </c>
      <c r="BP14" s="241">
        <f t="shared" si="65"/>
        <v>0</v>
      </c>
      <c r="BQ14" s="248"/>
      <c r="BR14" s="243"/>
    </row>
    <row r="15" spans="1:70" ht="15.75" thickBot="1">
      <c r="A15" s="246">
        <v>1105</v>
      </c>
      <c r="B15" s="249" t="s">
        <v>383</v>
      </c>
      <c r="C15" s="237">
        <v>9.9</v>
      </c>
      <c r="D15" s="244">
        <v>0</v>
      </c>
      <c r="E15" s="239">
        <f t="shared" si="33"/>
        <v>0</v>
      </c>
      <c r="F15" s="244">
        <v>0</v>
      </c>
      <c r="G15" s="239">
        <f t="shared" si="34"/>
        <v>0</v>
      </c>
      <c r="H15" s="244">
        <v>0</v>
      </c>
      <c r="I15" s="239">
        <f t="shared" si="35"/>
        <v>0</v>
      </c>
      <c r="J15" s="238">
        <v>0</v>
      </c>
      <c r="K15" s="239">
        <f t="shared" si="36"/>
        <v>0</v>
      </c>
      <c r="L15" s="244">
        <v>0</v>
      </c>
      <c r="M15" s="239">
        <f t="shared" si="37"/>
        <v>0</v>
      </c>
      <c r="N15" s="238">
        <v>0</v>
      </c>
      <c r="O15" s="239">
        <f t="shared" si="38"/>
        <v>0</v>
      </c>
      <c r="P15" s="238">
        <v>0</v>
      </c>
      <c r="Q15" s="239">
        <f t="shared" si="39"/>
        <v>0</v>
      </c>
      <c r="R15" s="244">
        <v>0</v>
      </c>
      <c r="S15" s="239">
        <f t="shared" si="40"/>
        <v>0</v>
      </c>
      <c r="T15" s="244">
        <v>0</v>
      </c>
      <c r="U15" s="239">
        <f t="shared" si="41"/>
        <v>0</v>
      </c>
      <c r="V15" s="244">
        <v>0</v>
      </c>
      <c r="W15" s="239">
        <f t="shared" si="42"/>
        <v>0</v>
      </c>
      <c r="X15" s="244">
        <v>0</v>
      </c>
      <c r="Y15" s="239">
        <f t="shared" si="43"/>
        <v>0</v>
      </c>
      <c r="Z15" s="244">
        <v>0</v>
      </c>
      <c r="AA15" s="239">
        <f t="shared" si="44"/>
        <v>0</v>
      </c>
      <c r="AB15" s="244">
        <v>0</v>
      </c>
      <c r="AC15" s="239">
        <f t="shared" si="45"/>
        <v>0</v>
      </c>
      <c r="AD15" s="244">
        <v>0</v>
      </c>
      <c r="AE15" s="239">
        <f t="shared" si="46"/>
        <v>0</v>
      </c>
      <c r="AF15" s="244">
        <v>0</v>
      </c>
      <c r="AG15" s="239">
        <f t="shared" si="47"/>
        <v>0</v>
      </c>
      <c r="AH15" s="244">
        <v>0</v>
      </c>
      <c r="AI15" s="239">
        <f t="shared" si="48"/>
        <v>0</v>
      </c>
      <c r="AJ15" s="244">
        <v>0</v>
      </c>
      <c r="AK15" s="239">
        <f t="shared" si="49"/>
        <v>0</v>
      </c>
      <c r="AL15" s="244">
        <v>0</v>
      </c>
      <c r="AM15" s="239">
        <f t="shared" si="50"/>
        <v>0</v>
      </c>
      <c r="AN15" s="244">
        <v>0</v>
      </c>
      <c r="AO15" s="239">
        <f t="shared" si="51"/>
        <v>0</v>
      </c>
      <c r="AP15" s="244">
        <v>0</v>
      </c>
      <c r="AQ15" s="239">
        <f t="shared" si="52"/>
        <v>0</v>
      </c>
      <c r="AR15" s="244">
        <v>0</v>
      </c>
      <c r="AS15" s="239">
        <f t="shared" si="53"/>
        <v>0</v>
      </c>
      <c r="AT15" s="244">
        <v>0</v>
      </c>
      <c r="AU15" s="239">
        <f t="shared" si="54"/>
        <v>0</v>
      </c>
      <c r="AV15" s="244">
        <v>0</v>
      </c>
      <c r="AW15" s="239">
        <f t="shared" si="55"/>
        <v>0</v>
      </c>
      <c r="AX15" s="244">
        <v>0</v>
      </c>
      <c r="AY15" s="239">
        <f t="shared" si="56"/>
        <v>0</v>
      </c>
      <c r="AZ15" s="244">
        <v>0</v>
      </c>
      <c r="BA15" s="239">
        <f t="shared" si="57"/>
        <v>0</v>
      </c>
      <c r="BB15" s="244">
        <v>0</v>
      </c>
      <c r="BC15" s="239">
        <f t="shared" si="58"/>
        <v>0</v>
      </c>
      <c r="BD15" s="244">
        <v>0</v>
      </c>
      <c r="BE15" s="239">
        <f t="shared" si="59"/>
        <v>0</v>
      </c>
      <c r="BF15" s="244">
        <v>0</v>
      </c>
      <c r="BG15" s="239">
        <f t="shared" si="60"/>
        <v>0</v>
      </c>
      <c r="BH15" s="244">
        <v>0</v>
      </c>
      <c r="BI15" s="239">
        <f t="shared" si="61"/>
        <v>0</v>
      </c>
      <c r="BJ15" s="244">
        <v>0</v>
      </c>
      <c r="BK15" s="239">
        <f t="shared" si="62"/>
        <v>0</v>
      </c>
      <c r="BL15" s="244">
        <v>0</v>
      </c>
      <c r="BM15" s="239">
        <f t="shared" si="63"/>
        <v>0</v>
      </c>
      <c r="BN15" s="232"/>
      <c r="BO15" s="240">
        <f t="shared" si="64"/>
        <v>0</v>
      </c>
      <c r="BP15" s="241">
        <f t="shared" si="65"/>
        <v>0</v>
      </c>
      <c r="BQ15" s="248"/>
      <c r="BR15" s="243"/>
    </row>
    <row r="16" spans="1:70" ht="15.75" thickBot="1">
      <c r="A16" s="246">
        <v>1106</v>
      </c>
      <c r="B16" s="249" t="s">
        <v>384</v>
      </c>
      <c r="C16" s="237">
        <v>9.9</v>
      </c>
      <c r="D16" s="244">
        <v>0</v>
      </c>
      <c r="E16" s="239">
        <f t="shared" si="33"/>
        <v>0</v>
      </c>
      <c r="F16" s="244">
        <v>0</v>
      </c>
      <c r="G16" s="239">
        <f t="shared" si="34"/>
        <v>0</v>
      </c>
      <c r="H16" s="244">
        <v>0</v>
      </c>
      <c r="I16" s="239">
        <f t="shared" si="35"/>
        <v>0</v>
      </c>
      <c r="J16" s="238">
        <v>0</v>
      </c>
      <c r="K16" s="239">
        <f t="shared" si="36"/>
        <v>0</v>
      </c>
      <c r="L16" s="244">
        <v>0</v>
      </c>
      <c r="M16" s="239">
        <f t="shared" si="37"/>
        <v>0</v>
      </c>
      <c r="N16" s="238">
        <v>0</v>
      </c>
      <c r="O16" s="239">
        <f t="shared" si="38"/>
        <v>0</v>
      </c>
      <c r="P16" s="238">
        <v>0</v>
      </c>
      <c r="Q16" s="239">
        <f t="shared" si="39"/>
        <v>0</v>
      </c>
      <c r="R16" s="244">
        <v>0</v>
      </c>
      <c r="S16" s="239">
        <f t="shared" si="40"/>
        <v>0</v>
      </c>
      <c r="T16" s="244">
        <v>0</v>
      </c>
      <c r="U16" s="239">
        <f t="shared" si="41"/>
        <v>0</v>
      </c>
      <c r="V16" s="244">
        <v>0</v>
      </c>
      <c r="W16" s="239">
        <f t="shared" si="42"/>
        <v>0</v>
      </c>
      <c r="X16" s="244">
        <v>0</v>
      </c>
      <c r="Y16" s="239">
        <f t="shared" si="43"/>
        <v>0</v>
      </c>
      <c r="Z16" s="244">
        <v>0</v>
      </c>
      <c r="AA16" s="239">
        <f t="shared" si="44"/>
        <v>0</v>
      </c>
      <c r="AB16" s="244">
        <v>0</v>
      </c>
      <c r="AC16" s="239">
        <f t="shared" si="45"/>
        <v>0</v>
      </c>
      <c r="AD16" s="244">
        <v>0</v>
      </c>
      <c r="AE16" s="239">
        <f t="shared" si="46"/>
        <v>0</v>
      </c>
      <c r="AF16" s="244">
        <v>0</v>
      </c>
      <c r="AG16" s="239">
        <f t="shared" si="47"/>
        <v>0</v>
      </c>
      <c r="AH16" s="244">
        <v>0</v>
      </c>
      <c r="AI16" s="239">
        <f t="shared" si="48"/>
        <v>0</v>
      </c>
      <c r="AJ16" s="244">
        <v>0</v>
      </c>
      <c r="AK16" s="239">
        <f t="shared" si="49"/>
        <v>0</v>
      </c>
      <c r="AL16" s="244">
        <v>0</v>
      </c>
      <c r="AM16" s="239">
        <f t="shared" si="50"/>
        <v>0</v>
      </c>
      <c r="AN16" s="244">
        <v>0</v>
      </c>
      <c r="AO16" s="239">
        <f t="shared" si="51"/>
        <v>0</v>
      </c>
      <c r="AP16" s="244">
        <v>0</v>
      </c>
      <c r="AQ16" s="239">
        <f t="shared" si="52"/>
        <v>0</v>
      </c>
      <c r="AR16" s="244">
        <v>0</v>
      </c>
      <c r="AS16" s="239">
        <f t="shared" si="53"/>
        <v>0</v>
      </c>
      <c r="AT16" s="244">
        <v>0</v>
      </c>
      <c r="AU16" s="239">
        <f t="shared" si="54"/>
        <v>0</v>
      </c>
      <c r="AV16" s="244">
        <v>0</v>
      </c>
      <c r="AW16" s="239">
        <f t="shared" si="55"/>
        <v>0</v>
      </c>
      <c r="AX16" s="244">
        <v>0</v>
      </c>
      <c r="AY16" s="239">
        <f t="shared" si="56"/>
        <v>0</v>
      </c>
      <c r="AZ16" s="244">
        <v>0</v>
      </c>
      <c r="BA16" s="239">
        <f t="shared" si="57"/>
        <v>0</v>
      </c>
      <c r="BB16" s="244">
        <v>0</v>
      </c>
      <c r="BC16" s="239">
        <f t="shared" si="58"/>
        <v>0</v>
      </c>
      <c r="BD16" s="244">
        <v>0</v>
      </c>
      <c r="BE16" s="239">
        <f t="shared" si="59"/>
        <v>0</v>
      </c>
      <c r="BF16" s="244">
        <v>0</v>
      </c>
      <c r="BG16" s="239">
        <f t="shared" si="60"/>
        <v>0</v>
      </c>
      <c r="BH16" s="244">
        <v>0</v>
      </c>
      <c r="BI16" s="239">
        <f t="shared" si="61"/>
        <v>0</v>
      </c>
      <c r="BJ16" s="244">
        <v>0</v>
      </c>
      <c r="BK16" s="239">
        <f t="shared" si="62"/>
        <v>0</v>
      </c>
      <c r="BL16" s="244">
        <v>0</v>
      </c>
      <c r="BM16" s="239">
        <f t="shared" si="63"/>
        <v>0</v>
      </c>
      <c r="BN16" s="232"/>
      <c r="BO16" s="240">
        <f t="shared" si="64"/>
        <v>0</v>
      </c>
      <c r="BP16" s="241">
        <f t="shared" si="65"/>
        <v>0</v>
      </c>
      <c r="BQ16" s="248"/>
      <c r="BR16" s="243"/>
    </row>
    <row r="17" spans="1:70" ht="15.75" thickBot="1">
      <c r="A17" s="246">
        <v>1107</v>
      </c>
      <c r="B17" s="249" t="s">
        <v>385</v>
      </c>
      <c r="C17" s="237">
        <v>9.9</v>
      </c>
      <c r="D17" s="244">
        <v>0</v>
      </c>
      <c r="E17" s="239">
        <f t="shared" si="33"/>
        <v>0</v>
      </c>
      <c r="F17" s="244">
        <v>0</v>
      </c>
      <c r="G17" s="239">
        <f t="shared" si="34"/>
        <v>0</v>
      </c>
      <c r="H17" s="244">
        <v>0</v>
      </c>
      <c r="I17" s="239">
        <f t="shared" si="35"/>
        <v>0</v>
      </c>
      <c r="J17" s="238">
        <v>0</v>
      </c>
      <c r="K17" s="239">
        <f t="shared" si="36"/>
        <v>0</v>
      </c>
      <c r="L17" s="244">
        <v>0</v>
      </c>
      <c r="M17" s="239">
        <f t="shared" si="37"/>
        <v>0</v>
      </c>
      <c r="N17" s="238">
        <v>0</v>
      </c>
      <c r="O17" s="239">
        <f t="shared" si="38"/>
        <v>0</v>
      </c>
      <c r="P17" s="238">
        <v>0</v>
      </c>
      <c r="Q17" s="239">
        <f t="shared" si="39"/>
        <v>0</v>
      </c>
      <c r="R17" s="244">
        <v>0</v>
      </c>
      <c r="S17" s="239">
        <f t="shared" si="40"/>
        <v>0</v>
      </c>
      <c r="T17" s="244">
        <v>0</v>
      </c>
      <c r="U17" s="239">
        <f t="shared" si="41"/>
        <v>0</v>
      </c>
      <c r="V17" s="244">
        <v>0</v>
      </c>
      <c r="W17" s="239">
        <f t="shared" si="42"/>
        <v>0</v>
      </c>
      <c r="X17" s="244">
        <v>0</v>
      </c>
      <c r="Y17" s="239">
        <f t="shared" si="43"/>
        <v>0</v>
      </c>
      <c r="Z17" s="244">
        <v>0</v>
      </c>
      <c r="AA17" s="239">
        <f t="shared" si="44"/>
        <v>0</v>
      </c>
      <c r="AB17" s="244">
        <v>0</v>
      </c>
      <c r="AC17" s="239">
        <f t="shared" si="45"/>
        <v>0</v>
      </c>
      <c r="AD17" s="244">
        <v>0</v>
      </c>
      <c r="AE17" s="239">
        <f t="shared" si="46"/>
        <v>0</v>
      </c>
      <c r="AF17" s="244">
        <v>0</v>
      </c>
      <c r="AG17" s="239">
        <f t="shared" si="47"/>
        <v>0</v>
      </c>
      <c r="AH17" s="244">
        <v>0</v>
      </c>
      <c r="AI17" s="239">
        <f t="shared" si="48"/>
        <v>0</v>
      </c>
      <c r="AJ17" s="244">
        <v>0</v>
      </c>
      <c r="AK17" s="239">
        <f t="shared" si="49"/>
        <v>0</v>
      </c>
      <c r="AL17" s="244">
        <v>0</v>
      </c>
      <c r="AM17" s="239">
        <f t="shared" si="50"/>
        <v>0</v>
      </c>
      <c r="AN17" s="244">
        <v>0</v>
      </c>
      <c r="AO17" s="239">
        <f t="shared" si="51"/>
        <v>0</v>
      </c>
      <c r="AP17" s="244">
        <v>0</v>
      </c>
      <c r="AQ17" s="239">
        <f t="shared" si="52"/>
        <v>0</v>
      </c>
      <c r="AR17" s="244">
        <v>0</v>
      </c>
      <c r="AS17" s="239">
        <f t="shared" si="53"/>
        <v>0</v>
      </c>
      <c r="AT17" s="244">
        <v>0</v>
      </c>
      <c r="AU17" s="239">
        <f t="shared" si="54"/>
        <v>0</v>
      </c>
      <c r="AV17" s="244">
        <v>0</v>
      </c>
      <c r="AW17" s="239">
        <f t="shared" si="55"/>
        <v>0</v>
      </c>
      <c r="AX17" s="244">
        <v>0</v>
      </c>
      <c r="AY17" s="239">
        <f t="shared" si="56"/>
        <v>0</v>
      </c>
      <c r="AZ17" s="244">
        <v>0</v>
      </c>
      <c r="BA17" s="239">
        <f t="shared" si="57"/>
        <v>0</v>
      </c>
      <c r="BB17" s="244">
        <v>0</v>
      </c>
      <c r="BC17" s="239">
        <f t="shared" si="58"/>
        <v>0</v>
      </c>
      <c r="BD17" s="244">
        <v>0</v>
      </c>
      <c r="BE17" s="239">
        <f t="shared" si="59"/>
        <v>0</v>
      </c>
      <c r="BF17" s="244">
        <v>0</v>
      </c>
      <c r="BG17" s="239">
        <f t="shared" si="60"/>
        <v>0</v>
      </c>
      <c r="BH17" s="244">
        <v>0</v>
      </c>
      <c r="BI17" s="239">
        <f t="shared" si="61"/>
        <v>0</v>
      </c>
      <c r="BJ17" s="244">
        <v>0</v>
      </c>
      <c r="BK17" s="239">
        <f t="shared" si="62"/>
        <v>0</v>
      </c>
      <c r="BL17" s="244">
        <v>0</v>
      </c>
      <c r="BM17" s="239">
        <f t="shared" si="63"/>
        <v>0</v>
      </c>
      <c r="BN17" s="232"/>
      <c r="BO17" s="240">
        <f t="shared" si="64"/>
        <v>0</v>
      </c>
      <c r="BP17" s="241">
        <f t="shared" si="65"/>
        <v>0</v>
      </c>
      <c r="BQ17" s="248"/>
      <c r="BR17" s="243"/>
    </row>
    <row r="18" spans="1:70" ht="15.75" thickBot="1">
      <c r="A18" s="246">
        <v>1108</v>
      </c>
      <c r="B18" s="249" t="s">
        <v>386</v>
      </c>
      <c r="C18" s="237">
        <v>9.9</v>
      </c>
      <c r="D18" s="244">
        <v>0</v>
      </c>
      <c r="E18" s="239">
        <f t="shared" si="33"/>
        <v>0</v>
      </c>
      <c r="F18" s="244">
        <v>0</v>
      </c>
      <c r="G18" s="239">
        <f t="shared" si="34"/>
        <v>0</v>
      </c>
      <c r="H18" s="244">
        <v>0</v>
      </c>
      <c r="I18" s="239">
        <f t="shared" si="35"/>
        <v>0</v>
      </c>
      <c r="J18" s="238">
        <v>0</v>
      </c>
      <c r="K18" s="239">
        <f t="shared" si="36"/>
        <v>0</v>
      </c>
      <c r="L18" s="244">
        <v>0</v>
      </c>
      <c r="M18" s="239">
        <f t="shared" si="37"/>
        <v>0</v>
      </c>
      <c r="N18" s="238">
        <v>0</v>
      </c>
      <c r="O18" s="239">
        <f t="shared" si="38"/>
        <v>0</v>
      </c>
      <c r="P18" s="238">
        <v>0</v>
      </c>
      <c r="Q18" s="239">
        <f t="shared" si="39"/>
        <v>0</v>
      </c>
      <c r="R18" s="244">
        <v>0</v>
      </c>
      <c r="S18" s="239">
        <f t="shared" si="40"/>
        <v>0</v>
      </c>
      <c r="T18" s="244">
        <v>0</v>
      </c>
      <c r="U18" s="239">
        <f t="shared" si="41"/>
        <v>0</v>
      </c>
      <c r="V18" s="244">
        <v>0</v>
      </c>
      <c r="W18" s="239">
        <f t="shared" si="42"/>
        <v>0</v>
      </c>
      <c r="X18" s="244">
        <v>0</v>
      </c>
      <c r="Y18" s="239">
        <f t="shared" si="43"/>
        <v>0</v>
      </c>
      <c r="Z18" s="244">
        <v>0</v>
      </c>
      <c r="AA18" s="239">
        <f t="shared" si="44"/>
        <v>0</v>
      </c>
      <c r="AB18" s="244">
        <v>0</v>
      </c>
      <c r="AC18" s="239">
        <f t="shared" si="45"/>
        <v>0</v>
      </c>
      <c r="AD18" s="244">
        <v>0</v>
      </c>
      <c r="AE18" s="239">
        <f t="shared" si="46"/>
        <v>0</v>
      </c>
      <c r="AF18" s="244">
        <v>0</v>
      </c>
      <c r="AG18" s="239">
        <f t="shared" si="47"/>
        <v>0</v>
      </c>
      <c r="AH18" s="244">
        <v>0</v>
      </c>
      <c r="AI18" s="239">
        <f t="shared" si="48"/>
        <v>0</v>
      </c>
      <c r="AJ18" s="244">
        <v>0</v>
      </c>
      <c r="AK18" s="239">
        <f t="shared" si="49"/>
        <v>0</v>
      </c>
      <c r="AL18" s="244">
        <v>0</v>
      </c>
      <c r="AM18" s="239">
        <f t="shared" si="50"/>
        <v>0</v>
      </c>
      <c r="AN18" s="244">
        <v>0</v>
      </c>
      <c r="AO18" s="239">
        <f t="shared" si="51"/>
        <v>0</v>
      </c>
      <c r="AP18" s="244">
        <v>0</v>
      </c>
      <c r="AQ18" s="239">
        <f t="shared" si="52"/>
        <v>0</v>
      </c>
      <c r="AR18" s="244">
        <v>0</v>
      </c>
      <c r="AS18" s="239">
        <f t="shared" si="53"/>
        <v>0</v>
      </c>
      <c r="AT18" s="244">
        <v>0</v>
      </c>
      <c r="AU18" s="239">
        <f t="shared" si="54"/>
        <v>0</v>
      </c>
      <c r="AV18" s="244">
        <v>0</v>
      </c>
      <c r="AW18" s="239">
        <f t="shared" si="55"/>
        <v>0</v>
      </c>
      <c r="AX18" s="244">
        <v>0</v>
      </c>
      <c r="AY18" s="239">
        <f t="shared" si="56"/>
        <v>0</v>
      </c>
      <c r="AZ18" s="244">
        <v>0</v>
      </c>
      <c r="BA18" s="239">
        <f t="shared" si="57"/>
        <v>0</v>
      </c>
      <c r="BB18" s="244">
        <v>0</v>
      </c>
      <c r="BC18" s="239">
        <f t="shared" si="58"/>
        <v>0</v>
      </c>
      <c r="BD18" s="244">
        <v>0</v>
      </c>
      <c r="BE18" s="239">
        <f t="shared" si="59"/>
        <v>0</v>
      </c>
      <c r="BF18" s="244">
        <v>0</v>
      </c>
      <c r="BG18" s="239">
        <f t="shared" si="60"/>
        <v>0</v>
      </c>
      <c r="BH18" s="244">
        <v>0</v>
      </c>
      <c r="BI18" s="239">
        <f t="shared" si="61"/>
        <v>0</v>
      </c>
      <c r="BJ18" s="244">
        <v>0</v>
      </c>
      <c r="BK18" s="239">
        <f t="shared" si="62"/>
        <v>0</v>
      </c>
      <c r="BL18" s="244">
        <v>0</v>
      </c>
      <c r="BM18" s="239">
        <f t="shared" si="63"/>
        <v>0</v>
      </c>
      <c r="BN18" s="232"/>
      <c r="BO18" s="240">
        <f t="shared" si="64"/>
        <v>0</v>
      </c>
      <c r="BP18" s="241">
        <f t="shared" si="65"/>
        <v>0</v>
      </c>
      <c r="BQ18" s="248"/>
      <c r="BR18" s="243"/>
    </row>
    <row r="19" spans="1:70" ht="15.75" thickBot="1">
      <c r="A19" s="246">
        <v>1109</v>
      </c>
      <c r="B19" s="249" t="s">
        <v>387</v>
      </c>
      <c r="C19" s="237">
        <v>9.9</v>
      </c>
      <c r="D19" s="244">
        <v>0</v>
      </c>
      <c r="E19" s="239">
        <f t="shared" si="33"/>
        <v>0</v>
      </c>
      <c r="F19" s="244">
        <v>0</v>
      </c>
      <c r="G19" s="239">
        <f t="shared" si="34"/>
        <v>0</v>
      </c>
      <c r="H19" s="244">
        <v>0</v>
      </c>
      <c r="I19" s="239">
        <f t="shared" si="35"/>
        <v>0</v>
      </c>
      <c r="J19" s="238">
        <v>0</v>
      </c>
      <c r="K19" s="239">
        <f t="shared" si="36"/>
        <v>0</v>
      </c>
      <c r="L19" s="244">
        <v>0</v>
      </c>
      <c r="M19" s="239">
        <f t="shared" si="37"/>
        <v>0</v>
      </c>
      <c r="N19" s="238">
        <v>0</v>
      </c>
      <c r="O19" s="239">
        <f t="shared" si="38"/>
        <v>0</v>
      </c>
      <c r="P19" s="238">
        <v>0</v>
      </c>
      <c r="Q19" s="239">
        <f t="shared" si="39"/>
        <v>0</v>
      </c>
      <c r="R19" s="244">
        <v>0</v>
      </c>
      <c r="S19" s="239">
        <f t="shared" si="40"/>
        <v>0</v>
      </c>
      <c r="T19" s="244">
        <v>0</v>
      </c>
      <c r="U19" s="239">
        <f t="shared" si="41"/>
        <v>0</v>
      </c>
      <c r="V19" s="244">
        <v>0</v>
      </c>
      <c r="W19" s="239">
        <f t="shared" si="42"/>
        <v>0</v>
      </c>
      <c r="X19" s="244">
        <v>0</v>
      </c>
      <c r="Y19" s="239">
        <f t="shared" si="43"/>
        <v>0</v>
      </c>
      <c r="Z19" s="244">
        <v>0</v>
      </c>
      <c r="AA19" s="239">
        <f t="shared" si="44"/>
        <v>0</v>
      </c>
      <c r="AB19" s="244">
        <v>0</v>
      </c>
      <c r="AC19" s="239">
        <f t="shared" si="45"/>
        <v>0</v>
      </c>
      <c r="AD19" s="244">
        <v>0</v>
      </c>
      <c r="AE19" s="239">
        <f t="shared" si="46"/>
        <v>0</v>
      </c>
      <c r="AF19" s="244">
        <v>0</v>
      </c>
      <c r="AG19" s="239">
        <f t="shared" si="47"/>
        <v>0</v>
      </c>
      <c r="AH19" s="244">
        <v>0</v>
      </c>
      <c r="AI19" s="239">
        <f t="shared" si="48"/>
        <v>0</v>
      </c>
      <c r="AJ19" s="244">
        <v>0</v>
      </c>
      <c r="AK19" s="239">
        <f t="shared" si="49"/>
        <v>0</v>
      </c>
      <c r="AL19" s="244">
        <v>0</v>
      </c>
      <c r="AM19" s="239">
        <f t="shared" si="50"/>
        <v>0</v>
      </c>
      <c r="AN19" s="244">
        <v>0</v>
      </c>
      <c r="AO19" s="239">
        <f t="shared" si="51"/>
        <v>0</v>
      </c>
      <c r="AP19" s="244">
        <v>0</v>
      </c>
      <c r="AQ19" s="239">
        <f t="shared" si="52"/>
        <v>0</v>
      </c>
      <c r="AR19" s="244">
        <v>0</v>
      </c>
      <c r="AS19" s="239">
        <f t="shared" si="53"/>
        <v>0</v>
      </c>
      <c r="AT19" s="244">
        <v>0</v>
      </c>
      <c r="AU19" s="239">
        <f t="shared" si="54"/>
        <v>0</v>
      </c>
      <c r="AV19" s="244">
        <v>0</v>
      </c>
      <c r="AW19" s="239">
        <f t="shared" si="55"/>
        <v>0</v>
      </c>
      <c r="AX19" s="244">
        <v>0</v>
      </c>
      <c r="AY19" s="239">
        <f t="shared" si="56"/>
        <v>0</v>
      </c>
      <c r="AZ19" s="244">
        <v>0</v>
      </c>
      <c r="BA19" s="239">
        <f t="shared" si="57"/>
        <v>0</v>
      </c>
      <c r="BB19" s="244">
        <v>0</v>
      </c>
      <c r="BC19" s="239">
        <f t="shared" si="58"/>
        <v>0</v>
      </c>
      <c r="BD19" s="244">
        <v>0</v>
      </c>
      <c r="BE19" s="239">
        <f t="shared" si="59"/>
        <v>0</v>
      </c>
      <c r="BF19" s="244">
        <v>0</v>
      </c>
      <c r="BG19" s="239">
        <f t="shared" si="60"/>
        <v>0</v>
      </c>
      <c r="BH19" s="244">
        <v>0</v>
      </c>
      <c r="BI19" s="239">
        <f t="shared" si="61"/>
        <v>0</v>
      </c>
      <c r="BJ19" s="244">
        <v>0</v>
      </c>
      <c r="BK19" s="239">
        <f t="shared" si="62"/>
        <v>0</v>
      </c>
      <c r="BL19" s="244">
        <v>0</v>
      </c>
      <c r="BM19" s="239">
        <f t="shared" si="63"/>
        <v>0</v>
      </c>
      <c r="BN19" s="232"/>
      <c r="BO19" s="240">
        <f t="shared" si="64"/>
        <v>0</v>
      </c>
      <c r="BP19" s="241">
        <f t="shared" si="65"/>
        <v>0</v>
      </c>
      <c r="BQ19" s="248"/>
      <c r="BR19" s="243"/>
    </row>
    <row r="20" spans="1:70" ht="15.75" thickBot="1">
      <c r="A20" s="246">
        <v>1110</v>
      </c>
      <c r="B20" s="249" t="s">
        <v>388</v>
      </c>
      <c r="C20" s="237">
        <v>9.9</v>
      </c>
      <c r="D20" s="244">
        <v>0</v>
      </c>
      <c r="E20" s="239">
        <f t="shared" si="33"/>
        <v>0</v>
      </c>
      <c r="F20" s="244">
        <v>0</v>
      </c>
      <c r="G20" s="239">
        <f t="shared" si="34"/>
        <v>0</v>
      </c>
      <c r="H20" s="244">
        <v>0</v>
      </c>
      <c r="I20" s="239">
        <f t="shared" si="35"/>
        <v>0</v>
      </c>
      <c r="J20" s="238">
        <v>0</v>
      </c>
      <c r="K20" s="239">
        <f t="shared" si="36"/>
        <v>0</v>
      </c>
      <c r="L20" s="244">
        <v>0</v>
      </c>
      <c r="M20" s="239">
        <f t="shared" si="37"/>
        <v>0</v>
      </c>
      <c r="N20" s="238">
        <v>0</v>
      </c>
      <c r="O20" s="239">
        <f t="shared" si="38"/>
        <v>0</v>
      </c>
      <c r="P20" s="238">
        <v>0</v>
      </c>
      <c r="Q20" s="239">
        <f t="shared" si="39"/>
        <v>0</v>
      </c>
      <c r="R20" s="244">
        <v>0</v>
      </c>
      <c r="S20" s="239">
        <f t="shared" si="40"/>
        <v>0</v>
      </c>
      <c r="T20" s="244">
        <v>0</v>
      </c>
      <c r="U20" s="239">
        <f t="shared" si="41"/>
        <v>0</v>
      </c>
      <c r="V20" s="244">
        <v>0</v>
      </c>
      <c r="W20" s="239">
        <f t="shared" si="42"/>
        <v>0</v>
      </c>
      <c r="X20" s="244">
        <v>0</v>
      </c>
      <c r="Y20" s="239">
        <f t="shared" si="43"/>
        <v>0</v>
      </c>
      <c r="Z20" s="244">
        <v>0</v>
      </c>
      <c r="AA20" s="239">
        <f t="shared" si="44"/>
        <v>0</v>
      </c>
      <c r="AB20" s="244">
        <v>0</v>
      </c>
      <c r="AC20" s="239">
        <f t="shared" si="45"/>
        <v>0</v>
      </c>
      <c r="AD20" s="244">
        <v>0</v>
      </c>
      <c r="AE20" s="239">
        <f t="shared" si="46"/>
        <v>0</v>
      </c>
      <c r="AF20" s="244">
        <v>0</v>
      </c>
      <c r="AG20" s="239">
        <f t="shared" si="47"/>
        <v>0</v>
      </c>
      <c r="AH20" s="244">
        <v>0</v>
      </c>
      <c r="AI20" s="239">
        <f t="shared" si="48"/>
        <v>0</v>
      </c>
      <c r="AJ20" s="244">
        <v>0</v>
      </c>
      <c r="AK20" s="239">
        <f t="shared" si="49"/>
        <v>0</v>
      </c>
      <c r="AL20" s="244">
        <v>0</v>
      </c>
      <c r="AM20" s="239">
        <f t="shared" si="50"/>
        <v>0</v>
      </c>
      <c r="AN20" s="244">
        <v>0</v>
      </c>
      <c r="AO20" s="239">
        <f t="shared" si="51"/>
        <v>0</v>
      </c>
      <c r="AP20" s="244">
        <v>0</v>
      </c>
      <c r="AQ20" s="239">
        <f t="shared" si="52"/>
        <v>0</v>
      </c>
      <c r="AR20" s="244">
        <v>0</v>
      </c>
      <c r="AS20" s="239">
        <f t="shared" si="53"/>
        <v>0</v>
      </c>
      <c r="AT20" s="244">
        <v>0</v>
      </c>
      <c r="AU20" s="239">
        <f t="shared" si="54"/>
        <v>0</v>
      </c>
      <c r="AV20" s="244">
        <v>0</v>
      </c>
      <c r="AW20" s="239">
        <f t="shared" si="55"/>
        <v>0</v>
      </c>
      <c r="AX20" s="244">
        <v>0</v>
      </c>
      <c r="AY20" s="239">
        <f t="shared" si="56"/>
        <v>0</v>
      </c>
      <c r="AZ20" s="244">
        <v>0</v>
      </c>
      <c r="BA20" s="239">
        <f t="shared" si="57"/>
        <v>0</v>
      </c>
      <c r="BB20" s="244">
        <v>0</v>
      </c>
      <c r="BC20" s="239">
        <f t="shared" si="58"/>
        <v>0</v>
      </c>
      <c r="BD20" s="244">
        <v>0</v>
      </c>
      <c r="BE20" s="239">
        <f t="shared" si="59"/>
        <v>0</v>
      </c>
      <c r="BF20" s="244">
        <v>0</v>
      </c>
      <c r="BG20" s="239">
        <f t="shared" si="60"/>
        <v>0</v>
      </c>
      <c r="BH20" s="244">
        <v>0</v>
      </c>
      <c r="BI20" s="239">
        <f t="shared" si="61"/>
        <v>0</v>
      </c>
      <c r="BJ20" s="244">
        <v>0</v>
      </c>
      <c r="BK20" s="239">
        <f t="shared" si="62"/>
        <v>0</v>
      </c>
      <c r="BL20" s="244">
        <v>0</v>
      </c>
      <c r="BM20" s="239">
        <f t="shared" si="63"/>
        <v>0</v>
      </c>
      <c r="BN20" s="232"/>
      <c r="BO20" s="240">
        <f t="shared" si="64"/>
        <v>0</v>
      </c>
      <c r="BP20" s="241">
        <f t="shared" si="65"/>
        <v>0</v>
      </c>
      <c r="BQ20" s="248"/>
      <c r="BR20" s="243"/>
    </row>
    <row r="21" spans="1:70" ht="15.75" thickBot="1">
      <c r="A21" s="246">
        <v>1111</v>
      </c>
      <c r="B21" s="249" t="s">
        <v>389</v>
      </c>
      <c r="C21" s="237">
        <v>9.9</v>
      </c>
      <c r="D21" s="244">
        <v>0</v>
      </c>
      <c r="E21" s="239">
        <f t="shared" si="33"/>
        <v>0</v>
      </c>
      <c r="F21" s="244">
        <v>0</v>
      </c>
      <c r="G21" s="239">
        <f t="shared" si="34"/>
        <v>0</v>
      </c>
      <c r="H21" s="244">
        <v>0</v>
      </c>
      <c r="I21" s="239">
        <f t="shared" si="35"/>
        <v>0</v>
      </c>
      <c r="J21" s="238">
        <v>0</v>
      </c>
      <c r="K21" s="239">
        <f t="shared" si="36"/>
        <v>0</v>
      </c>
      <c r="L21" s="244">
        <v>0</v>
      </c>
      <c r="M21" s="239">
        <f t="shared" si="37"/>
        <v>0</v>
      </c>
      <c r="N21" s="238">
        <v>0</v>
      </c>
      <c r="O21" s="239">
        <f t="shared" si="38"/>
        <v>0</v>
      </c>
      <c r="P21" s="238">
        <v>0</v>
      </c>
      <c r="Q21" s="239">
        <f t="shared" si="39"/>
        <v>0</v>
      </c>
      <c r="R21" s="244">
        <v>0</v>
      </c>
      <c r="S21" s="239">
        <f t="shared" si="40"/>
        <v>0</v>
      </c>
      <c r="T21" s="244">
        <v>0</v>
      </c>
      <c r="U21" s="239">
        <f t="shared" si="41"/>
        <v>0</v>
      </c>
      <c r="V21" s="244">
        <v>0</v>
      </c>
      <c r="W21" s="239">
        <f t="shared" si="42"/>
        <v>0</v>
      </c>
      <c r="X21" s="244">
        <v>0</v>
      </c>
      <c r="Y21" s="239">
        <f t="shared" si="43"/>
        <v>0</v>
      </c>
      <c r="Z21" s="244">
        <v>0</v>
      </c>
      <c r="AA21" s="239">
        <f t="shared" si="44"/>
        <v>0</v>
      </c>
      <c r="AB21" s="244">
        <v>0</v>
      </c>
      <c r="AC21" s="239">
        <f t="shared" si="45"/>
        <v>0</v>
      </c>
      <c r="AD21" s="244">
        <v>0</v>
      </c>
      <c r="AE21" s="239">
        <f t="shared" si="46"/>
        <v>0</v>
      </c>
      <c r="AF21" s="244">
        <v>0</v>
      </c>
      <c r="AG21" s="239">
        <f t="shared" si="47"/>
        <v>0</v>
      </c>
      <c r="AH21" s="244">
        <v>0</v>
      </c>
      <c r="AI21" s="239">
        <f t="shared" si="48"/>
        <v>0</v>
      </c>
      <c r="AJ21" s="244">
        <v>0</v>
      </c>
      <c r="AK21" s="239">
        <f t="shared" si="49"/>
        <v>0</v>
      </c>
      <c r="AL21" s="244">
        <v>0</v>
      </c>
      <c r="AM21" s="239">
        <f t="shared" si="50"/>
        <v>0</v>
      </c>
      <c r="AN21" s="244">
        <v>0</v>
      </c>
      <c r="AO21" s="239">
        <f t="shared" si="51"/>
        <v>0</v>
      </c>
      <c r="AP21" s="244">
        <v>0</v>
      </c>
      <c r="AQ21" s="239">
        <f t="shared" si="52"/>
        <v>0</v>
      </c>
      <c r="AR21" s="244">
        <v>0</v>
      </c>
      <c r="AS21" s="239">
        <f t="shared" si="53"/>
        <v>0</v>
      </c>
      <c r="AT21" s="244">
        <v>0</v>
      </c>
      <c r="AU21" s="239">
        <f t="shared" si="54"/>
        <v>0</v>
      </c>
      <c r="AV21" s="244">
        <v>0</v>
      </c>
      <c r="AW21" s="239">
        <f t="shared" si="55"/>
        <v>0</v>
      </c>
      <c r="AX21" s="244">
        <v>0</v>
      </c>
      <c r="AY21" s="239">
        <f t="shared" si="56"/>
        <v>0</v>
      </c>
      <c r="AZ21" s="244">
        <v>0</v>
      </c>
      <c r="BA21" s="239">
        <f t="shared" si="57"/>
        <v>0</v>
      </c>
      <c r="BB21" s="244">
        <v>0</v>
      </c>
      <c r="BC21" s="239">
        <f t="shared" si="58"/>
        <v>0</v>
      </c>
      <c r="BD21" s="244">
        <v>0</v>
      </c>
      <c r="BE21" s="239">
        <f t="shared" si="59"/>
        <v>0</v>
      </c>
      <c r="BF21" s="244">
        <v>0</v>
      </c>
      <c r="BG21" s="239">
        <f t="shared" si="60"/>
        <v>0</v>
      </c>
      <c r="BH21" s="244">
        <v>0</v>
      </c>
      <c r="BI21" s="239">
        <f t="shared" si="61"/>
        <v>0</v>
      </c>
      <c r="BJ21" s="244">
        <v>0</v>
      </c>
      <c r="BK21" s="239">
        <f t="shared" si="62"/>
        <v>0</v>
      </c>
      <c r="BL21" s="244">
        <v>0</v>
      </c>
      <c r="BM21" s="239">
        <f t="shared" si="63"/>
        <v>0</v>
      </c>
      <c r="BN21" s="232"/>
      <c r="BO21" s="240">
        <f t="shared" si="64"/>
        <v>0</v>
      </c>
      <c r="BP21" s="241">
        <f t="shared" si="65"/>
        <v>0</v>
      </c>
      <c r="BQ21" s="248"/>
      <c r="BR21" s="243"/>
    </row>
    <row r="22" spans="1:70" ht="15.75" thickBot="1">
      <c r="A22" s="246">
        <v>1112</v>
      </c>
      <c r="B22" s="249" t="s">
        <v>390</v>
      </c>
      <c r="C22" s="237">
        <v>9.9</v>
      </c>
      <c r="D22" s="244">
        <v>0</v>
      </c>
      <c r="E22" s="239">
        <f t="shared" si="33"/>
        <v>0</v>
      </c>
      <c r="F22" s="244">
        <v>0</v>
      </c>
      <c r="G22" s="239">
        <f t="shared" si="34"/>
        <v>0</v>
      </c>
      <c r="H22" s="244">
        <v>0</v>
      </c>
      <c r="I22" s="239">
        <f t="shared" si="35"/>
        <v>0</v>
      </c>
      <c r="J22" s="238">
        <v>0</v>
      </c>
      <c r="K22" s="239">
        <f t="shared" si="36"/>
        <v>0</v>
      </c>
      <c r="L22" s="244">
        <v>0</v>
      </c>
      <c r="M22" s="239">
        <f t="shared" si="37"/>
        <v>0</v>
      </c>
      <c r="N22" s="238">
        <v>0</v>
      </c>
      <c r="O22" s="239">
        <f t="shared" si="38"/>
        <v>0</v>
      </c>
      <c r="P22" s="238">
        <v>0</v>
      </c>
      <c r="Q22" s="239">
        <f t="shared" si="39"/>
        <v>0</v>
      </c>
      <c r="R22" s="244">
        <v>0</v>
      </c>
      <c r="S22" s="239">
        <f t="shared" si="40"/>
        <v>0</v>
      </c>
      <c r="T22" s="244">
        <v>0</v>
      </c>
      <c r="U22" s="239">
        <f t="shared" si="41"/>
        <v>0</v>
      </c>
      <c r="V22" s="244">
        <v>0</v>
      </c>
      <c r="W22" s="239">
        <f t="shared" si="42"/>
        <v>0</v>
      </c>
      <c r="X22" s="244">
        <v>0</v>
      </c>
      <c r="Y22" s="239">
        <f t="shared" si="43"/>
        <v>0</v>
      </c>
      <c r="Z22" s="244">
        <v>0</v>
      </c>
      <c r="AA22" s="239">
        <f t="shared" si="44"/>
        <v>0</v>
      </c>
      <c r="AB22" s="244">
        <v>0</v>
      </c>
      <c r="AC22" s="239">
        <f t="shared" si="45"/>
        <v>0</v>
      </c>
      <c r="AD22" s="244">
        <v>0</v>
      </c>
      <c r="AE22" s="239">
        <f t="shared" si="46"/>
        <v>0</v>
      </c>
      <c r="AF22" s="244">
        <v>0</v>
      </c>
      <c r="AG22" s="239">
        <f t="shared" si="47"/>
        <v>0</v>
      </c>
      <c r="AH22" s="244">
        <v>0</v>
      </c>
      <c r="AI22" s="239">
        <f t="shared" si="48"/>
        <v>0</v>
      </c>
      <c r="AJ22" s="244">
        <v>0</v>
      </c>
      <c r="AK22" s="239">
        <f t="shared" si="49"/>
        <v>0</v>
      </c>
      <c r="AL22" s="244">
        <v>0</v>
      </c>
      <c r="AM22" s="239">
        <f t="shared" si="50"/>
        <v>0</v>
      </c>
      <c r="AN22" s="244">
        <v>0</v>
      </c>
      <c r="AO22" s="239">
        <f t="shared" si="51"/>
        <v>0</v>
      </c>
      <c r="AP22" s="244">
        <v>0</v>
      </c>
      <c r="AQ22" s="239">
        <f t="shared" si="52"/>
        <v>0</v>
      </c>
      <c r="AR22" s="244">
        <v>0</v>
      </c>
      <c r="AS22" s="239">
        <f t="shared" si="53"/>
        <v>0</v>
      </c>
      <c r="AT22" s="244">
        <v>0</v>
      </c>
      <c r="AU22" s="239">
        <f t="shared" si="54"/>
        <v>0</v>
      </c>
      <c r="AV22" s="244">
        <v>0</v>
      </c>
      <c r="AW22" s="239">
        <f t="shared" si="55"/>
        <v>0</v>
      </c>
      <c r="AX22" s="244">
        <v>0</v>
      </c>
      <c r="AY22" s="239">
        <f t="shared" si="56"/>
        <v>0</v>
      </c>
      <c r="AZ22" s="244">
        <v>0</v>
      </c>
      <c r="BA22" s="239">
        <f t="shared" si="57"/>
        <v>0</v>
      </c>
      <c r="BB22" s="244">
        <v>0</v>
      </c>
      <c r="BC22" s="239">
        <f t="shared" si="58"/>
        <v>0</v>
      </c>
      <c r="BD22" s="244">
        <v>0</v>
      </c>
      <c r="BE22" s="239">
        <f t="shared" si="59"/>
        <v>0</v>
      </c>
      <c r="BF22" s="244">
        <v>0</v>
      </c>
      <c r="BG22" s="239">
        <f t="shared" si="60"/>
        <v>0</v>
      </c>
      <c r="BH22" s="244">
        <v>0</v>
      </c>
      <c r="BI22" s="239">
        <f t="shared" si="61"/>
        <v>0</v>
      </c>
      <c r="BJ22" s="244">
        <v>0</v>
      </c>
      <c r="BK22" s="239">
        <f t="shared" si="62"/>
        <v>0</v>
      </c>
      <c r="BL22" s="244">
        <v>0</v>
      </c>
      <c r="BM22" s="239">
        <f t="shared" si="63"/>
        <v>0</v>
      </c>
      <c r="BN22" s="232"/>
      <c r="BO22" s="240">
        <f t="shared" si="64"/>
        <v>0</v>
      </c>
      <c r="BP22" s="241">
        <f t="shared" si="65"/>
        <v>0</v>
      </c>
      <c r="BQ22" s="248"/>
      <c r="BR22" s="243"/>
    </row>
    <row r="23" spans="1:70" ht="15.75" thickBot="1">
      <c r="A23" s="246">
        <v>1113</v>
      </c>
      <c r="B23" s="249" t="s">
        <v>391</v>
      </c>
      <c r="C23" s="237">
        <v>9.9</v>
      </c>
      <c r="D23" s="244">
        <v>0</v>
      </c>
      <c r="E23" s="239">
        <f t="shared" si="33"/>
        <v>0</v>
      </c>
      <c r="F23" s="244">
        <v>0</v>
      </c>
      <c r="G23" s="239">
        <f t="shared" si="34"/>
        <v>0</v>
      </c>
      <c r="H23" s="244">
        <v>0</v>
      </c>
      <c r="I23" s="239">
        <f t="shared" si="35"/>
        <v>0</v>
      </c>
      <c r="J23" s="238">
        <v>0</v>
      </c>
      <c r="K23" s="239">
        <f t="shared" si="36"/>
        <v>0</v>
      </c>
      <c r="L23" s="244">
        <v>0</v>
      </c>
      <c r="M23" s="239">
        <f t="shared" si="37"/>
        <v>0</v>
      </c>
      <c r="N23" s="238">
        <v>0</v>
      </c>
      <c r="O23" s="239">
        <f t="shared" si="38"/>
        <v>0</v>
      </c>
      <c r="P23" s="238">
        <v>0</v>
      </c>
      <c r="Q23" s="239">
        <f t="shared" si="39"/>
        <v>0</v>
      </c>
      <c r="R23" s="244">
        <v>0</v>
      </c>
      <c r="S23" s="239">
        <f t="shared" si="40"/>
        <v>0</v>
      </c>
      <c r="T23" s="244">
        <v>0</v>
      </c>
      <c r="U23" s="239">
        <f t="shared" si="41"/>
        <v>0</v>
      </c>
      <c r="V23" s="244">
        <v>0</v>
      </c>
      <c r="W23" s="239">
        <f t="shared" si="42"/>
        <v>0</v>
      </c>
      <c r="X23" s="244">
        <v>0</v>
      </c>
      <c r="Y23" s="239">
        <f t="shared" si="43"/>
        <v>0</v>
      </c>
      <c r="Z23" s="244">
        <v>0</v>
      </c>
      <c r="AA23" s="239">
        <f t="shared" si="44"/>
        <v>0</v>
      </c>
      <c r="AB23" s="244">
        <v>0</v>
      </c>
      <c r="AC23" s="239">
        <f t="shared" si="45"/>
        <v>0</v>
      </c>
      <c r="AD23" s="244">
        <v>0</v>
      </c>
      <c r="AE23" s="239">
        <f t="shared" si="46"/>
        <v>0</v>
      </c>
      <c r="AF23" s="244">
        <v>0</v>
      </c>
      <c r="AG23" s="239">
        <f t="shared" si="47"/>
        <v>0</v>
      </c>
      <c r="AH23" s="244">
        <v>0</v>
      </c>
      <c r="AI23" s="239">
        <f t="shared" si="48"/>
        <v>0</v>
      </c>
      <c r="AJ23" s="244">
        <v>0</v>
      </c>
      <c r="AK23" s="239">
        <f t="shared" si="49"/>
        <v>0</v>
      </c>
      <c r="AL23" s="244">
        <v>0</v>
      </c>
      <c r="AM23" s="239">
        <f t="shared" si="50"/>
        <v>0</v>
      </c>
      <c r="AN23" s="244">
        <v>0</v>
      </c>
      <c r="AO23" s="239">
        <f t="shared" si="51"/>
        <v>0</v>
      </c>
      <c r="AP23" s="244">
        <v>0</v>
      </c>
      <c r="AQ23" s="239">
        <f t="shared" si="52"/>
        <v>0</v>
      </c>
      <c r="AR23" s="244">
        <v>0</v>
      </c>
      <c r="AS23" s="239">
        <f t="shared" si="53"/>
        <v>0</v>
      </c>
      <c r="AT23" s="244">
        <v>0</v>
      </c>
      <c r="AU23" s="239">
        <f t="shared" si="54"/>
        <v>0</v>
      </c>
      <c r="AV23" s="244">
        <v>0</v>
      </c>
      <c r="AW23" s="239">
        <f t="shared" si="55"/>
        <v>0</v>
      </c>
      <c r="AX23" s="244">
        <v>0</v>
      </c>
      <c r="AY23" s="239">
        <f t="shared" si="56"/>
        <v>0</v>
      </c>
      <c r="AZ23" s="244">
        <v>0</v>
      </c>
      <c r="BA23" s="239">
        <f t="shared" si="57"/>
        <v>0</v>
      </c>
      <c r="BB23" s="244">
        <v>0</v>
      </c>
      <c r="BC23" s="239">
        <f t="shared" si="58"/>
        <v>0</v>
      </c>
      <c r="BD23" s="244">
        <v>0</v>
      </c>
      <c r="BE23" s="239">
        <f t="shared" si="59"/>
        <v>0</v>
      </c>
      <c r="BF23" s="244">
        <v>0</v>
      </c>
      <c r="BG23" s="239">
        <f t="shared" si="60"/>
        <v>0</v>
      </c>
      <c r="BH23" s="244">
        <v>0</v>
      </c>
      <c r="BI23" s="239">
        <f t="shared" si="61"/>
        <v>0</v>
      </c>
      <c r="BJ23" s="244">
        <v>0</v>
      </c>
      <c r="BK23" s="239">
        <f t="shared" si="62"/>
        <v>0</v>
      </c>
      <c r="BL23" s="244">
        <v>0</v>
      </c>
      <c r="BM23" s="239">
        <f t="shared" si="63"/>
        <v>0</v>
      </c>
      <c r="BN23" s="232"/>
      <c r="BO23" s="240">
        <f t="shared" si="64"/>
        <v>0</v>
      </c>
      <c r="BP23" s="241">
        <f t="shared" si="65"/>
        <v>0</v>
      </c>
      <c r="BQ23" s="248"/>
      <c r="BR23" s="243"/>
    </row>
    <row r="24" spans="1:70" ht="15.75" thickBot="1">
      <c r="A24" s="246">
        <v>1114</v>
      </c>
      <c r="B24" s="249" t="s">
        <v>392</v>
      </c>
      <c r="C24" s="237">
        <v>9.9</v>
      </c>
      <c r="D24" s="244">
        <v>0</v>
      </c>
      <c r="E24" s="239">
        <f t="shared" si="33"/>
        <v>0</v>
      </c>
      <c r="F24" s="244">
        <v>0</v>
      </c>
      <c r="G24" s="239">
        <f t="shared" si="34"/>
        <v>0</v>
      </c>
      <c r="H24" s="244">
        <v>0</v>
      </c>
      <c r="I24" s="239">
        <f t="shared" si="35"/>
        <v>0</v>
      </c>
      <c r="J24" s="238">
        <v>0</v>
      </c>
      <c r="K24" s="239">
        <f t="shared" si="36"/>
        <v>0</v>
      </c>
      <c r="L24" s="244">
        <v>0</v>
      </c>
      <c r="M24" s="239">
        <f t="shared" si="37"/>
        <v>0</v>
      </c>
      <c r="N24" s="238">
        <v>0</v>
      </c>
      <c r="O24" s="239">
        <f t="shared" si="38"/>
        <v>0</v>
      </c>
      <c r="P24" s="238">
        <v>0</v>
      </c>
      <c r="Q24" s="239">
        <f t="shared" si="39"/>
        <v>0</v>
      </c>
      <c r="R24" s="244">
        <v>0</v>
      </c>
      <c r="S24" s="239">
        <f t="shared" si="40"/>
        <v>0</v>
      </c>
      <c r="T24" s="244">
        <v>0</v>
      </c>
      <c r="U24" s="239">
        <f t="shared" si="41"/>
        <v>0</v>
      </c>
      <c r="V24" s="244">
        <v>0</v>
      </c>
      <c r="W24" s="239">
        <f t="shared" si="42"/>
        <v>0</v>
      </c>
      <c r="X24" s="244">
        <v>0</v>
      </c>
      <c r="Y24" s="239">
        <f t="shared" si="43"/>
        <v>0</v>
      </c>
      <c r="Z24" s="244">
        <v>0</v>
      </c>
      <c r="AA24" s="239">
        <f t="shared" si="44"/>
        <v>0</v>
      </c>
      <c r="AB24" s="244">
        <v>0</v>
      </c>
      <c r="AC24" s="239">
        <f t="shared" si="45"/>
        <v>0</v>
      </c>
      <c r="AD24" s="244">
        <v>0</v>
      </c>
      <c r="AE24" s="239">
        <f t="shared" si="46"/>
        <v>0</v>
      </c>
      <c r="AF24" s="244">
        <v>0</v>
      </c>
      <c r="AG24" s="239">
        <f t="shared" si="47"/>
        <v>0</v>
      </c>
      <c r="AH24" s="244">
        <v>0</v>
      </c>
      <c r="AI24" s="239">
        <f t="shared" si="48"/>
        <v>0</v>
      </c>
      <c r="AJ24" s="244">
        <v>0</v>
      </c>
      <c r="AK24" s="239">
        <f t="shared" si="49"/>
        <v>0</v>
      </c>
      <c r="AL24" s="244">
        <v>0</v>
      </c>
      <c r="AM24" s="239">
        <f t="shared" si="50"/>
        <v>0</v>
      </c>
      <c r="AN24" s="244">
        <v>0</v>
      </c>
      <c r="AO24" s="239">
        <f t="shared" si="51"/>
        <v>0</v>
      </c>
      <c r="AP24" s="244">
        <v>0</v>
      </c>
      <c r="AQ24" s="239">
        <f t="shared" si="52"/>
        <v>0</v>
      </c>
      <c r="AR24" s="244">
        <v>0</v>
      </c>
      <c r="AS24" s="239">
        <f t="shared" si="53"/>
        <v>0</v>
      </c>
      <c r="AT24" s="244">
        <v>0</v>
      </c>
      <c r="AU24" s="239">
        <f t="shared" si="54"/>
        <v>0</v>
      </c>
      <c r="AV24" s="244">
        <v>0</v>
      </c>
      <c r="AW24" s="239">
        <f t="shared" si="55"/>
        <v>0</v>
      </c>
      <c r="AX24" s="244">
        <v>0</v>
      </c>
      <c r="AY24" s="239">
        <f t="shared" si="56"/>
        <v>0</v>
      </c>
      <c r="AZ24" s="244">
        <v>0</v>
      </c>
      <c r="BA24" s="239">
        <f t="shared" si="57"/>
        <v>0</v>
      </c>
      <c r="BB24" s="244">
        <v>0</v>
      </c>
      <c r="BC24" s="239">
        <f t="shared" si="58"/>
        <v>0</v>
      </c>
      <c r="BD24" s="244">
        <v>0</v>
      </c>
      <c r="BE24" s="239">
        <f t="shared" si="59"/>
        <v>0</v>
      </c>
      <c r="BF24" s="244">
        <v>0</v>
      </c>
      <c r="BG24" s="239">
        <f t="shared" si="60"/>
        <v>0</v>
      </c>
      <c r="BH24" s="244">
        <v>0</v>
      </c>
      <c r="BI24" s="239">
        <f t="shared" si="61"/>
        <v>0</v>
      </c>
      <c r="BJ24" s="244">
        <v>0</v>
      </c>
      <c r="BK24" s="239">
        <f t="shared" si="62"/>
        <v>0</v>
      </c>
      <c r="BL24" s="244">
        <v>0</v>
      </c>
      <c r="BM24" s="239">
        <f t="shared" si="63"/>
        <v>0</v>
      </c>
      <c r="BN24" s="232"/>
      <c r="BO24" s="240">
        <f t="shared" si="64"/>
        <v>0</v>
      </c>
      <c r="BP24" s="241">
        <f t="shared" si="65"/>
        <v>0</v>
      </c>
      <c r="BQ24" s="248"/>
      <c r="BR24" s="243"/>
    </row>
    <row r="25" spans="1:70" ht="15.75" thickBot="1">
      <c r="A25" s="246">
        <v>1115</v>
      </c>
      <c r="B25" s="249" t="s">
        <v>393</v>
      </c>
      <c r="C25" s="237">
        <v>9.9</v>
      </c>
      <c r="D25" s="244">
        <v>0</v>
      </c>
      <c r="E25" s="239">
        <f t="shared" si="33"/>
        <v>0</v>
      </c>
      <c r="F25" s="244">
        <v>0</v>
      </c>
      <c r="G25" s="239">
        <f t="shared" si="34"/>
        <v>0</v>
      </c>
      <c r="H25" s="244">
        <v>0</v>
      </c>
      <c r="I25" s="239">
        <f t="shared" si="35"/>
        <v>0</v>
      </c>
      <c r="J25" s="238">
        <v>0</v>
      </c>
      <c r="K25" s="239">
        <f t="shared" si="36"/>
        <v>0</v>
      </c>
      <c r="L25" s="244">
        <v>0</v>
      </c>
      <c r="M25" s="239">
        <f t="shared" si="37"/>
        <v>0</v>
      </c>
      <c r="N25" s="238">
        <v>0</v>
      </c>
      <c r="O25" s="239">
        <f t="shared" si="38"/>
        <v>0</v>
      </c>
      <c r="P25" s="238">
        <v>0</v>
      </c>
      <c r="Q25" s="239">
        <f t="shared" si="39"/>
        <v>0</v>
      </c>
      <c r="R25" s="244">
        <v>0</v>
      </c>
      <c r="S25" s="239">
        <f t="shared" si="40"/>
        <v>0</v>
      </c>
      <c r="T25" s="244">
        <v>0</v>
      </c>
      <c r="U25" s="239">
        <f t="shared" si="41"/>
        <v>0</v>
      </c>
      <c r="V25" s="244">
        <v>0</v>
      </c>
      <c r="W25" s="239">
        <f t="shared" si="42"/>
        <v>0</v>
      </c>
      <c r="X25" s="244">
        <v>0</v>
      </c>
      <c r="Y25" s="239">
        <f t="shared" si="43"/>
        <v>0</v>
      </c>
      <c r="Z25" s="244">
        <v>0</v>
      </c>
      <c r="AA25" s="239">
        <f t="shared" si="44"/>
        <v>0</v>
      </c>
      <c r="AB25" s="244">
        <v>0</v>
      </c>
      <c r="AC25" s="239">
        <f t="shared" si="45"/>
        <v>0</v>
      </c>
      <c r="AD25" s="244">
        <v>0</v>
      </c>
      <c r="AE25" s="239">
        <f t="shared" si="46"/>
        <v>0</v>
      </c>
      <c r="AF25" s="244">
        <v>0</v>
      </c>
      <c r="AG25" s="239">
        <f t="shared" si="47"/>
        <v>0</v>
      </c>
      <c r="AH25" s="244">
        <v>0</v>
      </c>
      <c r="AI25" s="239">
        <f t="shared" si="48"/>
        <v>0</v>
      </c>
      <c r="AJ25" s="244">
        <v>0</v>
      </c>
      <c r="AK25" s="239">
        <f t="shared" si="49"/>
        <v>0</v>
      </c>
      <c r="AL25" s="244">
        <v>0</v>
      </c>
      <c r="AM25" s="239">
        <f t="shared" si="50"/>
        <v>0</v>
      </c>
      <c r="AN25" s="244">
        <v>0</v>
      </c>
      <c r="AO25" s="239">
        <f t="shared" si="51"/>
        <v>0</v>
      </c>
      <c r="AP25" s="244">
        <v>0</v>
      </c>
      <c r="AQ25" s="239">
        <f t="shared" si="52"/>
        <v>0</v>
      </c>
      <c r="AR25" s="244">
        <v>0</v>
      </c>
      <c r="AS25" s="239">
        <f t="shared" si="53"/>
        <v>0</v>
      </c>
      <c r="AT25" s="244">
        <v>0</v>
      </c>
      <c r="AU25" s="239">
        <f t="shared" si="54"/>
        <v>0</v>
      </c>
      <c r="AV25" s="244">
        <v>0</v>
      </c>
      <c r="AW25" s="239">
        <f t="shared" si="55"/>
        <v>0</v>
      </c>
      <c r="AX25" s="244">
        <v>0</v>
      </c>
      <c r="AY25" s="239">
        <f t="shared" si="56"/>
        <v>0</v>
      </c>
      <c r="AZ25" s="244">
        <v>0</v>
      </c>
      <c r="BA25" s="239">
        <f t="shared" si="57"/>
        <v>0</v>
      </c>
      <c r="BB25" s="244">
        <v>0</v>
      </c>
      <c r="BC25" s="239">
        <f t="shared" si="58"/>
        <v>0</v>
      </c>
      <c r="BD25" s="244">
        <v>0</v>
      </c>
      <c r="BE25" s="239">
        <f t="shared" si="59"/>
        <v>0</v>
      </c>
      <c r="BF25" s="244">
        <v>0</v>
      </c>
      <c r="BG25" s="239">
        <f t="shared" si="60"/>
        <v>0</v>
      </c>
      <c r="BH25" s="244">
        <v>0</v>
      </c>
      <c r="BI25" s="239">
        <f t="shared" si="61"/>
        <v>0</v>
      </c>
      <c r="BJ25" s="244">
        <v>0</v>
      </c>
      <c r="BK25" s="239">
        <f t="shared" si="62"/>
        <v>0</v>
      </c>
      <c r="BL25" s="244">
        <v>0</v>
      </c>
      <c r="BM25" s="239">
        <f t="shared" si="63"/>
        <v>0</v>
      </c>
      <c r="BN25" s="232"/>
      <c r="BO25" s="240">
        <f t="shared" si="64"/>
        <v>0</v>
      </c>
      <c r="BP25" s="241">
        <f t="shared" si="65"/>
        <v>0</v>
      </c>
      <c r="BQ25" s="248"/>
      <c r="BR25" s="243"/>
    </row>
    <row r="26" spans="1:70" ht="15.75" thickBot="1">
      <c r="A26" s="250">
        <v>1116</v>
      </c>
      <c r="B26" s="251" t="s">
        <v>394</v>
      </c>
      <c r="C26" s="252">
        <v>9.9</v>
      </c>
      <c r="D26" s="244">
        <v>0</v>
      </c>
      <c r="E26" s="239">
        <f t="shared" si="33"/>
        <v>0</v>
      </c>
      <c r="F26" s="244">
        <v>0</v>
      </c>
      <c r="G26" s="239">
        <f t="shared" si="34"/>
        <v>0</v>
      </c>
      <c r="H26" s="244">
        <v>0</v>
      </c>
      <c r="I26" s="239">
        <f t="shared" si="35"/>
        <v>0</v>
      </c>
      <c r="J26" s="238">
        <v>0</v>
      </c>
      <c r="K26" s="239">
        <f t="shared" si="36"/>
        <v>0</v>
      </c>
      <c r="L26" s="244">
        <v>0</v>
      </c>
      <c r="M26" s="239">
        <f t="shared" si="37"/>
        <v>0</v>
      </c>
      <c r="N26" s="238">
        <v>0</v>
      </c>
      <c r="O26" s="239">
        <f t="shared" si="38"/>
        <v>0</v>
      </c>
      <c r="P26" s="238">
        <v>0</v>
      </c>
      <c r="Q26" s="239">
        <f t="shared" si="39"/>
        <v>0</v>
      </c>
      <c r="R26" s="244">
        <v>0</v>
      </c>
      <c r="S26" s="239">
        <f t="shared" si="40"/>
        <v>0</v>
      </c>
      <c r="T26" s="244">
        <v>0</v>
      </c>
      <c r="U26" s="239">
        <f t="shared" si="41"/>
        <v>0</v>
      </c>
      <c r="V26" s="244">
        <v>0</v>
      </c>
      <c r="W26" s="239">
        <f t="shared" si="42"/>
        <v>0</v>
      </c>
      <c r="X26" s="244">
        <v>0</v>
      </c>
      <c r="Y26" s="239">
        <f t="shared" si="43"/>
        <v>0</v>
      </c>
      <c r="Z26" s="244">
        <v>0</v>
      </c>
      <c r="AA26" s="239">
        <f t="shared" si="44"/>
        <v>0</v>
      </c>
      <c r="AB26" s="244">
        <v>0</v>
      </c>
      <c r="AC26" s="239">
        <f t="shared" si="45"/>
        <v>0</v>
      </c>
      <c r="AD26" s="244">
        <v>0</v>
      </c>
      <c r="AE26" s="239">
        <f t="shared" si="46"/>
        <v>0</v>
      </c>
      <c r="AF26" s="244">
        <v>0</v>
      </c>
      <c r="AG26" s="239">
        <f t="shared" si="47"/>
        <v>0</v>
      </c>
      <c r="AH26" s="244">
        <v>0</v>
      </c>
      <c r="AI26" s="239">
        <f t="shared" si="48"/>
        <v>0</v>
      </c>
      <c r="AJ26" s="244">
        <v>0</v>
      </c>
      <c r="AK26" s="239">
        <f t="shared" si="49"/>
        <v>0</v>
      </c>
      <c r="AL26" s="244">
        <v>0</v>
      </c>
      <c r="AM26" s="239">
        <f t="shared" si="50"/>
        <v>0</v>
      </c>
      <c r="AN26" s="244">
        <v>0</v>
      </c>
      <c r="AO26" s="239">
        <f t="shared" si="51"/>
        <v>0</v>
      </c>
      <c r="AP26" s="244">
        <v>0</v>
      </c>
      <c r="AQ26" s="239">
        <f t="shared" si="52"/>
        <v>0</v>
      </c>
      <c r="AR26" s="244">
        <v>0</v>
      </c>
      <c r="AS26" s="239">
        <f t="shared" si="53"/>
        <v>0</v>
      </c>
      <c r="AT26" s="244">
        <v>0</v>
      </c>
      <c r="AU26" s="239">
        <f t="shared" si="54"/>
        <v>0</v>
      </c>
      <c r="AV26" s="244">
        <v>0</v>
      </c>
      <c r="AW26" s="239">
        <f t="shared" si="55"/>
        <v>0</v>
      </c>
      <c r="AX26" s="244">
        <v>0</v>
      </c>
      <c r="AY26" s="239">
        <f t="shared" si="56"/>
        <v>0</v>
      </c>
      <c r="AZ26" s="244">
        <v>0</v>
      </c>
      <c r="BA26" s="239">
        <f t="shared" si="57"/>
        <v>0</v>
      </c>
      <c r="BB26" s="244">
        <v>0</v>
      </c>
      <c r="BC26" s="239">
        <f t="shared" si="58"/>
        <v>0</v>
      </c>
      <c r="BD26" s="244">
        <v>0</v>
      </c>
      <c r="BE26" s="239">
        <f t="shared" si="59"/>
        <v>0</v>
      </c>
      <c r="BF26" s="244">
        <v>0</v>
      </c>
      <c r="BG26" s="239">
        <f t="shared" si="60"/>
        <v>0</v>
      </c>
      <c r="BH26" s="244">
        <v>0</v>
      </c>
      <c r="BI26" s="239">
        <f t="shared" si="61"/>
        <v>0</v>
      </c>
      <c r="BJ26" s="244">
        <v>0</v>
      </c>
      <c r="BK26" s="239">
        <f t="shared" si="62"/>
        <v>0</v>
      </c>
      <c r="BL26" s="244">
        <v>0</v>
      </c>
      <c r="BM26" s="239">
        <f t="shared" si="63"/>
        <v>0</v>
      </c>
      <c r="BN26" s="232"/>
      <c r="BO26" s="240">
        <f t="shared" si="64"/>
        <v>0</v>
      </c>
      <c r="BP26" s="241">
        <f t="shared" si="65"/>
        <v>0</v>
      </c>
      <c r="BQ26" s="248"/>
      <c r="BR26" s="243"/>
    </row>
    <row r="27" spans="1:70" ht="15.75" thickBot="1">
      <c r="A27" s="246">
        <v>1001</v>
      </c>
      <c r="B27" s="247" t="s">
        <v>372</v>
      </c>
      <c r="C27" s="237">
        <v>12.9</v>
      </c>
      <c r="D27" s="244">
        <v>0</v>
      </c>
      <c r="E27" s="239">
        <f t="shared" si="0"/>
        <v>0</v>
      </c>
      <c r="F27" s="244">
        <v>0</v>
      </c>
      <c r="G27" s="239">
        <f t="shared" si="1"/>
        <v>0</v>
      </c>
      <c r="H27" s="244">
        <v>0</v>
      </c>
      <c r="I27" s="239">
        <f t="shared" si="2"/>
        <v>0</v>
      </c>
      <c r="J27" s="244">
        <v>0</v>
      </c>
      <c r="K27" s="239">
        <f t="shared" si="3"/>
        <v>0</v>
      </c>
      <c r="L27" s="244">
        <v>0</v>
      </c>
      <c r="M27" s="239">
        <f t="shared" si="4"/>
        <v>0</v>
      </c>
      <c r="N27" s="244">
        <v>0</v>
      </c>
      <c r="O27" s="239">
        <f t="shared" si="5"/>
        <v>0</v>
      </c>
      <c r="P27" s="244">
        <v>0</v>
      </c>
      <c r="Q27" s="239">
        <f t="shared" si="6"/>
        <v>0</v>
      </c>
      <c r="R27" s="244">
        <v>0</v>
      </c>
      <c r="S27" s="239">
        <f t="shared" si="7"/>
        <v>0</v>
      </c>
      <c r="T27" s="244">
        <v>0</v>
      </c>
      <c r="U27" s="239">
        <f t="shared" si="8"/>
        <v>0</v>
      </c>
      <c r="V27" s="244">
        <v>0</v>
      </c>
      <c r="W27" s="239">
        <f t="shared" si="9"/>
        <v>0</v>
      </c>
      <c r="X27" s="244">
        <v>0</v>
      </c>
      <c r="Y27" s="239">
        <f t="shared" si="10"/>
        <v>0</v>
      </c>
      <c r="Z27" s="244">
        <v>0</v>
      </c>
      <c r="AA27" s="239">
        <f t="shared" si="11"/>
        <v>0</v>
      </c>
      <c r="AB27" s="244">
        <v>0</v>
      </c>
      <c r="AC27" s="239">
        <f t="shared" si="12"/>
        <v>0</v>
      </c>
      <c r="AD27" s="244">
        <v>0</v>
      </c>
      <c r="AE27" s="239">
        <f t="shared" si="13"/>
        <v>0</v>
      </c>
      <c r="AF27" s="244">
        <v>0</v>
      </c>
      <c r="AG27" s="239">
        <f t="shared" si="14"/>
        <v>0</v>
      </c>
      <c r="AH27" s="244">
        <v>0</v>
      </c>
      <c r="AI27" s="239">
        <f t="shared" si="15"/>
        <v>0</v>
      </c>
      <c r="AJ27" s="244">
        <v>0</v>
      </c>
      <c r="AK27" s="239">
        <f t="shared" si="16"/>
        <v>0</v>
      </c>
      <c r="AL27" s="244">
        <v>0</v>
      </c>
      <c r="AM27" s="239">
        <f t="shared" si="17"/>
        <v>0</v>
      </c>
      <c r="AN27" s="244">
        <v>0</v>
      </c>
      <c r="AO27" s="239">
        <f t="shared" si="18"/>
        <v>0</v>
      </c>
      <c r="AP27" s="238">
        <v>0</v>
      </c>
      <c r="AQ27" s="239">
        <f t="shared" si="19"/>
        <v>0</v>
      </c>
      <c r="AR27" s="238">
        <v>0</v>
      </c>
      <c r="AS27" s="239">
        <f t="shared" si="20"/>
        <v>0</v>
      </c>
      <c r="AT27" s="238">
        <v>0</v>
      </c>
      <c r="AU27" s="239">
        <f t="shared" si="21"/>
        <v>0</v>
      </c>
      <c r="AV27" s="244">
        <v>0</v>
      </c>
      <c r="AW27" s="239">
        <f t="shared" si="22"/>
        <v>0</v>
      </c>
      <c r="AX27" s="244">
        <v>0</v>
      </c>
      <c r="AY27" s="239">
        <f t="shared" si="23"/>
        <v>0</v>
      </c>
      <c r="AZ27" s="244">
        <v>0</v>
      </c>
      <c r="BA27" s="239">
        <f t="shared" si="24"/>
        <v>0</v>
      </c>
      <c r="BB27" s="244">
        <v>0</v>
      </c>
      <c r="BC27" s="239">
        <f t="shared" si="25"/>
        <v>0</v>
      </c>
      <c r="BD27" s="244">
        <v>0</v>
      </c>
      <c r="BE27" s="239">
        <f t="shared" si="26"/>
        <v>0</v>
      </c>
      <c r="BF27" s="244">
        <v>0</v>
      </c>
      <c r="BG27" s="239">
        <f t="shared" si="27"/>
        <v>0</v>
      </c>
      <c r="BH27" s="244">
        <v>0</v>
      </c>
      <c r="BI27" s="239">
        <f t="shared" si="28"/>
        <v>0</v>
      </c>
      <c r="BJ27" s="244">
        <v>0</v>
      </c>
      <c r="BK27" s="239">
        <f t="shared" si="29"/>
        <v>0</v>
      </c>
      <c r="BL27" s="244">
        <v>0</v>
      </c>
      <c r="BM27" s="239">
        <f t="shared" si="30"/>
        <v>0</v>
      </c>
      <c r="BN27" s="232"/>
      <c r="BO27" s="240">
        <f t="shared" si="31"/>
        <v>0</v>
      </c>
      <c r="BP27" s="241">
        <f t="shared" si="32"/>
        <v>0</v>
      </c>
      <c r="BQ27" s="245"/>
      <c r="BR27" s="243"/>
    </row>
    <row r="28" spans="1:70" ht="15.75" thickBot="1">
      <c r="A28" s="246">
        <v>1002</v>
      </c>
      <c r="B28" s="247" t="s">
        <v>373</v>
      </c>
      <c r="C28" s="237">
        <v>12.9</v>
      </c>
      <c r="D28" s="244">
        <v>0</v>
      </c>
      <c r="E28" s="239">
        <f t="shared" si="0"/>
        <v>0</v>
      </c>
      <c r="F28" s="244">
        <v>0</v>
      </c>
      <c r="G28" s="239">
        <f t="shared" si="1"/>
        <v>0</v>
      </c>
      <c r="H28" s="244">
        <v>0</v>
      </c>
      <c r="I28" s="239">
        <f t="shared" si="2"/>
        <v>0</v>
      </c>
      <c r="J28" s="244">
        <v>0</v>
      </c>
      <c r="K28" s="239">
        <f t="shared" si="3"/>
        <v>0</v>
      </c>
      <c r="L28" s="244">
        <v>0</v>
      </c>
      <c r="M28" s="239">
        <f t="shared" si="4"/>
        <v>0</v>
      </c>
      <c r="N28" s="244">
        <v>0</v>
      </c>
      <c r="O28" s="239">
        <f t="shared" si="5"/>
        <v>0</v>
      </c>
      <c r="P28" s="244">
        <v>0</v>
      </c>
      <c r="Q28" s="239">
        <f t="shared" si="6"/>
        <v>0</v>
      </c>
      <c r="R28" s="244">
        <v>0</v>
      </c>
      <c r="S28" s="239">
        <f t="shared" si="7"/>
        <v>0</v>
      </c>
      <c r="T28" s="244">
        <v>0</v>
      </c>
      <c r="U28" s="239">
        <f t="shared" si="8"/>
        <v>0</v>
      </c>
      <c r="V28" s="244">
        <v>0</v>
      </c>
      <c r="W28" s="239">
        <f t="shared" si="9"/>
        <v>0</v>
      </c>
      <c r="X28" s="244">
        <v>0</v>
      </c>
      <c r="Y28" s="239">
        <f t="shared" si="10"/>
        <v>0</v>
      </c>
      <c r="Z28" s="244">
        <v>0</v>
      </c>
      <c r="AA28" s="239">
        <f t="shared" si="11"/>
        <v>0</v>
      </c>
      <c r="AB28" s="244">
        <v>0</v>
      </c>
      <c r="AC28" s="239">
        <f t="shared" si="12"/>
        <v>0</v>
      </c>
      <c r="AD28" s="244">
        <v>0</v>
      </c>
      <c r="AE28" s="239">
        <f t="shared" si="13"/>
        <v>0</v>
      </c>
      <c r="AF28" s="244">
        <v>0</v>
      </c>
      <c r="AG28" s="239">
        <f t="shared" si="14"/>
        <v>0</v>
      </c>
      <c r="AH28" s="244">
        <v>0</v>
      </c>
      <c r="AI28" s="239">
        <f t="shared" si="15"/>
        <v>0</v>
      </c>
      <c r="AJ28" s="244">
        <v>0</v>
      </c>
      <c r="AK28" s="239">
        <f t="shared" si="16"/>
        <v>0</v>
      </c>
      <c r="AL28" s="244">
        <v>0</v>
      </c>
      <c r="AM28" s="239">
        <f t="shared" si="17"/>
        <v>0</v>
      </c>
      <c r="AN28" s="244">
        <v>0</v>
      </c>
      <c r="AO28" s="239">
        <f t="shared" si="18"/>
        <v>0</v>
      </c>
      <c r="AP28" s="238">
        <v>0</v>
      </c>
      <c r="AQ28" s="239">
        <f t="shared" si="19"/>
        <v>0</v>
      </c>
      <c r="AR28" s="238">
        <v>0</v>
      </c>
      <c r="AS28" s="239">
        <f t="shared" si="20"/>
        <v>0</v>
      </c>
      <c r="AT28" s="238">
        <v>0</v>
      </c>
      <c r="AU28" s="239">
        <f t="shared" si="21"/>
        <v>0</v>
      </c>
      <c r="AV28" s="244">
        <v>0</v>
      </c>
      <c r="AW28" s="239">
        <f t="shared" si="22"/>
        <v>0</v>
      </c>
      <c r="AX28" s="244">
        <v>0</v>
      </c>
      <c r="AY28" s="239">
        <f t="shared" si="23"/>
        <v>0</v>
      </c>
      <c r="AZ28" s="244">
        <v>0</v>
      </c>
      <c r="BA28" s="239">
        <f t="shared" si="24"/>
        <v>0</v>
      </c>
      <c r="BB28" s="244">
        <v>0</v>
      </c>
      <c r="BC28" s="239">
        <f t="shared" si="25"/>
        <v>0</v>
      </c>
      <c r="BD28" s="244">
        <v>0</v>
      </c>
      <c r="BE28" s="239">
        <f t="shared" si="26"/>
        <v>0</v>
      </c>
      <c r="BF28" s="244">
        <v>0</v>
      </c>
      <c r="BG28" s="239">
        <f t="shared" si="27"/>
        <v>0</v>
      </c>
      <c r="BH28" s="244">
        <v>0</v>
      </c>
      <c r="BI28" s="239">
        <f t="shared" si="28"/>
        <v>0</v>
      </c>
      <c r="BJ28" s="244">
        <v>0</v>
      </c>
      <c r="BK28" s="239">
        <f t="shared" si="29"/>
        <v>0</v>
      </c>
      <c r="BL28" s="244">
        <v>0</v>
      </c>
      <c r="BM28" s="239">
        <f t="shared" si="30"/>
        <v>0</v>
      </c>
      <c r="BN28" s="232"/>
      <c r="BO28" s="240">
        <f t="shared" si="31"/>
        <v>0</v>
      </c>
      <c r="BP28" s="241">
        <f t="shared" si="32"/>
        <v>0</v>
      </c>
      <c r="BQ28" s="248"/>
      <c r="BR28" s="243"/>
    </row>
    <row r="29" spans="1:70" ht="15.75" thickBot="1">
      <c r="A29" s="246">
        <v>1003</v>
      </c>
      <c r="B29" s="247" t="s">
        <v>374</v>
      </c>
      <c r="C29" s="237">
        <v>12.9</v>
      </c>
      <c r="D29" s="244">
        <v>0</v>
      </c>
      <c r="E29" s="239">
        <f t="shared" si="0"/>
        <v>0</v>
      </c>
      <c r="F29" s="244">
        <v>0</v>
      </c>
      <c r="G29" s="239">
        <f t="shared" si="1"/>
        <v>0</v>
      </c>
      <c r="H29" s="244">
        <v>0</v>
      </c>
      <c r="I29" s="239">
        <f t="shared" si="2"/>
        <v>0</v>
      </c>
      <c r="J29" s="244">
        <v>0</v>
      </c>
      <c r="K29" s="239">
        <f t="shared" si="3"/>
        <v>0</v>
      </c>
      <c r="L29" s="244">
        <v>0</v>
      </c>
      <c r="M29" s="239">
        <f t="shared" si="4"/>
        <v>0</v>
      </c>
      <c r="N29" s="244">
        <v>0</v>
      </c>
      <c r="O29" s="239">
        <f t="shared" si="5"/>
        <v>0</v>
      </c>
      <c r="P29" s="244">
        <v>0</v>
      </c>
      <c r="Q29" s="239">
        <f t="shared" si="6"/>
        <v>0</v>
      </c>
      <c r="R29" s="244">
        <v>0</v>
      </c>
      <c r="S29" s="239">
        <f t="shared" si="7"/>
        <v>0</v>
      </c>
      <c r="T29" s="244">
        <v>0</v>
      </c>
      <c r="U29" s="239">
        <f t="shared" si="8"/>
        <v>0</v>
      </c>
      <c r="V29" s="244">
        <v>0</v>
      </c>
      <c r="W29" s="239">
        <f t="shared" si="9"/>
        <v>0</v>
      </c>
      <c r="X29" s="244">
        <v>0</v>
      </c>
      <c r="Y29" s="239">
        <f t="shared" si="10"/>
        <v>0</v>
      </c>
      <c r="Z29" s="244">
        <v>0</v>
      </c>
      <c r="AA29" s="239">
        <f t="shared" si="11"/>
        <v>0</v>
      </c>
      <c r="AB29" s="244">
        <v>0</v>
      </c>
      <c r="AC29" s="239">
        <f t="shared" si="12"/>
        <v>0</v>
      </c>
      <c r="AD29" s="244">
        <v>0</v>
      </c>
      <c r="AE29" s="239">
        <f t="shared" si="13"/>
        <v>0</v>
      </c>
      <c r="AF29" s="244">
        <v>0</v>
      </c>
      <c r="AG29" s="239">
        <f t="shared" si="14"/>
        <v>0</v>
      </c>
      <c r="AH29" s="244">
        <v>0</v>
      </c>
      <c r="AI29" s="239">
        <f t="shared" si="15"/>
        <v>0</v>
      </c>
      <c r="AJ29" s="244">
        <v>0</v>
      </c>
      <c r="AK29" s="239">
        <f t="shared" si="16"/>
        <v>0</v>
      </c>
      <c r="AL29" s="244">
        <v>0</v>
      </c>
      <c r="AM29" s="239">
        <f t="shared" si="17"/>
        <v>0</v>
      </c>
      <c r="AN29" s="244">
        <v>0</v>
      </c>
      <c r="AO29" s="239">
        <f t="shared" si="18"/>
        <v>0</v>
      </c>
      <c r="AP29" s="238">
        <v>0</v>
      </c>
      <c r="AQ29" s="239">
        <f t="shared" si="19"/>
        <v>0</v>
      </c>
      <c r="AR29" s="238">
        <v>0</v>
      </c>
      <c r="AS29" s="239">
        <f t="shared" si="20"/>
        <v>0</v>
      </c>
      <c r="AT29" s="238">
        <v>0</v>
      </c>
      <c r="AU29" s="239">
        <f t="shared" si="21"/>
        <v>0</v>
      </c>
      <c r="AV29" s="244">
        <v>0</v>
      </c>
      <c r="AW29" s="239">
        <f t="shared" si="22"/>
        <v>0</v>
      </c>
      <c r="AX29" s="244">
        <v>0</v>
      </c>
      <c r="AY29" s="239">
        <f t="shared" si="23"/>
        <v>0</v>
      </c>
      <c r="AZ29" s="244">
        <v>0</v>
      </c>
      <c r="BA29" s="239">
        <f t="shared" si="24"/>
        <v>0</v>
      </c>
      <c r="BB29" s="244">
        <v>0</v>
      </c>
      <c r="BC29" s="239">
        <f t="shared" si="25"/>
        <v>0</v>
      </c>
      <c r="BD29" s="244">
        <v>0</v>
      </c>
      <c r="BE29" s="239">
        <f t="shared" si="26"/>
        <v>0</v>
      </c>
      <c r="BF29" s="244">
        <v>0</v>
      </c>
      <c r="BG29" s="239">
        <f t="shared" si="27"/>
        <v>0</v>
      </c>
      <c r="BH29" s="244">
        <v>0</v>
      </c>
      <c r="BI29" s="239">
        <f t="shared" si="28"/>
        <v>0</v>
      </c>
      <c r="BJ29" s="244">
        <v>0</v>
      </c>
      <c r="BK29" s="239">
        <f t="shared" si="29"/>
        <v>0</v>
      </c>
      <c r="BL29" s="244">
        <v>0</v>
      </c>
      <c r="BM29" s="239">
        <f t="shared" si="30"/>
        <v>0</v>
      </c>
      <c r="BN29" s="232"/>
      <c r="BO29" s="240">
        <f t="shared" si="31"/>
        <v>0</v>
      </c>
      <c r="BP29" s="241">
        <f t="shared" si="32"/>
        <v>0</v>
      </c>
      <c r="BQ29" s="248"/>
      <c r="BR29" s="243"/>
    </row>
    <row r="30" spans="1:70" ht="15.75" thickBot="1">
      <c r="A30" s="246">
        <v>1004</v>
      </c>
      <c r="B30" s="247" t="s">
        <v>375</v>
      </c>
      <c r="C30" s="237">
        <v>12.9</v>
      </c>
      <c r="D30" s="244">
        <v>0</v>
      </c>
      <c r="E30" s="239">
        <f t="shared" si="0"/>
        <v>0</v>
      </c>
      <c r="F30" s="244">
        <v>0</v>
      </c>
      <c r="G30" s="239">
        <f t="shared" si="1"/>
        <v>0</v>
      </c>
      <c r="H30" s="244">
        <v>0</v>
      </c>
      <c r="I30" s="239">
        <f t="shared" si="2"/>
        <v>0</v>
      </c>
      <c r="J30" s="244">
        <v>0</v>
      </c>
      <c r="K30" s="239">
        <f t="shared" si="3"/>
        <v>0</v>
      </c>
      <c r="L30" s="244">
        <v>0</v>
      </c>
      <c r="M30" s="239">
        <f t="shared" si="4"/>
        <v>0</v>
      </c>
      <c r="N30" s="244">
        <v>0</v>
      </c>
      <c r="O30" s="239">
        <f t="shared" si="5"/>
        <v>0</v>
      </c>
      <c r="P30" s="244">
        <v>0</v>
      </c>
      <c r="Q30" s="239">
        <f t="shared" si="6"/>
        <v>0</v>
      </c>
      <c r="R30" s="244">
        <v>0</v>
      </c>
      <c r="S30" s="239">
        <f t="shared" si="7"/>
        <v>0</v>
      </c>
      <c r="T30" s="244">
        <v>0</v>
      </c>
      <c r="U30" s="239">
        <f t="shared" si="8"/>
        <v>0</v>
      </c>
      <c r="V30" s="244">
        <v>0</v>
      </c>
      <c r="W30" s="239">
        <f t="shared" si="9"/>
        <v>0</v>
      </c>
      <c r="X30" s="244">
        <v>0</v>
      </c>
      <c r="Y30" s="239">
        <f t="shared" si="10"/>
        <v>0</v>
      </c>
      <c r="Z30" s="244">
        <v>0</v>
      </c>
      <c r="AA30" s="239">
        <f t="shared" si="11"/>
        <v>0</v>
      </c>
      <c r="AB30" s="244">
        <v>0</v>
      </c>
      <c r="AC30" s="239">
        <f t="shared" si="12"/>
        <v>0</v>
      </c>
      <c r="AD30" s="244">
        <v>0</v>
      </c>
      <c r="AE30" s="239">
        <f t="shared" si="13"/>
        <v>0</v>
      </c>
      <c r="AF30" s="244">
        <v>0</v>
      </c>
      <c r="AG30" s="239">
        <f t="shared" si="14"/>
        <v>0</v>
      </c>
      <c r="AH30" s="244">
        <v>0</v>
      </c>
      <c r="AI30" s="239">
        <f t="shared" si="15"/>
        <v>0</v>
      </c>
      <c r="AJ30" s="244">
        <v>0</v>
      </c>
      <c r="AK30" s="239">
        <f t="shared" si="16"/>
        <v>0</v>
      </c>
      <c r="AL30" s="244">
        <v>0</v>
      </c>
      <c r="AM30" s="239">
        <f t="shared" si="17"/>
        <v>0</v>
      </c>
      <c r="AN30" s="244">
        <v>0</v>
      </c>
      <c r="AO30" s="239">
        <f t="shared" si="18"/>
        <v>0</v>
      </c>
      <c r="AP30" s="244">
        <v>0</v>
      </c>
      <c r="AQ30" s="239">
        <f t="shared" si="19"/>
        <v>0</v>
      </c>
      <c r="AR30" s="244">
        <v>0</v>
      </c>
      <c r="AS30" s="239">
        <f t="shared" si="20"/>
        <v>0</v>
      </c>
      <c r="AT30" s="244">
        <v>0</v>
      </c>
      <c r="AU30" s="239">
        <f t="shared" si="21"/>
        <v>0</v>
      </c>
      <c r="AV30" s="244">
        <v>0</v>
      </c>
      <c r="AW30" s="239">
        <f t="shared" si="22"/>
        <v>0</v>
      </c>
      <c r="AX30" s="244">
        <v>0</v>
      </c>
      <c r="AY30" s="239">
        <f t="shared" si="23"/>
        <v>0</v>
      </c>
      <c r="AZ30" s="244">
        <v>0</v>
      </c>
      <c r="BA30" s="239">
        <f t="shared" si="24"/>
        <v>0</v>
      </c>
      <c r="BB30" s="244">
        <v>0</v>
      </c>
      <c r="BC30" s="239">
        <f t="shared" si="25"/>
        <v>0</v>
      </c>
      <c r="BD30" s="244">
        <v>0</v>
      </c>
      <c r="BE30" s="239">
        <f t="shared" si="26"/>
        <v>0</v>
      </c>
      <c r="BF30" s="244">
        <v>0</v>
      </c>
      <c r="BG30" s="239">
        <f t="shared" si="27"/>
        <v>0</v>
      </c>
      <c r="BH30" s="244">
        <v>0</v>
      </c>
      <c r="BI30" s="239">
        <f t="shared" si="28"/>
        <v>0</v>
      </c>
      <c r="BJ30" s="244">
        <v>0</v>
      </c>
      <c r="BK30" s="239">
        <f t="shared" si="29"/>
        <v>0</v>
      </c>
      <c r="BL30" s="244">
        <v>0</v>
      </c>
      <c r="BM30" s="239">
        <f t="shared" si="30"/>
        <v>0</v>
      </c>
      <c r="BN30" s="232"/>
      <c r="BO30" s="240">
        <f t="shared" si="31"/>
        <v>0</v>
      </c>
      <c r="BP30" s="241">
        <f t="shared" si="32"/>
        <v>0</v>
      </c>
      <c r="BQ30" s="248"/>
      <c r="BR30" s="243"/>
    </row>
    <row r="31" spans="1:70" ht="15.75" thickBot="1">
      <c r="A31" s="246">
        <v>1005</v>
      </c>
      <c r="B31" s="247" t="s">
        <v>376</v>
      </c>
      <c r="C31" s="237">
        <v>12.9</v>
      </c>
      <c r="D31" s="244">
        <v>0</v>
      </c>
      <c r="E31" s="239">
        <f t="shared" si="0"/>
        <v>0</v>
      </c>
      <c r="F31" s="244">
        <v>0</v>
      </c>
      <c r="G31" s="239">
        <f t="shared" si="1"/>
        <v>0</v>
      </c>
      <c r="H31" s="244">
        <v>0</v>
      </c>
      <c r="I31" s="239">
        <f t="shared" si="2"/>
        <v>0</v>
      </c>
      <c r="J31" s="244">
        <v>0</v>
      </c>
      <c r="K31" s="239">
        <f t="shared" si="3"/>
        <v>0</v>
      </c>
      <c r="L31" s="244">
        <v>0</v>
      </c>
      <c r="M31" s="239">
        <f t="shared" si="4"/>
        <v>0</v>
      </c>
      <c r="N31" s="244">
        <v>0</v>
      </c>
      <c r="O31" s="239">
        <f t="shared" si="5"/>
        <v>0</v>
      </c>
      <c r="P31" s="244">
        <v>0</v>
      </c>
      <c r="Q31" s="239">
        <f t="shared" si="6"/>
        <v>0</v>
      </c>
      <c r="R31" s="244">
        <v>0</v>
      </c>
      <c r="S31" s="239">
        <f t="shared" si="7"/>
        <v>0</v>
      </c>
      <c r="T31" s="244">
        <v>0</v>
      </c>
      <c r="U31" s="239">
        <f t="shared" si="8"/>
        <v>0</v>
      </c>
      <c r="V31" s="244">
        <v>0</v>
      </c>
      <c r="W31" s="239">
        <f t="shared" si="9"/>
        <v>0</v>
      </c>
      <c r="X31" s="244">
        <v>0</v>
      </c>
      <c r="Y31" s="239">
        <f t="shared" si="10"/>
        <v>0</v>
      </c>
      <c r="Z31" s="244">
        <v>0</v>
      </c>
      <c r="AA31" s="239">
        <f t="shared" si="11"/>
        <v>0</v>
      </c>
      <c r="AB31" s="244">
        <v>0</v>
      </c>
      <c r="AC31" s="239">
        <f t="shared" si="12"/>
        <v>0</v>
      </c>
      <c r="AD31" s="244">
        <v>0</v>
      </c>
      <c r="AE31" s="239">
        <f t="shared" si="13"/>
        <v>0</v>
      </c>
      <c r="AF31" s="244">
        <v>0</v>
      </c>
      <c r="AG31" s="239">
        <f t="shared" si="14"/>
        <v>0</v>
      </c>
      <c r="AH31" s="244">
        <v>0</v>
      </c>
      <c r="AI31" s="239">
        <f t="shared" si="15"/>
        <v>0</v>
      </c>
      <c r="AJ31" s="244">
        <v>0</v>
      </c>
      <c r="AK31" s="239">
        <f t="shared" si="16"/>
        <v>0</v>
      </c>
      <c r="AL31" s="244">
        <v>0</v>
      </c>
      <c r="AM31" s="239">
        <f t="shared" si="17"/>
        <v>0</v>
      </c>
      <c r="AN31" s="244">
        <v>0</v>
      </c>
      <c r="AO31" s="239">
        <f t="shared" si="18"/>
        <v>0</v>
      </c>
      <c r="AP31" s="244">
        <v>0</v>
      </c>
      <c r="AQ31" s="239">
        <f t="shared" si="19"/>
        <v>0</v>
      </c>
      <c r="AR31" s="244">
        <v>0</v>
      </c>
      <c r="AS31" s="239">
        <f t="shared" si="20"/>
        <v>0</v>
      </c>
      <c r="AT31" s="244">
        <v>0</v>
      </c>
      <c r="AU31" s="239">
        <f t="shared" si="21"/>
        <v>0</v>
      </c>
      <c r="AV31" s="244">
        <v>0</v>
      </c>
      <c r="AW31" s="239">
        <f t="shared" si="22"/>
        <v>0</v>
      </c>
      <c r="AX31" s="244">
        <v>0</v>
      </c>
      <c r="AY31" s="239">
        <f t="shared" si="23"/>
        <v>0</v>
      </c>
      <c r="AZ31" s="244">
        <v>0</v>
      </c>
      <c r="BA31" s="239">
        <f t="shared" si="24"/>
        <v>0</v>
      </c>
      <c r="BB31" s="244">
        <v>0</v>
      </c>
      <c r="BC31" s="239">
        <f t="shared" si="25"/>
        <v>0</v>
      </c>
      <c r="BD31" s="244">
        <v>0</v>
      </c>
      <c r="BE31" s="239">
        <f t="shared" si="26"/>
        <v>0</v>
      </c>
      <c r="BF31" s="244">
        <v>0</v>
      </c>
      <c r="BG31" s="239">
        <f t="shared" si="27"/>
        <v>0</v>
      </c>
      <c r="BH31" s="244">
        <v>0</v>
      </c>
      <c r="BI31" s="239">
        <f t="shared" si="28"/>
        <v>0</v>
      </c>
      <c r="BJ31" s="244">
        <v>0</v>
      </c>
      <c r="BK31" s="239">
        <f t="shared" si="29"/>
        <v>0</v>
      </c>
      <c r="BL31" s="244">
        <v>0</v>
      </c>
      <c r="BM31" s="239">
        <f t="shared" si="30"/>
        <v>0</v>
      </c>
      <c r="BN31" s="232"/>
      <c r="BO31" s="240">
        <f t="shared" si="31"/>
        <v>0</v>
      </c>
      <c r="BP31" s="241">
        <f t="shared" si="32"/>
        <v>0</v>
      </c>
      <c r="BQ31" s="248"/>
      <c r="BR31" s="243"/>
    </row>
    <row r="32" spans="1:70" ht="15.75" thickBot="1">
      <c r="A32" s="246">
        <v>1006</v>
      </c>
      <c r="B32" s="247" t="s">
        <v>377</v>
      </c>
      <c r="C32" s="237">
        <v>12.9</v>
      </c>
      <c r="D32" s="244">
        <v>0</v>
      </c>
      <c r="E32" s="239">
        <f t="shared" si="0"/>
        <v>0</v>
      </c>
      <c r="F32" s="244">
        <v>0</v>
      </c>
      <c r="G32" s="239">
        <f t="shared" si="1"/>
        <v>0</v>
      </c>
      <c r="H32" s="244">
        <v>0</v>
      </c>
      <c r="I32" s="239">
        <f t="shared" si="2"/>
        <v>0</v>
      </c>
      <c r="J32" s="244">
        <v>0</v>
      </c>
      <c r="K32" s="239">
        <f t="shared" si="3"/>
        <v>0</v>
      </c>
      <c r="L32" s="244">
        <v>0</v>
      </c>
      <c r="M32" s="239">
        <f t="shared" si="4"/>
        <v>0</v>
      </c>
      <c r="N32" s="244">
        <v>0</v>
      </c>
      <c r="O32" s="239">
        <f t="shared" si="5"/>
        <v>0</v>
      </c>
      <c r="P32" s="244">
        <v>0</v>
      </c>
      <c r="Q32" s="239">
        <f t="shared" si="6"/>
        <v>0</v>
      </c>
      <c r="R32" s="244">
        <v>0</v>
      </c>
      <c r="S32" s="239">
        <f t="shared" si="7"/>
        <v>0</v>
      </c>
      <c r="T32" s="244">
        <v>0</v>
      </c>
      <c r="U32" s="239">
        <f t="shared" si="8"/>
        <v>0</v>
      </c>
      <c r="V32" s="244">
        <v>0</v>
      </c>
      <c r="W32" s="239">
        <f t="shared" si="9"/>
        <v>0</v>
      </c>
      <c r="X32" s="244">
        <v>0</v>
      </c>
      <c r="Y32" s="239">
        <f t="shared" si="10"/>
        <v>0</v>
      </c>
      <c r="Z32" s="244">
        <v>0</v>
      </c>
      <c r="AA32" s="239">
        <f t="shared" si="11"/>
        <v>0</v>
      </c>
      <c r="AB32" s="244">
        <v>0</v>
      </c>
      <c r="AC32" s="239">
        <f t="shared" si="12"/>
        <v>0</v>
      </c>
      <c r="AD32" s="244">
        <v>0</v>
      </c>
      <c r="AE32" s="239">
        <f t="shared" si="13"/>
        <v>0</v>
      </c>
      <c r="AF32" s="244">
        <v>0</v>
      </c>
      <c r="AG32" s="239">
        <f t="shared" si="14"/>
        <v>0</v>
      </c>
      <c r="AH32" s="244">
        <v>0</v>
      </c>
      <c r="AI32" s="239">
        <f t="shared" si="15"/>
        <v>0</v>
      </c>
      <c r="AJ32" s="244">
        <v>0</v>
      </c>
      <c r="AK32" s="239">
        <f t="shared" si="16"/>
        <v>0</v>
      </c>
      <c r="AL32" s="244">
        <v>0</v>
      </c>
      <c r="AM32" s="239">
        <f t="shared" si="17"/>
        <v>0</v>
      </c>
      <c r="AN32" s="244">
        <v>0</v>
      </c>
      <c r="AO32" s="239">
        <f t="shared" si="18"/>
        <v>0</v>
      </c>
      <c r="AP32" s="244">
        <v>0</v>
      </c>
      <c r="AQ32" s="239">
        <f t="shared" si="19"/>
        <v>0</v>
      </c>
      <c r="AR32" s="244">
        <v>0</v>
      </c>
      <c r="AS32" s="239">
        <f t="shared" si="20"/>
        <v>0</v>
      </c>
      <c r="AT32" s="244">
        <v>0</v>
      </c>
      <c r="AU32" s="239">
        <f t="shared" si="21"/>
        <v>0</v>
      </c>
      <c r="AV32" s="244">
        <v>0</v>
      </c>
      <c r="AW32" s="239">
        <f t="shared" si="22"/>
        <v>0</v>
      </c>
      <c r="AX32" s="244">
        <v>0</v>
      </c>
      <c r="AY32" s="239">
        <f t="shared" si="23"/>
        <v>0</v>
      </c>
      <c r="AZ32" s="244">
        <v>0</v>
      </c>
      <c r="BA32" s="239">
        <f t="shared" si="24"/>
        <v>0</v>
      </c>
      <c r="BB32" s="244">
        <v>0</v>
      </c>
      <c r="BC32" s="239">
        <f t="shared" si="25"/>
        <v>0</v>
      </c>
      <c r="BD32" s="244">
        <v>0</v>
      </c>
      <c r="BE32" s="239">
        <f t="shared" si="26"/>
        <v>0</v>
      </c>
      <c r="BF32" s="244">
        <v>0</v>
      </c>
      <c r="BG32" s="239">
        <f t="shared" si="27"/>
        <v>0</v>
      </c>
      <c r="BH32" s="244">
        <v>0</v>
      </c>
      <c r="BI32" s="239">
        <f t="shared" si="28"/>
        <v>0</v>
      </c>
      <c r="BJ32" s="244">
        <v>0</v>
      </c>
      <c r="BK32" s="239">
        <f t="shared" si="29"/>
        <v>0</v>
      </c>
      <c r="BL32" s="244">
        <v>0</v>
      </c>
      <c r="BM32" s="239">
        <f t="shared" si="30"/>
        <v>0</v>
      </c>
      <c r="BN32" s="232"/>
      <c r="BO32" s="240">
        <f t="shared" si="31"/>
        <v>0</v>
      </c>
      <c r="BP32" s="241">
        <f t="shared" si="32"/>
        <v>0</v>
      </c>
      <c r="BQ32" s="248"/>
      <c r="BR32" s="243"/>
    </row>
    <row r="33" spans="1:70" ht="15.75" thickBot="1">
      <c r="A33" s="246">
        <v>1007</v>
      </c>
      <c r="B33" s="247" t="s">
        <v>378</v>
      </c>
      <c r="C33" s="237">
        <v>12.9</v>
      </c>
      <c r="D33" s="244">
        <v>1</v>
      </c>
      <c r="E33" s="239">
        <f t="shared" si="0"/>
        <v>12.9</v>
      </c>
      <c r="F33" s="244">
        <v>0</v>
      </c>
      <c r="G33" s="239">
        <f t="shared" si="1"/>
        <v>0</v>
      </c>
      <c r="H33" s="244">
        <v>0</v>
      </c>
      <c r="I33" s="239">
        <f t="shared" si="2"/>
        <v>0</v>
      </c>
      <c r="J33" s="244">
        <v>0</v>
      </c>
      <c r="K33" s="239">
        <f t="shared" si="3"/>
        <v>0</v>
      </c>
      <c r="L33" s="244">
        <v>0</v>
      </c>
      <c r="M33" s="239">
        <f t="shared" si="4"/>
        <v>0</v>
      </c>
      <c r="N33" s="244">
        <v>0</v>
      </c>
      <c r="O33" s="239">
        <f t="shared" si="5"/>
        <v>0</v>
      </c>
      <c r="P33" s="244">
        <v>0</v>
      </c>
      <c r="Q33" s="239">
        <f t="shared" si="6"/>
        <v>0</v>
      </c>
      <c r="R33" s="244">
        <v>0</v>
      </c>
      <c r="S33" s="239">
        <f t="shared" si="7"/>
        <v>0</v>
      </c>
      <c r="T33" s="244">
        <v>0</v>
      </c>
      <c r="U33" s="239">
        <f t="shared" si="8"/>
        <v>0</v>
      </c>
      <c r="V33" s="244">
        <v>0</v>
      </c>
      <c r="W33" s="239">
        <f t="shared" si="9"/>
        <v>0</v>
      </c>
      <c r="X33" s="244">
        <v>0</v>
      </c>
      <c r="Y33" s="239">
        <f t="shared" si="10"/>
        <v>0</v>
      </c>
      <c r="Z33" s="244">
        <v>0</v>
      </c>
      <c r="AA33" s="239">
        <f t="shared" si="11"/>
        <v>0</v>
      </c>
      <c r="AB33" s="244">
        <v>0</v>
      </c>
      <c r="AC33" s="239">
        <f t="shared" si="12"/>
        <v>0</v>
      </c>
      <c r="AD33" s="244">
        <v>0</v>
      </c>
      <c r="AE33" s="239">
        <f t="shared" si="13"/>
        <v>0</v>
      </c>
      <c r="AF33" s="244">
        <v>0</v>
      </c>
      <c r="AG33" s="239">
        <f t="shared" si="14"/>
        <v>0</v>
      </c>
      <c r="AH33" s="244">
        <v>0</v>
      </c>
      <c r="AI33" s="239">
        <f t="shared" si="15"/>
        <v>0</v>
      </c>
      <c r="AJ33" s="244">
        <v>0</v>
      </c>
      <c r="AK33" s="239">
        <f t="shared" si="16"/>
        <v>0</v>
      </c>
      <c r="AL33" s="244">
        <v>0</v>
      </c>
      <c r="AM33" s="239">
        <f t="shared" si="17"/>
        <v>0</v>
      </c>
      <c r="AN33" s="244">
        <v>0</v>
      </c>
      <c r="AO33" s="239">
        <f t="shared" si="18"/>
        <v>0</v>
      </c>
      <c r="AP33" s="244">
        <v>0</v>
      </c>
      <c r="AQ33" s="239">
        <f t="shared" si="19"/>
        <v>0</v>
      </c>
      <c r="AR33" s="244">
        <v>0</v>
      </c>
      <c r="AS33" s="239">
        <f t="shared" si="20"/>
        <v>0</v>
      </c>
      <c r="AT33" s="244">
        <v>0</v>
      </c>
      <c r="AU33" s="239">
        <f t="shared" si="21"/>
        <v>0</v>
      </c>
      <c r="AV33" s="244">
        <v>0</v>
      </c>
      <c r="AW33" s="239">
        <f t="shared" si="22"/>
        <v>0</v>
      </c>
      <c r="AX33" s="244">
        <v>0</v>
      </c>
      <c r="AY33" s="239">
        <f t="shared" si="23"/>
        <v>0</v>
      </c>
      <c r="AZ33" s="244">
        <v>0</v>
      </c>
      <c r="BA33" s="239">
        <f t="shared" si="24"/>
        <v>0</v>
      </c>
      <c r="BB33" s="244">
        <v>0</v>
      </c>
      <c r="BC33" s="239">
        <f t="shared" si="25"/>
        <v>0</v>
      </c>
      <c r="BD33" s="244">
        <v>0</v>
      </c>
      <c r="BE33" s="239">
        <f t="shared" si="26"/>
        <v>0</v>
      </c>
      <c r="BF33" s="244">
        <v>0</v>
      </c>
      <c r="BG33" s="239">
        <f t="shared" si="27"/>
        <v>0</v>
      </c>
      <c r="BH33" s="244">
        <v>0</v>
      </c>
      <c r="BI33" s="239">
        <f t="shared" si="28"/>
        <v>0</v>
      </c>
      <c r="BJ33" s="244">
        <v>0</v>
      </c>
      <c r="BK33" s="239">
        <f t="shared" si="29"/>
        <v>0</v>
      </c>
      <c r="BL33" s="244">
        <v>0</v>
      </c>
      <c r="BM33" s="239">
        <f t="shared" si="30"/>
        <v>0</v>
      </c>
      <c r="BN33" s="232"/>
      <c r="BO33" s="240">
        <f t="shared" si="31"/>
        <v>1</v>
      </c>
      <c r="BP33" s="241">
        <f t="shared" si="32"/>
        <v>12.9</v>
      </c>
      <c r="BQ33" s="248"/>
      <c r="BR33" s="243"/>
    </row>
    <row r="34" spans="1:70" ht="15.75" thickBot="1">
      <c r="A34" s="246">
        <v>1201</v>
      </c>
      <c r="B34" s="249" t="s">
        <v>395</v>
      </c>
      <c r="C34" s="253">
        <v>5.9</v>
      </c>
      <c r="D34" s="244">
        <v>0</v>
      </c>
      <c r="E34" s="239">
        <f t="shared" si="0"/>
        <v>0</v>
      </c>
      <c r="F34" s="244">
        <v>0</v>
      </c>
      <c r="G34" s="239">
        <f t="shared" si="1"/>
        <v>0</v>
      </c>
      <c r="H34" s="244">
        <v>0</v>
      </c>
      <c r="I34" s="239">
        <f t="shared" si="2"/>
        <v>0</v>
      </c>
      <c r="J34" s="238">
        <v>0</v>
      </c>
      <c r="K34" s="239">
        <f t="shared" si="3"/>
        <v>0</v>
      </c>
      <c r="L34" s="244">
        <v>0</v>
      </c>
      <c r="M34" s="239">
        <f t="shared" si="4"/>
        <v>0</v>
      </c>
      <c r="N34" s="238">
        <v>0</v>
      </c>
      <c r="O34" s="239">
        <f t="shared" si="5"/>
        <v>0</v>
      </c>
      <c r="P34" s="238">
        <v>0</v>
      </c>
      <c r="Q34" s="239">
        <f t="shared" si="6"/>
        <v>0</v>
      </c>
      <c r="R34" s="244">
        <v>0</v>
      </c>
      <c r="S34" s="239">
        <f t="shared" si="7"/>
        <v>0</v>
      </c>
      <c r="T34" s="244">
        <v>0</v>
      </c>
      <c r="U34" s="239">
        <f t="shared" si="8"/>
        <v>0</v>
      </c>
      <c r="V34" s="244">
        <v>0</v>
      </c>
      <c r="W34" s="239">
        <f t="shared" si="9"/>
        <v>0</v>
      </c>
      <c r="X34" s="244">
        <v>0</v>
      </c>
      <c r="Y34" s="239">
        <f t="shared" si="10"/>
        <v>0</v>
      </c>
      <c r="Z34" s="244">
        <v>0</v>
      </c>
      <c r="AA34" s="239">
        <f t="shared" si="11"/>
        <v>0</v>
      </c>
      <c r="AB34" s="244">
        <v>0</v>
      </c>
      <c r="AC34" s="239">
        <f t="shared" si="12"/>
        <v>0</v>
      </c>
      <c r="AD34" s="244">
        <v>0</v>
      </c>
      <c r="AE34" s="239">
        <f t="shared" si="13"/>
        <v>0</v>
      </c>
      <c r="AF34" s="244">
        <v>0</v>
      </c>
      <c r="AG34" s="239">
        <f t="shared" si="14"/>
        <v>0</v>
      </c>
      <c r="AH34" s="244">
        <v>0</v>
      </c>
      <c r="AI34" s="239">
        <f t="shared" si="15"/>
        <v>0</v>
      </c>
      <c r="AJ34" s="244">
        <v>0</v>
      </c>
      <c r="AK34" s="239">
        <f t="shared" si="16"/>
        <v>0</v>
      </c>
      <c r="AL34" s="244">
        <v>0</v>
      </c>
      <c r="AM34" s="239">
        <f t="shared" si="17"/>
        <v>0</v>
      </c>
      <c r="AN34" s="244">
        <v>0</v>
      </c>
      <c r="AO34" s="239">
        <f t="shared" si="18"/>
        <v>0</v>
      </c>
      <c r="AP34" s="244">
        <v>0</v>
      </c>
      <c r="AQ34" s="239">
        <f t="shared" si="19"/>
        <v>0</v>
      </c>
      <c r="AR34" s="244">
        <v>0</v>
      </c>
      <c r="AS34" s="239">
        <f t="shared" si="20"/>
        <v>0</v>
      </c>
      <c r="AT34" s="244">
        <v>0</v>
      </c>
      <c r="AU34" s="239">
        <f t="shared" si="21"/>
        <v>0</v>
      </c>
      <c r="AV34" s="244">
        <v>0</v>
      </c>
      <c r="AW34" s="239">
        <f t="shared" si="22"/>
        <v>0</v>
      </c>
      <c r="AX34" s="244">
        <v>0</v>
      </c>
      <c r="AY34" s="239">
        <f t="shared" si="23"/>
        <v>0</v>
      </c>
      <c r="AZ34" s="244">
        <v>0</v>
      </c>
      <c r="BA34" s="239">
        <f t="shared" si="24"/>
        <v>0</v>
      </c>
      <c r="BB34" s="244">
        <v>0</v>
      </c>
      <c r="BC34" s="239">
        <f t="shared" si="25"/>
        <v>0</v>
      </c>
      <c r="BD34" s="244">
        <v>0</v>
      </c>
      <c r="BE34" s="239">
        <f t="shared" si="26"/>
        <v>0</v>
      </c>
      <c r="BF34" s="244">
        <v>0</v>
      </c>
      <c r="BG34" s="239">
        <f t="shared" si="27"/>
        <v>0</v>
      </c>
      <c r="BH34" s="244">
        <v>0</v>
      </c>
      <c r="BI34" s="239">
        <f t="shared" si="28"/>
        <v>0</v>
      </c>
      <c r="BJ34" s="244">
        <v>0</v>
      </c>
      <c r="BK34" s="239">
        <f t="shared" si="29"/>
        <v>0</v>
      </c>
      <c r="BL34" s="244">
        <v>0</v>
      </c>
      <c r="BM34" s="239">
        <f t="shared" si="30"/>
        <v>0</v>
      </c>
      <c r="BN34" s="232"/>
      <c r="BO34" s="240">
        <f t="shared" si="31"/>
        <v>0</v>
      </c>
      <c r="BP34" s="241">
        <f t="shared" si="32"/>
        <v>0</v>
      </c>
      <c r="BQ34" s="248"/>
      <c r="BR34" s="243"/>
    </row>
    <row r="35" spans="1:70" ht="15.75" thickBot="1">
      <c r="A35" s="254">
        <v>1202</v>
      </c>
      <c r="B35" s="249" t="s">
        <v>396</v>
      </c>
      <c r="C35" s="253">
        <v>5.9</v>
      </c>
      <c r="D35" s="244">
        <v>0</v>
      </c>
      <c r="E35" s="239">
        <f t="shared" si="0"/>
        <v>0</v>
      </c>
      <c r="F35" s="244">
        <v>0</v>
      </c>
      <c r="G35" s="239">
        <f t="shared" si="1"/>
        <v>0</v>
      </c>
      <c r="H35" s="244">
        <v>0</v>
      </c>
      <c r="I35" s="239">
        <f t="shared" si="2"/>
        <v>0</v>
      </c>
      <c r="J35" s="238">
        <v>0</v>
      </c>
      <c r="K35" s="239">
        <f t="shared" si="3"/>
        <v>0</v>
      </c>
      <c r="L35" s="244">
        <v>0</v>
      </c>
      <c r="M35" s="239">
        <f t="shared" si="4"/>
        <v>0</v>
      </c>
      <c r="N35" s="238">
        <v>0</v>
      </c>
      <c r="O35" s="239">
        <f t="shared" si="5"/>
        <v>0</v>
      </c>
      <c r="P35" s="238">
        <v>0</v>
      </c>
      <c r="Q35" s="239">
        <f t="shared" si="6"/>
        <v>0</v>
      </c>
      <c r="R35" s="244">
        <v>0</v>
      </c>
      <c r="S35" s="239">
        <f t="shared" si="7"/>
        <v>0</v>
      </c>
      <c r="T35" s="244">
        <v>0</v>
      </c>
      <c r="U35" s="239">
        <f t="shared" si="8"/>
        <v>0</v>
      </c>
      <c r="V35" s="244">
        <v>0</v>
      </c>
      <c r="W35" s="239">
        <f t="shared" si="9"/>
        <v>0</v>
      </c>
      <c r="X35" s="244">
        <v>0</v>
      </c>
      <c r="Y35" s="239">
        <f t="shared" si="10"/>
        <v>0</v>
      </c>
      <c r="Z35" s="244">
        <v>0</v>
      </c>
      <c r="AA35" s="239">
        <f t="shared" si="11"/>
        <v>0</v>
      </c>
      <c r="AB35" s="244">
        <v>0</v>
      </c>
      <c r="AC35" s="239">
        <f t="shared" si="12"/>
        <v>0</v>
      </c>
      <c r="AD35" s="244">
        <v>0</v>
      </c>
      <c r="AE35" s="239">
        <f t="shared" si="13"/>
        <v>0</v>
      </c>
      <c r="AF35" s="244">
        <v>0</v>
      </c>
      <c r="AG35" s="239">
        <f t="shared" si="14"/>
        <v>0</v>
      </c>
      <c r="AH35" s="244">
        <v>0</v>
      </c>
      <c r="AI35" s="239">
        <f t="shared" si="15"/>
        <v>0</v>
      </c>
      <c r="AJ35" s="244">
        <v>0</v>
      </c>
      <c r="AK35" s="239">
        <f t="shared" si="16"/>
        <v>0</v>
      </c>
      <c r="AL35" s="244">
        <v>0</v>
      </c>
      <c r="AM35" s="239">
        <f t="shared" si="17"/>
        <v>0</v>
      </c>
      <c r="AN35" s="244">
        <v>0</v>
      </c>
      <c r="AO35" s="239">
        <f t="shared" si="18"/>
        <v>0</v>
      </c>
      <c r="AP35" s="244">
        <v>0</v>
      </c>
      <c r="AQ35" s="239">
        <f t="shared" si="19"/>
        <v>0</v>
      </c>
      <c r="AR35" s="244">
        <v>0</v>
      </c>
      <c r="AS35" s="239">
        <f t="shared" si="20"/>
        <v>0</v>
      </c>
      <c r="AT35" s="244">
        <v>0</v>
      </c>
      <c r="AU35" s="239">
        <f t="shared" si="21"/>
        <v>0</v>
      </c>
      <c r="AV35" s="244">
        <v>0</v>
      </c>
      <c r="AW35" s="239">
        <f t="shared" si="22"/>
        <v>0</v>
      </c>
      <c r="AX35" s="244">
        <v>0</v>
      </c>
      <c r="AY35" s="239">
        <f t="shared" si="23"/>
        <v>0</v>
      </c>
      <c r="AZ35" s="244">
        <v>0</v>
      </c>
      <c r="BA35" s="239">
        <f t="shared" si="24"/>
        <v>0</v>
      </c>
      <c r="BB35" s="244">
        <v>0</v>
      </c>
      <c r="BC35" s="239">
        <f t="shared" si="25"/>
        <v>0</v>
      </c>
      <c r="BD35" s="244">
        <v>0</v>
      </c>
      <c r="BE35" s="239">
        <f t="shared" si="26"/>
        <v>0</v>
      </c>
      <c r="BF35" s="244">
        <v>0</v>
      </c>
      <c r="BG35" s="239">
        <f t="shared" si="27"/>
        <v>0</v>
      </c>
      <c r="BH35" s="244">
        <v>0</v>
      </c>
      <c r="BI35" s="239">
        <f t="shared" si="28"/>
        <v>0</v>
      </c>
      <c r="BJ35" s="244">
        <v>0</v>
      </c>
      <c r="BK35" s="239">
        <f t="shared" si="29"/>
        <v>0</v>
      </c>
      <c r="BL35" s="244">
        <v>0</v>
      </c>
      <c r="BM35" s="239">
        <f t="shared" si="30"/>
        <v>0</v>
      </c>
      <c r="BN35" s="232"/>
      <c r="BO35" s="240">
        <f t="shared" si="31"/>
        <v>0</v>
      </c>
      <c r="BP35" s="241">
        <f t="shared" si="32"/>
        <v>0</v>
      </c>
      <c r="BQ35" s="248"/>
      <c r="BR35" s="243"/>
    </row>
    <row r="36" spans="1:70" ht="15.75" thickBot="1">
      <c r="A36" s="246">
        <v>1203</v>
      </c>
      <c r="B36" s="249" t="s">
        <v>397</v>
      </c>
      <c r="C36" s="253">
        <v>5.9</v>
      </c>
      <c r="D36" s="244">
        <v>0</v>
      </c>
      <c r="E36" s="239">
        <f t="shared" si="0"/>
        <v>0</v>
      </c>
      <c r="F36" s="244">
        <v>0</v>
      </c>
      <c r="G36" s="239">
        <f t="shared" si="1"/>
        <v>0</v>
      </c>
      <c r="H36" s="244">
        <v>0</v>
      </c>
      <c r="I36" s="239">
        <f t="shared" si="2"/>
        <v>0</v>
      </c>
      <c r="J36" s="238">
        <v>0</v>
      </c>
      <c r="K36" s="239">
        <f t="shared" si="3"/>
        <v>0</v>
      </c>
      <c r="L36" s="244">
        <v>0</v>
      </c>
      <c r="M36" s="239">
        <f t="shared" si="4"/>
        <v>0</v>
      </c>
      <c r="N36" s="238">
        <v>0</v>
      </c>
      <c r="O36" s="239">
        <f t="shared" si="5"/>
        <v>0</v>
      </c>
      <c r="P36" s="238">
        <v>0</v>
      </c>
      <c r="Q36" s="239">
        <f t="shared" si="6"/>
        <v>0</v>
      </c>
      <c r="R36" s="244">
        <v>0</v>
      </c>
      <c r="S36" s="239">
        <f t="shared" si="7"/>
        <v>0</v>
      </c>
      <c r="T36" s="244">
        <v>0</v>
      </c>
      <c r="U36" s="239">
        <f t="shared" si="8"/>
        <v>0</v>
      </c>
      <c r="V36" s="244">
        <v>0</v>
      </c>
      <c r="W36" s="239">
        <f t="shared" si="9"/>
        <v>0</v>
      </c>
      <c r="X36" s="244">
        <v>0</v>
      </c>
      <c r="Y36" s="239">
        <f t="shared" si="10"/>
        <v>0</v>
      </c>
      <c r="Z36" s="244">
        <v>0</v>
      </c>
      <c r="AA36" s="239">
        <f t="shared" si="11"/>
        <v>0</v>
      </c>
      <c r="AB36" s="244">
        <v>0</v>
      </c>
      <c r="AC36" s="239">
        <f t="shared" si="12"/>
        <v>0</v>
      </c>
      <c r="AD36" s="244">
        <v>0</v>
      </c>
      <c r="AE36" s="239">
        <f t="shared" si="13"/>
        <v>0</v>
      </c>
      <c r="AF36" s="244">
        <v>0</v>
      </c>
      <c r="AG36" s="239">
        <f t="shared" si="14"/>
        <v>0</v>
      </c>
      <c r="AH36" s="244">
        <v>0</v>
      </c>
      <c r="AI36" s="239">
        <f t="shared" si="15"/>
        <v>0</v>
      </c>
      <c r="AJ36" s="244">
        <v>0</v>
      </c>
      <c r="AK36" s="239">
        <f t="shared" si="16"/>
        <v>0</v>
      </c>
      <c r="AL36" s="244">
        <v>0</v>
      </c>
      <c r="AM36" s="239">
        <f t="shared" si="17"/>
        <v>0</v>
      </c>
      <c r="AN36" s="244">
        <v>0</v>
      </c>
      <c r="AO36" s="239">
        <f t="shared" si="18"/>
        <v>0</v>
      </c>
      <c r="AP36" s="244">
        <v>0</v>
      </c>
      <c r="AQ36" s="239">
        <f t="shared" si="19"/>
        <v>0</v>
      </c>
      <c r="AR36" s="244">
        <v>0</v>
      </c>
      <c r="AS36" s="239">
        <f t="shared" si="20"/>
        <v>0</v>
      </c>
      <c r="AT36" s="244">
        <v>0</v>
      </c>
      <c r="AU36" s="239">
        <f t="shared" si="21"/>
        <v>0</v>
      </c>
      <c r="AV36" s="244">
        <v>0</v>
      </c>
      <c r="AW36" s="239">
        <f t="shared" si="22"/>
        <v>0</v>
      </c>
      <c r="AX36" s="244">
        <v>0</v>
      </c>
      <c r="AY36" s="239">
        <f t="shared" si="23"/>
        <v>0</v>
      </c>
      <c r="AZ36" s="244">
        <v>0</v>
      </c>
      <c r="BA36" s="239">
        <f t="shared" si="24"/>
        <v>0</v>
      </c>
      <c r="BB36" s="244">
        <v>0</v>
      </c>
      <c r="BC36" s="239">
        <f t="shared" si="25"/>
        <v>0</v>
      </c>
      <c r="BD36" s="244">
        <v>0</v>
      </c>
      <c r="BE36" s="239">
        <f t="shared" si="26"/>
        <v>0</v>
      </c>
      <c r="BF36" s="244">
        <v>0</v>
      </c>
      <c r="BG36" s="239">
        <f t="shared" si="27"/>
        <v>0</v>
      </c>
      <c r="BH36" s="244">
        <v>0</v>
      </c>
      <c r="BI36" s="239">
        <f t="shared" si="28"/>
        <v>0</v>
      </c>
      <c r="BJ36" s="244">
        <v>0</v>
      </c>
      <c r="BK36" s="239">
        <f t="shared" si="29"/>
        <v>0</v>
      </c>
      <c r="BL36" s="244">
        <v>0</v>
      </c>
      <c r="BM36" s="239">
        <f t="shared" si="30"/>
        <v>0</v>
      </c>
      <c r="BN36" s="232"/>
      <c r="BO36" s="240">
        <f t="shared" si="31"/>
        <v>0</v>
      </c>
      <c r="BP36" s="241">
        <f t="shared" si="32"/>
        <v>0</v>
      </c>
      <c r="BQ36" s="248"/>
      <c r="BR36" s="243"/>
    </row>
    <row r="37" spans="1:70" ht="15.75" thickBot="1">
      <c r="A37" s="255">
        <v>1204</v>
      </c>
      <c r="B37" s="256" t="s">
        <v>398</v>
      </c>
      <c r="C37" s="253">
        <v>5.9</v>
      </c>
      <c r="D37" s="244">
        <v>0</v>
      </c>
      <c r="E37" s="239">
        <f t="shared" si="0"/>
        <v>0</v>
      </c>
      <c r="F37" s="238">
        <v>0</v>
      </c>
      <c r="G37" s="239">
        <f t="shared" si="1"/>
        <v>0</v>
      </c>
      <c r="H37" s="238">
        <v>0</v>
      </c>
      <c r="I37" s="239">
        <f t="shared" si="2"/>
        <v>0</v>
      </c>
      <c r="J37" s="238">
        <v>0</v>
      </c>
      <c r="K37" s="239">
        <f t="shared" si="3"/>
        <v>0</v>
      </c>
      <c r="L37" s="238">
        <v>0</v>
      </c>
      <c r="M37" s="239">
        <f t="shared" si="4"/>
        <v>0</v>
      </c>
      <c r="N37" s="238">
        <v>0</v>
      </c>
      <c r="O37" s="239">
        <f t="shared" si="5"/>
        <v>0</v>
      </c>
      <c r="P37" s="238">
        <v>0</v>
      </c>
      <c r="Q37" s="239">
        <f t="shared" si="6"/>
        <v>0</v>
      </c>
      <c r="R37" s="244">
        <v>0</v>
      </c>
      <c r="S37" s="239">
        <f t="shared" si="7"/>
        <v>0</v>
      </c>
      <c r="T37" s="244">
        <v>0</v>
      </c>
      <c r="U37" s="239">
        <f t="shared" si="8"/>
        <v>0</v>
      </c>
      <c r="V37" s="244">
        <v>0</v>
      </c>
      <c r="W37" s="239">
        <f t="shared" si="9"/>
        <v>0</v>
      </c>
      <c r="X37" s="244">
        <v>0</v>
      </c>
      <c r="Y37" s="239">
        <f t="shared" si="10"/>
        <v>0</v>
      </c>
      <c r="Z37" s="244">
        <v>0</v>
      </c>
      <c r="AA37" s="239">
        <f t="shared" si="11"/>
        <v>0</v>
      </c>
      <c r="AB37" s="244">
        <v>0</v>
      </c>
      <c r="AC37" s="239">
        <f t="shared" si="12"/>
        <v>0</v>
      </c>
      <c r="AD37" s="244">
        <v>0</v>
      </c>
      <c r="AE37" s="239">
        <f t="shared" si="13"/>
        <v>0</v>
      </c>
      <c r="AF37" s="244">
        <v>0</v>
      </c>
      <c r="AG37" s="239">
        <f t="shared" si="14"/>
        <v>0</v>
      </c>
      <c r="AH37" s="244">
        <v>0</v>
      </c>
      <c r="AI37" s="239">
        <f t="shared" si="15"/>
        <v>0</v>
      </c>
      <c r="AJ37" s="244">
        <v>0</v>
      </c>
      <c r="AK37" s="239">
        <f t="shared" si="16"/>
        <v>0</v>
      </c>
      <c r="AL37" s="244">
        <v>0</v>
      </c>
      <c r="AM37" s="239">
        <f t="shared" si="17"/>
        <v>0</v>
      </c>
      <c r="AN37" s="238">
        <v>0</v>
      </c>
      <c r="AO37" s="239">
        <f t="shared" si="18"/>
        <v>0</v>
      </c>
      <c r="AP37" s="244">
        <v>0</v>
      </c>
      <c r="AQ37" s="239">
        <f t="shared" si="19"/>
        <v>0</v>
      </c>
      <c r="AR37" s="244">
        <v>0</v>
      </c>
      <c r="AS37" s="239">
        <f t="shared" si="20"/>
        <v>0</v>
      </c>
      <c r="AT37" s="244">
        <v>0</v>
      </c>
      <c r="AU37" s="239">
        <f t="shared" si="21"/>
        <v>0</v>
      </c>
      <c r="AV37" s="244">
        <v>0</v>
      </c>
      <c r="AW37" s="239">
        <f t="shared" si="22"/>
        <v>0</v>
      </c>
      <c r="AX37" s="244">
        <v>0</v>
      </c>
      <c r="AY37" s="239">
        <f t="shared" si="23"/>
        <v>0</v>
      </c>
      <c r="AZ37" s="244">
        <v>0</v>
      </c>
      <c r="BA37" s="239">
        <f t="shared" si="24"/>
        <v>0</v>
      </c>
      <c r="BB37" s="244">
        <v>0</v>
      </c>
      <c r="BC37" s="239">
        <f t="shared" si="25"/>
        <v>0</v>
      </c>
      <c r="BD37" s="244">
        <v>0</v>
      </c>
      <c r="BE37" s="239">
        <f t="shared" si="26"/>
        <v>0</v>
      </c>
      <c r="BF37" s="244">
        <v>0</v>
      </c>
      <c r="BG37" s="239">
        <f t="shared" si="27"/>
        <v>0</v>
      </c>
      <c r="BH37" s="244">
        <v>0</v>
      </c>
      <c r="BI37" s="239">
        <f t="shared" si="28"/>
        <v>0</v>
      </c>
      <c r="BJ37" s="244">
        <v>0</v>
      </c>
      <c r="BK37" s="239">
        <f t="shared" si="29"/>
        <v>0</v>
      </c>
      <c r="BL37" s="244">
        <v>0</v>
      </c>
      <c r="BM37" s="239">
        <f t="shared" si="30"/>
        <v>0</v>
      </c>
      <c r="BN37" s="232"/>
      <c r="BO37" s="240">
        <f t="shared" si="31"/>
        <v>0</v>
      </c>
      <c r="BP37" s="241">
        <f t="shared" si="32"/>
        <v>0</v>
      </c>
      <c r="BQ37" s="248"/>
      <c r="BR37" s="243"/>
    </row>
    <row r="38" spans="1:70" ht="15.75" thickBot="1">
      <c r="A38" s="255">
        <v>1205</v>
      </c>
      <c r="B38" s="256" t="s">
        <v>399</v>
      </c>
      <c r="C38" s="253">
        <v>5.9</v>
      </c>
      <c r="D38" s="244">
        <v>0</v>
      </c>
      <c r="E38" s="239">
        <f t="shared" si="0"/>
        <v>0</v>
      </c>
      <c r="F38" s="238">
        <v>0</v>
      </c>
      <c r="G38" s="239">
        <f t="shared" si="1"/>
        <v>0</v>
      </c>
      <c r="H38" s="238">
        <v>0</v>
      </c>
      <c r="I38" s="239">
        <f t="shared" si="2"/>
        <v>0</v>
      </c>
      <c r="J38" s="238">
        <v>0</v>
      </c>
      <c r="K38" s="239">
        <f t="shared" si="3"/>
        <v>0</v>
      </c>
      <c r="L38" s="238">
        <v>0</v>
      </c>
      <c r="M38" s="239">
        <f t="shared" si="4"/>
        <v>0</v>
      </c>
      <c r="N38" s="238">
        <v>0</v>
      </c>
      <c r="O38" s="239">
        <f t="shared" si="5"/>
        <v>0</v>
      </c>
      <c r="P38" s="238">
        <v>0</v>
      </c>
      <c r="Q38" s="239">
        <f t="shared" si="6"/>
        <v>0</v>
      </c>
      <c r="R38" s="244">
        <v>0</v>
      </c>
      <c r="S38" s="239">
        <f t="shared" si="7"/>
        <v>0</v>
      </c>
      <c r="T38" s="244">
        <v>0</v>
      </c>
      <c r="U38" s="239">
        <f t="shared" si="8"/>
        <v>0</v>
      </c>
      <c r="V38" s="244">
        <v>0</v>
      </c>
      <c r="W38" s="239">
        <f t="shared" si="9"/>
        <v>0</v>
      </c>
      <c r="X38" s="244">
        <v>0</v>
      </c>
      <c r="Y38" s="239">
        <f t="shared" si="10"/>
        <v>0</v>
      </c>
      <c r="Z38" s="244">
        <v>0</v>
      </c>
      <c r="AA38" s="239">
        <f t="shared" si="11"/>
        <v>0</v>
      </c>
      <c r="AB38" s="244">
        <v>0</v>
      </c>
      <c r="AC38" s="239">
        <f t="shared" si="12"/>
        <v>0</v>
      </c>
      <c r="AD38" s="244">
        <v>0</v>
      </c>
      <c r="AE38" s="239">
        <f t="shared" si="13"/>
        <v>0</v>
      </c>
      <c r="AF38" s="244">
        <v>0</v>
      </c>
      <c r="AG38" s="239">
        <f t="shared" si="14"/>
        <v>0</v>
      </c>
      <c r="AH38" s="244">
        <v>0</v>
      </c>
      <c r="AI38" s="239">
        <f t="shared" si="15"/>
        <v>0</v>
      </c>
      <c r="AJ38" s="244">
        <v>0</v>
      </c>
      <c r="AK38" s="239">
        <f t="shared" si="16"/>
        <v>0</v>
      </c>
      <c r="AL38" s="244">
        <v>0</v>
      </c>
      <c r="AM38" s="239">
        <f t="shared" si="17"/>
        <v>0</v>
      </c>
      <c r="AN38" s="238">
        <v>0</v>
      </c>
      <c r="AO38" s="239">
        <f t="shared" si="18"/>
        <v>0</v>
      </c>
      <c r="AP38" s="244">
        <v>0</v>
      </c>
      <c r="AQ38" s="239">
        <f t="shared" si="19"/>
        <v>0</v>
      </c>
      <c r="AR38" s="244">
        <v>0</v>
      </c>
      <c r="AS38" s="239">
        <f t="shared" si="20"/>
        <v>0</v>
      </c>
      <c r="AT38" s="244">
        <v>0</v>
      </c>
      <c r="AU38" s="239">
        <f t="shared" si="21"/>
        <v>0</v>
      </c>
      <c r="AV38" s="244">
        <v>0</v>
      </c>
      <c r="AW38" s="239">
        <f t="shared" si="22"/>
        <v>0</v>
      </c>
      <c r="AX38" s="244">
        <v>0</v>
      </c>
      <c r="AY38" s="239">
        <f t="shared" si="23"/>
        <v>0</v>
      </c>
      <c r="AZ38" s="244">
        <v>0</v>
      </c>
      <c r="BA38" s="239">
        <f t="shared" si="24"/>
        <v>0</v>
      </c>
      <c r="BB38" s="244">
        <v>0</v>
      </c>
      <c r="BC38" s="239">
        <f t="shared" si="25"/>
        <v>0</v>
      </c>
      <c r="BD38" s="244">
        <v>0</v>
      </c>
      <c r="BE38" s="239">
        <f t="shared" si="26"/>
        <v>0</v>
      </c>
      <c r="BF38" s="244">
        <v>0</v>
      </c>
      <c r="BG38" s="239">
        <f t="shared" si="27"/>
        <v>0</v>
      </c>
      <c r="BH38" s="244">
        <v>0</v>
      </c>
      <c r="BI38" s="239">
        <f t="shared" si="28"/>
        <v>0</v>
      </c>
      <c r="BJ38" s="244">
        <v>0</v>
      </c>
      <c r="BK38" s="239">
        <f t="shared" si="29"/>
        <v>0</v>
      </c>
      <c r="BL38" s="244">
        <v>0</v>
      </c>
      <c r="BM38" s="239">
        <f t="shared" si="30"/>
        <v>0</v>
      </c>
      <c r="BN38" s="232"/>
      <c r="BO38" s="240">
        <f t="shared" si="31"/>
        <v>0</v>
      </c>
      <c r="BP38" s="241">
        <f t="shared" si="32"/>
        <v>0</v>
      </c>
      <c r="BQ38" s="248"/>
      <c r="BR38" s="243"/>
    </row>
    <row r="39" spans="1:70" ht="15.75" thickBot="1">
      <c r="A39" s="255">
        <v>1206</v>
      </c>
      <c r="B39" s="256" t="s">
        <v>400</v>
      </c>
      <c r="C39" s="253">
        <v>5.9</v>
      </c>
      <c r="D39" s="244">
        <v>0</v>
      </c>
      <c r="E39" s="239">
        <f t="shared" si="0"/>
        <v>0</v>
      </c>
      <c r="F39" s="238">
        <v>0</v>
      </c>
      <c r="G39" s="239">
        <f t="shared" si="1"/>
        <v>0</v>
      </c>
      <c r="H39" s="238">
        <v>0</v>
      </c>
      <c r="I39" s="239">
        <f t="shared" si="2"/>
        <v>0</v>
      </c>
      <c r="J39" s="238">
        <v>0</v>
      </c>
      <c r="K39" s="239">
        <f t="shared" si="3"/>
        <v>0</v>
      </c>
      <c r="L39" s="238">
        <v>0</v>
      </c>
      <c r="M39" s="239">
        <f t="shared" si="4"/>
        <v>0</v>
      </c>
      <c r="N39" s="238">
        <v>0</v>
      </c>
      <c r="O39" s="239">
        <f t="shared" si="5"/>
        <v>0</v>
      </c>
      <c r="P39" s="238">
        <v>0</v>
      </c>
      <c r="Q39" s="239">
        <f t="shared" si="6"/>
        <v>0</v>
      </c>
      <c r="R39" s="244">
        <v>0</v>
      </c>
      <c r="S39" s="239">
        <f t="shared" si="7"/>
        <v>0</v>
      </c>
      <c r="T39" s="244">
        <v>0</v>
      </c>
      <c r="U39" s="239">
        <f t="shared" si="8"/>
        <v>0</v>
      </c>
      <c r="V39" s="244">
        <v>0</v>
      </c>
      <c r="W39" s="239">
        <f t="shared" si="9"/>
        <v>0</v>
      </c>
      <c r="X39" s="244">
        <v>0</v>
      </c>
      <c r="Y39" s="239">
        <f t="shared" si="10"/>
        <v>0</v>
      </c>
      <c r="Z39" s="244">
        <v>0</v>
      </c>
      <c r="AA39" s="239">
        <f t="shared" si="11"/>
        <v>0</v>
      </c>
      <c r="AB39" s="244">
        <v>0</v>
      </c>
      <c r="AC39" s="239">
        <f t="shared" si="12"/>
        <v>0</v>
      </c>
      <c r="AD39" s="244">
        <v>0</v>
      </c>
      <c r="AE39" s="239">
        <f t="shared" si="13"/>
        <v>0</v>
      </c>
      <c r="AF39" s="244">
        <v>0</v>
      </c>
      <c r="AG39" s="239">
        <f t="shared" si="14"/>
        <v>0</v>
      </c>
      <c r="AH39" s="244">
        <v>0</v>
      </c>
      <c r="AI39" s="239">
        <f t="shared" si="15"/>
        <v>0</v>
      </c>
      <c r="AJ39" s="244">
        <v>0</v>
      </c>
      <c r="AK39" s="239">
        <f t="shared" si="16"/>
        <v>0</v>
      </c>
      <c r="AL39" s="244">
        <v>0</v>
      </c>
      <c r="AM39" s="239">
        <f t="shared" si="17"/>
        <v>0</v>
      </c>
      <c r="AN39" s="238">
        <v>0</v>
      </c>
      <c r="AO39" s="239">
        <f t="shared" si="18"/>
        <v>0</v>
      </c>
      <c r="AP39" s="244">
        <v>0</v>
      </c>
      <c r="AQ39" s="239">
        <f t="shared" si="19"/>
        <v>0</v>
      </c>
      <c r="AR39" s="244">
        <v>0</v>
      </c>
      <c r="AS39" s="239">
        <f t="shared" si="20"/>
        <v>0</v>
      </c>
      <c r="AT39" s="244">
        <v>0</v>
      </c>
      <c r="AU39" s="239">
        <f t="shared" si="21"/>
        <v>0</v>
      </c>
      <c r="AV39" s="244">
        <v>0</v>
      </c>
      <c r="AW39" s="239">
        <f t="shared" si="22"/>
        <v>0</v>
      </c>
      <c r="AX39" s="244">
        <v>0</v>
      </c>
      <c r="AY39" s="239">
        <f t="shared" si="23"/>
        <v>0</v>
      </c>
      <c r="AZ39" s="244">
        <v>0</v>
      </c>
      <c r="BA39" s="239">
        <f t="shared" si="24"/>
        <v>0</v>
      </c>
      <c r="BB39" s="244">
        <v>0</v>
      </c>
      <c r="BC39" s="239">
        <f t="shared" si="25"/>
        <v>0</v>
      </c>
      <c r="BD39" s="244">
        <v>0</v>
      </c>
      <c r="BE39" s="239">
        <f t="shared" si="26"/>
        <v>0</v>
      </c>
      <c r="BF39" s="244">
        <v>0</v>
      </c>
      <c r="BG39" s="239">
        <f t="shared" si="27"/>
        <v>0</v>
      </c>
      <c r="BH39" s="244">
        <v>0</v>
      </c>
      <c r="BI39" s="239">
        <f t="shared" si="28"/>
        <v>0</v>
      </c>
      <c r="BJ39" s="244">
        <v>0</v>
      </c>
      <c r="BK39" s="239">
        <f t="shared" si="29"/>
        <v>0</v>
      </c>
      <c r="BL39" s="244">
        <v>0</v>
      </c>
      <c r="BM39" s="239">
        <f t="shared" si="30"/>
        <v>0</v>
      </c>
      <c r="BN39" s="232"/>
      <c r="BO39" s="240">
        <f t="shared" si="31"/>
        <v>0</v>
      </c>
      <c r="BP39" s="241">
        <f t="shared" si="32"/>
        <v>0</v>
      </c>
      <c r="BQ39" s="257"/>
      <c r="BR39" s="243"/>
    </row>
    <row r="40" spans="1:70" ht="15.75" thickBot="1">
      <c r="A40" s="255">
        <v>1207</v>
      </c>
      <c r="B40" s="256" t="s">
        <v>401</v>
      </c>
      <c r="C40" s="253">
        <v>5.9</v>
      </c>
      <c r="D40" s="244">
        <v>0</v>
      </c>
      <c r="E40" s="239">
        <f t="shared" si="0"/>
        <v>0</v>
      </c>
      <c r="F40" s="238">
        <v>0</v>
      </c>
      <c r="G40" s="239">
        <f t="shared" si="1"/>
        <v>0</v>
      </c>
      <c r="H40" s="238">
        <v>0</v>
      </c>
      <c r="I40" s="239">
        <f t="shared" si="2"/>
        <v>0</v>
      </c>
      <c r="J40" s="238">
        <v>0</v>
      </c>
      <c r="K40" s="239">
        <f t="shared" si="3"/>
        <v>0</v>
      </c>
      <c r="L40" s="238">
        <v>0</v>
      </c>
      <c r="M40" s="239">
        <f t="shared" si="4"/>
        <v>0</v>
      </c>
      <c r="N40" s="238">
        <v>0</v>
      </c>
      <c r="O40" s="239">
        <f t="shared" si="5"/>
        <v>0</v>
      </c>
      <c r="P40" s="238">
        <v>0</v>
      </c>
      <c r="Q40" s="239">
        <f t="shared" si="6"/>
        <v>0</v>
      </c>
      <c r="R40" s="244">
        <v>0</v>
      </c>
      <c r="S40" s="239">
        <f t="shared" si="7"/>
        <v>0</v>
      </c>
      <c r="T40" s="244">
        <v>0</v>
      </c>
      <c r="U40" s="239">
        <f t="shared" si="8"/>
        <v>0</v>
      </c>
      <c r="V40" s="244">
        <v>0</v>
      </c>
      <c r="W40" s="239">
        <f t="shared" si="9"/>
        <v>0</v>
      </c>
      <c r="X40" s="244">
        <v>0</v>
      </c>
      <c r="Y40" s="239">
        <f t="shared" si="10"/>
        <v>0</v>
      </c>
      <c r="Z40" s="244">
        <v>0</v>
      </c>
      <c r="AA40" s="239">
        <f t="shared" si="11"/>
        <v>0</v>
      </c>
      <c r="AB40" s="244">
        <v>0</v>
      </c>
      <c r="AC40" s="239">
        <f t="shared" si="12"/>
        <v>0</v>
      </c>
      <c r="AD40" s="244">
        <v>0</v>
      </c>
      <c r="AE40" s="239">
        <f t="shared" si="13"/>
        <v>0</v>
      </c>
      <c r="AF40" s="244">
        <v>0</v>
      </c>
      <c r="AG40" s="239">
        <f t="shared" si="14"/>
        <v>0</v>
      </c>
      <c r="AH40" s="244">
        <v>0</v>
      </c>
      <c r="AI40" s="239">
        <f t="shared" si="15"/>
        <v>0</v>
      </c>
      <c r="AJ40" s="244">
        <v>0</v>
      </c>
      <c r="AK40" s="239">
        <f t="shared" si="16"/>
        <v>0</v>
      </c>
      <c r="AL40" s="244">
        <v>0</v>
      </c>
      <c r="AM40" s="239">
        <f t="shared" si="17"/>
        <v>0</v>
      </c>
      <c r="AN40" s="238">
        <v>0</v>
      </c>
      <c r="AO40" s="239">
        <f t="shared" si="18"/>
        <v>0</v>
      </c>
      <c r="AP40" s="244">
        <v>0</v>
      </c>
      <c r="AQ40" s="239">
        <f t="shared" si="19"/>
        <v>0</v>
      </c>
      <c r="AR40" s="244">
        <v>0</v>
      </c>
      <c r="AS40" s="239">
        <f t="shared" si="20"/>
        <v>0</v>
      </c>
      <c r="AT40" s="244">
        <v>0</v>
      </c>
      <c r="AU40" s="239">
        <f t="shared" si="21"/>
        <v>0</v>
      </c>
      <c r="AV40" s="244">
        <v>0</v>
      </c>
      <c r="AW40" s="239">
        <f t="shared" si="22"/>
        <v>0</v>
      </c>
      <c r="AX40" s="244">
        <v>0</v>
      </c>
      <c r="AY40" s="239">
        <f t="shared" si="23"/>
        <v>0</v>
      </c>
      <c r="AZ40" s="244">
        <v>0</v>
      </c>
      <c r="BA40" s="239">
        <f t="shared" si="24"/>
        <v>0</v>
      </c>
      <c r="BB40" s="244">
        <v>0</v>
      </c>
      <c r="BC40" s="239">
        <f t="shared" si="25"/>
        <v>0</v>
      </c>
      <c r="BD40" s="244">
        <v>0</v>
      </c>
      <c r="BE40" s="239">
        <f t="shared" si="26"/>
        <v>0</v>
      </c>
      <c r="BF40" s="244">
        <v>0</v>
      </c>
      <c r="BG40" s="239">
        <f t="shared" si="27"/>
        <v>0</v>
      </c>
      <c r="BH40" s="244">
        <v>0</v>
      </c>
      <c r="BI40" s="239">
        <f t="shared" si="28"/>
        <v>0</v>
      </c>
      <c r="BJ40" s="244">
        <v>0</v>
      </c>
      <c r="BK40" s="239">
        <f t="shared" si="29"/>
        <v>0</v>
      </c>
      <c r="BL40" s="244">
        <v>0</v>
      </c>
      <c r="BM40" s="239">
        <f t="shared" si="30"/>
        <v>0</v>
      </c>
      <c r="BN40" s="232"/>
      <c r="BO40" s="240">
        <f t="shared" si="31"/>
        <v>0</v>
      </c>
      <c r="BP40" s="241">
        <f t="shared" si="32"/>
        <v>0</v>
      </c>
      <c r="BQ40" s="248"/>
      <c r="BR40" s="243"/>
    </row>
    <row r="41" spans="1:70" ht="15.75" thickBot="1">
      <c r="A41" s="255">
        <v>1301</v>
      </c>
      <c r="B41" s="256" t="s">
        <v>402</v>
      </c>
      <c r="C41" s="253">
        <v>7.9</v>
      </c>
      <c r="D41" s="244">
        <v>0</v>
      </c>
      <c r="E41" s="239">
        <f t="shared" si="0"/>
        <v>0</v>
      </c>
      <c r="F41" s="238">
        <v>0</v>
      </c>
      <c r="G41" s="239">
        <f t="shared" si="1"/>
        <v>0</v>
      </c>
      <c r="H41" s="238">
        <v>0</v>
      </c>
      <c r="I41" s="239">
        <f t="shared" si="2"/>
        <v>0</v>
      </c>
      <c r="J41" s="238">
        <v>0</v>
      </c>
      <c r="K41" s="239">
        <f t="shared" si="3"/>
        <v>0</v>
      </c>
      <c r="L41" s="238">
        <v>0</v>
      </c>
      <c r="M41" s="239">
        <f t="shared" si="4"/>
        <v>0</v>
      </c>
      <c r="N41" s="238">
        <v>0</v>
      </c>
      <c r="O41" s="239">
        <f t="shared" si="5"/>
        <v>0</v>
      </c>
      <c r="P41" s="238">
        <v>0</v>
      </c>
      <c r="Q41" s="239">
        <f t="shared" si="6"/>
        <v>0</v>
      </c>
      <c r="R41" s="244">
        <v>0</v>
      </c>
      <c r="S41" s="239">
        <f t="shared" si="7"/>
        <v>0</v>
      </c>
      <c r="T41" s="244">
        <v>0</v>
      </c>
      <c r="U41" s="239">
        <f t="shared" si="8"/>
        <v>0</v>
      </c>
      <c r="V41" s="244">
        <v>0</v>
      </c>
      <c r="W41" s="239">
        <f t="shared" si="9"/>
        <v>0</v>
      </c>
      <c r="X41" s="244">
        <v>0</v>
      </c>
      <c r="Y41" s="239">
        <f t="shared" si="10"/>
        <v>0</v>
      </c>
      <c r="Z41" s="244">
        <v>0</v>
      </c>
      <c r="AA41" s="239">
        <f t="shared" si="11"/>
        <v>0</v>
      </c>
      <c r="AB41" s="244">
        <v>0</v>
      </c>
      <c r="AC41" s="239">
        <f t="shared" si="12"/>
        <v>0</v>
      </c>
      <c r="AD41" s="244">
        <v>0</v>
      </c>
      <c r="AE41" s="239">
        <f t="shared" si="13"/>
        <v>0</v>
      </c>
      <c r="AF41" s="244">
        <v>0</v>
      </c>
      <c r="AG41" s="239">
        <f t="shared" si="14"/>
        <v>0</v>
      </c>
      <c r="AH41" s="244">
        <v>0</v>
      </c>
      <c r="AI41" s="239">
        <f t="shared" si="15"/>
        <v>0</v>
      </c>
      <c r="AJ41" s="244">
        <v>0</v>
      </c>
      <c r="AK41" s="239">
        <f t="shared" si="16"/>
        <v>0</v>
      </c>
      <c r="AL41" s="244">
        <v>0</v>
      </c>
      <c r="AM41" s="239">
        <f t="shared" si="17"/>
        <v>0</v>
      </c>
      <c r="AN41" s="238">
        <v>0</v>
      </c>
      <c r="AO41" s="239">
        <f t="shared" si="18"/>
        <v>0</v>
      </c>
      <c r="AP41" s="244">
        <v>0</v>
      </c>
      <c r="AQ41" s="239">
        <f t="shared" si="19"/>
        <v>0</v>
      </c>
      <c r="AR41" s="244">
        <v>0</v>
      </c>
      <c r="AS41" s="239">
        <f t="shared" si="20"/>
        <v>0</v>
      </c>
      <c r="AT41" s="244">
        <v>0</v>
      </c>
      <c r="AU41" s="239">
        <f t="shared" si="21"/>
        <v>0</v>
      </c>
      <c r="AV41" s="244">
        <v>0</v>
      </c>
      <c r="AW41" s="239">
        <f t="shared" si="22"/>
        <v>0</v>
      </c>
      <c r="AX41" s="244">
        <v>0</v>
      </c>
      <c r="AY41" s="239">
        <f t="shared" si="23"/>
        <v>0</v>
      </c>
      <c r="AZ41" s="244">
        <v>0</v>
      </c>
      <c r="BA41" s="239">
        <f t="shared" si="24"/>
        <v>0</v>
      </c>
      <c r="BB41" s="244">
        <v>0</v>
      </c>
      <c r="BC41" s="239">
        <f t="shared" si="25"/>
        <v>0</v>
      </c>
      <c r="BD41" s="244">
        <v>0</v>
      </c>
      <c r="BE41" s="239">
        <f t="shared" si="26"/>
        <v>0</v>
      </c>
      <c r="BF41" s="244">
        <v>0</v>
      </c>
      <c r="BG41" s="239">
        <f t="shared" si="27"/>
        <v>0</v>
      </c>
      <c r="BH41" s="244">
        <v>0</v>
      </c>
      <c r="BI41" s="239">
        <f t="shared" si="28"/>
        <v>0</v>
      </c>
      <c r="BJ41" s="244">
        <v>0</v>
      </c>
      <c r="BK41" s="239">
        <f t="shared" si="29"/>
        <v>0</v>
      </c>
      <c r="BL41" s="244">
        <v>0</v>
      </c>
      <c r="BM41" s="239">
        <f t="shared" si="30"/>
        <v>0</v>
      </c>
      <c r="BN41" s="232"/>
      <c r="BO41" s="240">
        <f t="shared" si="31"/>
        <v>0</v>
      </c>
      <c r="BP41" s="241">
        <f t="shared" si="32"/>
        <v>0</v>
      </c>
      <c r="BQ41" s="257"/>
      <c r="BR41" s="243"/>
    </row>
    <row r="42" spans="1:70" ht="15.75" thickBot="1">
      <c r="A42" s="255">
        <v>1302</v>
      </c>
      <c r="B42" s="256" t="s">
        <v>403</v>
      </c>
      <c r="C42" s="253">
        <v>7.9</v>
      </c>
      <c r="D42" s="244">
        <v>0</v>
      </c>
      <c r="E42" s="239">
        <f t="shared" si="0"/>
        <v>0</v>
      </c>
      <c r="F42" s="238">
        <v>0</v>
      </c>
      <c r="G42" s="239">
        <f t="shared" si="1"/>
        <v>0</v>
      </c>
      <c r="H42" s="238">
        <v>0</v>
      </c>
      <c r="I42" s="239">
        <f t="shared" si="2"/>
        <v>0</v>
      </c>
      <c r="J42" s="238">
        <v>0</v>
      </c>
      <c r="K42" s="239">
        <f t="shared" si="3"/>
        <v>0</v>
      </c>
      <c r="L42" s="238">
        <v>0</v>
      </c>
      <c r="M42" s="239">
        <f t="shared" si="4"/>
        <v>0</v>
      </c>
      <c r="N42" s="238">
        <v>0</v>
      </c>
      <c r="O42" s="239">
        <f t="shared" si="5"/>
        <v>0</v>
      </c>
      <c r="P42" s="238">
        <v>0</v>
      </c>
      <c r="Q42" s="239">
        <f t="shared" si="6"/>
        <v>0</v>
      </c>
      <c r="R42" s="244">
        <v>0</v>
      </c>
      <c r="S42" s="239">
        <f t="shared" si="7"/>
        <v>0</v>
      </c>
      <c r="T42" s="244">
        <v>0</v>
      </c>
      <c r="U42" s="239">
        <f t="shared" si="8"/>
        <v>0</v>
      </c>
      <c r="V42" s="244">
        <v>0</v>
      </c>
      <c r="W42" s="239">
        <f t="shared" si="9"/>
        <v>0</v>
      </c>
      <c r="X42" s="244">
        <v>0</v>
      </c>
      <c r="Y42" s="239">
        <f t="shared" si="10"/>
        <v>0</v>
      </c>
      <c r="Z42" s="244">
        <v>0</v>
      </c>
      <c r="AA42" s="239">
        <f t="shared" si="11"/>
        <v>0</v>
      </c>
      <c r="AB42" s="244">
        <v>0</v>
      </c>
      <c r="AC42" s="239">
        <f t="shared" si="12"/>
        <v>0</v>
      </c>
      <c r="AD42" s="244">
        <v>0</v>
      </c>
      <c r="AE42" s="239">
        <f t="shared" si="13"/>
        <v>0</v>
      </c>
      <c r="AF42" s="244">
        <v>0</v>
      </c>
      <c r="AG42" s="239">
        <f t="shared" si="14"/>
        <v>0</v>
      </c>
      <c r="AH42" s="244">
        <v>0</v>
      </c>
      <c r="AI42" s="239">
        <f t="shared" si="15"/>
        <v>0</v>
      </c>
      <c r="AJ42" s="244">
        <v>0</v>
      </c>
      <c r="AK42" s="239">
        <f t="shared" si="16"/>
        <v>0</v>
      </c>
      <c r="AL42" s="244">
        <v>0</v>
      </c>
      <c r="AM42" s="239">
        <f t="shared" si="17"/>
        <v>0</v>
      </c>
      <c r="AN42" s="238">
        <v>0</v>
      </c>
      <c r="AO42" s="239">
        <f t="shared" si="18"/>
        <v>0</v>
      </c>
      <c r="AP42" s="244">
        <v>0</v>
      </c>
      <c r="AQ42" s="239">
        <f t="shared" si="19"/>
        <v>0</v>
      </c>
      <c r="AR42" s="244">
        <v>0</v>
      </c>
      <c r="AS42" s="239">
        <f t="shared" si="20"/>
        <v>0</v>
      </c>
      <c r="AT42" s="244">
        <v>0</v>
      </c>
      <c r="AU42" s="239">
        <f t="shared" si="21"/>
        <v>0</v>
      </c>
      <c r="AV42" s="244">
        <v>0</v>
      </c>
      <c r="AW42" s="239">
        <f t="shared" si="22"/>
        <v>0</v>
      </c>
      <c r="AX42" s="244">
        <v>0</v>
      </c>
      <c r="AY42" s="239">
        <f t="shared" si="23"/>
        <v>0</v>
      </c>
      <c r="AZ42" s="244">
        <v>0</v>
      </c>
      <c r="BA42" s="239">
        <f t="shared" si="24"/>
        <v>0</v>
      </c>
      <c r="BB42" s="244">
        <v>0</v>
      </c>
      <c r="BC42" s="239">
        <f t="shared" si="25"/>
        <v>0</v>
      </c>
      <c r="BD42" s="244">
        <v>0</v>
      </c>
      <c r="BE42" s="239">
        <f t="shared" si="26"/>
        <v>0</v>
      </c>
      <c r="BF42" s="244">
        <v>0</v>
      </c>
      <c r="BG42" s="239">
        <f t="shared" si="27"/>
        <v>0</v>
      </c>
      <c r="BH42" s="244">
        <v>0</v>
      </c>
      <c r="BI42" s="239">
        <f t="shared" si="28"/>
        <v>0</v>
      </c>
      <c r="BJ42" s="244">
        <v>0</v>
      </c>
      <c r="BK42" s="239">
        <f t="shared" si="29"/>
        <v>0</v>
      </c>
      <c r="BL42" s="244">
        <v>0</v>
      </c>
      <c r="BM42" s="239">
        <f t="shared" si="30"/>
        <v>0</v>
      </c>
      <c r="BN42" s="232"/>
      <c r="BO42" s="240">
        <f t="shared" si="31"/>
        <v>0</v>
      </c>
      <c r="BP42" s="241">
        <f t="shared" si="32"/>
        <v>0</v>
      </c>
      <c r="BQ42" s="257"/>
      <c r="BR42" s="243"/>
    </row>
    <row r="43" spans="1:70" ht="15.75" thickBot="1">
      <c r="A43" s="255">
        <v>1303</v>
      </c>
      <c r="B43" s="256" t="s">
        <v>404</v>
      </c>
      <c r="C43" s="253">
        <v>7.9</v>
      </c>
      <c r="D43" s="244">
        <v>0</v>
      </c>
      <c r="E43" s="239">
        <f t="shared" si="0"/>
        <v>0</v>
      </c>
      <c r="F43" s="238">
        <v>0</v>
      </c>
      <c r="G43" s="239">
        <f t="shared" si="1"/>
        <v>0</v>
      </c>
      <c r="H43" s="238">
        <v>0</v>
      </c>
      <c r="I43" s="239">
        <f t="shared" si="2"/>
        <v>0</v>
      </c>
      <c r="J43" s="238">
        <v>0</v>
      </c>
      <c r="K43" s="239">
        <f t="shared" si="3"/>
        <v>0</v>
      </c>
      <c r="L43" s="238">
        <v>0</v>
      </c>
      <c r="M43" s="239">
        <f t="shared" si="4"/>
        <v>0</v>
      </c>
      <c r="N43" s="238">
        <v>0</v>
      </c>
      <c r="O43" s="239">
        <f t="shared" si="5"/>
        <v>0</v>
      </c>
      <c r="P43" s="238">
        <v>0</v>
      </c>
      <c r="Q43" s="239">
        <f t="shared" si="6"/>
        <v>0</v>
      </c>
      <c r="R43" s="244">
        <v>0</v>
      </c>
      <c r="S43" s="239">
        <f t="shared" si="7"/>
        <v>0</v>
      </c>
      <c r="T43" s="244">
        <v>0</v>
      </c>
      <c r="U43" s="239">
        <f t="shared" si="8"/>
        <v>0</v>
      </c>
      <c r="V43" s="244">
        <v>0</v>
      </c>
      <c r="W43" s="239">
        <f t="shared" si="9"/>
        <v>0</v>
      </c>
      <c r="X43" s="244">
        <v>0</v>
      </c>
      <c r="Y43" s="239">
        <f t="shared" si="10"/>
        <v>0</v>
      </c>
      <c r="Z43" s="244">
        <v>0</v>
      </c>
      <c r="AA43" s="239">
        <f t="shared" si="11"/>
        <v>0</v>
      </c>
      <c r="AB43" s="244">
        <v>0</v>
      </c>
      <c r="AC43" s="239">
        <f t="shared" si="12"/>
        <v>0</v>
      </c>
      <c r="AD43" s="244">
        <v>0</v>
      </c>
      <c r="AE43" s="239">
        <f t="shared" si="13"/>
        <v>0</v>
      </c>
      <c r="AF43" s="244">
        <v>0</v>
      </c>
      <c r="AG43" s="239">
        <f t="shared" si="14"/>
        <v>0</v>
      </c>
      <c r="AH43" s="244">
        <v>0</v>
      </c>
      <c r="AI43" s="239">
        <f t="shared" si="15"/>
        <v>0</v>
      </c>
      <c r="AJ43" s="244">
        <v>0</v>
      </c>
      <c r="AK43" s="239">
        <f t="shared" si="16"/>
        <v>0</v>
      </c>
      <c r="AL43" s="244">
        <v>0</v>
      </c>
      <c r="AM43" s="239">
        <f t="shared" si="17"/>
        <v>0</v>
      </c>
      <c r="AN43" s="238">
        <v>0</v>
      </c>
      <c r="AO43" s="239">
        <f t="shared" si="18"/>
        <v>0</v>
      </c>
      <c r="AP43" s="244">
        <v>0</v>
      </c>
      <c r="AQ43" s="239">
        <f t="shared" si="19"/>
        <v>0</v>
      </c>
      <c r="AR43" s="244">
        <v>0</v>
      </c>
      <c r="AS43" s="239">
        <f t="shared" si="20"/>
        <v>0</v>
      </c>
      <c r="AT43" s="244">
        <v>0</v>
      </c>
      <c r="AU43" s="239">
        <f t="shared" si="21"/>
        <v>0</v>
      </c>
      <c r="AV43" s="244">
        <v>0</v>
      </c>
      <c r="AW43" s="239">
        <f t="shared" si="22"/>
        <v>0</v>
      </c>
      <c r="AX43" s="244">
        <v>0</v>
      </c>
      <c r="AY43" s="239">
        <f t="shared" si="23"/>
        <v>0</v>
      </c>
      <c r="AZ43" s="244">
        <v>0</v>
      </c>
      <c r="BA43" s="239">
        <f t="shared" si="24"/>
        <v>0</v>
      </c>
      <c r="BB43" s="244">
        <v>0</v>
      </c>
      <c r="BC43" s="239">
        <f t="shared" si="25"/>
        <v>0</v>
      </c>
      <c r="BD43" s="244">
        <v>0</v>
      </c>
      <c r="BE43" s="239">
        <f t="shared" si="26"/>
        <v>0</v>
      </c>
      <c r="BF43" s="244">
        <v>0</v>
      </c>
      <c r="BG43" s="239">
        <f t="shared" si="27"/>
        <v>0</v>
      </c>
      <c r="BH43" s="244">
        <v>0</v>
      </c>
      <c r="BI43" s="239">
        <f t="shared" si="28"/>
        <v>0</v>
      </c>
      <c r="BJ43" s="244">
        <v>0</v>
      </c>
      <c r="BK43" s="239">
        <f t="shared" si="29"/>
        <v>0</v>
      </c>
      <c r="BL43" s="244">
        <v>0</v>
      </c>
      <c r="BM43" s="239">
        <f t="shared" si="30"/>
        <v>0</v>
      </c>
      <c r="BN43" s="232"/>
      <c r="BO43" s="240">
        <f t="shared" si="31"/>
        <v>0</v>
      </c>
      <c r="BP43" s="241">
        <f t="shared" si="32"/>
        <v>0</v>
      </c>
      <c r="BQ43" s="257"/>
      <c r="BR43" s="243"/>
    </row>
    <row r="44" spans="1:70" ht="15.75" thickBot="1">
      <c r="A44" s="255">
        <v>1304</v>
      </c>
      <c r="B44" s="256" t="s">
        <v>405</v>
      </c>
      <c r="C44" s="253">
        <v>7.9</v>
      </c>
      <c r="D44" s="244">
        <v>0</v>
      </c>
      <c r="E44" s="239">
        <f t="shared" si="0"/>
        <v>0</v>
      </c>
      <c r="F44" s="238">
        <v>0</v>
      </c>
      <c r="G44" s="239">
        <f t="shared" si="1"/>
        <v>0</v>
      </c>
      <c r="H44" s="238">
        <v>0</v>
      </c>
      <c r="I44" s="239">
        <f t="shared" si="2"/>
        <v>0</v>
      </c>
      <c r="J44" s="238">
        <v>0</v>
      </c>
      <c r="K44" s="239">
        <f t="shared" si="3"/>
        <v>0</v>
      </c>
      <c r="L44" s="238">
        <v>0</v>
      </c>
      <c r="M44" s="239">
        <f t="shared" si="4"/>
        <v>0</v>
      </c>
      <c r="N44" s="238">
        <v>0</v>
      </c>
      <c r="O44" s="239">
        <f t="shared" si="5"/>
        <v>0</v>
      </c>
      <c r="P44" s="238">
        <v>0</v>
      </c>
      <c r="Q44" s="239">
        <f t="shared" si="6"/>
        <v>0</v>
      </c>
      <c r="R44" s="244">
        <v>0</v>
      </c>
      <c r="S44" s="239">
        <f t="shared" si="7"/>
        <v>0</v>
      </c>
      <c r="T44" s="244">
        <v>0</v>
      </c>
      <c r="U44" s="239">
        <f t="shared" si="8"/>
        <v>0</v>
      </c>
      <c r="V44" s="244">
        <v>0</v>
      </c>
      <c r="W44" s="239">
        <f t="shared" si="9"/>
        <v>0</v>
      </c>
      <c r="X44" s="244">
        <v>0</v>
      </c>
      <c r="Y44" s="239">
        <f t="shared" si="10"/>
        <v>0</v>
      </c>
      <c r="Z44" s="244">
        <v>0</v>
      </c>
      <c r="AA44" s="239">
        <f t="shared" si="11"/>
        <v>0</v>
      </c>
      <c r="AB44" s="244">
        <v>0</v>
      </c>
      <c r="AC44" s="239">
        <f t="shared" si="12"/>
        <v>0</v>
      </c>
      <c r="AD44" s="244">
        <v>0</v>
      </c>
      <c r="AE44" s="239">
        <f t="shared" si="13"/>
        <v>0</v>
      </c>
      <c r="AF44" s="244">
        <v>0</v>
      </c>
      <c r="AG44" s="239">
        <f t="shared" si="14"/>
        <v>0</v>
      </c>
      <c r="AH44" s="244">
        <v>0</v>
      </c>
      <c r="AI44" s="239">
        <f t="shared" si="15"/>
        <v>0</v>
      </c>
      <c r="AJ44" s="244">
        <v>0</v>
      </c>
      <c r="AK44" s="239">
        <f t="shared" si="16"/>
        <v>0</v>
      </c>
      <c r="AL44" s="244">
        <v>0</v>
      </c>
      <c r="AM44" s="239">
        <f t="shared" si="17"/>
        <v>0</v>
      </c>
      <c r="AN44" s="238">
        <v>0</v>
      </c>
      <c r="AO44" s="239">
        <f t="shared" si="18"/>
        <v>0</v>
      </c>
      <c r="AP44" s="244">
        <v>0</v>
      </c>
      <c r="AQ44" s="239">
        <f t="shared" si="19"/>
        <v>0</v>
      </c>
      <c r="AR44" s="244">
        <v>0</v>
      </c>
      <c r="AS44" s="239">
        <f t="shared" si="20"/>
        <v>0</v>
      </c>
      <c r="AT44" s="244">
        <v>0</v>
      </c>
      <c r="AU44" s="239">
        <f t="shared" si="21"/>
        <v>0</v>
      </c>
      <c r="AV44" s="244">
        <v>0</v>
      </c>
      <c r="AW44" s="239">
        <f t="shared" si="22"/>
        <v>0</v>
      </c>
      <c r="AX44" s="244">
        <v>0</v>
      </c>
      <c r="AY44" s="239">
        <f t="shared" si="23"/>
        <v>0</v>
      </c>
      <c r="AZ44" s="244">
        <v>0</v>
      </c>
      <c r="BA44" s="239">
        <f t="shared" si="24"/>
        <v>0</v>
      </c>
      <c r="BB44" s="244">
        <v>0</v>
      </c>
      <c r="BC44" s="239">
        <f t="shared" si="25"/>
        <v>0</v>
      </c>
      <c r="BD44" s="244">
        <v>0</v>
      </c>
      <c r="BE44" s="239">
        <f t="shared" si="26"/>
        <v>0</v>
      </c>
      <c r="BF44" s="244">
        <v>0</v>
      </c>
      <c r="BG44" s="239">
        <f t="shared" si="27"/>
        <v>0</v>
      </c>
      <c r="BH44" s="244">
        <v>0</v>
      </c>
      <c r="BI44" s="239">
        <f t="shared" si="28"/>
        <v>0</v>
      </c>
      <c r="BJ44" s="244">
        <v>0</v>
      </c>
      <c r="BK44" s="239">
        <f t="shared" si="29"/>
        <v>0</v>
      </c>
      <c r="BL44" s="244">
        <v>0</v>
      </c>
      <c r="BM44" s="239">
        <f t="shared" si="30"/>
        <v>0</v>
      </c>
      <c r="BN44" s="232"/>
      <c r="BO44" s="240">
        <f t="shared" si="31"/>
        <v>0</v>
      </c>
      <c r="BP44" s="241">
        <f t="shared" si="32"/>
        <v>0</v>
      </c>
      <c r="BQ44" s="257"/>
      <c r="BR44" s="243"/>
    </row>
    <row r="45" spans="1:70" ht="15.75" thickBot="1">
      <c r="A45" s="255">
        <v>1305</v>
      </c>
      <c r="B45" s="256" t="s">
        <v>406</v>
      </c>
      <c r="C45" s="253">
        <v>7.9</v>
      </c>
      <c r="D45" s="244">
        <v>0</v>
      </c>
      <c r="E45" s="239">
        <f t="shared" si="0"/>
        <v>0</v>
      </c>
      <c r="F45" s="238">
        <v>0</v>
      </c>
      <c r="G45" s="239">
        <f t="shared" si="1"/>
        <v>0</v>
      </c>
      <c r="H45" s="238">
        <v>0</v>
      </c>
      <c r="I45" s="239">
        <f t="shared" si="2"/>
        <v>0</v>
      </c>
      <c r="J45" s="238">
        <v>0</v>
      </c>
      <c r="K45" s="239">
        <f t="shared" si="3"/>
        <v>0</v>
      </c>
      <c r="L45" s="238">
        <v>0</v>
      </c>
      <c r="M45" s="239">
        <f t="shared" si="4"/>
        <v>0</v>
      </c>
      <c r="N45" s="238">
        <v>0</v>
      </c>
      <c r="O45" s="239">
        <f t="shared" si="5"/>
        <v>0</v>
      </c>
      <c r="P45" s="238">
        <v>0</v>
      </c>
      <c r="Q45" s="239">
        <f t="shared" si="6"/>
        <v>0</v>
      </c>
      <c r="R45" s="244">
        <v>0</v>
      </c>
      <c r="S45" s="239">
        <f t="shared" si="7"/>
        <v>0</v>
      </c>
      <c r="T45" s="244">
        <v>0</v>
      </c>
      <c r="U45" s="239">
        <f t="shared" si="8"/>
        <v>0</v>
      </c>
      <c r="V45" s="244">
        <v>0</v>
      </c>
      <c r="W45" s="239">
        <f t="shared" si="9"/>
        <v>0</v>
      </c>
      <c r="X45" s="244">
        <v>0</v>
      </c>
      <c r="Y45" s="239">
        <f t="shared" si="10"/>
        <v>0</v>
      </c>
      <c r="Z45" s="244">
        <v>0</v>
      </c>
      <c r="AA45" s="239">
        <f t="shared" si="11"/>
        <v>0</v>
      </c>
      <c r="AB45" s="244">
        <v>0</v>
      </c>
      <c r="AC45" s="239">
        <f t="shared" si="12"/>
        <v>0</v>
      </c>
      <c r="AD45" s="244">
        <v>0</v>
      </c>
      <c r="AE45" s="239">
        <f t="shared" si="13"/>
        <v>0</v>
      </c>
      <c r="AF45" s="244">
        <v>0</v>
      </c>
      <c r="AG45" s="239">
        <f t="shared" si="14"/>
        <v>0</v>
      </c>
      <c r="AH45" s="244">
        <v>0</v>
      </c>
      <c r="AI45" s="239">
        <f t="shared" si="15"/>
        <v>0</v>
      </c>
      <c r="AJ45" s="244">
        <v>0</v>
      </c>
      <c r="AK45" s="239">
        <f t="shared" si="16"/>
        <v>0</v>
      </c>
      <c r="AL45" s="244">
        <v>0</v>
      </c>
      <c r="AM45" s="239">
        <f t="shared" si="17"/>
        <v>0</v>
      </c>
      <c r="AN45" s="238">
        <v>0</v>
      </c>
      <c r="AO45" s="239">
        <f t="shared" si="18"/>
        <v>0</v>
      </c>
      <c r="AP45" s="244">
        <v>0</v>
      </c>
      <c r="AQ45" s="239">
        <f t="shared" si="19"/>
        <v>0</v>
      </c>
      <c r="AR45" s="244">
        <v>0</v>
      </c>
      <c r="AS45" s="239">
        <f t="shared" si="20"/>
        <v>0</v>
      </c>
      <c r="AT45" s="244">
        <v>0</v>
      </c>
      <c r="AU45" s="239">
        <f t="shared" si="21"/>
        <v>0</v>
      </c>
      <c r="AV45" s="244">
        <v>0</v>
      </c>
      <c r="AW45" s="239">
        <f t="shared" si="22"/>
        <v>0</v>
      </c>
      <c r="AX45" s="244">
        <v>0</v>
      </c>
      <c r="AY45" s="239">
        <f t="shared" si="23"/>
        <v>0</v>
      </c>
      <c r="AZ45" s="244">
        <v>0</v>
      </c>
      <c r="BA45" s="239">
        <f t="shared" si="24"/>
        <v>0</v>
      </c>
      <c r="BB45" s="244">
        <v>0</v>
      </c>
      <c r="BC45" s="239">
        <f t="shared" si="25"/>
        <v>0</v>
      </c>
      <c r="BD45" s="244">
        <v>0</v>
      </c>
      <c r="BE45" s="239">
        <f t="shared" si="26"/>
        <v>0</v>
      </c>
      <c r="BF45" s="244">
        <v>0</v>
      </c>
      <c r="BG45" s="239">
        <f t="shared" si="27"/>
        <v>0</v>
      </c>
      <c r="BH45" s="244">
        <v>0</v>
      </c>
      <c r="BI45" s="239">
        <f t="shared" si="28"/>
        <v>0</v>
      </c>
      <c r="BJ45" s="244">
        <v>0</v>
      </c>
      <c r="BK45" s="239">
        <f t="shared" si="29"/>
        <v>0</v>
      </c>
      <c r="BL45" s="244">
        <v>0</v>
      </c>
      <c r="BM45" s="239">
        <f t="shared" si="30"/>
        <v>0</v>
      </c>
      <c r="BN45" s="232"/>
      <c r="BO45" s="240">
        <f t="shared" si="31"/>
        <v>0</v>
      </c>
      <c r="BP45" s="241">
        <f t="shared" si="32"/>
        <v>0</v>
      </c>
      <c r="BQ45" s="258"/>
      <c r="BR45" s="243"/>
    </row>
    <row r="46" spans="1:70" ht="15.75" thickBot="1">
      <c r="A46" s="255">
        <v>1306</v>
      </c>
      <c r="B46" s="256" t="s">
        <v>407</v>
      </c>
      <c r="C46" s="253">
        <v>7.9</v>
      </c>
      <c r="D46" s="244">
        <v>0</v>
      </c>
      <c r="E46" s="239">
        <f t="shared" si="0"/>
        <v>0</v>
      </c>
      <c r="F46" s="238">
        <v>0</v>
      </c>
      <c r="G46" s="239">
        <f t="shared" si="1"/>
        <v>0</v>
      </c>
      <c r="H46" s="238">
        <v>0</v>
      </c>
      <c r="I46" s="239">
        <f t="shared" si="2"/>
        <v>0</v>
      </c>
      <c r="J46" s="238">
        <v>0</v>
      </c>
      <c r="K46" s="239">
        <f t="shared" si="3"/>
        <v>0</v>
      </c>
      <c r="L46" s="238">
        <v>0</v>
      </c>
      <c r="M46" s="239">
        <f t="shared" si="4"/>
        <v>0</v>
      </c>
      <c r="N46" s="238">
        <v>0</v>
      </c>
      <c r="O46" s="239">
        <f t="shared" si="5"/>
        <v>0</v>
      </c>
      <c r="P46" s="238">
        <v>0</v>
      </c>
      <c r="Q46" s="239">
        <f t="shared" si="6"/>
        <v>0</v>
      </c>
      <c r="R46" s="244">
        <v>0</v>
      </c>
      <c r="S46" s="239">
        <f t="shared" si="7"/>
        <v>0</v>
      </c>
      <c r="T46" s="244">
        <v>0</v>
      </c>
      <c r="U46" s="239">
        <f t="shared" si="8"/>
        <v>0</v>
      </c>
      <c r="V46" s="244">
        <v>0</v>
      </c>
      <c r="W46" s="239">
        <f t="shared" si="9"/>
        <v>0</v>
      </c>
      <c r="X46" s="244">
        <v>0</v>
      </c>
      <c r="Y46" s="239">
        <f t="shared" si="10"/>
        <v>0</v>
      </c>
      <c r="Z46" s="244">
        <v>0</v>
      </c>
      <c r="AA46" s="239">
        <f t="shared" si="11"/>
        <v>0</v>
      </c>
      <c r="AB46" s="244">
        <v>0</v>
      </c>
      <c r="AC46" s="239">
        <f t="shared" si="12"/>
        <v>0</v>
      </c>
      <c r="AD46" s="244">
        <v>0</v>
      </c>
      <c r="AE46" s="239">
        <f t="shared" si="13"/>
        <v>0</v>
      </c>
      <c r="AF46" s="244">
        <v>0</v>
      </c>
      <c r="AG46" s="239">
        <f t="shared" si="14"/>
        <v>0</v>
      </c>
      <c r="AH46" s="244">
        <v>0</v>
      </c>
      <c r="AI46" s="239">
        <f t="shared" si="15"/>
        <v>0</v>
      </c>
      <c r="AJ46" s="244">
        <v>0</v>
      </c>
      <c r="AK46" s="239">
        <f t="shared" si="16"/>
        <v>0</v>
      </c>
      <c r="AL46" s="244">
        <v>0</v>
      </c>
      <c r="AM46" s="239">
        <f t="shared" si="17"/>
        <v>0</v>
      </c>
      <c r="AN46" s="238">
        <v>0</v>
      </c>
      <c r="AO46" s="239">
        <f t="shared" si="18"/>
        <v>0</v>
      </c>
      <c r="AP46" s="244">
        <v>0</v>
      </c>
      <c r="AQ46" s="239">
        <f t="shared" si="19"/>
        <v>0</v>
      </c>
      <c r="AR46" s="244">
        <v>0</v>
      </c>
      <c r="AS46" s="239">
        <f t="shared" si="20"/>
        <v>0</v>
      </c>
      <c r="AT46" s="244">
        <v>0</v>
      </c>
      <c r="AU46" s="239">
        <f t="shared" si="21"/>
        <v>0</v>
      </c>
      <c r="AV46" s="244">
        <v>0</v>
      </c>
      <c r="AW46" s="239">
        <f t="shared" si="22"/>
        <v>0</v>
      </c>
      <c r="AX46" s="244">
        <v>0</v>
      </c>
      <c r="AY46" s="239">
        <f t="shared" si="23"/>
        <v>0</v>
      </c>
      <c r="AZ46" s="244">
        <v>0</v>
      </c>
      <c r="BA46" s="239">
        <f t="shared" si="24"/>
        <v>0</v>
      </c>
      <c r="BB46" s="244">
        <v>0</v>
      </c>
      <c r="BC46" s="239">
        <f t="shared" si="25"/>
        <v>0</v>
      </c>
      <c r="BD46" s="244">
        <v>0</v>
      </c>
      <c r="BE46" s="239">
        <f t="shared" si="26"/>
        <v>0</v>
      </c>
      <c r="BF46" s="244">
        <v>0</v>
      </c>
      <c r="BG46" s="239">
        <f t="shared" si="27"/>
        <v>0</v>
      </c>
      <c r="BH46" s="244">
        <v>0</v>
      </c>
      <c r="BI46" s="239">
        <f t="shared" si="28"/>
        <v>0</v>
      </c>
      <c r="BJ46" s="244">
        <v>0</v>
      </c>
      <c r="BK46" s="239">
        <f t="shared" si="29"/>
        <v>0</v>
      </c>
      <c r="BL46" s="244">
        <v>0</v>
      </c>
      <c r="BM46" s="239">
        <f t="shared" si="30"/>
        <v>0</v>
      </c>
      <c r="BN46" s="232"/>
      <c r="BO46" s="240">
        <f t="shared" si="31"/>
        <v>0</v>
      </c>
      <c r="BP46" s="241">
        <f t="shared" si="32"/>
        <v>0</v>
      </c>
      <c r="BQ46" s="258"/>
      <c r="BR46" s="243"/>
    </row>
    <row r="47" spans="1:70" ht="15.75" thickBot="1">
      <c r="A47" s="250">
        <v>1307</v>
      </c>
      <c r="B47" s="251" t="s">
        <v>408</v>
      </c>
      <c r="C47" s="253">
        <v>7.9</v>
      </c>
      <c r="D47" s="244">
        <v>0</v>
      </c>
      <c r="E47" s="239">
        <f t="shared" si="0"/>
        <v>0</v>
      </c>
      <c r="F47" s="238">
        <v>0</v>
      </c>
      <c r="G47" s="239">
        <f t="shared" si="1"/>
        <v>0</v>
      </c>
      <c r="H47" s="238">
        <v>0</v>
      </c>
      <c r="I47" s="239">
        <f t="shared" si="2"/>
        <v>0</v>
      </c>
      <c r="J47" s="238">
        <v>0</v>
      </c>
      <c r="K47" s="239">
        <f t="shared" si="3"/>
        <v>0</v>
      </c>
      <c r="L47" s="238">
        <v>0</v>
      </c>
      <c r="M47" s="239">
        <f t="shared" si="4"/>
        <v>0</v>
      </c>
      <c r="N47" s="238">
        <v>0</v>
      </c>
      <c r="O47" s="239">
        <f t="shared" si="5"/>
        <v>0</v>
      </c>
      <c r="P47" s="238">
        <v>0</v>
      </c>
      <c r="Q47" s="239">
        <f t="shared" si="6"/>
        <v>0</v>
      </c>
      <c r="R47" s="238">
        <v>0</v>
      </c>
      <c r="S47" s="239">
        <f t="shared" si="7"/>
        <v>0</v>
      </c>
      <c r="T47" s="238">
        <v>0</v>
      </c>
      <c r="U47" s="239">
        <f>T47*C47</f>
        <v>0</v>
      </c>
      <c r="V47" s="244">
        <v>0</v>
      </c>
      <c r="W47" s="239">
        <f t="shared" si="9"/>
        <v>0</v>
      </c>
      <c r="X47" s="244">
        <v>0</v>
      </c>
      <c r="Y47" s="239">
        <f t="shared" si="10"/>
        <v>0</v>
      </c>
      <c r="Z47" s="244">
        <v>0</v>
      </c>
      <c r="AA47" s="239">
        <f t="shared" si="11"/>
        <v>0</v>
      </c>
      <c r="AB47" s="244">
        <v>0</v>
      </c>
      <c r="AC47" s="239">
        <f t="shared" si="12"/>
        <v>0</v>
      </c>
      <c r="AD47" s="244">
        <v>0</v>
      </c>
      <c r="AE47" s="239">
        <f t="shared" si="13"/>
        <v>0</v>
      </c>
      <c r="AF47" s="244">
        <v>0</v>
      </c>
      <c r="AG47" s="239">
        <f t="shared" si="14"/>
        <v>0</v>
      </c>
      <c r="AH47" s="244">
        <v>0</v>
      </c>
      <c r="AI47" s="239">
        <f t="shared" si="15"/>
        <v>0</v>
      </c>
      <c r="AJ47" s="244">
        <v>0</v>
      </c>
      <c r="AK47" s="239">
        <f t="shared" si="16"/>
        <v>0</v>
      </c>
      <c r="AL47" s="244">
        <v>0</v>
      </c>
      <c r="AM47" s="239">
        <f t="shared" si="17"/>
        <v>0</v>
      </c>
      <c r="AN47" s="238">
        <v>0</v>
      </c>
      <c r="AO47" s="239">
        <f t="shared" si="18"/>
        <v>0</v>
      </c>
      <c r="AP47" s="244">
        <v>0</v>
      </c>
      <c r="AQ47" s="239">
        <f t="shared" si="19"/>
        <v>0</v>
      </c>
      <c r="AR47" s="244">
        <v>0</v>
      </c>
      <c r="AS47" s="239">
        <f t="shared" si="20"/>
        <v>0</v>
      </c>
      <c r="AT47" s="244">
        <v>0</v>
      </c>
      <c r="AU47" s="239">
        <f t="shared" si="21"/>
        <v>0</v>
      </c>
      <c r="AV47" s="244">
        <v>0</v>
      </c>
      <c r="AW47" s="239">
        <f t="shared" si="22"/>
        <v>0</v>
      </c>
      <c r="AX47" s="244">
        <v>0</v>
      </c>
      <c r="AY47" s="239">
        <f t="shared" si="23"/>
        <v>0</v>
      </c>
      <c r="AZ47" s="244">
        <v>0</v>
      </c>
      <c r="BA47" s="239">
        <f t="shared" si="24"/>
        <v>0</v>
      </c>
      <c r="BB47" s="244">
        <v>0</v>
      </c>
      <c r="BC47" s="239">
        <f t="shared" si="25"/>
        <v>0</v>
      </c>
      <c r="BD47" s="244">
        <v>0</v>
      </c>
      <c r="BE47" s="239">
        <f t="shared" si="26"/>
        <v>0</v>
      </c>
      <c r="BF47" s="244">
        <v>0</v>
      </c>
      <c r="BG47" s="239">
        <f t="shared" si="27"/>
        <v>0</v>
      </c>
      <c r="BH47" s="244">
        <v>0</v>
      </c>
      <c r="BI47" s="239">
        <f t="shared" si="28"/>
        <v>0</v>
      </c>
      <c r="BJ47" s="244">
        <v>0</v>
      </c>
      <c r="BK47" s="239">
        <f t="shared" si="29"/>
        <v>0</v>
      </c>
      <c r="BL47" s="244">
        <v>0</v>
      </c>
      <c r="BM47" s="239">
        <f t="shared" si="30"/>
        <v>0</v>
      </c>
      <c r="BN47" s="232"/>
      <c r="BO47" s="240">
        <f t="shared" si="31"/>
        <v>0</v>
      </c>
      <c r="BP47" s="241">
        <f t="shared" si="32"/>
        <v>0</v>
      </c>
      <c r="BQ47" s="258"/>
      <c r="BR47" s="243"/>
    </row>
    <row r="48" spans="1:70" ht="15.75" thickBot="1">
      <c r="A48" s="250">
        <v>1308</v>
      </c>
      <c r="B48" s="251" t="s">
        <v>409</v>
      </c>
      <c r="C48" s="253">
        <v>7.9</v>
      </c>
      <c r="D48" s="244">
        <v>0</v>
      </c>
      <c r="E48" s="239">
        <f t="shared" si="0"/>
        <v>0</v>
      </c>
      <c r="F48" s="238">
        <v>0</v>
      </c>
      <c r="G48" s="239">
        <f t="shared" si="1"/>
        <v>0</v>
      </c>
      <c r="H48" s="238">
        <v>0</v>
      </c>
      <c r="I48" s="239">
        <f t="shared" si="2"/>
        <v>0</v>
      </c>
      <c r="J48" s="238">
        <v>0</v>
      </c>
      <c r="K48" s="239">
        <f t="shared" si="3"/>
        <v>0</v>
      </c>
      <c r="L48" s="238">
        <v>0</v>
      </c>
      <c r="M48" s="239">
        <f t="shared" si="4"/>
        <v>0</v>
      </c>
      <c r="N48" s="238">
        <v>0</v>
      </c>
      <c r="O48" s="239">
        <f t="shared" si="5"/>
        <v>0</v>
      </c>
      <c r="P48" s="238">
        <v>0</v>
      </c>
      <c r="Q48" s="239">
        <f t="shared" si="6"/>
        <v>0</v>
      </c>
      <c r="R48" s="238">
        <v>0</v>
      </c>
      <c r="S48" s="239">
        <f t="shared" si="7"/>
        <v>0</v>
      </c>
      <c r="T48" s="238">
        <v>0</v>
      </c>
      <c r="U48" s="239">
        <f>T48*C48</f>
        <v>0</v>
      </c>
      <c r="V48" s="244">
        <v>0</v>
      </c>
      <c r="W48" s="239">
        <f t="shared" si="9"/>
        <v>0</v>
      </c>
      <c r="X48" s="244">
        <v>0</v>
      </c>
      <c r="Y48" s="239">
        <f t="shared" si="10"/>
        <v>0</v>
      </c>
      <c r="Z48" s="244">
        <v>0</v>
      </c>
      <c r="AA48" s="239">
        <f t="shared" si="11"/>
        <v>0</v>
      </c>
      <c r="AB48" s="244">
        <v>0</v>
      </c>
      <c r="AC48" s="239">
        <f t="shared" si="12"/>
        <v>0</v>
      </c>
      <c r="AD48" s="244">
        <v>0</v>
      </c>
      <c r="AE48" s="239">
        <f t="shared" si="13"/>
        <v>0</v>
      </c>
      <c r="AF48" s="244">
        <v>0</v>
      </c>
      <c r="AG48" s="239">
        <f t="shared" si="14"/>
        <v>0</v>
      </c>
      <c r="AH48" s="244">
        <v>0</v>
      </c>
      <c r="AI48" s="239">
        <f t="shared" si="15"/>
        <v>0</v>
      </c>
      <c r="AJ48" s="244">
        <v>0</v>
      </c>
      <c r="AK48" s="239">
        <f t="shared" si="16"/>
        <v>0</v>
      </c>
      <c r="AL48" s="244">
        <v>0</v>
      </c>
      <c r="AM48" s="239">
        <f t="shared" si="17"/>
        <v>0</v>
      </c>
      <c r="AN48" s="238">
        <v>0</v>
      </c>
      <c r="AO48" s="239">
        <f t="shared" si="18"/>
        <v>0</v>
      </c>
      <c r="AP48" s="244">
        <v>0</v>
      </c>
      <c r="AQ48" s="239">
        <f t="shared" si="19"/>
        <v>0</v>
      </c>
      <c r="AR48" s="244">
        <v>0</v>
      </c>
      <c r="AS48" s="239">
        <f t="shared" si="20"/>
        <v>0</v>
      </c>
      <c r="AT48" s="244">
        <v>0</v>
      </c>
      <c r="AU48" s="239">
        <f t="shared" si="21"/>
        <v>0</v>
      </c>
      <c r="AV48" s="244">
        <v>0</v>
      </c>
      <c r="AW48" s="239">
        <f t="shared" si="22"/>
        <v>0</v>
      </c>
      <c r="AX48" s="244">
        <v>0</v>
      </c>
      <c r="AY48" s="239">
        <f t="shared" si="23"/>
        <v>0</v>
      </c>
      <c r="AZ48" s="244">
        <v>0</v>
      </c>
      <c r="BA48" s="239">
        <f t="shared" si="24"/>
        <v>0</v>
      </c>
      <c r="BB48" s="244">
        <v>0</v>
      </c>
      <c r="BC48" s="239">
        <f t="shared" si="25"/>
        <v>0</v>
      </c>
      <c r="BD48" s="244">
        <v>0</v>
      </c>
      <c r="BE48" s="239">
        <f t="shared" si="26"/>
        <v>0</v>
      </c>
      <c r="BF48" s="244">
        <v>0</v>
      </c>
      <c r="BG48" s="239">
        <f t="shared" si="27"/>
        <v>0</v>
      </c>
      <c r="BH48" s="244">
        <v>0</v>
      </c>
      <c r="BI48" s="239">
        <f t="shared" si="28"/>
        <v>0</v>
      </c>
      <c r="BJ48" s="244">
        <v>0</v>
      </c>
      <c r="BK48" s="239">
        <f t="shared" si="29"/>
        <v>0</v>
      </c>
      <c r="BL48" s="244">
        <v>0</v>
      </c>
      <c r="BM48" s="239">
        <f t="shared" si="30"/>
        <v>0</v>
      </c>
      <c r="BN48" s="232"/>
      <c r="BO48" s="240">
        <f t="shared" si="31"/>
        <v>0</v>
      </c>
      <c r="BP48" s="241">
        <f t="shared" si="32"/>
        <v>0</v>
      </c>
      <c r="BQ48" s="258"/>
      <c r="BR48" s="243"/>
    </row>
    <row r="49" spans="1:70" ht="15.75" thickBot="1">
      <c r="A49" s="250">
        <v>1309</v>
      </c>
      <c r="B49" s="251" t="s">
        <v>410</v>
      </c>
      <c r="C49" s="253">
        <v>7.9</v>
      </c>
      <c r="D49" s="244">
        <v>0</v>
      </c>
      <c r="E49" s="239">
        <f t="shared" si="0"/>
        <v>0</v>
      </c>
      <c r="F49" s="238">
        <v>0</v>
      </c>
      <c r="G49" s="239">
        <f t="shared" si="1"/>
        <v>0</v>
      </c>
      <c r="H49" s="238">
        <v>0</v>
      </c>
      <c r="I49" s="239">
        <f t="shared" si="2"/>
        <v>0</v>
      </c>
      <c r="J49" s="238">
        <v>0</v>
      </c>
      <c r="K49" s="239">
        <f t="shared" si="3"/>
        <v>0</v>
      </c>
      <c r="L49" s="238">
        <v>0</v>
      </c>
      <c r="M49" s="239">
        <f t="shared" si="4"/>
        <v>0</v>
      </c>
      <c r="N49" s="238">
        <v>0</v>
      </c>
      <c r="O49" s="239">
        <f t="shared" si="5"/>
        <v>0</v>
      </c>
      <c r="P49" s="238">
        <v>0</v>
      </c>
      <c r="Q49" s="239">
        <f t="shared" si="6"/>
        <v>0</v>
      </c>
      <c r="R49" s="238">
        <v>0</v>
      </c>
      <c r="S49" s="239">
        <f t="shared" si="7"/>
        <v>0</v>
      </c>
      <c r="T49" s="238">
        <v>0</v>
      </c>
      <c r="U49" s="239">
        <f>T49*C49</f>
        <v>0</v>
      </c>
      <c r="V49" s="244">
        <v>0</v>
      </c>
      <c r="W49" s="239">
        <f t="shared" si="9"/>
        <v>0</v>
      </c>
      <c r="X49" s="244">
        <v>0</v>
      </c>
      <c r="Y49" s="239">
        <f t="shared" si="10"/>
        <v>0</v>
      </c>
      <c r="Z49" s="244">
        <v>0</v>
      </c>
      <c r="AA49" s="239">
        <f t="shared" si="11"/>
        <v>0</v>
      </c>
      <c r="AB49" s="244">
        <v>0</v>
      </c>
      <c r="AC49" s="239">
        <f t="shared" si="12"/>
        <v>0</v>
      </c>
      <c r="AD49" s="244">
        <v>0</v>
      </c>
      <c r="AE49" s="239">
        <f t="shared" si="13"/>
        <v>0</v>
      </c>
      <c r="AF49" s="244">
        <v>0</v>
      </c>
      <c r="AG49" s="239">
        <f t="shared" si="14"/>
        <v>0</v>
      </c>
      <c r="AH49" s="244">
        <v>0</v>
      </c>
      <c r="AI49" s="239">
        <f t="shared" si="15"/>
        <v>0</v>
      </c>
      <c r="AJ49" s="244">
        <v>0</v>
      </c>
      <c r="AK49" s="239">
        <f t="shared" si="16"/>
        <v>0</v>
      </c>
      <c r="AL49" s="244">
        <v>0</v>
      </c>
      <c r="AM49" s="239">
        <f t="shared" si="17"/>
        <v>0</v>
      </c>
      <c r="AN49" s="238">
        <v>0</v>
      </c>
      <c r="AO49" s="239">
        <f t="shared" si="18"/>
        <v>0</v>
      </c>
      <c r="AP49" s="244">
        <v>0</v>
      </c>
      <c r="AQ49" s="239">
        <f t="shared" si="19"/>
        <v>0</v>
      </c>
      <c r="AR49" s="244">
        <v>0</v>
      </c>
      <c r="AS49" s="239">
        <f t="shared" si="20"/>
        <v>0</v>
      </c>
      <c r="AT49" s="244">
        <v>0</v>
      </c>
      <c r="AU49" s="239">
        <f t="shared" si="21"/>
        <v>0</v>
      </c>
      <c r="AV49" s="244">
        <v>0</v>
      </c>
      <c r="AW49" s="239">
        <f t="shared" si="22"/>
        <v>0</v>
      </c>
      <c r="AX49" s="244">
        <v>0</v>
      </c>
      <c r="AY49" s="239">
        <f t="shared" si="23"/>
        <v>0</v>
      </c>
      <c r="AZ49" s="244">
        <v>0</v>
      </c>
      <c r="BA49" s="239">
        <f t="shared" si="24"/>
        <v>0</v>
      </c>
      <c r="BB49" s="244">
        <v>0</v>
      </c>
      <c r="BC49" s="239">
        <f t="shared" si="25"/>
        <v>0</v>
      </c>
      <c r="BD49" s="244">
        <v>0</v>
      </c>
      <c r="BE49" s="239">
        <f t="shared" si="26"/>
        <v>0</v>
      </c>
      <c r="BF49" s="244">
        <v>0</v>
      </c>
      <c r="BG49" s="239">
        <f t="shared" si="27"/>
        <v>0</v>
      </c>
      <c r="BH49" s="244">
        <v>0</v>
      </c>
      <c r="BI49" s="239">
        <f t="shared" si="28"/>
        <v>0</v>
      </c>
      <c r="BJ49" s="244">
        <v>0</v>
      </c>
      <c r="BK49" s="239">
        <f t="shared" si="29"/>
        <v>0</v>
      </c>
      <c r="BL49" s="244">
        <v>0</v>
      </c>
      <c r="BM49" s="239">
        <f t="shared" si="30"/>
        <v>0</v>
      </c>
      <c r="BN49" s="232"/>
      <c r="BO49" s="240">
        <f t="shared" si="31"/>
        <v>0</v>
      </c>
      <c r="BP49" s="241">
        <f t="shared" si="32"/>
        <v>0</v>
      </c>
      <c r="BQ49" s="258"/>
      <c r="BR49" s="243"/>
    </row>
    <row r="50" spans="1:70" ht="15.75" thickBot="1">
      <c r="A50" s="250">
        <v>1310</v>
      </c>
      <c r="B50" s="251" t="s">
        <v>411</v>
      </c>
      <c r="C50" s="253">
        <v>7.9</v>
      </c>
      <c r="D50" s="244">
        <v>0</v>
      </c>
      <c r="E50" s="239">
        <f t="shared" si="0"/>
        <v>0</v>
      </c>
      <c r="F50" s="238">
        <v>0</v>
      </c>
      <c r="G50" s="239">
        <f t="shared" si="1"/>
        <v>0</v>
      </c>
      <c r="H50" s="238">
        <v>0</v>
      </c>
      <c r="I50" s="239">
        <f t="shared" si="2"/>
        <v>0</v>
      </c>
      <c r="J50" s="238">
        <v>0</v>
      </c>
      <c r="K50" s="239">
        <f t="shared" si="3"/>
        <v>0</v>
      </c>
      <c r="L50" s="238">
        <v>0</v>
      </c>
      <c r="M50" s="239">
        <f t="shared" si="4"/>
        <v>0</v>
      </c>
      <c r="N50" s="238">
        <v>0</v>
      </c>
      <c r="O50" s="239">
        <f t="shared" si="5"/>
        <v>0</v>
      </c>
      <c r="P50" s="238">
        <v>0</v>
      </c>
      <c r="Q50" s="239">
        <f t="shared" si="6"/>
        <v>0</v>
      </c>
      <c r="R50" s="238">
        <v>0</v>
      </c>
      <c r="S50" s="239">
        <f t="shared" si="7"/>
        <v>0</v>
      </c>
      <c r="T50" s="238">
        <v>0</v>
      </c>
      <c r="U50" s="239">
        <f>T50*E50</f>
        <v>0</v>
      </c>
      <c r="V50" s="244">
        <v>0</v>
      </c>
      <c r="W50" s="239">
        <f t="shared" si="9"/>
        <v>0</v>
      </c>
      <c r="X50" s="244">
        <v>0</v>
      </c>
      <c r="Y50" s="239">
        <f t="shared" si="10"/>
        <v>0</v>
      </c>
      <c r="Z50" s="244">
        <v>0</v>
      </c>
      <c r="AA50" s="239">
        <f t="shared" si="11"/>
        <v>0</v>
      </c>
      <c r="AB50" s="244">
        <v>0</v>
      </c>
      <c r="AC50" s="239">
        <f t="shared" si="12"/>
        <v>0</v>
      </c>
      <c r="AD50" s="244">
        <v>0</v>
      </c>
      <c r="AE50" s="239">
        <f t="shared" si="13"/>
        <v>0</v>
      </c>
      <c r="AF50" s="244">
        <v>0</v>
      </c>
      <c r="AG50" s="239">
        <f t="shared" si="14"/>
        <v>0</v>
      </c>
      <c r="AH50" s="244">
        <v>0</v>
      </c>
      <c r="AI50" s="239">
        <f t="shared" si="15"/>
        <v>0</v>
      </c>
      <c r="AJ50" s="244">
        <v>0</v>
      </c>
      <c r="AK50" s="239">
        <f t="shared" si="16"/>
        <v>0</v>
      </c>
      <c r="AL50" s="244">
        <v>0</v>
      </c>
      <c r="AM50" s="239">
        <f t="shared" si="17"/>
        <v>0</v>
      </c>
      <c r="AN50" s="238">
        <v>0</v>
      </c>
      <c r="AO50" s="239">
        <f t="shared" si="18"/>
        <v>0</v>
      </c>
      <c r="AP50" s="244">
        <v>0</v>
      </c>
      <c r="AQ50" s="239">
        <f t="shared" si="19"/>
        <v>0</v>
      </c>
      <c r="AR50" s="244">
        <v>0</v>
      </c>
      <c r="AS50" s="239">
        <f t="shared" si="20"/>
        <v>0</v>
      </c>
      <c r="AT50" s="244">
        <v>0</v>
      </c>
      <c r="AU50" s="239">
        <f t="shared" si="21"/>
        <v>0</v>
      </c>
      <c r="AV50" s="244">
        <v>0</v>
      </c>
      <c r="AW50" s="239">
        <f t="shared" si="22"/>
        <v>0</v>
      </c>
      <c r="AX50" s="244">
        <v>0</v>
      </c>
      <c r="AY50" s="239">
        <f t="shared" si="23"/>
        <v>0</v>
      </c>
      <c r="AZ50" s="244">
        <v>0</v>
      </c>
      <c r="BA50" s="239">
        <f t="shared" si="24"/>
        <v>0</v>
      </c>
      <c r="BB50" s="244">
        <v>0</v>
      </c>
      <c r="BC50" s="239">
        <f t="shared" si="25"/>
        <v>0</v>
      </c>
      <c r="BD50" s="244">
        <v>0</v>
      </c>
      <c r="BE50" s="239">
        <f t="shared" si="26"/>
        <v>0</v>
      </c>
      <c r="BF50" s="244">
        <v>0</v>
      </c>
      <c r="BG50" s="239">
        <f t="shared" si="27"/>
        <v>0</v>
      </c>
      <c r="BH50" s="244">
        <v>0</v>
      </c>
      <c r="BI50" s="239">
        <f t="shared" si="28"/>
        <v>0</v>
      </c>
      <c r="BJ50" s="244">
        <v>0</v>
      </c>
      <c r="BK50" s="239">
        <f t="shared" si="29"/>
        <v>0</v>
      </c>
      <c r="BL50" s="244">
        <v>0</v>
      </c>
      <c r="BM50" s="239">
        <f t="shared" si="30"/>
        <v>0</v>
      </c>
      <c r="BN50" s="232"/>
      <c r="BO50" s="240">
        <f t="shared" si="31"/>
        <v>0</v>
      </c>
      <c r="BP50" s="241">
        <f t="shared" si="32"/>
        <v>0</v>
      </c>
      <c r="BQ50" s="258"/>
      <c r="BR50" s="243"/>
    </row>
    <row r="51" spans="1:70" ht="15.75" thickBot="1">
      <c r="A51" s="250">
        <v>1311</v>
      </c>
      <c r="B51" s="251" t="s">
        <v>412</v>
      </c>
      <c r="C51" s="253">
        <v>7.9</v>
      </c>
      <c r="D51" s="244">
        <v>0</v>
      </c>
      <c r="E51" s="239">
        <f t="shared" si="0"/>
        <v>0</v>
      </c>
      <c r="F51" s="238">
        <v>0</v>
      </c>
      <c r="G51" s="239">
        <f t="shared" si="1"/>
        <v>0</v>
      </c>
      <c r="H51" s="238">
        <v>0</v>
      </c>
      <c r="I51" s="239">
        <f t="shared" si="2"/>
        <v>0</v>
      </c>
      <c r="J51" s="238">
        <v>0</v>
      </c>
      <c r="K51" s="239">
        <f t="shared" si="3"/>
        <v>0</v>
      </c>
      <c r="L51" s="238">
        <v>0</v>
      </c>
      <c r="M51" s="239">
        <f t="shared" si="4"/>
        <v>0</v>
      </c>
      <c r="N51" s="238">
        <v>0</v>
      </c>
      <c r="O51" s="239">
        <f t="shared" si="5"/>
        <v>0</v>
      </c>
      <c r="P51" s="238">
        <v>0</v>
      </c>
      <c r="Q51" s="239">
        <f t="shared" si="6"/>
        <v>0</v>
      </c>
      <c r="R51" s="238">
        <v>0</v>
      </c>
      <c r="S51" s="239">
        <f t="shared" si="7"/>
        <v>0</v>
      </c>
      <c r="T51" s="238">
        <v>0</v>
      </c>
      <c r="U51" s="239">
        <f>T51*C51</f>
        <v>0</v>
      </c>
      <c r="V51" s="244">
        <v>0</v>
      </c>
      <c r="W51" s="239">
        <f t="shared" si="9"/>
        <v>0</v>
      </c>
      <c r="X51" s="244">
        <v>0</v>
      </c>
      <c r="Y51" s="239">
        <f t="shared" si="10"/>
        <v>0</v>
      </c>
      <c r="Z51" s="244">
        <v>0</v>
      </c>
      <c r="AA51" s="239">
        <f t="shared" si="11"/>
        <v>0</v>
      </c>
      <c r="AB51" s="244">
        <v>0</v>
      </c>
      <c r="AC51" s="239">
        <f t="shared" si="12"/>
        <v>0</v>
      </c>
      <c r="AD51" s="244">
        <v>0</v>
      </c>
      <c r="AE51" s="239">
        <f t="shared" si="13"/>
        <v>0</v>
      </c>
      <c r="AF51" s="244">
        <v>0</v>
      </c>
      <c r="AG51" s="239">
        <f t="shared" si="14"/>
        <v>0</v>
      </c>
      <c r="AH51" s="244">
        <v>0</v>
      </c>
      <c r="AI51" s="239">
        <f t="shared" si="15"/>
        <v>0</v>
      </c>
      <c r="AJ51" s="244">
        <v>0</v>
      </c>
      <c r="AK51" s="239">
        <f t="shared" si="16"/>
        <v>0</v>
      </c>
      <c r="AL51" s="244">
        <v>0</v>
      </c>
      <c r="AM51" s="239">
        <f t="shared" si="17"/>
        <v>0</v>
      </c>
      <c r="AN51" s="238">
        <v>0</v>
      </c>
      <c r="AO51" s="239">
        <f t="shared" si="18"/>
        <v>0</v>
      </c>
      <c r="AP51" s="244">
        <v>0</v>
      </c>
      <c r="AQ51" s="239">
        <f t="shared" si="19"/>
        <v>0</v>
      </c>
      <c r="AR51" s="244">
        <v>0</v>
      </c>
      <c r="AS51" s="239">
        <f t="shared" si="20"/>
        <v>0</v>
      </c>
      <c r="AT51" s="244">
        <v>0</v>
      </c>
      <c r="AU51" s="239">
        <f t="shared" si="21"/>
        <v>0</v>
      </c>
      <c r="AV51" s="244">
        <v>0</v>
      </c>
      <c r="AW51" s="239">
        <f t="shared" si="22"/>
        <v>0</v>
      </c>
      <c r="AX51" s="244">
        <v>0</v>
      </c>
      <c r="AY51" s="239">
        <f t="shared" si="23"/>
        <v>0</v>
      </c>
      <c r="AZ51" s="244">
        <v>0</v>
      </c>
      <c r="BA51" s="239">
        <f t="shared" si="24"/>
        <v>0</v>
      </c>
      <c r="BB51" s="244">
        <v>0</v>
      </c>
      <c r="BC51" s="239">
        <f t="shared" si="25"/>
        <v>0</v>
      </c>
      <c r="BD51" s="244">
        <v>0</v>
      </c>
      <c r="BE51" s="239">
        <f t="shared" si="26"/>
        <v>0</v>
      </c>
      <c r="BF51" s="244">
        <v>0</v>
      </c>
      <c r="BG51" s="239">
        <f t="shared" si="27"/>
        <v>0</v>
      </c>
      <c r="BH51" s="244">
        <v>0</v>
      </c>
      <c r="BI51" s="239">
        <f t="shared" si="28"/>
        <v>0</v>
      </c>
      <c r="BJ51" s="244">
        <v>0</v>
      </c>
      <c r="BK51" s="239">
        <f t="shared" si="29"/>
        <v>0</v>
      </c>
      <c r="BL51" s="244">
        <v>0</v>
      </c>
      <c r="BM51" s="239">
        <f t="shared" si="30"/>
        <v>0</v>
      </c>
      <c r="BN51" s="232"/>
      <c r="BO51" s="240">
        <f t="shared" si="31"/>
        <v>0</v>
      </c>
      <c r="BP51" s="241">
        <f t="shared" si="32"/>
        <v>0</v>
      </c>
      <c r="BQ51" s="258"/>
      <c r="BR51" s="243"/>
    </row>
    <row r="52" spans="1:70" ht="15.75" thickBot="1">
      <c r="A52" s="250">
        <v>1312</v>
      </c>
      <c r="B52" s="251" t="s">
        <v>413</v>
      </c>
      <c r="C52" s="253">
        <v>7.9</v>
      </c>
      <c r="D52" s="244">
        <v>0</v>
      </c>
      <c r="E52" s="239">
        <f t="shared" si="0"/>
        <v>0</v>
      </c>
      <c r="F52" s="238">
        <v>0</v>
      </c>
      <c r="G52" s="239">
        <f t="shared" si="1"/>
        <v>0</v>
      </c>
      <c r="H52" s="238">
        <v>0</v>
      </c>
      <c r="I52" s="239">
        <f t="shared" si="2"/>
        <v>0</v>
      </c>
      <c r="J52" s="238">
        <v>0</v>
      </c>
      <c r="K52" s="239">
        <f t="shared" si="3"/>
        <v>0</v>
      </c>
      <c r="L52" s="238">
        <v>0</v>
      </c>
      <c r="M52" s="239">
        <f t="shared" si="4"/>
        <v>0</v>
      </c>
      <c r="N52" s="238">
        <v>0</v>
      </c>
      <c r="O52" s="239">
        <f t="shared" si="5"/>
        <v>0</v>
      </c>
      <c r="P52" s="238">
        <v>0</v>
      </c>
      <c r="Q52" s="239">
        <f t="shared" si="6"/>
        <v>0</v>
      </c>
      <c r="R52" s="238">
        <v>0</v>
      </c>
      <c r="S52" s="239">
        <f t="shared" si="7"/>
        <v>0</v>
      </c>
      <c r="T52" s="238">
        <v>0</v>
      </c>
      <c r="U52" s="239">
        <f t="shared" ref="U52:U64" si="66">T52*C52</f>
        <v>0</v>
      </c>
      <c r="V52" s="244">
        <v>0</v>
      </c>
      <c r="W52" s="239">
        <f t="shared" si="9"/>
        <v>0</v>
      </c>
      <c r="X52" s="244">
        <v>0</v>
      </c>
      <c r="Y52" s="239">
        <f t="shared" si="10"/>
        <v>0</v>
      </c>
      <c r="Z52" s="244">
        <v>0</v>
      </c>
      <c r="AA52" s="239">
        <f t="shared" si="11"/>
        <v>0</v>
      </c>
      <c r="AB52" s="244">
        <v>0</v>
      </c>
      <c r="AC52" s="239">
        <f t="shared" si="12"/>
        <v>0</v>
      </c>
      <c r="AD52" s="244">
        <v>0</v>
      </c>
      <c r="AE52" s="239">
        <f t="shared" si="13"/>
        <v>0</v>
      </c>
      <c r="AF52" s="244">
        <v>0</v>
      </c>
      <c r="AG52" s="239">
        <f t="shared" si="14"/>
        <v>0</v>
      </c>
      <c r="AH52" s="244">
        <v>0</v>
      </c>
      <c r="AI52" s="239">
        <f t="shared" si="15"/>
        <v>0</v>
      </c>
      <c r="AJ52" s="244">
        <v>0</v>
      </c>
      <c r="AK52" s="239">
        <f t="shared" si="16"/>
        <v>0</v>
      </c>
      <c r="AL52" s="244">
        <v>0</v>
      </c>
      <c r="AM52" s="239">
        <f t="shared" si="17"/>
        <v>0</v>
      </c>
      <c r="AN52" s="238">
        <v>0</v>
      </c>
      <c r="AO52" s="239">
        <f t="shared" si="18"/>
        <v>0</v>
      </c>
      <c r="AP52" s="244">
        <v>0</v>
      </c>
      <c r="AQ52" s="239">
        <f t="shared" si="19"/>
        <v>0</v>
      </c>
      <c r="AR52" s="244">
        <v>0</v>
      </c>
      <c r="AS52" s="239">
        <f t="shared" si="20"/>
        <v>0</v>
      </c>
      <c r="AT52" s="244">
        <v>0</v>
      </c>
      <c r="AU52" s="239">
        <f t="shared" si="21"/>
        <v>0</v>
      </c>
      <c r="AV52" s="244">
        <v>0</v>
      </c>
      <c r="AW52" s="239">
        <f t="shared" si="22"/>
        <v>0</v>
      </c>
      <c r="AX52" s="244">
        <v>0</v>
      </c>
      <c r="AY52" s="239">
        <f t="shared" si="23"/>
        <v>0</v>
      </c>
      <c r="AZ52" s="244">
        <v>0</v>
      </c>
      <c r="BA52" s="239">
        <f t="shared" si="24"/>
        <v>0</v>
      </c>
      <c r="BB52" s="244">
        <v>0</v>
      </c>
      <c r="BC52" s="239">
        <f t="shared" si="25"/>
        <v>0</v>
      </c>
      <c r="BD52" s="244">
        <v>0</v>
      </c>
      <c r="BE52" s="239">
        <f t="shared" si="26"/>
        <v>0</v>
      </c>
      <c r="BF52" s="244">
        <v>0</v>
      </c>
      <c r="BG52" s="239">
        <f t="shared" si="27"/>
        <v>0</v>
      </c>
      <c r="BH52" s="244">
        <v>0</v>
      </c>
      <c r="BI52" s="239">
        <f t="shared" si="28"/>
        <v>0</v>
      </c>
      <c r="BJ52" s="244">
        <v>0</v>
      </c>
      <c r="BK52" s="239">
        <f t="shared" si="29"/>
        <v>0</v>
      </c>
      <c r="BL52" s="244">
        <v>0</v>
      </c>
      <c r="BM52" s="239">
        <f t="shared" si="30"/>
        <v>0</v>
      </c>
      <c r="BN52" s="232"/>
      <c r="BO52" s="240">
        <f t="shared" si="31"/>
        <v>0</v>
      </c>
      <c r="BP52" s="241">
        <f t="shared" si="32"/>
        <v>0</v>
      </c>
      <c r="BQ52" s="258"/>
      <c r="BR52" s="243"/>
    </row>
    <row r="53" spans="1:70" ht="15.75" thickBot="1">
      <c r="A53" s="250">
        <v>3001</v>
      </c>
      <c r="B53" s="251" t="s">
        <v>414</v>
      </c>
      <c r="C53" s="253">
        <v>12.9</v>
      </c>
      <c r="D53" s="244">
        <v>0</v>
      </c>
      <c r="E53" s="239">
        <f>D53*C53</f>
        <v>0</v>
      </c>
      <c r="F53" s="238">
        <v>0</v>
      </c>
      <c r="G53" s="239">
        <f>F53*C53</f>
        <v>0</v>
      </c>
      <c r="H53" s="238">
        <v>0</v>
      </c>
      <c r="I53" s="239">
        <f t="shared" si="2"/>
        <v>0</v>
      </c>
      <c r="J53" s="238">
        <v>0</v>
      </c>
      <c r="K53" s="239">
        <f>J53*C53</f>
        <v>0</v>
      </c>
      <c r="L53" s="238">
        <v>0</v>
      </c>
      <c r="M53" s="239">
        <f t="shared" si="4"/>
        <v>0</v>
      </c>
      <c r="N53" s="238">
        <v>0</v>
      </c>
      <c r="O53" s="239">
        <f t="shared" si="5"/>
        <v>0</v>
      </c>
      <c r="P53" s="238">
        <v>0</v>
      </c>
      <c r="Q53" s="239">
        <f t="shared" si="6"/>
        <v>0</v>
      </c>
      <c r="R53" s="238">
        <v>0</v>
      </c>
      <c r="S53" s="239">
        <f t="shared" si="7"/>
        <v>0</v>
      </c>
      <c r="T53" s="238">
        <v>0</v>
      </c>
      <c r="U53" s="239">
        <f t="shared" si="66"/>
        <v>0</v>
      </c>
      <c r="V53" s="238">
        <v>0</v>
      </c>
      <c r="W53" s="239">
        <f t="shared" si="9"/>
        <v>0</v>
      </c>
      <c r="X53" s="238">
        <v>0</v>
      </c>
      <c r="Y53" s="239">
        <f t="shared" si="10"/>
        <v>0</v>
      </c>
      <c r="Z53" s="238">
        <v>0</v>
      </c>
      <c r="AA53" s="239">
        <f t="shared" si="11"/>
        <v>0</v>
      </c>
      <c r="AB53" s="244">
        <v>0</v>
      </c>
      <c r="AC53" s="239">
        <f t="shared" si="12"/>
        <v>0</v>
      </c>
      <c r="AD53" s="244">
        <v>0</v>
      </c>
      <c r="AE53" s="239">
        <f t="shared" si="13"/>
        <v>0</v>
      </c>
      <c r="AF53" s="244">
        <v>0</v>
      </c>
      <c r="AG53" s="239">
        <f t="shared" si="14"/>
        <v>0</v>
      </c>
      <c r="AH53" s="244">
        <v>0</v>
      </c>
      <c r="AI53" s="239">
        <f t="shared" ref="AI53:AI62" si="67">AH53*AG53</f>
        <v>0</v>
      </c>
      <c r="AJ53" s="244">
        <v>0</v>
      </c>
      <c r="AK53" s="239">
        <f t="shared" si="16"/>
        <v>0</v>
      </c>
      <c r="AL53" s="244">
        <v>0</v>
      </c>
      <c r="AM53" s="239">
        <f t="shared" si="17"/>
        <v>0</v>
      </c>
      <c r="AN53" s="238">
        <v>0</v>
      </c>
      <c r="AO53" s="239">
        <f t="shared" si="18"/>
        <v>0</v>
      </c>
      <c r="AP53" s="244">
        <v>0</v>
      </c>
      <c r="AQ53" s="239">
        <f t="shared" si="19"/>
        <v>0</v>
      </c>
      <c r="AR53" s="244">
        <v>0</v>
      </c>
      <c r="AS53" s="239">
        <f t="shared" si="20"/>
        <v>0</v>
      </c>
      <c r="AT53" s="244">
        <v>0</v>
      </c>
      <c r="AU53" s="239">
        <f t="shared" si="21"/>
        <v>0</v>
      </c>
      <c r="AV53" s="244">
        <v>0</v>
      </c>
      <c r="AW53" s="239">
        <f t="shared" si="22"/>
        <v>0</v>
      </c>
      <c r="AX53" s="244">
        <v>0</v>
      </c>
      <c r="AY53" s="239">
        <f t="shared" si="23"/>
        <v>0</v>
      </c>
      <c r="AZ53" s="244">
        <v>0</v>
      </c>
      <c r="BA53" s="239">
        <f t="shared" si="24"/>
        <v>0</v>
      </c>
      <c r="BB53" s="244">
        <v>0</v>
      </c>
      <c r="BC53" s="239">
        <f t="shared" si="25"/>
        <v>0</v>
      </c>
      <c r="BD53" s="244">
        <v>0</v>
      </c>
      <c r="BE53" s="239">
        <f t="shared" si="26"/>
        <v>0</v>
      </c>
      <c r="BF53" s="244">
        <v>0</v>
      </c>
      <c r="BG53" s="239">
        <f t="shared" si="27"/>
        <v>0</v>
      </c>
      <c r="BH53" s="244">
        <v>0</v>
      </c>
      <c r="BI53" s="239">
        <f>BH53*C53</f>
        <v>0</v>
      </c>
      <c r="BJ53" s="244">
        <v>0</v>
      </c>
      <c r="BK53" s="239">
        <f t="shared" si="29"/>
        <v>0</v>
      </c>
      <c r="BL53" s="244">
        <v>0</v>
      </c>
      <c r="BM53" s="239">
        <f t="shared" si="30"/>
        <v>0</v>
      </c>
      <c r="BN53" s="232"/>
      <c r="BO53" s="240">
        <f t="shared" si="31"/>
        <v>0</v>
      </c>
      <c r="BP53" s="241">
        <f t="shared" si="32"/>
        <v>0</v>
      </c>
      <c r="BQ53" s="258"/>
      <c r="BR53" s="243"/>
    </row>
    <row r="54" spans="1:70" ht="15.75" thickBot="1">
      <c r="A54" s="250">
        <v>3002</v>
      </c>
      <c r="B54" s="251" t="s">
        <v>415</v>
      </c>
      <c r="C54" s="253">
        <v>12.9</v>
      </c>
      <c r="D54" s="244">
        <v>0</v>
      </c>
      <c r="E54" s="239">
        <f t="shared" ref="E54:E62" si="68">D54*C54</f>
        <v>0</v>
      </c>
      <c r="F54" s="238">
        <v>0</v>
      </c>
      <c r="G54" s="239">
        <f t="shared" ref="G54:G64" si="69">F54*C54</f>
        <v>0</v>
      </c>
      <c r="H54" s="238">
        <v>0</v>
      </c>
      <c r="I54" s="239">
        <f t="shared" si="2"/>
        <v>0</v>
      </c>
      <c r="J54" s="238">
        <v>0</v>
      </c>
      <c r="K54" s="239">
        <f t="shared" ref="K54:K64" si="70">J54*C54</f>
        <v>0</v>
      </c>
      <c r="L54" s="238">
        <v>0</v>
      </c>
      <c r="M54" s="239">
        <f t="shared" si="4"/>
        <v>0</v>
      </c>
      <c r="N54" s="238">
        <v>0</v>
      </c>
      <c r="O54" s="239">
        <f t="shared" si="5"/>
        <v>0</v>
      </c>
      <c r="P54" s="238">
        <v>0</v>
      </c>
      <c r="Q54" s="239">
        <f t="shared" si="6"/>
        <v>0</v>
      </c>
      <c r="R54" s="238">
        <v>0</v>
      </c>
      <c r="S54" s="239">
        <f t="shared" si="7"/>
        <v>0</v>
      </c>
      <c r="T54" s="238">
        <v>0</v>
      </c>
      <c r="U54" s="239">
        <f t="shared" si="66"/>
        <v>0</v>
      </c>
      <c r="V54" s="238">
        <v>0</v>
      </c>
      <c r="W54" s="239">
        <f t="shared" si="9"/>
        <v>0</v>
      </c>
      <c r="X54" s="238">
        <v>0</v>
      </c>
      <c r="Y54" s="239">
        <f t="shared" si="10"/>
        <v>0</v>
      </c>
      <c r="Z54" s="238">
        <v>0</v>
      </c>
      <c r="AA54" s="239">
        <f t="shared" si="11"/>
        <v>0</v>
      </c>
      <c r="AB54" s="244">
        <v>0</v>
      </c>
      <c r="AC54" s="239">
        <f t="shared" si="12"/>
        <v>0</v>
      </c>
      <c r="AD54" s="244">
        <v>0</v>
      </c>
      <c r="AE54" s="239">
        <f t="shared" si="13"/>
        <v>0</v>
      </c>
      <c r="AF54" s="244">
        <v>0</v>
      </c>
      <c r="AG54" s="239">
        <f t="shared" si="14"/>
        <v>0</v>
      </c>
      <c r="AH54" s="244">
        <v>0</v>
      </c>
      <c r="AI54" s="239">
        <f t="shared" si="67"/>
        <v>0</v>
      </c>
      <c r="AJ54" s="244">
        <v>0</v>
      </c>
      <c r="AK54" s="239">
        <f t="shared" si="16"/>
        <v>0</v>
      </c>
      <c r="AL54" s="244">
        <v>0</v>
      </c>
      <c r="AM54" s="239">
        <f t="shared" si="17"/>
        <v>0</v>
      </c>
      <c r="AN54" s="238">
        <v>0</v>
      </c>
      <c r="AO54" s="239">
        <f t="shared" si="18"/>
        <v>0</v>
      </c>
      <c r="AP54" s="244">
        <v>0</v>
      </c>
      <c r="AQ54" s="239">
        <f t="shared" si="19"/>
        <v>0</v>
      </c>
      <c r="AR54" s="244">
        <v>0</v>
      </c>
      <c r="AS54" s="239">
        <f t="shared" si="20"/>
        <v>0</v>
      </c>
      <c r="AT54" s="244">
        <v>0</v>
      </c>
      <c r="AU54" s="239">
        <f t="shared" si="21"/>
        <v>0</v>
      </c>
      <c r="AV54" s="244">
        <v>0</v>
      </c>
      <c r="AW54" s="239">
        <f t="shared" si="22"/>
        <v>0</v>
      </c>
      <c r="AX54" s="244">
        <v>0</v>
      </c>
      <c r="AY54" s="239">
        <f t="shared" si="23"/>
        <v>0</v>
      </c>
      <c r="AZ54" s="244">
        <v>0</v>
      </c>
      <c r="BA54" s="239">
        <f t="shared" si="24"/>
        <v>0</v>
      </c>
      <c r="BB54" s="244">
        <v>0</v>
      </c>
      <c r="BC54" s="239">
        <f t="shared" si="25"/>
        <v>0</v>
      </c>
      <c r="BD54" s="244">
        <v>0</v>
      </c>
      <c r="BE54" s="239">
        <f t="shared" si="26"/>
        <v>0</v>
      </c>
      <c r="BF54" s="244">
        <v>0</v>
      </c>
      <c r="BG54" s="239">
        <f t="shared" si="27"/>
        <v>0</v>
      </c>
      <c r="BH54" s="244">
        <v>0</v>
      </c>
      <c r="BI54" s="239">
        <f t="shared" ref="BI54:BI64" si="71">BH54*C54</f>
        <v>0</v>
      </c>
      <c r="BJ54" s="244">
        <v>0</v>
      </c>
      <c r="BK54" s="239">
        <f t="shared" si="29"/>
        <v>0</v>
      </c>
      <c r="BL54" s="244">
        <v>0</v>
      </c>
      <c r="BM54" s="239">
        <f t="shared" si="30"/>
        <v>0</v>
      </c>
      <c r="BN54" s="232"/>
      <c r="BO54" s="240">
        <f t="shared" si="31"/>
        <v>0</v>
      </c>
      <c r="BP54" s="241">
        <f t="shared" si="32"/>
        <v>0</v>
      </c>
      <c r="BQ54" s="258"/>
      <c r="BR54" s="243"/>
    </row>
    <row r="55" spans="1:70" ht="15.75" thickBot="1">
      <c r="A55" s="250">
        <v>3003</v>
      </c>
      <c r="B55" s="251" t="s">
        <v>416</v>
      </c>
      <c r="C55" s="253">
        <v>12.9</v>
      </c>
      <c r="D55" s="244">
        <v>0</v>
      </c>
      <c r="E55" s="239">
        <f t="shared" si="68"/>
        <v>0</v>
      </c>
      <c r="F55" s="238">
        <v>0</v>
      </c>
      <c r="G55" s="239">
        <f t="shared" si="69"/>
        <v>0</v>
      </c>
      <c r="H55" s="238">
        <v>0</v>
      </c>
      <c r="I55" s="239">
        <f t="shared" si="2"/>
        <v>0</v>
      </c>
      <c r="J55" s="238">
        <v>0</v>
      </c>
      <c r="K55" s="239">
        <f t="shared" si="70"/>
        <v>0</v>
      </c>
      <c r="L55" s="238">
        <v>0</v>
      </c>
      <c r="M55" s="239">
        <f t="shared" si="4"/>
        <v>0</v>
      </c>
      <c r="N55" s="238">
        <v>0</v>
      </c>
      <c r="O55" s="239">
        <f>N55*C55</f>
        <v>0</v>
      </c>
      <c r="P55" s="238">
        <v>0</v>
      </c>
      <c r="Q55" s="239">
        <f t="shared" si="6"/>
        <v>0</v>
      </c>
      <c r="R55" s="238">
        <v>0</v>
      </c>
      <c r="S55" s="239">
        <f t="shared" si="7"/>
        <v>0</v>
      </c>
      <c r="T55" s="238">
        <v>0</v>
      </c>
      <c r="U55" s="239">
        <f t="shared" si="66"/>
        <v>0</v>
      </c>
      <c r="V55" s="238">
        <v>0</v>
      </c>
      <c r="W55" s="239">
        <f t="shared" si="9"/>
        <v>0</v>
      </c>
      <c r="X55" s="238">
        <v>0</v>
      </c>
      <c r="Y55" s="239">
        <f t="shared" si="10"/>
        <v>0</v>
      </c>
      <c r="Z55" s="238">
        <v>0</v>
      </c>
      <c r="AA55" s="239">
        <f t="shared" si="11"/>
        <v>0</v>
      </c>
      <c r="AB55" s="244">
        <v>0</v>
      </c>
      <c r="AC55" s="239">
        <f t="shared" si="12"/>
        <v>0</v>
      </c>
      <c r="AD55" s="244">
        <v>0</v>
      </c>
      <c r="AE55" s="239">
        <f t="shared" si="13"/>
        <v>0</v>
      </c>
      <c r="AF55" s="244">
        <v>0</v>
      </c>
      <c r="AG55" s="239">
        <f t="shared" si="14"/>
        <v>0</v>
      </c>
      <c r="AH55" s="244">
        <v>0</v>
      </c>
      <c r="AI55" s="239">
        <f t="shared" si="67"/>
        <v>0</v>
      </c>
      <c r="AJ55" s="244">
        <v>0</v>
      </c>
      <c r="AK55" s="239">
        <f t="shared" si="16"/>
        <v>0</v>
      </c>
      <c r="AL55" s="244">
        <v>0</v>
      </c>
      <c r="AM55" s="239">
        <f t="shared" si="17"/>
        <v>0</v>
      </c>
      <c r="AN55" s="238">
        <v>0</v>
      </c>
      <c r="AO55" s="239">
        <f t="shared" si="18"/>
        <v>0</v>
      </c>
      <c r="AP55" s="244">
        <v>0</v>
      </c>
      <c r="AQ55" s="239">
        <f t="shared" si="19"/>
        <v>0</v>
      </c>
      <c r="AR55" s="244">
        <v>0</v>
      </c>
      <c r="AS55" s="239">
        <f t="shared" si="20"/>
        <v>0</v>
      </c>
      <c r="AT55" s="244">
        <v>0</v>
      </c>
      <c r="AU55" s="239">
        <f t="shared" si="21"/>
        <v>0</v>
      </c>
      <c r="AV55" s="244">
        <v>0</v>
      </c>
      <c r="AW55" s="239">
        <f t="shared" si="22"/>
        <v>0</v>
      </c>
      <c r="AX55" s="244">
        <v>0</v>
      </c>
      <c r="AY55" s="239">
        <f t="shared" si="23"/>
        <v>0</v>
      </c>
      <c r="AZ55" s="244">
        <v>0</v>
      </c>
      <c r="BA55" s="239">
        <f t="shared" si="24"/>
        <v>0</v>
      </c>
      <c r="BB55" s="244">
        <v>0</v>
      </c>
      <c r="BC55" s="239">
        <f t="shared" si="25"/>
        <v>0</v>
      </c>
      <c r="BD55" s="244">
        <v>0</v>
      </c>
      <c r="BE55" s="239">
        <f t="shared" si="26"/>
        <v>0</v>
      </c>
      <c r="BF55" s="244">
        <v>0</v>
      </c>
      <c r="BG55" s="239">
        <f t="shared" si="27"/>
        <v>0</v>
      </c>
      <c r="BH55" s="244">
        <v>0</v>
      </c>
      <c r="BI55" s="239">
        <f t="shared" si="71"/>
        <v>0</v>
      </c>
      <c r="BJ55" s="244">
        <v>0</v>
      </c>
      <c r="BK55" s="239">
        <f t="shared" si="29"/>
        <v>0</v>
      </c>
      <c r="BL55" s="244">
        <v>0</v>
      </c>
      <c r="BM55" s="239">
        <f t="shared" si="30"/>
        <v>0</v>
      </c>
      <c r="BN55" s="232"/>
      <c r="BO55" s="240">
        <f t="shared" si="31"/>
        <v>0</v>
      </c>
      <c r="BP55" s="241">
        <f t="shared" si="32"/>
        <v>0</v>
      </c>
      <c r="BQ55" s="258"/>
      <c r="BR55" s="243"/>
    </row>
    <row r="56" spans="1:70" ht="15.75" thickBot="1">
      <c r="A56" s="250">
        <v>3004</v>
      </c>
      <c r="B56" s="251" t="s">
        <v>417</v>
      </c>
      <c r="C56" s="253">
        <v>12.9</v>
      </c>
      <c r="D56" s="244">
        <v>0</v>
      </c>
      <c r="E56" s="239">
        <f t="shared" si="68"/>
        <v>0</v>
      </c>
      <c r="F56" s="238">
        <v>0</v>
      </c>
      <c r="G56" s="239">
        <f t="shared" si="69"/>
        <v>0</v>
      </c>
      <c r="H56" s="238">
        <v>0</v>
      </c>
      <c r="I56" s="239">
        <f t="shared" si="2"/>
        <v>0</v>
      </c>
      <c r="J56" s="238">
        <v>0</v>
      </c>
      <c r="K56" s="239">
        <f t="shared" si="70"/>
        <v>0</v>
      </c>
      <c r="L56" s="238">
        <v>0</v>
      </c>
      <c r="M56" s="239">
        <f t="shared" si="4"/>
        <v>0</v>
      </c>
      <c r="N56" s="238">
        <v>0</v>
      </c>
      <c r="O56" s="239">
        <f t="shared" ref="O56:O64" si="72">N56*C56</f>
        <v>0</v>
      </c>
      <c r="P56" s="238">
        <v>0</v>
      </c>
      <c r="Q56" s="239">
        <f t="shared" si="6"/>
        <v>0</v>
      </c>
      <c r="R56" s="238">
        <v>0</v>
      </c>
      <c r="S56" s="239">
        <f t="shared" si="7"/>
        <v>0</v>
      </c>
      <c r="T56" s="238">
        <v>0</v>
      </c>
      <c r="U56" s="239">
        <f t="shared" si="66"/>
        <v>0</v>
      </c>
      <c r="V56" s="238">
        <v>0</v>
      </c>
      <c r="W56" s="239">
        <f t="shared" si="9"/>
        <v>0</v>
      </c>
      <c r="X56" s="238">
        <v>0</v>
      </c>
      <c r="Y56" s="239">
        <f t="shared" si="10"/>
        <v>0</v>
      </c>
      <c r="Z56" s="238">
        <v>0</v>
      </c>
      <c r="AA56" s="239">
        <f t="shared" si="11"/>
        <v>0</v>
      </c>
      <c r="AB56" s="244">
        <v>0</v>
      </c>
      <c r="AC56" s="239">
        <f t="shared" si="12"/>
        <v>0</v>
      </c>
      <c r="AD56" s="244">
        <v>0</v>
      </c>
      <c r="AE56" s="239">
        <f t="shared" si="13"/>
        <v>0</v>
      </c>
      <c r="AF56" s="244">
        <v>0</v>
      </c>
      <c r="AG56" s="239">
        <f t="shared" si="14"/>
        <v>0</v>
      </c>
      <c r="AH56" s="244">
        <v>0</v>
      </c>
      <c r="AI56" s="239">
        <f t="shared" si="67"/>
        <v>0</v>
      </c>
      <c r="AJ56" s="244">
        <v>0</v>
      </c>
      <c r="AK56" s="239">
        <f t="shared" si="16"/>
        <v>0</v>
      </c>
      <c r="AL56" s="244">
        <v>0</v>
      </c>
      <c r="AM56" s="239">
        <f t="shared" si="17"/>
        <v>0</v>
      </c>
      <c r="AN56" s="238">
        <v>0</v>
      </c>
      <c r="AO56" s="239">
        <f t="shared" si="18"/>
        <v>0</v>
      </c>
      <c r="AP56" s="244">
        <v>0</v>
      </c>
      <c r="AQ56" s="239">
        <f t="shared" si="19"/>
        <v>0</v>
      </c>
      <c r="AR56" s="244">
        <v>0</v>
      </c>
      <c r="AS56" s="239">
        <f t="shared" si="20"/>
        <v>0</v>
      </c>
      <c r="AT56" s="244">
        <v>0</v>
      </c>
      <c r="AU56" s="239">
        <f t="shared" si="21"/>
        <v>0</v>
      </c>
      <c r="AV56" s="244">
        <v>0</v>
      </c>
      <c r="AW56" s="239">
        <f t="shared" si="22"/>
        <v>0</v>
      </c>
      <c r="AX56" s="244">
        <v>0</v>
      </c>
      <c r="AY56" s="239">
        <f t="shared" si="23"/>
        <v>0</v>
      </c>
      <c r="AZ56" s="244">
        <v>0</v>
      </c>
      <c r="BA56" s="239">
        <f t="shared" si="24"/>
        <v>0</v>
      </c>
      <c r="BB56" s="244">
        <v>0</v>
      </c>
      <c r="BC56" s="239">
        <f t="shared" si="25"/>
        <v>0</v>
      </c>
      <c r="BD56" s="244">
        <v>0</v>
      </c>
      <c r="BE56" s="239">
        <f t="shared" si="26"/>
        <v>0</v>
      </c>
      <c r="BF56" s="244">
        <v>0</v>
      </c>
      <c r="BG56" s="239">
        <f t="shared" si="27"/>
        <v>0</v>
      </c>
      <c r="BH56" s="244">
        <v>0</v>
      </c>
      <c r="BI56" s="239">
        <f t="shared" si="71"/>
        <v>0</v>
      </c>
      <c r="BJ56" s="244">
        <v>0</v>
      </c>
      <c r="BK56" s="239">
        <f t="shared" si="29"/>
        <v>0</v>
      </c>
      <c r="BL56" s="244">
        <v>0</v>
      </c>
      <c r="BM56" s="239">
        <f t="shared" si="30"/>
        <v>0</v>
      </c>
      <c r="BN56" s="232"/>
      <c r="BO56" s="240">
        <f t="shared" si="31"/>
        <v>0</v>
      </c>
      <c r="BP56" s="241">
        <f t="shared" si="32"/>
        <v>0</v>
      </c>
      <c r="BQ56" s="258"/>
      <c r="BR56" s="243"/>
    </row>
    <row r="57" spans="1:70" ht="15.75" thickBot="1">
      <c r="A57" s="250">
        <v>3005</v>
      </c>
      <c r="B57" s="251" t="s">
        <v>418</v>
      </c>
      <c r="C57" s="253">
        <v>12.9</v>
      </c>
      <c r="D57" s="244">
        <v>0</v>
      </c>
      <c r="E57" s="239">
        <f t="shared" si="68"/>
        <v>0</v>
      </c>
      <c r="F57" s="238">
        <v>0</v>
      </c>
      <c r="G57" s="239">
        <f t="shared" si="69"/>
        <v>0</v>
      </c>
      <c r="H57" s="238">
        <v>0</v>
      </c>
      <c r="I57" s="239">
        <f t="shared" si="2"/>
        <v>0</v>
      </c>
      <c r="J57" s="238">
        <v>0</v>
      </c>
      <c r="K57" s="239">
        <f t="shared" si="70"/>
        <v>0</v>
      </c>
      <c r="L57" s="238">
        <v>0</v>
      </c>
      <c r="M57" s="239">
        <f t="shared" si="4"/>
        <v>0</v>
      </c>
      <c r="N57" s="238">
        <v>0</v>
      </c>
      <c r="O57" s="239">
        <f t="shared" si="72"/>
        <v>0</v>
      </c>
      <c r="P57" s="238">
        <v>0</v>
      </c>
      <c r="Q57" s="239">
        <f t="shared" si="6"/>
        <v>0</v>
      </c>
      <c r="R57" s="238">
        <v>0</v>
      </c>
      <c r="S57" s="239">
        <f t="shared" si="7"/>
        <v>0</v>
      </c>
      <c r="T57" s="238">
        <v>0</v>
      </c>
      <c r="U57" s="239">
        <f t="shared" si="66"/>
        <v>0</v>
      </c>
      <c r="V57" s="238">
        <v>0</v>
      </c>
      <c r="W57" s="239">
        <f t="shared" si="9"/>
        <v>0</v>
      </c>
      <c r="X57" s="238">
        <v>0</v>
      </c>
      <c r="Y57" s="239">
        <f t="shared" si="10"/>
        <v>0</v>
      </c>
      <c r="Z57" s="238">
        <v>0</v>
      </c>
      <c r="AA57" s="239">
        <f t="shared" si="11"/>
        <v>0</v>
      </c>
      <c r="AB57" s="244">
        <v>0</v>
      </c>
      <c r="AC57" s="239">
        <f t="shared" si="12"/>
        <v>0</v>
      </c>
      <c r="AD57" s="244">
        <v>0</v>
      </c>
      <c r="AE57" s="239">
        <f t="shared" si="13"/>
        <v>0</v>
      </c>
      <c r="AF57" s="244">
        <v>0</v>
      </c>
      <c r="AG57" s="239">
        <f t="shared" si="14"/>
        <v>0</v>
      </c>
      <c r="AH57" s="244">
        <v>0</v>
      </c>
      <c r="AI57" s="239">
        <f t="shared" si="67"/>
        <v>0</v>
      </c>
      <c r="AJ57" s="244">
        <v>0</v>
      </c>
      <c r="AK57" s="239">
        <f t="shared" si="16"/>
        <v>0</v>
      </c>
      <c r="AL57" s="244">
        <v>0</v>
      </c>
      <c r="AM57" s="239">
        <f t="shared" si="17"/>
        <v>0</v>
      </c>
      <c r="AN57" s="238">
        <v>0</v>
      </c>
      <c r="AO57" s="239">
        <f t="shared" si="18"/>
        <v>0</v>
      </c>
      <c r="AP57" s="244">
        <v>0</v>
      </c>
      <c r="AQ57" s="239">
        <f t="shared" si="19"/>
        <v>0</v>
      </c>
      <c r="AR57" s="244">
        <v>0</v>
      </c>
      <c r="AS57" s="239">
        <f t="shared" si="20"/>
        <v>0</v>
      </c>
      <c r="AT57" s="244">
        <v>0</v>
      </c>
      <c r="AU57" s="239">
        <f t="shared" si="21"/>
        <v>0</v>
      </c>
      <c r="AV57" s="244">
        <v>0</v>
      </c>
      <c r="AW57" s="239">
        <f t="shared" si="22"/>
        <v>0</v>
      </c>
      <c r="AX57" s="244">
        <v>0</v>
      </c>
      <c r="AY57" s="239">
        <f t="shared" si="23"/>
        <v>0</v>
      </c>
      <c r="AZ57" s="244">
        <v>0</v>
      </c>
      <c r="BA57" s="239">
        <f t="shared" si="24"/>
        <v>0</v>
      </c>
      <c r="BB57" s="244">
        <v>0</v>
      </c>
      <c r="BC57" s="239">
        <f t="shared" si="25"/>
        <v>0</v>
      </c>
      <c r="BD57" s="244">
        <v>0</v>
      </c>
      <c r="BE57" s="239">
        <f t="shared" si="26"/>
        <v>0</v>
      </c>
      <c r="BF57" s="244">
        <v>0</v>
      </c>
      <c r="BG57" s="239">
        <f t="shared" si="27"/>
        <v>0</v>
      </c>
      <c r="BH57" s="244">
        <v>0</v>
      </c>
      <c r="BI57" s="239">
        <f t="shared" si="71"/>
        <v>0</v>
      </c>
      <c r="BJ57" s="244">
        <v>0</v>
      </c>
      <c r="BK57" s="239">
        <f t="shared" si="29"/>
        <v>0</v>
      </c>
      <c r="BL57" s="244">
        <v>0</v>
      </c>
      <c r="BM57" s="239">
        <f t="shared" si="30"/>
        <v>0</v>
      </c>
      <c r="BN57" s="232"/>
      <c r="BO57" s="240">
        <f t="shared" si="31"/>
        <v>0</v>
      </c>
      <c r="BP57" s="241">
        <f t="shared" si="32"/>
        <v>0</v>
      </c>
      <c r="BQ57" s="258"/>
      <c r="BR57" s="243"/>
    </row>
    <row r="58" spans="1:70" ht="15.75" thickBot="1">
      <c r="A58" s="250">
        <v>3001</v>
      </c>
      <c r="B58" s="251" t="s">
        <v>419</v>
      </c>
      <c r="C58" s="253">
        <v>16.899999999999999</v>
      </c>
      <c r="D58" s="244">
        <v>0</v>
      </c>
      <c r="E58" s="239">
        <f t="shared" si="68"/>
        <v>0</v>
      </c>
      <c r="F58" s="238">
        <v>0</v>
      </c>
      <c r="G58" s="239">
        <f t="shared" si="69"/>
        <v>0</v>
      </c>
      <c r="H58" s="238">
        <v>0</v>
      </c>
      <c r="I58" s="239">
        <f t="shared" si="2"/>
        <v>0</v>
      </c>
      <c r="J58" s="238">
        <v>0</v>
      </c>
      <c r="K58" s="239">
        <f t="shared" si="70"/>
        <v>0</v>
      </c>
      <c r="L58" s="238">
        <v>0</v>
      </c>
      <c r="M58" s="239">
        <f t="shared" si="4"/>
        <v>0</v>
      </c>
      <c r="N58" s="238">
        <v>0</v>
      </c>
      <c r="O58" s="239">
        <f t="shared" si="72"/>
        <v>0</v>
      </c>
      <c r="P58" s="238">
        <v>0</v>
      </c>
      <c r="Q58" s="239">
        <f t="shared" si="6"/>
        <v>0</v>
      </c>
      <c r="R58" s="238">
        <v>0</v>
      </c>
      <c r="S58" s="239">
        <f t="shared" si="7"/>
        <v>0</v>
      </c>
      <c r="T58" s="238">
        <v>0</v>
      </c>
      <c r="U58" s="239">
        <f t="shared" si="66"/>
        <v>0</v>
      </c>
      <c r="V58" s="238">
        <v>0</v>
      </c>
      <c r="W58" s="239">
        <f t="shared" si="9"/>
        <v>0</v>
      </c>
      <c r="X58" s="238">
        <v>0</v>
      </c>
      <c r="Y58" s="239">
        <f t="shared" si="10"/>
        <v>0</v>
      </c>
      <c r="Z58" s="238">
        <v>0</v>
      </c>
      <c r="AA58" s="239">
        <f t="shared" si="11"/>
        <v>0</v>
      </c>
      <c r="AB58" s="244">
        <v>0</v>
      </c>
      <c r="AC58" s="239">
        <f t="shared" si="12"/>
        <v>0</v>
      </c>
      <c r="AD58" s="244">
        <v>0</v>
      </c>
      <c r="AE58" s="239">
        <f t="shared" si="13"/>
        <v>0</v>
      </c>
      <c r="AF58" s="244">
        <v>0</v>
      </c>
      <c r="AG58" s="239">
        <f t="shared" si="14"/>
        <v>0</v>
      </c>
      <c r="AH58" s="244">
        <v>0</v>
      </c>
      <c r="AI58" s="239">
        <f t="shared" si="67"/>
        <v>0</v>
      </c>
      <c r="AJ58" s="244">
        <v>0</v>
      </c>
      <c r="AK58" s="239">
        <f t="shared" si="16"/>
        <v>0</v>
      </c>
      <c r="AL58" s="244">
        <v>0</v>
      </c>
      <c r="AM58" s="239">
        <f t="shared" si="17"/>
        <v>0</v>
      </c>
      <c r="AN58" s="238">
        <v>0</v>
      </c>
      <c r="AO58" s="239">
        <f t="shared" si="18"/>
        <v>0</v>
      </c>
      <c r="AP58" s="244">
        <v>0</v>
      </c>
      <c r="AQ58" s="239">
        <f t="shared" si="19"/>
        <v>0</v>
      </c>
      <c r="AR58" s="244">
        <v>0</v>
      </c>
      <c r="AS58" s="239">
        <f t="shared" si="20"/>
        <v>0</v>
      </c>
      <c r="AT58" s="244">
        <v>0</v>
      </c>
      <c r="AU58" s="239">
        <f t="shared" si="21"/>
        <v>0</v>
      </c>
      <c r="AV58" s="244">
        <v>0</v>
      </c>
      <c r="AW58" s="239">
        <f t="shared" si="22"/>
        <v>0</v>
      </c>
      <c r="AX58" s="244">
        <v>0</v>
      </c>
      <c r="AY58" s="239">
        <f t="shared" si="23"/>
        <v>0</v>
      </c>
      <c r="AZ58" s="244">
        <v>0</v>
      </c>
      <c r="BA58" s="239">
        <f t="shared" si="24"/>
        <v>0</v>
      </c>
      <c r="BB58" s="244">
        <v>0</v>
      </c>
      <c r="BC58" s="239">
        <f t="shared" si="25"/>
        <v>0</v>
      </c>
      <c r="BD58" s="244">
        <v>0</v>
      </c>
      <c r="BE58" s="239">
        <f t="shared" si="26"/>
        <v>0</v>
      </c>
      <c r="BF58" s="244">
        <v>0</v>
      </c>
      <c r="BG58" s="239">
        <f t="shared" si="27"/>
        <v>0</v>
      </c>
      <c r="BH58" s="244">
        <v>0</v>
      </c>
      <c r="BI58" s="239">
        <f t="shared" si="71"/>
        <v>0</v>
      </c>
      <c r="BJ58" s="244">
        <v>0</v>
      </c>
      <c r="BK58" s="239">
        <f t="shared" si="29"/>
        <v>0</v>
      </c>
      <c r="BL58" s="244">
        <v>0</v>
      </c>
      <c r="BM58" s="239">
        <f t="shared" si="30"/>
        <v>0</v>
      </c>
      <c r="BN58" s="232"/>
      <c r="BO58" s="240">
        <f t="shared" si="31"/>
        <v>0</v>
      </c>
      <c r="BP58" s="241">
        <f t="shared" si="32"/>
        <v>0</v>
      </c>
      <c r="BQ58" s="258"/>
      <c r="BR58" s="243"/>
    </row>
    <row r="59" spans="1:70" ht="15.75" thickBot="1">
      <c r="A59" s="250">
        <v>3002</v>
      </c>
      <c r="B59" s="251" t="s">
        <v>420</v>
      </c>
      <c r="C59" s="253">
        <v>16.899999999999999</v>
      </c>
      <c r="D59" s="244">
        <v>0</v>
      </c>
      <c r="E59" s="239">
        <f t="shared" si="68"/>
        <v>0</v>
      </c>
      <c r="F59" s="238">
        <v>0</v>
      </c>
      <c r="G59" s="239">
        <f t="shared" si="69"/>
        <v>0</v>
      </c>
      <c r="H59" s="238">
        <v>0</v>
      </c>
      <c r="I59" s="239">
        <f t="shared" si="2"/>
        <v>0</v>
      </c>
      <c r="J59" s="238">
        <v>0</v>
      </c>
      <c r="K59" s="239">
        <f t="shared" si="70"/>
        <v>0</v>
      </c>
      <c r="L59" s="238">
        <v>0</v>
      </c>
      <c r="M59" s="239">
        <f t="shared" si="4"/>
        <v>0</v>
      </c>
      <c r="N59" s="238">
        <v>0</v>
      </c>
      <c r="O59" s="239">
        <f t="shared" si="72"/>
        <v>0</v>
      </c>
      <c r="P59" s="238">
        <v>0</v>
      </c>
      <c r="Q59" s="239">
        <f t="shared" si="6"/>
        <v>0</v>
      </c>
      <c r="R59" s="238">
        <v>0</v>
      </c>
      <c r="S59" s="239">
        <f t="shared" si="7"/>
        <v>0</v>
      </c>
      <c r="T59" s="238">
        <v>0</v>
      </c>
      <c r="U59" s="239">
        <f t="shared" si="66"/>
        <v>0</v>
      </c>
      <c r="V59" s="238">
        <v>0</v>
      </c>
      <c r="W59" s="239">
        <f t="shared" si="9"/>
        <v>0</v>
      </c>
      <c r="X59" s="238">
        <v>0</v>
      </c>
      <c r="Y59" s="239">
        <f t="shared" si="10"/>
        <v>0</v>
      </c>
      <c r="Z59" s="238">
        <v>0</v>
      </c>
      <c r="AA59" s="239">
        <f t="shared" si="11"/>
        <v>0</v>
      </c>
      <c r="AB59" s="244">
        <v>0</v>
      </c>
      <c r="AC59" s="239">
        <f t="shared" si="12"/>
        <v>0</v>
      </c>
      <c r="AD59" s="244">
        <v>0</v>
      </c>
      <c r="AE59" s="239">
        <f t="shared" si="13"/>
        <v>0</v>
      </c>
      <c r="AF59" s="244">
        <v>0</v>
      </c>
      <c r="AG59" s="239">
        <f t="shared" si="14"/>
        <v>0</v>
      </c>
      <c r="AH59" s="244">
        <v>0</v>
      </c>
      <c r="AI59" s="239">
        <f t="shared" si="67"/>
        <v>0</v>
      </c>
      <c r="AJ59" s="244">
        <v>0</v>
      </c>
      <c r="AK59" s="239">
        <f t="shared" si="16"/>
        <v>0</v>
      </c>
      <c r="AL59" s="244">
        <v>0</v>
      </c>
      <c r="AM59" s="239">
        <f t="shared" si="17"/>
        <v>0</v>
      </c>
      <c r="AN59" s="238">
        <v>0</v>
      </c>
      <c r="AO59" s="239">
        <f t="shared" si="18"/>
        <v>0</v>
      </c>
      <c r="AP59" s="244">
        <v>0</v>
      </c>
      <c r="AQ59" s="239">
        <f t="shared" si="19"/>
        <v>0</v>
      </c>
      <c r="AR59" s="244">
        <v>0</v>
      </c>
      <c r="AS59" s="239">
        <f t="shared" si="20"/>
        <v>0</v>
      </c>
      <c r="AT59" s="244">
        <v>0</v>
      </c>
      <c r="AU59" s="239">
        <f t="shared" si="21"/>
        <v>0</v>
      </c>
      <c r="AV59" s="244">
        <v>0</v>
      </c>
      <c r="AW59" s="239">
        <f t="shared" si="22"/>
        <v>0</v>
      </c>
      <c r="AX59" s="244">
        <v>0</v>
      </c>
      <c r="AY59" s="239">
        <f t="shared" si="23"/>
        <v>0</v>
      </c>
      <c r="AZ59" s="244">
        <v>0</v>
      </c>
      <c r="BA59" s="239">
        <f t="shared" si="24"/>
        <v>0</v>
      </c>
      <c r="BB59" s="244">
        <v>0</v>
      </c>
      <c r="BC59" s="239">
        <f t="shared" si="25"/>
        <v>0</v>
      </c>
      <c r="BD59" s="244">
        <v>0</v>
      </c>
      <c r="BE59" s="239">
        <f t="shared" si="26"/>
        <v>0</v>
      </c>
      <c r="BF59" s="244">
        <v>0</v>
      </c>
      <c r="BG59" s="239">
        <f t="shared" si="27"/>
        <v>0</v>
      </c>
      <c r="BH59" s="244">
        <v>0</v>
      </c>
      <c r="BI59" s="239">
        <f t="shared" si="71"/>
        <v>0</v>
      </c>
      <c r="BJ59" s="244">
        <v>0</v>
      </c>
      <c r="BK59" s="239">
        <f t="shared" si="29"/>
        <v>0</v>
      </c>
      <c r="BL59" s="244">
        <v>0</v>
      </c>
      <c r="BM59" s="239">
        <f t="shared" si="30"/>
        <v>0</v>
      </c>
      <c r="BN59" s="232"/>
      <c r="BO59" s="240">
        <f t="shared" si="31"/>
        <v>0</v>
      </c>
      <c r="BP59" s="241">
        <f t="shared" si="32"/>
        <v>0</v>
      </c>
      <c r="BQ59" s="258"/>
      <c r="BR59" s="243"/>
    </row>
    <row r="60" spans="1:70" ht="15.75" thickBot="1">
      <c r="A60" s="250">
        <v>3003</v>
      </c>
      <c r="B60" s="251" t="s">
        <v>421</v>
      </c>
      <c r="C60" s="253">
        <v>16.899999999999999</v>
      </c>
      <c r="D60" s="244">
        <v>0</v>
      </c>
      <c r="E60" s="239">
        <f t="shared" si="68"/>
        <v>0</v>
      </c>
      <c r="F60" s="238">
        <v>0</v>
      </c>
      <c r="G60" s="239">
        <f t="shared" si="69"/>
        <v>0</v>
      </c>
      <c r="H60" s="238">
        <v>0</v>
      </c>
      <c r="I60" s="239">
        <f t="shared" si="2"/>
        <v>0</v>
      </c>
      <c r="J60" s="238">
        <v>0</v>
      </c>
      <c r="K60" s="239">
        <f t="shared" si="70"/>
        <v>0</v>
      </c>
      <c r="L60" s="238">
        <v>0</v>
      </c>
      <c r="M60" s="239">
        <f t="shared" si="4"/>
        <v>0</v>
      </c>
      <c r="N60" s="238">
        <v>0</v>
      </c>
      <c r="O60" s="239">
        <f t="shared" si="72"/>
        <v>0</v>
      </c>
      <c r="P60" s="238">
        <v>0</v>
      </c>
      <c r="Q60" s="239">
        <f t="shared" si="6"/>
        <v>0</v>
      </c>
      <c r="R60" s="238">
        <v>0</v>
      </c>
      <c r="S60" s="239">
        <f t="shared" si="7"/>
        <v>0</v>
      </c>
      <c r="T60" s="238">
        <v>0</v>
      </c>
      <c r="U60" s="239">
        <f t="shared" si="66"/>
        <v>0</v>
      </c>
      <c r="V60" s="238">
        <v>0</v>
      </c>
      <c r="W60" s="239">
        <f t="shared" si="9"/>
        <v>0</v>
      </c>
      <c r="X60" s="238">
        <v>0</v>
      </c>
      <c r="Y60" s="239">
        <f t="shared" si="10"/>
        <v>0</v>
      </c>
      <c r="Z60" s="238">
        <v>0</v>
      </c>
      <c r="AA60" s="239">
        <f t="shared" si="11"/>
        <v>0</v>
      </c>
      <c r="AB60" s="244">
        <v>0</v>
      </c>
      <c r="AC60" s="239">
        <f t="shared" si="12"/>
        <v>0</v>
      </c>
      <c r="AD60" s="244">
        <v>0</v>
      </c>
      <c r="AE60" s="239">
        <f t="shared" si="13"/>
        <v>0</v>
      </c>
      <c r="AF60" s="244">
        <v>0</v>
      </c>
      <c r="AG60" s="239">
        <f t="shared" si="14"/>
        <v>0</v>
      </c>
      <c r="AH60" s="244">
        <v>0</v>
      </c>
      <c r="AI60" s="239">
        <f t="shared" si="67"/>
        <v>0</v>
      </c>
      <c r="AJ60" s="244">
        <v>0</v>
      </c>
      <c r="AK60" s="239">
        <f t="shared" si="16"/>
        <v>0</v>
      </c>
      <c r="AL60" s="244">
        <v>0</v>
      </c>
      <c r="AM60" s="239">
        <f t="shared" si="17"/>
        <v>0</v>
      </c>
      <c r="AN60" s="238">
        <v>0</v>
      </c>
      <c r="AO60" s="239">
        <f t="shared" si="18"/>
        <v>0</v>
      </c>
      <c r="AP60" s="244">
        <v>0</v>
      </c>
      <c r="AQ60" s="239">
        <f t="shared" si="19"/>
        <v>0</v>
      </c>
      <c r="AR60" s="244">
        <v>0</v>
      </c>
      <c r="AS60" s="239">
        <f t="shared" si="20"/>
        <v>0</v>
      </c>
      <c r="AT60" s="244">
        <v>0</v>
      </c>
      <c r="AU60" s="239">
        <f t="shared" si="21"/>
        <v>0</v>
      </c>
      <c r="AV60" s="244">
        <v>0</v>
      </c>
      <c r="AW60" s="239">
        <f t="shared" si="22"/>
        <v>0</v>
      </c>
      <c r="AX60" s="244">
        <v>0</v>
      </c>
      <c r="AY60" s="239">
        <f t="shared" si="23"/>
        <v>0</v>
      </c>
      <c r="AZ60" s="244">
        <v>0</v>
      </c>
      <c r="BA60" s="239">
        <f t="shared" si="24"/>
        <v>0</v>
      </c>
      <c r="BB60" s="244">
        <v>0</v>
      </c>
      <c r="BC60" s="239">
        <f t="shared" si="25"/>
        <v>0</v>
      </c>
      <c r="BD60" s="244">
        <v>0</v>
      </c>
      <c r="BE60" s="239">
        <f t="shared" si="26"/>
        <v>0</v>
      </c>
      <c r="BF60" s="244">
        <v>0</v>
      </c>
      <c r="BG60" s="239">
        <f t="shared" si="27"/>
        <v>0</v>
      </c>
      <c r="BH60" s="244">
        <v>0</v>
      </c>
      <c r="BI60" s="239">
        <f t="shared" si="71"/>
        <v>0</v>
      </c>
      <c r="BJ60" s="244">
        <v>0</v>
      </c>
      <c r="BK60" s="239">
        <f t="shared" si="29"/>
        <v>0</v>
      </c>
      <c r="BL60" s="244">
        <v>0</v>
      </c>
      <c r="BM60" s="239">
        <f t="shared" si="30"/>
        <v>0</v>
      </c>
      <c r="BN60" s="232"/>
      <c r="BO60" s="240">
        <f t="shared" si="31"/>
        <v>0</v>
      </c>
      <c r="BP60" s="241">
        <f t="shared" si="32"/>
        <v>0</v>
      </c>
      <c r="BQ60" s="258"/>
      <c r="BR60" s="243"/>
    </row>
    <row r="61" spans="1:70" ht="15.75" thickBot="1">
      <c r="A61" s="250">
        <v>3004</v>
      </c>
      <c r="B61" s="251" t="s">
        <v>422</v>
      </c>
      <c r="C61" s="253">
        <v>16.899999999999999</v>
      </c>
      <c r="D61" s="244">
        <v>0</v>
      </c>
      <c r="E61" s="239">
        <f t="shared" si="68"/>
        <v>0</v>
      </c>
      <c r="F61" s="238">
        <v>0</v>
      </c>
      <c r="G61" s="239">
        <f t="shared" si="69"/>
        <v>0</v>
      </c>
      <c r="H61" s="238">
        <v>0</v>
      </c>
      <c r="I61" s="239">
        <f t="shared" si="2"/>
        <v>0</v>
      </c>
      <c r="J61" s="238">
        <v>0</v>
      </c>
      <c r="K61" s="239">
        <f t="shared" si="70"/>
        <v>0</v>
      </c>
      <c r="L61" s="238">
        <v>0</v>
      </c>
      <c r="M61" s="239">
        <f t="shared" si="4"/>
        <v>0</v>
      </c>
      <c r="N61" s="238">
        <v>0</v>
      </c>
      <c r="O61" s="239">
        <f t="shared" si="72"/>
        <v>0</v>
      </c>
      <c r="P61" s="238">
        <v>0</v>
      </c>
      <c r="Q61" s="239">
        <f t="shared" si="6"/>
        <v>0</v>
      </c>
      <c r="R61" s="238">
        <v>0</v>
      </c>
      <c r="S61" s="239">
        <f t="shared" si="7"/>
        <v>0</v>
      </c>
      <c r="T61" s="238">
        <v>0</v>
      </c>
      <c r="U61" s="239">
        <f t="shared" si="66"/>
        <v>0</v>
      </c>
      <c r="V61" s="238">
        <v>0</v>
      </c>
      <c r="W61" s="239">
        <f t="shared" si="9"/>
        <v>0</v>
      </c>
      <c r="X61" s="238">
        <v>0</v>
      </c>
      <c r="Y61" s="239">
        <f t="shared" si="10"/>
        <v>0</v>
      </c>
      <c r="Z61" s="238">
        <v>0</v>
      </c>
      <c r="AA61" s="239">
        <f t="shared" si="11"/>
        <v>0</v>
      </c>
      <c r="AB61" s="244">
        <v>0</v>
      </c>
      <c r="AC61" s="239">
        <f t="shared" si="12"/>
        <v>0</v>
      </c>
      <c r="AD61" s="244">
        <v>0</v>
      </c>
      <c r="AE61" s="239">
        <f t="shared" si="13"/>
        <v>0</v>
      </c>
      <c r="AF61" s="244">
        <v>0</v>
      </c>
      <c r="AG61" s="239">
        <f t="shared" si="14"/>
        <v>0</v>
      </c>
      <c r="AH61" s="244">
        <v>0</v>
      </c>
      <c r="AI61" s="239">
        <f t="shared" si="67"/>
        <v>0</v>
      </c>
      <c r="AJ61" s="244">
        <v>0</v>
      </c>
      <c r="AK61" s="239">
        <f t="shared" si="16"/>
        <v>0</v>
      </c>
      <c r="AL61" s="244">
        <v>0</v>
      </c>
      <c r="AM61" s="239">
        <f t="shared" si="17"/>
        <v>0</v>
      </c>
      <c r="AN61" s="238">
        <v>0</v>
      </c>
      <c r="AO61" s="239">
        <f t="shared" si="18"/>
        <v>0</v>
      </c>
      <c r="AP61" s="244">
        <v>0</v>
      </c>
      <c r="AQ61" s="239">
        <f t="shared" si="19"/>
        <v>0</v>
      </c>
      <c r="AR61" s="244">
        <v>0</v>
      </c>
      <c r="AS61" s="239">
        <f t="shared" si="20"/>
        <v>0</v>
      </c>
      <c r="AT61" s="244">
        <v>0</v>
      </c>
      <c r="AU61" s="239">
        <f t="shared" si="21"/>
        <v>0</v>
      </c>
      <c r="AV61" s="238">
        <v>0</v>
      </c>
      <c r="AW61" s="239">
        <f t="shared" si="22"/>
        <v>0</v>
      </c>
      <c r="AX61" s="238">
        <v>0</v>
      </c>
      <c r="AY61" s="239">
        <f t="shared" si="23"/>
        <v>0</v>
      </c>
      <c r="AZ61" s="238">
        <v>0</v>
      </c>
      <c r="BA61" s="239">
        <f t="shared" si="24"/>
        <v>0</v>
      </c>
      <c r="BB61" s="238">
        <v>0</v>
      </c>
      <c r="BC61" s="239">
        <f t="shared" si="25"/>
        <v>0</v>
      </c>
      <c r="BD61" s="238">
        <v>0</v>
      </c>
      <c r="BE61" s="239">
        <f t="shared" si="26"/>
        <v>0</v>
      </c>
      <c r="BF61" s="238">
        <v>0</v>
      </c>
      <c r="BG61" s="239">
        <f t="shared" si="27"/>
        <v>0</v>
      </c>
      <c r="BH61" s="238">
        <v>0</v>
      </c>
      <c r="BI61" s="239">
        <f t="shared" si="71"/>
        <v>0</v>
      </c>
      <c r="BJ61" s="238">
        <v>0</v>
      </c>
      <c r="BK61" s="239">
        <f t="shared" si="29"/>
        <v>0</v>
      </c>
      <c r="BL61" s="238">
        <v>0</v>
      </c>
      <c r="BM61" s="239">
        <f t="shared" si="30"/>
        <v>0</v>
      </c>
      <c r="BN61" s="232"/>
      <c r="BO61" s="240">
        <f t="shared" si="31"/>
        <v>0</v>
      </c>
      <c r="BP61" s="241">
        <f t="shared" si="32"/>
        <v>0</v>
      </c>
      <c r="BQ61" s="258"/>
      <c r="BR61" s="243"/>
    </row>
    <row r="62" spans="1:70" ht="15.75" thickBot="1">
      <c r="A62" s="250">
        <v>3005</v>
      </c>
      <c r="B62" s="251" t="s">
        <v>423</v>
      </c>
      <c r="C62" s="253">
        <v>16.899999999999999</v>
      </c>
      <c r="D62" s="244">
        <v>0</v>
      </c>
      <c r="E62" s="239">
        <f t="shared" si="68"/>
        <v>0</v>
      </c>
      <c r="F62" s="238">
        <v>0</v>
      </c>
      <c r="G62" s="239">
        <f t="shared" si="69"/>
        <v>0</v>
      </c>
      <c r="H62" s="238">
        <v>0</v>
      </c>
      <c r="I62" s="239">
        <f t="shared" si="2"/>
        <v>0</v>
      </c>
      <c r="J62" s="238">
        <v>0</v>
      </c>
      <c r="K62" s="239">
        <f t="shared" si="70"/>
        <v>0</v>
      </c>
      <c r="L62" s="238">
        <v>0</v>
      </c>
      <c r="M62" s="239">
        <f t="shared" si="4"/>
        <v>0</v>
      </c>
      <c r="N62" s="238">
        <v>0</v>
      </c>
      <c r="O62" s="239">
        <f t="shared" si="72"/>
        <v>0</v>
      </c>
      <c r="P62" s="238">
        <v>0</v>
      </c>
      <c r="Q62" s="239">
        <f t="shared" si="6"/>
        <v>0</v>
      </c>
      <c r="R62" s="238">
        <v>0</v>
      </c>
      <c r="S62" s="239">
        <f t="shared" si="7"/>
        <v>0</v>
      </c>
      <c r="T62" s="238">
        <v>0</v>
      </c>
      <c r="U62" s="239">
        <f t="shared" si="66"/>
        <v>0</v>
      </c>
      <c r="V62" s="238">
        <v>0</v>
      </c>
      <c r="W62" s="239">
        <f t="shared" si="9"/>
        <v>0</v>
      </c>
      <c r="X62" s="238">
        <v>0</v>
      </c>
      <c r="Y62" s="239">
        <f t="shared" si="10"/>
        <v>0</v>
      </c>
      <c r="Z62" s="238">
        <v>0</v>
      </c>
      <c r="AA62" s="239">
        <f t="shared" si="11"/>
        <v>0</v>
      </c>
      <c r="AB62" s="244">
        <v>0</v>
      </c>
      <c r="AC62" s="239">
        <f t="shared" si="12"/>
        <v>0</v>
      </c>
      <c r="AD62" s="244">
        <v>0</v>
      </c>
      <c r="AE62" s="239">
        <f t="shared" si="13"/>
        <v>0</v>
      </c>
      <c r="AF62" s="244">
        <v>0</v>
      </c>
      <c r="AG62" s="239">
        <f t="shared" si="14"/>
        <v>0</v>
      </c>
      <c r="AH62" s="244">
        <v>0</v>
      </c>
      <c r="AI62" s="239">
        <f t="shared" si="67"/>
        <v>0</v>
      </c>
      <c r="AJ62" s="244">
        <v>0</v>
      </c>
      <c r="AK62" s="239">
        <f t="shared" si="16"/>
        <v>0</v>
      </c>
      <c r="AL62" s="244">
        <v>0</v>
      </c>
      <c r="AM62" s="239">
        <f t="shared" si="17"/>
        <v>0</v>
      </c>
      <c r="AN62" s="238">
        <v>0</v>
      </c>
      <c r="AO62" s="239">
        <f t="shared" si="18"/>
        <v>0</v>
      </c>
      <c r="AP62" s="244">
        <v>0</v>
      </c>
      <c r="AQ62" s="239">
        <f t="shared" si="19"/>
        <v>0</v>
      </c>
      <c r="AR62" s="244">
        <v>0</v>
      </c>
      <c r="AS62" s="239">
        <f t="shared" si="20"/>
        <v>0</v>
      </c>
      <c r="AT62" s="244">
        <v>0</v>
      </c>
      <c r="AU62" s="239">
        <f t="shared" si="21"/>
        <v>0</v>
      </c>
      <c r="AV62" s="238">
        <v>0</v>
      </c>
      <c r="AW62" s="239">
        <f t="shared" si="22"/>
        <v>0</v>
      </c>
      <c r="AX62" s="238">
        <v>0</v>
      </c>
      <c r="AY62" s="239">
        <f t="shared" si="23"/>
        <v>0</v>
      </c>
      <c r="AZ62" s="238">
        <v>0</v>
      </c>
      <c r="BA62" s="239">
        <f t="shared" si="24"/>
        <v>0</v>
      </c>
      <c r="BB62" s="238">
        <v>0</v>
      </c>
      <c r="BC62" s="239">
        <f t="shared" si="25"/>
        <v>0</v>
      </c>
      <c r="BD62" s="238">
        <v>0</v>
      </c>
      <c r="BE62" s="239">
        <f t="shared" si="26"/>
        <v>0</v>
      </c>
      <c r="BF62" s="238">
        <v>0</v>
      </c>
      <c r="BG62" s="239">
        <f t="shared" si="27"/>
        <v>0</v>
      </c>
      <c r="BH62" s="238">
        <v>0</v>
      </c>
      <c r="BI62" s="239">
        <f t="shared" si="71"/>
        <v>0</v>
      </c>
      <c r="BJ62" s="238">
        <v>0</v>
      </c>
      <c r="BK62" s="239">
        <f t="shared" si="29"/>
        <v>0</v>
      </c>
      <c r="BL62" s="238">
        <v>0</v>
      </c>
      <c r="BM62" s="239">
        <f t="shared" si="30"/>
        <v>0</v>
      </c>
      <c r="BN62" s="232"/>
      <c r="BO62" s="240">
        <f t="shared" si="31"/>
        <v>0</v>
      </c>
      <c r="BP62" s="241">
        <f t="shared" si="32"/>
        <v>0</v>
      </c>
      <c r="BQ62" s="258"/>
      <c r="BR62" s="243"/>
    </row>
    <row r="63" spans="1:70" ht="15.75" thickBot="1">
      <c r="A63" s="255"/>
      <c r="B63" s="256" t="s">
        <v>424</v>
      </c>
      <c r="C63" s="253">
        <v>16.899999999999999</v>
      </c>
      <c r="D63" s="244">
        <v>0</v>
      </c>
      <c r="E63" s="239">
        <f t="shared" si="0"/>
        <v>0</v>
      </c>
      <c r="F63" s="238">
        <v>0</v>
      </c>
      <c r="G63" s="239">
        <f t="shared" si="69"/>
        <v>0</v>
      </c>
      <c r="H63" s="238">
        <v>0</v>
      </c>
      <c r="I63" s="239">
        <f t="shared" si="2"/>
        <v>0</v>
      </c>
      <c r="J63" s="238">
        <v>0</v>
      </c>
      <c r="K63" s="239">
        <f t="shared" si="70"/>
        <v>0</v>
      </c>
      <c r="L63" s="238">
        <v>0</v>
      </c>
      <c r="M63" s="239">
        <f t="shared" si="4"/>
        <v>0</v>
      </c>
      <c r="N63" s="238">
        <v>0</v>
      </c>
      <c r="O63" s="239">
        <f t="shared" si="72"/>
        <v>0</v>
      </c>
      <c r="P63" s="238">
        <v>0</v>
      </c>
      <c r="Q63" s="239">
        <f t="shared" si="6"/>
        <v>0</v>
      </c>
      <c r="R63" s="238">
        <v>0</v>
      </c>
      <c r="S63" s="239">
        <f t="shared" si="7"/>
        <v>0</v>
      </c>
      <c r="T63" s="238">
        <v>0</v>
      </c>
      <c r="U63" s="239">
        <f t="shared" si="66"/>
        <v>0</v>
      </c>
      <c r="V63" s="244">
        <v>0</v>
      </c>
      <c r="W63" s="239">
        <f t="shared" si="9"/>
        <v>0</v>
      </c>
      <c r="X63" s="244">
        <v>0</v>
      </c>
      <c r="Y63" s="239">
        <f t="shared" si="10"/>
        <v>0</v>
      </c>
      <c r="Z63" s="244">
        <v>0</v>
      </c>
      <c r="AA63" s="239">
        <f t="shared" si="11"/>
        <v>0</v>
      </c>
      <c r="AB63" s="244">
        <v>0</v>
      </c>
      <c r="AC63" s="239">
        <f t="shared" si="12"/>
        <v>0</v>
      </c>
      <c r="AD63" s="244">
        <v>0</v>
      </c>
      <c r="AE63" s="239">
        <f t="shared" si="13"/>
        <v>0</v>
      </c>
      <c r="AF63" s="244">
        <v>0</v>
      </c>
      <c r="AG63" s="239">
        <f t="shared" si="14"/>
        <v>0</v>
      </c>
      <c r="AH63" s="244">
        <v>0</v>
      </c>
      <c r="AI63" s="239">
        <f t="shared" si="15"/>
        <v>0</v>
      </c>
      <c r="AJ63" s="244">
        <v>0</v>
      </c>
      <c r="AK63" s="239">
        <f t="shared" si="16"/>
        <v>0</v>
      </c>
      <c r="AL63" s="244">
        <v>0</v>
      </c>
      <c r="AM63" s="239">
        <f t="shared" si="17"/>
        <v>0</v>
      </c>
      <c r="AN63" s="238">
        <v>0</v>
      </c>
      <c r="AO63" s="239">
        <f t="shared" si="18"/>
        <v>0</v>
      </c>
      <c r="AP63" s="244">
        <v>0</v>
      </c>
      <c r="AQ63" s="239">
        <f t="shared" si="19"/>
        <v>0</v>
      </c>
      <c r="AR63" s="244">
        <v>0</v>
      </c>
      <c r="AS63" s="239">
        <f t="shared" si="20"/>
        <v>0</v>
      </c>
      <c r="AT63" s="244">
        <v>0</v>
      </c>
      <c r="AU63" s="239">
        <f t="shared" si="21"/>
        <v>0</v>
      </c>
      <c r="AV63" s="238">
        <v>0</v>
      </c>
      <c r="AW63" s="239">
        <f t="shared" si="22"/>
        <v>0</v>
      </c>
      <c r="AX63" s="238">
        <v>0</v>
      </c>
      <c r="AY63" s="239">
        <f t="shared" si="23"/>
        <v>0</v>
      </c>
      <c r="AZ63" s="238">
        <v>0</v>
      </c>
      <c r="BA63" s="239">
        <f t="shared" si="24"/>
        <v>0</v>
      </c>
      <c r="BB63" s="238">
        <v>0</v>
      </c>
      <c r="BC63" s="239">
        <f t="shared" si="25"/>
        <v>0</v>
      </c>
      <c r="BD63" s="238">
        <v>0</v>
      </c>
      <c r="BE63" s="239">
        <f t="shared" si="26"/>
        <v>0</v>
      </c>
      <c r="BF63" s="238">
        <v>0</v>
      </c>
      <c r="BG63" s="239">
        <f t="shared" si="27"/>
        <v>0</v>
      </c>
      <c r="BH63" s="238">
        <v>0</v>
      </c>
      <c r="BI63" s="239">
        <f t="shared" si="71"/>
        <v>0</v>
      </c>
      <c r="BJ63" s="238">
        <v>0</v>
      </c>
      <c r="BK63" s="239">
        <f t="shared" si="29"/>
        <v>0</v>
      </c>
      <c r="BL63" s="238">
        <v>0</v>
      </c>
      <c r="BM63" s="239">
        <f t="shared" si="30"/>
        <v>0</v>
      </c>
      <c r="BN63" s="232"/>
      <c r="BO63" s="240">
        <f t="shared" si="31"/>
        <v>0</v>
      </c>
      <c r="BP63" s="241">
        <f t="shared" si="32"/>
        <v>0</v>
      </c>
      <c r="BQ63" s="258"/>
      <c r="BR63" s="243"/>
    </row>
    <row r="64" spans="1:70" ht="15.75" thickBot="1">
      <c r="A64" s="255"/>
      <c r="B64" s="256" t="s">
        <v>425</v>
      </c>
      <c r="C64" s="253">
        <v>12.9</v>
      </c>
      <c r="D64" s="244">
        <v>0</v>
      </c>
      <c r="E64" s="239">
        <f t="shared" si="0"/>
        <v>0</v>
      </c>
      <c r="F64" s="238">
        <v>0</v>
      </c>
      <c r="G64" s="239">
        <f t="shared" si="69"/>
        <v>0</v>
      </c>
      <c r="H64" s="238">
        <v>0</v>
      </c>
      <c r="I64" s="239">
        <f t="shared" si="2"/>
        <v>0</v>
      </c>
      <c r="J64" s="238">
        <v>0</v>
      </c>
      <c r="K64" s="239">
        <f t="shared" si="70"/>
        <v>0</v>
      </c>
      <c r="L64" s="238">
        <v>0</v>
      </c>
      <c r="M64" s="239">
        <f t="shared" si="4"/>
        <v>0</v>
      </c>
      <c r="N64" s="238">
        <v>0</v>
      </c>
      <c r="O64" s="239">
        <f t="shared" si="72"/>
        <v>0</v>
      </c>
      <c r="P64" s="238">
        <v>0</v>
      </c>
      <c r="Q64" s="239">
        <f t="shared" si="6"/>
        <v>0</v>
      </c>
      <c r="R64" s="238">
        <v>0</v>
      </c>
      <c r="S64" s="239">
        <f t="shared" si="7"/>
        <v>0</v>
      </c>
      <c r="T64" s="238">
        <v>0</v>
      </c>
      <c r="U64" s="239">
        <f t="shared" si="66"/>
        <v>0</v>
      </c>
      <c r="V64" s="244">
        <v>0</v>
      </c>
      <c r="W64" s="239">
        <f t="shared" si="9"/>
        <v>0</v>
      </c>
      <c r="X64" s="244">
        <v>0</v>
      </c>
      <c r="Y64" s="239">
        <f t="shared" si="10"/>
        <v>0</v>
      </c>
      <c r="Z64" s="244">
        <v>0</v>
      </c>
      <c r="AA64" s="239">
        <f t="shared" si="11"/>
        <v>0</v>
      </c>
      <c r="AB64" s="244">
        <v>0</v>
      </c>
      <c r="AC64" s="239">
        <f t="shared" si="12"/>
        <v>0</v>
      </c>
      <c r="AD64" s="244">
        <v>0</v>
      </c>
      <c r="AE64" s="239">
        <f t="shared" si="13"/>
        <v>0</v>
      </c>
      <c r="AF64" s="244">
        <v>0</v>
      </c>
      <c r="AG64" s="239">
        <f t="shared" si="14"/>
        <v>0</v>
      </c>
      <c r="AH64" s="244">
        <v>0</v>
      </c>
      <c r="AI64" s="239">
        <f t="shared" si="15"/>
        <v>0</v>
      </c>
      <c r="AJ64" s="244">
        <v>0</v>
      </c>
      <c r="AK64" s="239">
        <f t="shared" si="16"/>
        <v>0</v>
      </c>
      <c r="AL64" s="244">
        <v>0</v>
      </c>
      <c r="AM64" s="239">
        <f t="shared" si="17"/>
        <v>0</v>
      </c>
      <c r="AN64" s="238">
        <v>0</v>
      </c>
      <c r="AO64" s="239">
        <f t="shared" si="18"/>
        <v>0</v>
      </c>
      <c r="AP64" s="244">
        <v>0</v>
      </c>
      <c r="AQ64" s="239">
        <f t="shared" si="19"/>
        <v>0</v>
      </c>
      <c r="AR64" s="244">
        <v>0</v>
      </c>
      <c r="AS64" s="239">
        <f t="shared" si="20"/>
        <v>0</v>
      </c>
      <c r="AT64" s="244">
        <v>0</v>
      </c>
      <c r="AU64" s="239">
        <f t="shared" si="21"/>
        <v>0</v>
      </c>
      <c r="AV64" s="238">
        <v>0</v>
      </c>
      <c r="AW64" s="239">
        <f t="shared" si="22"/>
        <v>0</v>
      </c>
      <c r="AX64" s="238">
        <v>0</v>
      </c>
      <c r="AY64" s="239">
        <f t="shared" si="23"/>
        <v>0</v>
      </c>
      <c r="AZ64" s="238">
        <v>0</v>
      </c>
      <c r="BA64" s="239">
        <f t="shared" si="24"/>
        <v>0</v>
      </c>
      <c r="BB64" s="238">
        <v>0</v>
      </c>
      <c r="BC64" s="239">
        <f t="shared" si="25"/>
        <v>0</v>
      </c>
      <c r="BD64" s="238">
        <v>0</v>
      </c>
      <c r="BE64" s="239">
        <f t="shared" si="26"/>
        <v>0</v>
      </c>
      <c r="BF64" s="238">
        <v>0</v>
      </c>
      <c r="BG64" s="239">
        <f t="shared" si="27"/>
        <v>0</v>
      </c>
      <c r="BH64" s="238">
        <v>0</v>
      </c>
      <c r="BI64" s="239">
        <f t="shared" si="71"/>
        <v>0</v>
      </c>
      <c r="BJ64" s="238">
        <v>0</v>
      </c>
      <c r="BK64" s="239">
        <f t="shared" si="29"/>
        <v>0</v>
      </c>
      <c r="BL64" s="238">
        <v>0</v>
      </c>
      <c r="BM64" s="239">
        <f t="shared" si="30"/>
        <v>0</v>
      </c>
      <c r="BN64" s="232"/>
      <c r="BO64" s="240">
        <f t="shared" si="31"/>
        <v>0</v>
      </c>
      <c r="BP64" s="241">
        <f t="shared" si="32"/>
        <v>0</v>
      </c>
      <c r="BQ64" s="258"/>
      <c r="BR64" s="243"/>
    </row>
    <row r="65" spans="1:70" ht="15.75" thickBot="1">
      <c r="A65" s="259"/>
      <c r="B65" s="259"/>
      <c r="C65" s="259"/>
      <c r="D65" s="259"/>
      <c r="E65" s="259"/>
      <c r="F65" s="259"/>
      <c r="G65" s="259"/>
      <c r="H65" s="259"/>
      <c r="I65" s="259"/>
      <c r="J65" s="259"/>
      <c r="K65" s="259"/>
      <c r="L65" s="259"/>
      <c r="M65" s="259"/>
      <c r="N65" s="259"/>
      <c r="O65" s="260"/>
      <c r="P65" s="261"/>
      <c r="Q65" s="259"/>
      <c r="R65" s="259"/>
      <c r="S65" s="259"/>
      <c r="T65" s="259"/>
      <c r="U65" s="259"/>
      <c r="V65" s="259"/>
      <c r="W65" s="259"/>
      <c r="X65" s="259"/>
      <c r="Y65" s="262"/>
      <c r="Z65" s="262"/>
      <c r="AA65" s="262"/>
      <c r="AB65" s="262"/>
      <c r="AC65" s="262"/>
      <c r="AD65" s="262"/>
      <c r="AE65" s="262"/>
      <c r="AF65" s="262"/>
      <c r="AG65" s="262"/>
      <c r="AH65" s="261"/>
      <c r="AI65" s="262"/>
      <c r="AJ65" s="262"/>
      <c r="AK65" s="262"/>
      <c r="AL65" s="262"/>
      <c r="AM65" s="262"/>
      <c r="AN65" s="262"/>
      <c r="AO65" s="262"/>
      <c r="AP65" s="261"/>
      <c r="AQ65" s="262"/>
      <c r="AR65" s="262"/>
      <c r="AS65" s="262"/>
      <c r="AT65" s="262"/>
      <c r="AU65" s="262"/>
      <c r="AV65" s="262"/>
      <c r="AW65" s="262"/>
      <c r="AX65" s="262"/>
      <c r="AY65" s="262"/>
      <c r="AZ65" s="262"/>
      <c r="BA65" s="262"/>
      <c r="BB65" s="262"/>
      <c r="BC65" s="262"/>
      <c r="BD65" s="262"/>
      <c r="BE65" s="262"/>
      <c r="BF65" s="262"/>
      <c r="BG65" s="262"/>
      <c r="BH65" s="262"/>
      <c r="BI65" s="262"/>
      <c r="BJ65" s="262"/>
      <c r="BK65" s="262"/>
      <c r="BL65" s="262"/>
      <c r="BM65" s="262"/>
      <c r="BN65" s="232"/>
      <c r="BO65" s="263"/>
      <c r="BP65" s="264"/>
      <c r="BQ65" s="258"/>
    </row>
    <row r="66" spans="1:70" ht="15.75" thickBot="1">
      <c r="A66" s="265"/>
      <c r="B66" s="266" t="s">
        <v>426</v>
      </c>
      <c r="C66" s="267" t="s">
        <v>427</v>
      </c>
      <c r="D66" s="268">
        <f t="shared" ref="D66:AI66" si="73">SUM(D9:D64)</f>
        <v>1</v>
      </c>
      <c r="E66" s="269">
        <f t="shared" si="73"/>
        <v>12.9</v>
      </c>
      <c r="F66" s="268">
        <f t="shared" si="73"/>
        <v>0</v>
      </c>
      <c r="G66" s="269">
        <f t="shared" si="73"/>
        <v>0</v>
      </c>
      <c r="H66" s="268">
        <f t="shared" si="73"/>
        <v>0</v>
      </c>
      <c r="I66" s="269">
        <f t="shared" si="73"/>
        <v>0</v>
      </c>
      <c r="J66" s="268">
        <f t="shared" si="73"/>
        <v>0</v>
      </c>
      <c r="K66" s="269">
        <f t="shared" si="73"/>
        <v>0</v>
      </c>
      <c r="L66" s="268">
        <f t="shared" si="73"/>
        <v>0</v>
      </c>
      <c r="M66" s="269">
        <f t="shared" si="73"/>
        <v>0</v>
      </c>
      <c r="N66" s="268">
        <f t="shared" si="73"/>
        <v>0</v>
      </c>
      <c r="O66" s="269">
        <f t="shared" si="73"/>
        <v>0</v>
      </c>
      <c r="P66" s="268">
        <f t="shared" si="73"/>
        <v>0</v>
      </c>
      <c r="Q66" s="269">
        <f t="shared" si="73"/>
        <v>0</v>
      </c>
      <c r="R66" s="268">
        <f t="shared" si="73"/>
        <v>0</v>
      </c>
      <c r="S66" s="269">
        <f t="shared" si="73"/>
        <v>0</v>
      </c>
      <c r="T66" s="268">
        <f t="shared" si="73"/>
        <v>0</v>
      </c>
      <c r="U66" s="269">
        <f t="shared" si="73"/>
        <v>0</v>
      </c>
      <c r="V66" s="268">
        <f t="shared" si="73"/>
        <v>0</v>
      </c>
      <c r="W66" s="269">
        <f t="shared" si="73"/>
        <v>0</v>
      </c>
      <c r="X66" s="268">
        <f t="shared" si="73"/>
        <v>0</v>
      </c>
      <c r="Y66" s="269">
        <f t="shared" si="73"/>
        <v>0</v>
      </c>
      <c r="Z66" s="268">
        <f t="shared" si="73"/>
        <v>0</v>
      </c>
      <c r="AA66" s="269">
        <f t="shared" si="73"/>
        <v>0</v>
      </c>
      <c r="AB66" s="268">
        <f t="shared" si="73"/>
        <v>0</v>
      </c>
      <c r="AC66" s="269">
        <f t="shared" si="73"/>
        <v>0</v>
      </c>
      <c r="AD66" s="268">
        <f t="shared" si="73"/>
        <v>0</v>
      </c>
      <c r="AE66" s="269">
        <f t="shared" si="73"/>
        <v>0</v>
      </c>
      <c r="AF66" s="268">
        <f t="shared" si="73"/>
        <v>0</v>
      </c>
      <c r="AG66" s="269">
        <f t="shared" si="73"/>
        <v>0</v>
      </c>
      <c r="AH66" s="268">
        <f t="shared" si="73"/>
        <v>0</v>
      </c>
      <c r="AI66" s="269">
        <f t="shared" si="73"/>
        <v>0</v>
      </c>
      <c r="AJ66" s="268">
        <f t="shared" ref="AJ66:BM66" si="74">SUM(AJ9:AJ64)</f>
        <v>0</v>
      </c>
      <c r="AK66" s="269">
        <f t="shared" si="74"/>
        <v>0</v>
      </c>
      <c r="AL66" s="268">
        <f t="shared" si="74"/>
        <v>0</v>
      </c>
      <c r="AM66" s="269">
        <f t="shared" si="74"/>
        <v>0</v>
      </c>
      <c r="AN66" s="268">
        <f t="shared" si="74"/>
        <v>0</v>
      </c>
      <c r="AO66" s="269">
        <f t="shared" si="74"/>
        <v>0</v>
      </c>
      <c r="AP66" s="268">
        <f t="shared" si="74"/>
        <v>0</v>
      </c>
      <c r="AQ66" s="269">
        <f t="shared" si="74"/>
        <v>0</v>
      </c>
      <c r="AR66" s="268">
        <f t="shared" si="74"/>
        <v>0</v>
      </c>
      <c r="AS66" s="269">
        <f t="shared" si="74"/>
        <v>0</v>
      </c>
      <c r="AT66" s="268">
        <f t="shared" si="74"/>
        <v>0</v>
      </c>
      <c r="AU66" s="269">
        <f t="shared" si="74"/>
        <v>0</v>
      </c>
      <c r="AV66" s="268">
        <f t="shared" si="74"/>
        <v>0</v>
      </c>
      <c r="AW66" s="269">
        <f t="shared" si="74"/>
        <v>0</v>
      </c>
      <c r="AX66" s="268">
        <f t="shared" si="74"/>
        <v>0</v>
      </c>
      <c r="AY66" s="269">
        <f t="shared" si="74"/>
        <v>0</v>
      </c>
      <c r="AZ66" s="268">
        <f t="shared" si="74"/>
        <v>0</v>
      </c>
      <c r="BA66" s="269">
        <f t="shared" si="74"/>
        <v>0</v>
      </c>
      <c r="BB66" s="268">
        <f t="shared" si="74"/>
        <v>0</v>
      </c>
      <c r="BC66" s="269">
        <f t="shared" si="74"/>
        <v>0</v>
      </c>
      <c r="BD66" s="268">
        <f t="shared" si="74"/>
        <v>0</v>
      </c>
      <c r="BE66" s="269">
        <f t="shared" si="74"/>
        <v>0</v>
      </c>
      <c r="BF66" s="268">
        <f t="shared" si="74"/>
        <v>0</v>
      </c>
      <c r="BG66" s="269">
        <f t="shared" si="74"/>
        <v>0</v>
      </c>
      <c r="BH66" s="268">
        <f t="shared" si="74"/>
        <v>0</v>
      </c>
      <c r="BI66" s="269">
        <f t="shared" si="74"/>
        <v>0</v>
      </c>
      <c r="BJ66" s="268">
        <f t="shared" si="74"/>
        <v>0</v>
      </c>
      <c r="BK66" s="269">
        <f t="shared" si="74"/>
        <v>0</v>
      </c>
      <c r="BL66" s="268">
        <f t="shared" si="74"/>
        <v>0</v>
      </c>
      <c r="BM66" s="269">
        <f t="shared" si="74"/>
        <v>0</v>
      </c>
      <c r="BN66" s="232"/>
      <c r="BO66" s="270">
        <f>SUM(BO9:BO64)</f>
        <v>1</v>
      </c>
      <c r="BP66" s="271">
        <f>SUM(BP9:BP65)</f>
        <v>12.9</v>
      </c>
      <c r="BQ66" s="272"/>
      <c r="BR66" s="273"/>
    </row>
    <row r="67" spans="1:70">
      <c r="A67" s="259"/>
      <c r="B67" s="259"/>
      <c r="C67" s="259"/>
      <c r="D67" s="259"/>
      <c r="E67" s="259"/>
      <c r="F67" s="259"/>
      <c r="G67" s="259"/>
      <c r="H67" s="259"/>
      <c r="I67" s="259"/>
      <c r="J67" s="259"/>
      <c r="K67" s="259"/>
      <c r="L67" s="259"/>
      <c r="M67" s="259"/>
      <c r="N67" s="259"/>
      <c r="O67" s="259"/>
      <c r="P67" s="259"/>
      <c r="Q67" s="259"/>
      <c r="R67" s="259"/>
      <c r="S67" s="259"/>
      <c r="T67" s="259"/>
      <c r="U67" s="259"/>
      <c r="V67" s="259"/>
      <c r="W67" s="259"/>
      <c r="X67" s="259"/>
      <c r="Y67" s="259"/>
      <c r="Z67" s="259"/>
      <c r="AA67" s="259"/>
      <c r="AB67" s="259"/>
      <c r="AC67" s="259"/>
      <c r="AD67" s="259"/>
      <c r="AE67" s="259"/>
      <c r="AF67" s="259"/>
      <c r="AG67" s="259"/>
      <c r="AH67" s="259"/>
      <c r="AI67" s="259"/>
      <c r="AJ67" s="259"/>
      <c r="AK67" s="259"/>
      <c r="AL67" s="259"/>
      <c r="AM67" s="259"/>
      <c r="AN67" s="259"/>
      <c r="AO67" s="259"/>
      <c r="AP67" s="259"/>
      <c r="AQ67" s="259"/>
      <c r="AR67" s="259"/>
      <c r="AS67" s="259"/>
      <c r="AT67" s="259"/>
      <c r="AU67" s="259"/>
      <c r="AV67" s="259"/>
      <c r="AW67" s="259"/>
      <c r="AX67" s="259"/>
      <c r="AY67" s="259"/>
      <c r="AZ67" s="259"/>
      <c r="BA67" s="259"/>
      <c r="BB67" s="259"/>
      <c r="BC67" s="259"/>
      <c r="BD67" s="259"/>
      <c r="BE67" s="259"/>
      <c r="BF67" s="259"/>
      <c r="BG67" s="259"/>
      <c r="BH67" s="259"/>
      <c r="BI67" s="259"/>
      <c r="BJ67" s="259"/>
      <c r="BK67" s="259"/>
      <c r="BL67" s="259"/>
      <c r="BM67" s="259"/>
      <c r="BN67" s="259"/>
      <c r="BO67" s="259"/>
      <c r="BP67" s="259"/>
      <c r="BQ67" s="259"/>
    </row>
    <row r="68" spans="1:70">
      <c r="A68" s="259"/>
      <c r="B68" s="259"/>
      <c r="C68" s="259"/>
      <c r="D68" s="259"/>
      <c r="E68" s="259"/>
      <c r="F68" s="259"/>
      <c r="G68" s="259"/>
      <c r="H68" s="259"/>
      <c r="I68" s="259"/>
      <c r="J68" s="259"/>
      <c r="K68" s="259"/>
      <c r="L68" s="259"/>
      <c r="M68" s="259"/>
      <c r="N68" s="259"/>
      <c r="O68" s="259"/>
      <c r="P68" s="259"/>
      <c r="Q68" s="259"/>
      <c r="R68" s="259"/>
      <c r="S68" s="259"/>
      <c r="T68" s="259"/>
      <c r="U68" s="259"/>
      <c r="V68" s="259"/>
      <c r="W68" s="259"/>
      <c r="X68" s="259"/>
      <c r="Y68" s="259"/>
      <c r="Z68" s="259"/>
      <c r="AA68" s="259"/>
      <c r="AB68" s="259"/>
      <c r="AC68" s="259"/>
      <c r="AD68" s="259"/>
      <c r="AE68" s="259"/>
      <c r="AF68" s="259"/>
      <c r="AG68" s="259"/>
      <c r="AH68" s="259"/>
      <c r="AI68" s="259"/>
      <c r="AJ68" s="259"/>
      <c r="AK68" s="259"/>
      <c r="AL68" s="259"/>
      <c r="AM68" s="259"/>
      <c r="AN68" s="259"/>
      <c r="AO68" s="259"/>
      <c r="AP68" s="259"/>
      <c r="AQ68" s="259"/>
      <c r="AR68" s="259"/>
      <c r="AS68" s="259"/>
      <c r="AT68" s="259"/>
      <c r="AU68" s="259"/>
      <c r="AV68" s="259"/>
      <c r="AW68" s="259"/>
      <c r="AX68" s="259"/>
      <c r="AY68" s="259"/>
      <c r="AZ68" s="259"/>
      <c r="BA68" s="259"/>
      <c r="BB68" s="259"/>
      <c r="BC68" s="259"/>
      <c r="BD68" s="259"/>
      <c r="BE68" s="259"/>
      <c r="BF68" s="259"/>
      <c r="BG68" s="259"/>
      <c r="BH68" s="259"/>
      <c r="BI68" s="259"/>
      <c r="BJ68" s="259"/>
      <c r="BK68" s="259"/>
      <c r="BL68" s="259"/>
      <c r="BM68" s="259"/>
      <c r="BN68" s="259"/>
      <c r="BO68" s="259"/>
      <c r="BP68" s="259"/>
      <c r="BQ68" s="259"/>
    </row>
  </sheetData>
  <mergeCells count="32">
    <mergeCell ref="A1:F1"/>
    <mergeCell ref="AT7:AU7"/>
    <mergeCell ref="AV7:AW7"/>
    <mergeCell ref="AX7:AY7"/>
    <mergeCell ref="AZ7:BA7"/>
    <mergeCell ref="AH7:AI7"/>
    <mergeCell ref="AJ7:AK7"/>
    <mergeCell ref="AL7:AM7"/>
    <mergeCell ref="AN7:AO7"/>
    <mergeCell ref="AP7:AQ7"/>
    <mergeCell ref="AR7:AS7"/>
    <mergeCell ref="AF7:AG7"/>
    <mergeCell ref="BF7:BG7"/>
    <mergeCell ref="BH7:BI7"/>
    <mergeCell ref="BJ7:BK7"/>
    <mergeCell ref="BL7:BM7"/>
    <mergeCell ref="BB7:BC7"/>
    <mergeCell ref="BD7:BE7"/>
    <mergeCell ref="V7:W7"/>
    <mergeCell ref="X7:Y7"/>
    <mergeCell ref="Z7:AA7"/>
    <mergeCell ref="AB7:AC7"/>
    <mergeCell ref="AD7:AE7"/>
    <mergeCell ref="N7:O7"/>
    <mergeCell ref="P7:Q7"/>
    <mergeCell ref="R7:S7"/>
    <mergeCell ref="T7:U7"/>
    <mergeCell ref="D7:E7"/>
    <mergeCell ref="F7:G7"/>
    <mergeCell ref="H7:I7"/>
    <mergeCell ref="J7:K7"/>
    <mergeCell ref="L7:M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5</vt:i4>
      </vt:variant>
    </vt:vector>
  </HeadingPairs>
  <TitlesOfParts>
    <vt:vector size="15" baseType="lpstr">
      <vt:lpstr>DATABASE</vt:lpstr>
      <vt:lpstr>Summary</vt:lpstr>
      <vt:lpstr>Daily Log</vt:lpstr>
      <vt:lpstr>STOCK ANALYSIS</vt:lpstr>
      <vt:lpstr>Sheet2</vt:lpstr>
      <vt:lpstr>LOK LOK BAR</vt:lpstr>
      <vt:lpstr>K-LUNCH &amp; K DINNER</vt:lpstr>
      <vt:lpstr>SIDE ORDER &amp; FOC</vt:lpstr>
      <vt:lpstr>SAUCE USAGE</vt:lpstr>
      <vt:lpstr>DAILY FOC</vt:lpstr>
      <vt:lpstr>'Daily Log'!Print_Area</vt:lpstr>
      <vt:lpstr>'K-LUNCH &amp; K DINNER'!Print_Area</vt:lpstr>
      <vt:lpstr>'SIDE ORDER &amp; FOC'!Print_Area</vt:lpstr>
      <vt:lpstr>Summary!Print_Area</vt:lpstr>
      <vt:lpstr>Summary!Print_Titles</vt:lpstr>
    </vt:vector>
  </TitlesOfParts>
  <Company>Oracle Symphony Sdn Bhd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</dc:creator>
  <cp:lastModifiedBy>admin</cp:lastModifiedBy>
  <cp:lastPrinted>2013-10-25T03:23:58Z</cp:lastPrinted>
  <dcterms:created xsi:type="dcterms:W3CDTF">2013-03-06T10:32:03Z</dcterms:created>
  <dcterms:modified xsi:type="dcterms:W3CDTF">2013-10-28T09:00:09Z</dcterms:modified>
</cp:coreProperties>
</file>